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https://icacorp-my.sharepoint.com/personal/kristin_lundmark_apotekhjartat_se/Documents/AoM mallar E-handelsunika/"/>
    </mc:Choice>
  </mc:AlternateContent>
  <xr:revisionPtr revIDLastSave="88" documentId="8_{2C812BA7-A496-4A0E-A2E6-755EFB18E3DF}" xr6:coauthVersionLast="47" xr6:coauthVersionMax="47" xr10:uidLastSave="{58183F61-6DE7-4CB5-BB65-35588631B40D}"/>
  <workbookProtection workbookAlgorithmName="SHA-512" workbookHashValue="wxXzZODUpPONR/79kr5vsQIMrUQ9C3R98dsyI48NtP0xHOztNfeRhH+jWgKtFTllw8B3Vx8peen0qcHcEatDbg==" workbookSaltValue="DBPRbjhrueNGErnXwlOu9g==" workbookSpinCount="100000" lockStructure="1"/>
  <bookViews>
    <workbookView xWindow="-120" yWindow="-120" windowWidth="29040" windowHeight="15840" tabRatio="937" xr2:uid="{00000000-000D-0000-FFFF-FFFF00000000}"/>
  </bookViews>
  <sheets>
    <sheet name="0. Instruktion" sheetId="21" r:id="rId1"/>
    <sheet name="1. Artikeldata Grund" sheetId="10" r:id="rId2"/>
    <sheet name="2. Artikeldata Utökad" sheetId="14" r:id="rId3"/>
    <sheet name="3. Förpackningsdata" sheetId="12" r:id="rId4"/>
    <sheet name="4. Inköpsdata" sheetId="13" r:id="rId5"/>
    <sheet name="5. E-Handel" sheetId="32" r:id="rId6"/>
    <sheet name="APH Kategorichef" sheetId="15" state="hidden" r:id="rId7"/>
    <sheet name="Artikelgrupper" sheetId="28" state="hidden" r:id="rId8"/>
    <sheet name="Till Nyhetslistan" sheetId="29" state="hidden" r:id="rId9"/>
    <sheet name="APH MD Artikeldata" sheetId="1" state="hidden" r:id="rId10"/>
    <sheet name="APH MD Förpackningsdata" sheetId="2" state="hidden" r:id="rId11"/>
    <sheet name="APH MD Leverantörspriser" sheetId="3" state="hidden" r:id="rId12"/>
    <sheet name="APH MD APH Specifika" sheetId="26" state="hidden" r:id="rId13"/>
    <sheet name="APH MD Kundpriser" sheetId="5" state="hidden" r:id="rId14"/>
    <sheet name="Till dok Inlästa PSID" sheetId="27" state="hidden" r:id="rId15"/>
    <sheet name="Versionshistorik" sheetId="36" state="hidden" r:id="rId16"/>
    <sheet name="Tabeller" sheetId="34" state="hidden" r:id="rId17"/>
  </sheets>
  <definedNames>
    <definedName name="_xlnm._FilterDatabase" localSheetId="5" hidden="1">'5. E-Handel'!$A$5:$AG$5</definedName>
    <definedName name="_xlnm._FilterDatabase" localSheetId="12" hidden="1">'APH MD APH Specifika'!$A$4:$CE$4</definedName>
    <definedName name="_xlnm._FilterDatabase" localSheetId="9" hidden="1">'APH MD Artikeldata'!$A$4:$BM$4</definedName>
    <definedName name="_xlnm._FilterDatabase" localSheetId="10" hidden="1">'APH MD Förpackningsdata'!$A$4:$BL$4</definedName>
    <definedName name="_xlnm._FilterDatabase" localSheetId="13" hidden="1">'APH MD Kundpriser'!$A$4:$AL$4</definedName>
    <definedName name="_xlnm._FilterDatabase" localSheetId="11" hidden="1">'APH MD Leverantörspriser'!$A$4:$AV$4</definedName>
    <definedName name="_xlnm._FilterDatabase" localSheetId="7" hidden="1">Artikelgrupper!$A$1:$H$1</definedName>
    <definedName name="_xlnm.Print_Area" localSheetId="0">'0. Instruktion'!$B$2:$D$35</definedName>
    <definedName name="_xlnm.Print_Area" localSheetId="1">'1. Artikeldata Grund'!$A$1:$N$44</definedName>
    <definedName name="_xlnm.Print_Area" localSheetId="2">'2. Artikeldata Utökad'!$A$1:$X$44</definedName>
    <definedName name="_xlnm.Print_Area" localSheetId="3">'3. Förpackningsdata'!$A$1:$V$44</definedName>
    <definedName name="_xlnm.Print_Area" localSheetId="4">'4. Inköpsdata'!$A$1:$O$44</definedName>
    <definedName name="_xlnm.Print_Area" localSheetId="5">'5. E-Handel'!$A$1:$AY$45</definedName>
    <definedName name="_xlnm.Print_Area" localSheetId="6">'APH Kategorichef'!$A$1:$AO$44</definedName>
    <definedName name="_xlnm.Print_Area" localSheetId="12">'APH MD APH Specifika'!$A$1:$CE$44</definedName>
    <definedName name="_xlnm.Print_Area" localSheetId="9">'APH MD Artikeldata'!$A$1:$BM$44</definedName>
    <definedName name="_xlnm.Print_Area" localSheetId="10">'APH MD Förpackningsdata'!$A$1:$BL$44</definedName>
    <definedName name="_xlnm.Print_Area" localSheetId="13">'APH MD Kundpriser'!$A$1:$Z$44</definedName>
    <definedName name="_xlnm.Print_Area" localSheetId="11">'APH MD Leverantörspriser'!$A$1:$AV$44</definedName>
    <definedName name="Temp_tabell_Fråga_Detaljerad_Försäljning_Rapport" localSheetId="5">#REF!</definedName>
    <definedName name="Temp_tabell_Fråga_Detaljerad_Försäljning_Rapport" localSheetId="7">#REF!</definedName>
    <definedName name="Temp_tabell_Fråga_Detaljerad_Försäljning_Rappo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 i="2" l="1"/>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K5" i="2"/>
  <c r="J5" i="2"/>
  <c r="I5" i="2"/>
  <c r="H3" i="29" l="1"/>
  <c r="H4" i="29"/>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111" i="29"/>
  <c r="H112" i="29"/>
  <c r="H113" i="29"/>
  <c r="H114" i="29"/>
  <c r="H115" i="29"/>
  <c r="H116" i="29"/>
  <c r="H117" i="29"/>
  <c r="H118" i="29"/>
  <c r="H119" i="29"/>
  <c r="H120" i="29"/>
  <c r="H121" i="29"/>
  <c r="H122" i="29"/>
  <c r="H123" i="29"/>
  <c r="H124" i="29"/>
  <c r="H125" i="29"/>
  <c r="H126" i="29"/>
  <c r="H127" i="29"/>
  <c r="H128" i="29"/>
  <c r="H129" i="29"/>
  <c r="H130" i="29"/>
  <c r="H131" i="29"/>
  <c r="H132" i="29"/>
  <c r="H133" i="29"/>
  <c r="H134" i="29"/>
  <c r="H135" i="29"/>
  <c r="H136" i="29"/>
  <c r="H137" i="29"/>
  <c r="H138" i="29"/>
  <c r="H139" i="29"/>
  <c r="H140" i="29"/>
  <c r="H141" i="29"/>
  <c r="H142" i="29"/>
  <c r="H143" i="29"/>
  <c r="H144" i="29"/>
  <c r="H145" i="29"/>
  <c r="H146" i="29"/>
  <c r="H147" i="29"/>
  <c r="H148" i="29"/>
  <c r="H149" i="29"/>
  <c r="H150" i="29"/>
  <c r="H151" i="29"/>
  <c r="H152" i="29"/>
  <c r="H153" i="29"/>
  <c r="H154" i="29"/>
  <c r="H155" i="29"/>
  <c r="H156" i="29"/>
  <c r="H157" i="29"/>
  <c r="H158" i="29"/>
  <c r="H159" i="29"/>
  <c r="H160" i="29"/>
  <c r="H161" i="29"/>
  <c r="H162" i="29"/>
  <c r="H163" i="29"/>
  <c r="H164" i="29"/>
  <c r="H165" i="29"/>
  <c r="H166" i="29"/>
  <c r="H167" i="29"/>
  <c r="H168" i="29"/>
  <c r="H169" i="29"/>
  <c r="H170" i="29"/>
  <c r="H171" i="29"/>
  <c r="H172" i="29"/>
  <c r="H173" i="29"/>
  <c r="H174" i="29"/>
  <c r="H175" i="29"/>
  <c r="H176" i="29"/>
  <c r="H177" i="29"/>
  <c r="H178" i="29"/>
  <c r="H179" i="29"/>
  <c r="H180" i="29"/>
  <c r="H181" i="29"/>
  <c r="H182" i="29"/>
  <c r="H183" i="29"/>
  <c r="H184" i="29"/>
  <c r="H185" i="29"/>
  <c r="H186" i="29"/>
  <c r="H187" i="29"/>
  <c r="H188" i="29"/>
  <c r="H189" i="29"/>
  <c r="H190" i="29"/>
  <c r="H191" i="29"/>
  <c r="H192" i="29"/>
  <c r="H193" i="29"/>
  <c r="H194" i="29"/>
  <c r="H195" i="29"/>
  <c r="H196" i="29"/>
  <c r="H197" i="29"/>
  <c r="H198" i="29"/>
  <c r="H199" i="29"/>
  <c r="H200" i="29"/>
  <c r="H201" i="29"/>
  <c r="AV6" i="1" l="1" a="1"/>
  <c r="AV6" i="1" s="1"/>
  <c r="AV7" i="1" a="1"/>
  <c r="AV7" i="1" s="1"/>
  <c r="AV8" i="1" a="1"/>
  <c r="AV8" i="1" s="1"/>
  <c r="AV9" i="1" a="1"/>
  <c r="AV9" i="1" s="1"/>
  <c r="AV10" i="1" a="1"/>
  <c r="AV10" i="1" s="1"/>
  <c r="AV11" i="1" a="1"/>
  <c r="AV11" i="1" s="1"/>
  <c r="AV12" i="1" a="1"/>
  <c r="AV12" i="1" s="1"/>
  <c r="AV13" i="1" a="1"/>
  <c r="AV13" i="1"/>
  <c r="AV14" i="1" a="1"/>
  <c r="AV14" i="1" s="1"/>
  <c r="AV15" i="1" a="1"/>
  <c r="AV15" i="1" s="1"/>
  <c r="AV16" i="1" a="1"/>
  <c r="AV16" i="1" s="1"/>
  <c r="AV17" i="1" a="1"/>
  <c r="AV17" i="1" s="1"/>
  <c r="AV18" i="1" a="1"/>
  <c r="AV18" i="1" s="1"/>
  <c r="AV19" i="1" a="1"/>
  <c r="AV19" i="1" s="1"/>
  <c r="AV20" i="1" a="1"/>
  <c r="AV20" i="1" s="1"/>
  <c r="AV21" i="1" a="1"/>
  <c r="AV21" i="1"/>
  <c r="AV22" i="1" a="1"/>
  <c r="AV22" i="1" s="1"/>
  <c r="AV23" i="1" a="1"/>
  <c r="AV23" i="1" s="1"/>
  <c r="AV24" i="1" a="1"/>
  <c r="AV24" i="1" s="1"/>
  <c r="AV25" i="1" a="1"/>
  <c r="AV25" i="1" s="1"/>
  <c r="AV26" i="1" a="1"/>
  <c r="AV26" i="1" s="1"/>
  <c r="AV27" i="1" a="1"/>
  <c r="AV27" i="1" s="1"/>
  <c r="AV28" i="1" a="1"/>
  <c r="AV28" i="1" s="1"/>
  <c r="AV29" i="1" a="1"/>
  <c r="AV29" i="1" s="1"/>
  <c r="AV30" i="1" a="1"/>
  <c r="AV30" i="1" s="1"/>
  <c r="AV31" i="1" a="1"/>
  <c r="AV31" i="1" s="1"/>
  <c r="AV32" i="1" a="1"/>
  <c r="AV32" i="1" s="1"/>
  <c r="AV33" i="1" a="1"/>
  <c r="AV33" i="1" s="1"/>
  <c r="AV34" i="1" a="1"/>
  <c r="AV34" i="1" s="1"/>
  <c r="AV35" i="1" a="1"/>
  <c r="AV35" i="1" s="1"/>
  <c r="AV36" i="1" a="1"/>
  <c r="AV36" i="1" s="1"/>
  <c r="AV37" i="1" a="1"/>
  <c r="AV37" i="1" s="1"/>
  <c r="AV38" i="1" a="1"/>
  <c r="AV38" i="1" s="1"/>
  <c r="AV39" i="1" a="1"/>
  <c r="AV39" i="1" s="1"/>
  <c r="AV40" i="1" a="1"/>
  <c r="AV40" i="1" s="1"/>
  <c r="AV41" i="1" a="1"/>
  <c r="AV41" i="1" s="1"/>
  <c r="AV42" i="1" a="1"/>
  <c r="AV42" i="1" s="1"/>
  <c r="AV43" i="1" a="1"/>
  <c r="AV43" i="1" s="1"/>
  <c r="AV44" i="1" a="1"/>
  <c r="AV44" i="1" s="1"/>
  <c r="AV45" i="1" a="1"/>
  <c r="AV45" i="1"/>
  <c r="AV46" i="1" a="1"/>
  <c r="AV46" i="1" s="1"/>
  <c r="AV47" i="1" a="1"/>
  <c r="AV47" i="1" s="1"/>
  <c r="AV48" i="1" a="1"/>
  <c r="AV48" i="1" s="1"/>
  <c r="AV49" i="1" a="1"/>
  <c r="AV49" i="1" s="1"/>
  <c r="AV50" i="1" a="1"/>
  <c r="AV50" i="1" s="1"/>
  <c r="AV51" i="1" a="1"/>
  <c r="AV51" i="1" s="1"/>
  <c r="AV52" i="1" a="1"/>
  <c r="AV52" i="1" s="1"/>
  <c r="AV53" i="1" a="1"/>
  <c r="AV53" i="1"/>
  <c r="AV54" i="1" a="1"/>
  <c r="AV54" i="1" s="1"/>
  <c r="AV55" i="1" a="1"/>
  <c r="AV55" i="1" s="1"/>
  <c r="AV56" i="1" a="1"/>
  <c r="AV56" i="1" s="1"/>
  <c r="AV57" i="1" a="1"/>
  <c r="AV57" i="1" s="1"/>
  <c r="AV58" i="1" a="1"/>
  <c r="AV58" i="1" s="1"/>
  <c r="AV59" i="1" a="1"/>
  <c r="AV59" i="1" s="1"/>
  <c r="AV60" i="1" a="1"/>
  <c r="AV60" i="1" s="1"/>
  <c r="AV61" i="1" a="1"/>
  <c r="AV61" i="1" s="1"/>
  <c r="AV62" i="1" a="1"/>
  <c r="AV62" i="1" s="1"/>
  <c r="AV63" i="1" a="1"/>
  <c r="AV63" i="1" s="1"/>
  <c r="AV64" i="1" a="1"/>
  <c r="AV64" i="1" s="1"/>
  <c r="AV65" i="1" a="1"/>
  <c r="AV65" i="1" s="1"/>
  <c r="AV66" i="1" a="1"/>
  <c r="AV66" i="1" s="1"/>
  <c r="AV67" i="1" a="1"/>
  <c r="AV67" i="1" s="1"/>
  <c r="AV68" i="1" a="1"/>
  <c r="AV68" i="1" s="1"/>
  <c r="AV69" i="1" a="1"/>
  <c r="AV69" i="1" s="1"/>
  <c r="AV70" i="1" a="1"/>
  <c r="AV70" i="1" s="1"/>
  <c r="AV71" i="1" a="1"/>
  <c r="AV71" i="1" s="1"/>
  <c r="AV72" i="1" a="1"/>
  <c r="AV72" i="1" s="1"/>
  <c r="AV73" i="1" a="1"/>
  <c r="AV73" i="1" s="1"/>
  <c r="AV74" i="1" a="1"/>
  <c r="AV74" i="1" s="1"/>
  <c r="AV75" i="1" a="1"/>
  <c r="AV75" i="1" s="1"/>
  <c r="AV76" i="1" a="1"/>
  <c r="AV76" i="1" s="1"/>
  <c r="AV77" i="1" a="1"/>
  <c r="AV77" i="1"/>
  <c r="AV78" i="1" a="1"/>
  <c r="AV78" i="1" s="1"/>
  <c r="AV79" i="1" a="1"/>
  <c r="AV79" i="1" s="1"/>
  <c r="AV80" i="1" a="1"/>
  <c r="AV80" i="1" s="1"/>
  <c r="AV81" i="1" a="1"/>
  <c r="AV81" i="1" s="1"/>
  <c r="AV82" i="1" a="1"/>
  <c r="AV82" i="1" s="1"/>
  <c r="AV83" i="1" a="1"/>
  <c r="AV83" i="1" s="1"/>
  <c r="AV84" i="1" a="1"/>
  <c r="AV84" i="1" s="1"/>
  <c r="AV85" i="1" a="1"/>
  <c r="AV85" i="1"/>
  <c r="AV86" i="1" a="1"/>
  <c r="AV86" i="1" s="1"/>
  <c r="AV87" i="1" a="1"/>
  <c r="AV87" i="1" s="1"/>
  <c r="AV88" i="1" a="1"/>
  <c r="AV88" i="1" s="1"/>
  <c r="AV89" i="1" a="1"/>
  <c r="AV89" i="1" s="1"/>
  <c r="AV90" i="1" a="1"/>
  <c r="AV90" i="1" s="1"/>
  <c r="AV91" i="1" a="1"/>
  <c r="AV91" i="1" s="1"/>
  <c r="AV92" i="1" a="1"/>
  <c r="AV92" i="1" s="1"/>
  <c r="AV93" i="1" a="1"/>
  <c r="AV93" i="1" s="1"/>
  <c r="AV94" i="1" a="1"/>
  <c r="AV94" i="1" s="1"/>
  <c r="AV95" i="1" a="1"/>
  <c r="AV95" i="1" s="1"/>
  <c r="AV96" i="1" a="1"/>
  <c r="AV96" i="1" s="1"/>
  <c r="AV97" i="1" a="1"/>
  <c r="AV97" i="1" s="1"/>
  <c r="AV98" i="1" a="1"/>
  <c r="AV98" i="1" s="1"/>
  <c r="AV99" i="1" a="1"/>
  <c r="AV99" i="1" s="1"/>
  <c r="AV100" i="1" a="1"/>
  <c r="AV100" i="1" s="1"/>
  <c r="AV101" i="1" a="1"/>
  <c r="AV101" i="1" s="1"/>
  <c r="AV102" i="1" a="1"/>
  <c r="AV102" i="1" s="1"/>
  <c r="AV103" i="1" a="1"/>
  <c r="AV103" i="1" s="1"/>
  <c r="AV104" i="1" a="1"/>
  <c r="AV104" i="1" s="1"/>
  <c r="AV105" i="1" a="1"/>
  <c r="AV105" i="1" s="1"/>
  <c r="AV106" i="1" a="1"/>
  <c r="AV106" i="1" s="1"/>
  <c r="AV107" i="1" a="1"/>
  <c r="AV107" i="1" s="1"/>
  <c r="AV108" i="1" a="1"/>
  <c r="AV108" i="1" s="1"/>
  <c r="AV109" i="1" a="1"/>
  <c r="AV109" i="1"/>
  <c r="AV110" i="1" a="1"/>
  <c r="AV110" i="1" s="1"/>
  <c r="AV111" i="1" a="1"/>
  <c r="AV111" i="1" s="1"/>
  <c r="AV112" i="1" a="1"/>
  <c r="AV112" i="1" s="1"/>
  <c r="AV113" i="1" a="1"/>
  <c r="AV113" i="1" s="1"/>
  <c r="AV114" i="1" a="1"/>
  <c r="AV114" i="1" s="1"/>
  <c r="AV115" i="1" a="1"/>
  <c r="AV115" i="1" s="1"/>
  <c r="AV116" i="1" a="1"/>
  <c r="AV116" i="1" s="1"/>
  <c r="AV117" i="1" a="1"/>
  <c r="AV117" i="1"/>
  <c r="AV118" i="1" a="1"/>
  <c r="AV118" i="1" s="1"/>
  <c r="AV119" i="1" a="1"/>
  <c r="AV119" i="1" s="1"/>
  <c r="AV120" i="1" a="1"/>
  <c r="AV120" i="1" s="1"/>
  <c r="AV121" i="1" a="1"/>
  <c r="AV121" i="1" s="1"/>
  <c r="AV122" i="1" a="1"/>
  <c r="AV122" i="1" s="1"/>
  <c r="AV123" i="1" a="1"/>
  <c r="AV123" i="1" s="1"/>
  <c r="AV124" i="1" a="1"/>
  <c r="AV124" i="1" s="1"/>
  <c r="AV125" i="1" a="1"/>
  <c r="AV125" i="1"/>
  <c r="AV126" i="1" a="1"/>
  <c r="AV126" i="1" s="1"/>
  <c r="AV127" i="1" a="1"/>
  <c r="AV127" i="1" s="1"/>
  <c r="AV128" i="1" a="1"/>
  <c r="AV128" i="1" s="1"/>
  <c r="AV129" i="1" a="1"/>
  <c r="AV129" i="1" s="1"/>
  <c r="AV130" i="1" a="1"/>
  <c r="AV130" i="1" s="1"/>
  <c r="AV131" i="1" a="1"/>
  <c r="AV131" i="1" s="1"/>
  <c r="AV132" i="1" a="1"/>
  <c r="AV132" i="1" s="1"/>
  <c r="AV133" i="1" a="1"/>
  <c r="AV133" i="1" s="1"/>
  <c r="AV134" i="1" a="1"/>
  <c r="AV134" i="1" s="1"/>
  <c r="AV135" i="1" a="1"/>
  <c r="AV135" i="1" s="1"/>
  <c r="AV136" i="1" a="1"/>
  <c r="AV136" i="1" s="1"/>
  <c r="AV137" i="1" a="1"/>
  <c r="AV137" i="1" s="1"/>
  <c r="AV138" i="1" a="1"/>
  <c r="AV138" i="1" s="1"/>
  <c r="AV139" i="1" a="1"/>
  <c r="AV139" i="1" s="1"/>
  <c r="AV140" i="1" a="1"/>
  <c r="AV140" i="1" s="1"/>
  <c r="AV141" i="1" a="1"/>
  <c r="AV141" i="1"/>
  <c r="AV142" i="1" a="1"/>
  <c r="AV142" i="1" s="1"/>
  <c r="AV143" i="1" a="1"/>
  <c r="AV143" i="1" s="1"/>
  <c r="AV144" i="1" a="1"/>
  <c r="AV144" i="1" s="1"/>
  <c r="AV145" i="1" a="1"/>
  <c r="AV145" i="1" s="1"/>
  <c r="AV146" i="1" a="1"/>
  <c r="AV146" i="1" s="1"/>
  <c r="AV147" i="1" a="1"/>
  <c r="AV147" i="1" s="1"/>
  <c r="AV148" i="1" a="1"/>
  <c r="AV148" i="1" s="1"/>
  <c r="AV149" i="1" a="1"/>
  <c r="AV149" i="1"/>
  <c r="AV150" i="1" a="1"/>
  <c r="AV150" i="1" s="1"/>
  <c r="AV151" i="1" a="1"/>
  <c r="AV151" i="1" s="1"/>
  <c r="AV152" i="1" a="1"/>
  <c r="AV152" i="1" s="1"/>
  <c r="AV153" i="1" a="1"/>
  <c r="AV153" i="1" s="1"/>
  <c r="AV154" i="1" a="1"/>
  <c r="AV154" i="1" s="1"/>
  <c r="AV155" i="1" a="1"/>
  <c r="AV155" i="1" s="1"/>
  <c r="AV156" i="1" a="1"/>
  <c r="AV156" i="1" s="1"/>
  <c r="AV157" i="1" a="1"/>
  <c r="AV157" i="1"/>
  <c r="AV158" i="1" a="1"/>
  <c r="AV158" i="1" s="1"/>
  <c r="AV159" i="1" a="1"/>
  <c r="AV159" i="1" s="1"/>
  <c r="AV160" i="1" a="1"/>
  <c r="AV160" i="1" s="1"/>
  <c r="AV161" i="1" a="1"/>
  <c r="AV161" i="1" s="1"/>
  <c r="AV162" i="1" a="1"/>
  <c r="AV162" i="1" s="1"/>
  <c r="AV163" i="1" a="1"/>
  <c r="AV163" i="1" s="1"/>
  <c r="AV164" i="1" a="1"/>
  <c r="AV164" i="1" s="1"/>
  <c r="AV165" i="1" a="1"/>
  <c r="AV165" i="1" s="1"/>
  <c r="AV166" i="1" a="1"/>
  <c r="AV166" i="1" s="1"/>
  <c r="AV167" i="1" a="1"/>
  <c r="AV167" i="1" s="1"/>
  <c r="AV168" i="1" a="1"/>
  <c r="AV168" i="1" s="1"/>
  <c r="AV169" i="1" a="1"/>
  <c r="AV169" i="1" s="1"/>
  <c r="AV170" i="1" a="1"/>
  <c r="AV170" i="1" s="1"/>
  <c r="AV171" i="1" a="1"/>
  <c r="AV171" i="1" s="1"/>
  <c r="AV172" i="1" a="1"/>
  <c r="AV172" i="1" s="1"/>
  <c r="AV173" i="1" a="1"/>
  <c r="AV173" i="1"/>
  <c r="AV174" i="1" a="1"/>
  <c r="AV174" i="1" s="1"/>
  <c r="AV175" i="1" a="1"/>
  <c r="AV175" i="1" s="1"/>
  <c r="AV176" i="1" a="1"/>
  <c r="AV176" i="1" s="1"/>
  <c r="AV177" i="1" a="1"/>
  <c r="AV177" i="1" s="1"/>
  <c r="AV178" i="1" a="1"/>
  <c r="AV178" i="1" s="1"/>
  <c r="AV179" i="1" a="1"/>
  <c r="AV179" i="1" s="1"/>
  <c r="AV180" i="1" a="1"/>
  <c r="AV180" i="1" s="1"/>
  <c r="AV181" i="1" a="1"/>
  <c r="AV181" i="1"/>
  <c r="AV182" i="1" a="1"/>
  <c r="AV182" i="1" s="1"/>
  <c r="AV183" i="1" a="1"/>
  <c r="AV183" i="1" s="1"/>
  <c r="AV184" i="1" a="1"/>
  <c r="AV184" i="1" s="1"/>
  <c r="AV185" i="1" a="1"/>
  <c r="AV185" i="1"/>
  <c r="AV186" i="1" a="1"/>
  <c r="AV186" i="1" s="1"/>
  <c r="AV187" i="1" a="1"/>
  <c r="AV187" i="1" s="1"/>
  <c r="AV188" i="1" a="1"/>
  <c r="AV188" i="1" s="1"/>
  <c r="AV189" i="1" a="1"/>
  <c r="AV189" i="1"/>
  <c r="AV190" i="1" a="1"/>
  <c r="AV190" i="1" s="1"/>
  <c r="AV191" i="1" a="1"/>
  <c r="AV191" i="1" s="1"/>
  <c r="AV192" i="1" a="1"/>
  <c r="AV192" i="1" s="1"/>
  <c r="AV193" i="1" a="1"/>
  <c r="AV193" i="1" s="1"/>
  <c r="AV194" i="1" a="1"/>
  <c r="AV194" i="1" s="1"/>
  <c r="AV195" i="1" a="1"/>
  <c r="AV195" i="1" s="1"/>
  <c r="AV196" i="1" a="1"/>
  <c r="AV196" i="1" s="1"/>
  <c r="AV197" i="1" a="1"/>
  <c r="AV197" i="1"/>
  <c r="AV198" i="1" a="1"/>
  <c r="AV198" i="1" s="1"/>
  <c r="AV199" i="1" a="1"/>
  <c r="AV199" i="1"/>
  <c r="AV200" i="1" a="1"/>
  <c r="AV200" i="1" s="1"/>
  <c r="AV201" i="1" a="1"/>
  <c r="AV201" i="1"/>
  <c r="AV202" i="1" a="1"/>
  <c r="AV202" i="1" s="1"/>
  <c r="AV203" i="1" a="1"/>
  <c r="AV203" i="1" s="1"/>
  <c r="AV204" i="1" a="1"/>
  <c r="AV204" i="1" s="1"/>
  <c r="AV5" i="1" a="1"/>
  <c r="AV5" i="1" s="1"/>
  <c r="F6" i="1" l="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08" i="32"/>
  <c r="J109" i="32"/>
  <c r="J110" i="32"/>
  <c r="J111" i="32"/>
  <c r="J112" i="32"/>
  <c r="J113" i="32"/>
  <c r="J114" i="32"/>
  <c r="J115" i="32"/>
  <c r="J116" i="32"/>
  <c r="J117" i="32"/>
  <c r="J118" i="32"/>
  <c r="J119" i="32"/>
  <c r="J120" i="32"/>
  <c r="J121" i="32"/>
  <c r="J122" i="32"/>
  <c r="J123" i="32"/>
  <c r="J124" i="32"/>
  <c r="J125" i="32"/>
  <c r="J126" i="32"/>
  <c r="J127" i="32"/>
  <c r="J128" i="32"/>
  <c r="J129" i="32"/>
  <c r="J130" i="32"/>
  <c r="J131" i="32"/>
  <c r="J132" i="32"/>
  <c r="J133" i="32"/>
  <c r="J134" i="32"/>
  <c r="J135" i="32"/>
  <c r="J136" i="32"/>
  <c r="J137" i="32"/>
  <c r="J138" i="32"/>
  <c r="J139" i="32"/>
  <c r="J140" i="32"/>
  <c r="J141" i="32"/>
  <c r="J142" i="32"/>
  <c r="J143" i="32"/>
  <c r="J144" i="32"/>
  <c r="J145" i="32"/>
  <c r="J146" i="32"/>
  <c r="J147" i="32"/>
  <c r="J148" i="32"/>
  <c r="J149" i="32"/>
  <c r="J150" i="32"/>
  <c r="J151" i="32"/>
  <c r="J152" i="32"/>
  <c r="J153" i="32"/>
  <c r="J154" i="32"/>
  <c r="J155" i="32"/>
  <c r="J156" i="32"/>
  <c r="J157" i="32"/>
  <c r="J158" i="32"/>
  <c r="J159" i="32"/>
  <c r="J160" i="32"/>
  <c r="J161" i="32"/>
  <c r="J162" i="32"/>
  <c r="J163" i="32"/>
  <c r="J164" i="32"/>
  <c r="J165" i="32"/>
  <c r="J166" i="32"/>
  <c r="J167" i="32"/>
  <c r="J168" i="32"/>
  <c r="J169" i="32"/>
  <c r="J170" i="32"/>
  <c r="J171" i="32"/>
  <c r="J172" i="32"/>
  <c r="J173" i="32"/>
  <c r="J174" i="32"/>
  <c r="J175" i="32"/>
  <c r="J176" i="32"/>
  <c r="J177" i="32"/>
  <c r="J178" i="32"/>
  <c r="J179" i="32"/>
  <c r="J180" i="32"/>
  <c r="J181" i="32"/>
  <c r="J182" i="32"/>
  <c r="J183" i="32"/>
  <c r="J184" i="32"/>
  <c r="J185" i="32"/>
  <c r="J186" i="32"/>
  <c r="J187" i="32"/>
  <c r="J188" i="32"/>
  <c r="J189" i="32"/>
  <c r="J190" i="32"/>
  <c r="J191" i="32"/>
  <c r="J192" i="32"/>
  <c r="J193" i="32"/>
  <c r="J194" i="32"/>
  <c r="J195" i="32"/>
  <c r="J196" i="32"/>
  <c r="J197" i="32"/>
  <c r="J198" i="32"/>
  <c r="J199" i="32"/>
  <c r="J200" i="32"/>
  <c r="J201" i="32"/>
  <c r="J202" i="32"/>
  <c r="J203" i="32"/>
  <c r="J204" i="32"/>
  <c r="J205" i="32"/>
  <c r="J6" i="32"/>
  <c r="AA5" i="26"/>
  <c r="Z5" i="26"/>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5" i="1"/>
  <c r="AY6" i="1" a="1"/>
  <c r="AY6" i="1" s="1"/>
  <c r="AY7" i="1" a="1"/>
  <c r="AY7" i="1" s="1"/>
  <c r="AY8" i="1" a="1"/>
  <c r="AY8" i="1" s="1"/>
  <c r="AY9" i="1" a="1"/>
  <c r="AY9" i="1" s="1"/>
  <c r="AY10" i="1" a="1"/>
  <c r="AY10" i="1" s="1"/>
  <c r="AY11" i="1" a="1"/>
  <c r="AY11" i="1" s="1"/>
  <c r="AY12" i="1" a="1"/>
  <c r="AY12" i="1" s="1"/>
  <c r="AY13" i="1" a="1"/>
  <c r="AY13" i="1" s="1"/>
  <c r="AY14" i="1" a="1"/>
  <c r="AY14" i="1" s="1"/>
  <c r="AY15" i="1" a="1"/>
  <c r="AY15" i="1" s="1"/>
  <c r="AY16" i="1" a="1"/>
  <c r="AY16" i="1" s="1"/>
  <c r="AY17" i="1" a="1"/>
  <c r="AY17" i="1" s="1"/>
  <c r="AY18" i="1" a="1"/>
  <c r="AY18" i="1" s="1"/>
  <c r="AY19" i="1" a="1"/>
  <c r="AY19" i="1" s="1"/>
  <c r="AY20" i="1" a="1"/>
  <c r="AY20" i="1" s="1"/>
  <c r="AY21" i="1" a="1"/>
  <c r="AY21" i="1"/>
  <c r="AY22" i="1" a="1"/>
  <c r="AY22" i="1" s="1"/>
  <c r="AY23" i="1" a="1"/>
  <c r="AY23" i="1" s="1"/>
  <c r="AY24" i="1" a="1"/>
  <c r="AY24" i="1" s="1"/>
  <c r="AY25" i="1" a="1"/>
  <c r="AY25" i="1" s="1"/>
  <c r="AY26" i="1" a="1"/>
  <c r="AY26" i="1" s="1"/>
  <c r="AY27" i="1" a="1"/>
  <c r="AY27" i="1" s="1"/>
  <c r="AY28" i="1" a="1"/>
  <c r="AY28" i="1" s="1"/>
  <c r="AY29" i="1" a="1"/>
  <c r="AY29" i="1" s="1"/>
  <c r="AY30" i="1" a="1"/>
  <c r="AY30" i="1" s="1"/>
  <c r="AY31" i="1" a="1"/>
  <c r="AY31" i="1" s="1"/>
  <c r="AY32" i="1" a="1"/>
  <c r="AY32" i="1" s="1"/>
  <c r="AY33" i="1" a="1"/>
  <c r="AY33" i="1" s="1"/>
  <c r="AY34" i="1" a="1"/>
  <c r="AY34" i="1" s="1"/>
  <c r="AY35" i="1" a="1"/>
  <c r="AY35" i="1" s="1"/>
  <c r="AY36" i="1" a="1"/>
  <c r="AY36" i="1" s="1"/>
  <c r="AY37" i="1" a="1"/>
  <c r="AY37" i="1" s="1"/>
  <c r="AY38" i="1" a="1"/>
  <c r="AY38" i="1" s="1"/>
  <c r="AY39" i="1" a="1"/>
  <c r="AY39" i="1" s="1"/>
  <c r="AY40" i="1" a="1"/>
  <c r="AY40" i="1" s="1"/>
  <c r="AY41" i="1" a="1"/>
  <c r="AY41" i="1" s="1"/>
  <c r="AY42" i="1" a="1"/>
  <c r="AY42" i="1" s="1"/>
  <c r="AY43" i="1" a="1"/>
  <c r="AY43" i="1" s="1"/>
  <c r="AY44" i="1" a="1"/>
  <c r="AY44" i="1" s="1"/>
  <c r="AY45" i="1" a="1"/>
  <c r="AY45" i="1"/>
  <c r="AY46" i="1" a="1"/>
  <c r="AY46" i="1" s="1"/>
  <c r="AY47" i="1" a="1"/>
  <c r="AY47" i="1" s="1"/>
  <c r="AY48" i="1" a="1"/>
  <c r="AY48" i="1" s="1"/>
  <c r="AY49" i="1" a="1"/>
  <c r="AY49" i="1" s="1"/>
  <c r="AY50" i="1" a="1"/>
  <c r="AY50" i="1" s="1"/>
  <c r="AY51" i="1" a="1"/>
  <c r="AY51" i="1" s="1"/>
  <c r="AY52" i="1" a="1"/>
  <c r="AY52" i="1" s="1"/>
  <c r="AY53" i="1" a="1"/>
  <c r="AY53" i="1" s="1"/>
  <c r="AY54" i="1" a="1"/>
  <c r="AY54" i="1" s="1"/>
  <c r="AY55" i="1" a="1"/>
  <c r="AY55" i="1" s="1"/>
  <c r="AY56" i="1" a="1"/>
  <c r="AY56" i="1" s="1"/>
  <c r="AY57" i="1" a="1"/>
  <c r="AY57" i="1" s="1"/>
  <c r="AY58" i="1" a="1"/>
  <c r="AY58" i="1" s="1"/>
  <c r="AY59" i="1" a="1"/>
  <c r="AY59" i="1" s="1"/>
  <c r="AY60" i="1" a="1"/>
  <c r="AY60" i="1" s="1"/>
  <c r="AY61" i="1" a="1"/>
  <c r="AY61" i="1"/>
  <c r="AY62" i="1" a="1"/>
  <c r="AY62" i="1" s="1"/>
  <c r="AY63" i="1" a="1"/>
  <c r="AY63" i="1" s="1"/>
  <c r="AY64" i="1" a="1"/>
  <c r="AY64" i="1" s="1"/>
  <c r="AY65" i="1" a="1"/>
  <c r="AY65" i="1" s="1"/>
  <c r="AY66" i="1" a="1"/>
  <c r="AY66" i="1" s="1"/>
  <c r="AY67" i="1" a="1"/>
  <c r="AY67" i="1" s="1"/>
  <c r="AY68" i="1" a="1"/>
  <c r="AY68" i="1" s="1"/>
  <c r="AY69" i="1" a="1"/>
  <c r="AY69" i="1" s="1"/>
  <c r="AY70" i="1" a="1"/>
  <c r="AY70" i="1" s="1"/>
  <c r="AY71" i="1" a="1"/>
  <c r="AY71" i="1" s="1"/>
  <c r="AY72" i="1" a="1"/>
  <c r="AY72" i="1" s="1"/>
  <c r="AY73" i="1" a="1"/>
  <c r="AY73" i="1" s="1"/>
  <c r="AY74" i="1" a="1"/>
  <c r="AY74" i="1" s="1"/>
  <c r="AY75" i="1" a="1"/>
  <c r="AY75" i="1" s="1"/>
  <c r="AY76" i="1" a="1"/>
  <c r="AY76" i="1" s="1"/>
  <c r="AY77" i="1" a="1"/>
  <c r="AY77" i="1" s="1"/>
  <c r="AY78" i="1" a="1"/>
  <c r="AY78" i="1" s="1"/>
  <c r="AY79" i="1" a="1"/>
  <c r="AY79" i="1" s="1"/>
  <c r="AY80" i="1" a="1"/>
  <c r="AY80" i="1" s="1"/>
  <c r="AY81" i="1" a="1"/>
  <c r="AY81" i="1" s="1"/>
  <c r="AY82" i="1" a="1"/>
  <c r="AY82" i="1" s="1"/>
  <c r="AY83" i="1" a="1"/>
  <c r="AY83" i="1" s="1"/>
  <c r="AY84" i="1" a="1"/>
  <c r="AY84" i="1" s="1"/>
  <c r="AY85" i="1" a="1"/>
  <c r="AY85" i="1"/>
  <c r="AY86" i="1" a="1"/>
  <c r="AY86" i="1" s="1"/>
  <c r="AY87" i="1" a="1"/>
  <c r="AY87" i="1" s="1"/>
  <c r="AY88" i="1" a="1"/>
  <c r="AY88" i="1" s="1"/>
  <c r="AY89" i="1" a="1"/>
  <c r="AY89" i="1" s="1"/>
  <c r="AY90" i="1" a="1"/>
  <c r="AY90" i="1" s="1"/>
  <c r="AY91" i="1" a="1"/>
  <c r="AY91" i="1" s="1"/>
  <c r="AY92" i="1" a="1"/>
  <c r="AY92" i="1" s="1"/>
  <c r="AY93" i="1" a="1"/>
  <c r="AY93" i="1" s="1"/>
  <c r="AY94" i="1" a="1"/>
  <c r="AY94" i="1" s="1"/>
  <c r="AY95" i="1" a="1"/>
  <c r="AY95" i="1" s="1"/>
  <c r="AY96" i="1" a="1"/>
  <c r="AY96" i="1" s="1"/>
  <c r="AY97" i="1" a="1"/>
  <c r="AY97" i="1" s="1"/>
  <c r="AY98" i="1" a="1"/>
  <c r="AY98" i="1" s="1"/>
  <c r="AY99" i="1" a="1"/>
  <c r="AY99" i="1" s="1"/>
  <c r="AY100" i="1" a="1"/>
  <c r="AY100" i="1" s="1"/>
  <c r="AY101" i="1" a="1"/>
  <c r="AY101" i="1" s="1"/>
  <c r="AY102" i="1" a="1"/>
  <c r="AY102" i="1" s="1"/>
  <c r="AY103" i="1" a="1"/>
  <c r="AY103" i="1" s="1"/>
  <c r="AY104" i="1" a="1"/>
  <c r="AY104" i="1" s="1"/>
  <c r="AY105" i="1" a="1"/>
  <c r="AY105" i="1" s="1"/>
  <c r="AY106" i="1" a="1"/>
  <c r="AY106" i="1" s="1"/>
  <c r="AY107" i="1" a="1"/>
  <c r="AY107" i="1" s="1"/>
  <c r="AY108" i="1" a="1"/>
  <c r="AY108" i="1" s="1"/>
  <c r="AY109" i="1" a="1"/>
  <c r="AY109" i="1" s="1"/>
  <c r="AY110" i="1" a="1"/>
  <c r="AY110" i="1" s="1"/>
  <c r="AY111" i="1" a="1"/>
  <c r="AY111" i="1" s="1"/>
  <c r="AY112" i="1" a="1"/>
  <c r="AY112" i="1" s="1"/>
  <c r="AY113" i="1" a="1"/>
  <c r="AY113" i="1" s="1"/>
  <c r="AY114" i="1" a="1"/>
  <c r="AY114" i="1" s="1"/>
  <c r="AY115" i="1" a="1"/>
  <c r="AY115" i="1" s="1"/>
  <c r="AY116" i="1" a="1"/>
  <c r="AY116" i="1" s="1"/>
  <c r="AY117" i="1" a="1"/>
  <c r="AY117" i="1"/>
  <c r="AY118" i="1" a="1"/>
  <c r="AY118" i="1" s="1"/>
  <c r="AY119" i="1" a="1"/>
  <c r="AY119" i="1" s="1"/>
  <c r="AY120" i="1" a="1"/>
  <c r="AY120" i="1" s="1"/>
  <c r="AY121" i="1" a="1"/>
  <c r="AY121" i="1" s="1"/>
  <c r="AY122" i="1" a="1"/>
  <c r="AY122" i="1" s="1"/>
  <c r="AY123" i="1" a="1"/>
  <c r="AY123" i="1" s="1"/>
  <c r="AY124" i="1" a="1"/>
  <c r="AY124" i="1" s="1"/>
  <c r="AY125" i="1" a="1"/>
  <c r="AY125" i="1" s="1"/>
  <c r="AY126" i="1" a="1"/>
  <c r="AY126" i="1" s="1"/>
  <c r="AY127" i="1" a="1"/>
  <c r="AY127" i="1" s="1"/>
  <c r="AY128" i="1" a="1"/>
  <c r="AY128" i="1" s="1"/>
  <c r="AY129" i="1" a="1"/>
  <c r="AY129" i="1" s="1"/>
  <c r="AY130" i="1" a="1"/>
  <c r="AY130" i="1" s="1"/>
  <c r="AY131" i="1" a="1"/>
  <c r="AY131" i="1" s="1"/>
  <c r="AY132" i="1" a="1"/>
  <c r="AY132" i="1" s="1"/>
  <c r="AY133" i="1" a="1"/>
  <c r="AY133" i="1" s="1"/>
  <c r="AY134" i="1" a="1"/>
  <c r="AY134" i="1" s="1"/>
  <c r="AY135" i="1" a="1"/>
  <c r="AY135" i="1" s="1"/>
  <c r="AY136" i="1" a="1"/>
  <c r="AY136" i="1" s="1"/>
  <c r="AY137" i="1" a="1"/>
  <c r="AY137" i="1" s="1"/>
  <c r="AY138" i="1" a="1"/>
  <c r="AY138" i="1" s="1"/>
  <c r="AY139" i="1" a="1"/>
  <c r="AY139" i="1" s="1"/>
  <c r="AY140" i="1" a="1"/>
  <c r="AY140" i="1" s="1"/>
  <c r="AY141" i="1" a="1"/>
  <c r="AY141" i="1" s="1"/>
  <c r="AY142" i="1" a="1"/>
  <c r="AY142" i="1" s="1"/>
  <c r="AY143" i="1" a="1"/>
  <c r="AY143" i="1" s="1"/>
  <c r="AY144" i="1" a="1"/>
  <c r="AY144" i="1" s="1"/>
  <c r="AY145" i="1" a="1"/>
  <c r="AY145" i="1" s="1"/>
  <c r="AY146" i="1" a="1"/>
  <c r="AY146" i="1" s="1"/>
  <c r="AY147" i="1" a="1"/>
  <c r="AY147" i="1" s="1"/>
  <c r="AY148" i="1" a="1"/>
  <c r="AY148" i="1" s="1"/>
  <c r="AY149" i="1" a="1"/>
  <c r="AY149" i="1"/>
  <c r="AY150" i="1" a="1"/>
  <c r="AY150" i="1" s="1"/>
  <c r="AY151" i="1" a="1"/>
  <c r="AY151" i="1" s="1"/>
  <c r="AY152" i="1" a="1"/>
  <c r="AY152" i="1" s="1"/>
  <c r="AY153" i="1" a="1"/>
  <c r="AY153" i="1" s="1"/>
  <c r="AY154" i="1" a="1"/>
  <c r="AY154" i="1" s="1"/>
  <c r="AY155" i="1" a="1"/>
  <c r="AY155" i="1" s="1"/>
  <c r="AY156" i="1" a="1"/>
  <c r="AY156" i="1" s="1"/>
  <c r="AY157" i="1" a="1"/>
  <c r="AY157" i="1" s="1"/>
  <c r="AY158" i="1" a="1"/>
  <c r="AY158" i="1" s="1"/>
  <c r="AY159" i="1" a="1"/>
  <c r="AY159" i="1" s="1"/>
  <c r="AY160" i="1" a="1"/>
  <c r="AY160" i="1" s="1"/>
  <c r="AY161" i="1" a="1"/>
  <c r="AY161" i="1" s="1"/>
  <c r="AY162" i="1" a="1"/>
  <c r="AY162" i="1" s="1"/>
  <c r="AY163" i="1" a="1"/>
  <c r="AY163" i="1" s="1"/>
  <c r="AY164" i="1" a="1"/>
  <c r="AY164" i="1" s="1"/>
  <c r="AY165" i="1" a="1"/>
  <c r="AY165" i="1" s="1"/>
  <c r="AY166" i="1" a="1"/>
  <c r="AY166" i="1" s="1"/>
  <c r="AY167" i="1" a="1"/>
  <c r="AY167" i="1" s="1"/>
  <c r="AY168" i="1" a="1"/>
  <c r="AY168" i="1" s="1"/>
  <c r="AY169" i="1" a="1"/>
  <c r="AY169" i="1" s="1"/>
  <c r="AY170" i="1" a="1"/>
  <c r="AY170" i="1" s="1"/>
  <c r="AY171" i="1" a="1"/>
  <c r="AY171" i="1" s="1"/>
  <c r="AY172" i="1" a="1"/>
  <c r="AY172" i="1" s="1"/>
  <c r="AY173" i="1" a="1"/>
  <c r="AY173" i="1" s="1"/>
  <c r="AY174" i="1" a="1"/>
  <c r="AY174" i="1" s="1"/>
  <c r="AY175" i="1" a="1"/>
  <c r="AY175" i="1" s="1"/>
  <c r="AY176" i="1" a="1"/>
  <c r="AY176" i="1" s="1"/>
  <c r="AY177" i="1" a="1"/>
  <c r="AY177" i="1" s="1"/>
  <c r="AY178" i="1" a="1"/>
  <c r="AY178" i="1" s="1"/>
  <c r="AY179" i="1" a="1"/>
  <c r="AY179" i="1" s="1"/>
  <c r="AY180" i="1" a="1"/>
  <c r="AY180" i="1" s="1"/>
  <c r="AY181" i="1" a="1"/>
  <c r="AY181" i="1"/>
  <c r="AY182" i="1" a="1"/>
  <c r="AY182" i="1" s="1"/>
  <c r="AY183" i="1" a="1"/>
  <c r="AY183" i="1" s="1"/>
  <c r="AY184" i="1" a="1"/>
  <c r="AY184" i="1" s="1"/>
  <c r="AY185" i="1" a="1"/>
  <c r="AY185" i="1" s="1"/>
  <c r="AY186" i="1" a="1"/>
  <c r="AY186" i="1" s="1"/>
  <c r="AY187" i="1" a="1"/>
  <c r="AY187" i="1" s="1"/>
  <c r="AY188" i="1" a="1"/>
  <c r="AY188" i="1" s="1"/>
  <c r="AY189" i="1" a="1"/>
  <c r="AY189" i="1" s="1"/>
  <c r="AY190" i="1" a="1"/>
  <c r="AY190" i="1" s="1"/>
  <c r="AY191" i="1" a="1"/>
  <c r="AY191" i="1" s="1"/>
  <c r="AY192" i="1" a="1"/>
  <c r="AY192" i="1" s="1"/>
  <c r="AY193" i="1" a="1"/>
  <c r="AY193" i="1" s="1"/>
  <c r="AY194" i="1" a="1"/>
  <c r="AY194" i="1" s="1"/>
  <c r="AY195" i="1" a="1"/>
  <c r="AY195" i="1" s="1"/>
  <c r="AY196" i="1" a="1"/>
  <c r="AY196" i="1" s="1"/>
  <c r="AY197" i="1" a="1"/>
  <c r="AY197" i="1" s="1"/>
  <c r="AY198" i="1" a="1"/>
  <c r="AY198" i="1" s="1"/>
  <c r="AY199" i="1" a="1"/>
  <c r="AY199" i="1" s="1"/>
  <c r="AY200" i="1" a="1"/>
  <c r="AY200" i="1" s="1"/>
  <c r="AY201" i="1" a="1"/>
  <c r="AY201" i="1" s="1"/>
  <c r="AY202" i="1" a="1"/>
  <c r="AY202" i="1" s="1"/>
  <c r="AY203" i="1" a="1"/>
  <c r="AY203" i="1" s="1"/>
  <c r="AY204" i="1" a="1"/>
  <c r="AY204" i="1" s="1"/>
  <c r="AY5" i="1" a="1"/>
  <c r="AY5" i="1" s="1"/>
  <c r="R6" i="26" a="1"/>
  <c r="R6" i="26" s="1"/>
  <c r="R7" i="26" a="1"/>
  <c r="R7" i="26" s="1"/>
  <c r="R8" i="26" a="1"/>
  <c r="R8" i="26" s="1"/>
  <c r="R9" i="26" a="1"/>
  <c r="R9" i="26"/>
  <c r="R10" i="26" a="1"/>
  <c r="R10" i="26" s="1"/>
  <c r="R11" i="26" a="1"/>
  <c r="R11" i="26" s="1"/>
  <c r="R12" i="26" a="1"/>
  <c r="R12" i="26" s="1"/>
  <c r="R13" i="26" a="1"/>
  <c r="R13" i="26" s="1"/>
  <c r="R14" i="26" a="1"/>
  <c r="R14" i="26" s="1"/>
  <c r="R15" i="26" a="1"/>
  <c r="R15" i="26" s="1"/>
  <c r="R16" i="26" a="1"/>
  <c r="R16" i="26"/>
  <c r="R17" i="26" a="1"/>
  <c r="R17" i="26" s="1"/>
  <c r="R18" i="26" a="1"/>
  <c r="R18" i="26" s="1"/>
  <c r="R19" i="26" a="1"/>
  <c r="R19" i="26" s="1"/>
  <c r="R20" i="26" a="1"/>
  <c r="R20" i="26"/>
  <c r="R21" i="26" a="1"/>
  <c r="R21" i="26"/>
  <c r="R22" i="26" a="1"/>
  <c r="R22" i="26" s="1"/>
  <c r="R23" i="26" a="1"/>
  <c r="R23" i="26" s="1"/>
  <c r="R24" i="26" a="1"/>
  <c r="R24" i="26"/>
  <c r="R25" i="26" a="1"/>
  <c r="R25" i="26"/>
  <c r="R26" i="26" a="1"/>
  <c r="R26" i="26" s="1"/>
  <c r="R27" i="26" a="1"/>
  <c r="R27" i="26" s="1"/>
  <c r="R28" i="26" a="1"/>
  <c r="R28" i="26" s="1"/>
  <c r="R29" i="26" a="1"/>
  <c r="R29" i="26" s="1"/>
  <c r="R30" i="26" a="1"/>
  <c r="R30" i="26" s="1"/>
  <c r="R31" i="26" a="1"/>
  <c r="R31" i="26" s="1"/>
  <c r="R32" i="26" a="1"/>
  <c r="R32" i="26"/>
  <c r="R33" i="26" a="1"/>
  <c r="R33" i="26" s="1"/>
  <c r="R34" i="26" a="1"/>
  <c r="R34" i="26" s="1"/>
  <c r="R35" i="26" a="1"/>
  <c r="R35" i="26" s="1"/>
  <c r="R36" i="26" a="1"/>
  <c r="R36" i="26"/>
  <c r="R37" i="26" a="1"/>
  <c r="R37" i="26"/>
  <c r="R38" i="26" a="1"/>
  <c r="R38" i="26" s="1"/>
  <c r="R39" i="26" a="1"/>
  <c r="R39" i="26" s="1"/>
  <c r="R40" i="26" a="1"/>
  <c r="R40" i="26" s="1"/>
  <c r="R41" i="26" a="1"/>
  <c r="R41" i="26"/>
  <c r="R42" i="26" a="1"/>
  <c r="R42" i="26" s="1"/>
  <c r="R43" i="26" a="1"/>
  <c r="R43" i="26" s="1"/>
  <c r="R44" i="26" a="1"/>
  <c r="R44" i="26" s="1"/>
  <c r="R45" i="26" a="1"/>
  <c r="R45" i="26" s="1"/>
  <c r="R46" i="26" a="1"/>
  <c r="R46" i="26" s="1"/>
  <c r="R47" i="26" a="1"/>
  <c r="R47" i="26" s="1"/>
  <c r="R48" i="26" a="1"/>
  <c r="R48" i="26"/>
  <c r="R49" i="26" a="1"/>
  <c r="R49" i="26" s="1"/>
  <c r="R50" i="26" a="1"/>
  <c r="R50" i="26" s="1"/>
  <c r="R51" i="26" a="1"/>
  <c r="R51" i="26" s="1"/>
  <c r="R52" i="26" a="1"/>
  <c r="R52" i="26"/>
  <c r="R53" i="26" a="1"/>
  <c r="R53" i="26"/>
  <c r="R54" i="26" a="1"/>
  <c r="R54" i="26" s="1"/>
  <c r="R55" i="26" a="1"/>
  <c r="R55" i="26" s="1"/>
  <c r="R56" i="26" a="1"/>
  <c r="R56" i="26" s="1"/>
  <c r="R57" i="26" a="1"/>
  <c r="R57" i="26"/>
  <c r="R58" i="26" a="1"/>
  <c r="R58" i="26" s="1"/>
  <c r="R59" i="26" a="1"/>
  <c r="R59" i="26" s="1"/>
  <c r="R60" i="26" a="1"/>
  <c r="R60" i="26" s="1"/>
  <c r="R61" i="26" a="1"/>
  <c r="R61" i="26" s="1"/>
  <c r="R62" i="26" a="1"/>
  <c r="R62" i="26" s="1"/>
  <c r="R63" i="26" a="1"/>
  <c r="R63" i="26" s="1"/>
  <c r="R64" i="26" a="1"/>
  <c r="R64" i="26"/>
  <c r="R65" i="26" a="1"/>
  <c r="R65" i="26" s="1"/>
  <c r="R66" i="26" a="1"/>
  <c r="R66" i="26" s="1"/>
  <c r="R67" i="26" a="1"/>
  <c r="R67" i="26" s="1"/>
  <c r="R68" i="26" a="1"/>
  <c r="R68" i="26"/>
  <c r="R69" i="26" a="1"/>
  <c r="R69" i="26"/>
  <c r="R70" i="26" a="1"/>
  <c r="R70" i="26" s="1"/>
  <c r="R71" i="26" a="1"/>
  <c r="R71" i="26" s="1"/>
  <c r="R72" i="26" a="1"/>
  <c r="R72" i="26" s="1"/>
  <c r="R73" i="26" a="1"/>
  <c r="R73" i="26"/>
  <c r="R74" i="26" a="1"/>
  <c r="R74" i="26" s="1"/>
  <c r="R75" i="26" a="1"/>
  <c r="R75" i="26" s="1"/>
  <c r="R76" i="26" a="1"/>
  <c r="R76" i="26" s="1"/>
  <c r="R77" i="26" a="1"/>
  <c r="R77" i="26" s="1"/>
  <c r="R78" i="26" a="1"/>
  <c r="R78" i="26" s="1"/>
  <c r="R79" i="26" a="1"/>
  <c r="R79" i="26" s="1"/>
  <c r="R80" i="26" a="1"/>
  <c r="R80" i="26"/>
  <c r="R81" i="26" a="1"/>
  <c r="R81" i="26" s="1"/>
  <c r="R82" i="26" a="1"/>
  <c r="R82" i="26" s="1"/>
  <c r="R83" i="26" a="1"/>
  <c r="R83" i="26" s="1"/>
  <c r="R84" i="26" a="1"/>
  <c r="R84" i="26"/>
  <c r="R85" i="26" a="1"/>
  <c r="R85" i="26"/>
  <c r="R86" i="26" a="1"/>
  <c r="R86" i="26" s="1"/>
  <c r="R87" i="26" a="1"/>
  <c r="R87" i="26" s="1"/>
  <c r="R88" i="26" a="1"/>
  <c r="R88" i="26" s="1"/>
  <c r="R89" i="26" a="1"/>
  <c r="R89" i="26"/>
  <c r="R90" i="26" a="1"/>
  <c r="R90" i="26" s="1"/>
  <c r="R91" i="26" a="1"/>
  <c r="R91" i="26" s="1"/>
  <c r="R92" i="26" a="1"/>
  <c r="R92" i="26" s="1"/>
  <c r="R93" i="26" a="1"/>
  <c r="R93" i="26" s="1"/>
  <c r="R94" i="26" a="1"/>
  <c r="R94" i="26" s="1"/>
  <c r="R95" i="26" a="1"/>
  <c r="R95" i="26" s="1"/>
  <c r="R96" i="26" a="1"/>
  <c r="R96" i="26"/>
  <c r="R97" i="26" a="1"/>
  <c r="R97" i="26" s="1"/>
  <c r="R98" i="26" a="1"/>
  <c r="R98" i="26" s="1"/>
  <c r="R99" i="26" a="1"/>
  <c r="R99" i="26" s="1"/>
  <c r="R100" i="26" a="1"/>
  <c r="R100" i="26"/>
  <c r="R101" i="26" a="1"/>
  <c r="R101" i="26"/>
  <c r="R102" i="26" a="1"/>
  <c r="R102" i="26" s="1"/>
  <c r="R103" i="26" a="1"/>
  <c r="R103" i="26" s="1"/>
  <c r="R104" i="26" a="1"/>
  <c r="R104" i="26" s="1"/>
  <c r="R105" i="26" a="1"/>
  <c r="R105" i="26"/>
  <c r="R106" i="26" a="1"/>
  <c r="R106" i="26" s="1"/>
  <c r="R107" i="26" a="1"/>
  <c r="R107" i="26" s="1"/>
  <c r="R108" i="26" a="1"/>
  <c r="R108" i="26" s="1"/>
  <c r="R109" i="26" a="1"/>
  <c r="R109" i="26" s="1"/>
  <c r="R110" i="26" a="1"/>
  <c r="R110" i="26" s="1"/>
  <c r="R111" i="26" a="1"/>
  <c r="R111" i="26" s="1"/>
  <c r="R112" i="26" a="1"/>
  <c r="R112" i="26"/>
  <c r="R113" i="26" a="1"/>
  <c r="R113" i="26" s="1"/>
  <c r="R114" i="26" a="1"/>
  <c r="R114" i="26" s="1"/>
  <c r="R115" i="26" a="1"/>
  <c r="R115" i="26" s="1"/>
  <c r="R116" i="26" a="1"/>
  <c r="R116" i="26"/>
  <c r="R117" i="26" a="1"/>
  <c r="R117" i="26"/>
  <c r="R118" i="26" a="1"/>
  <c r="R118" i="26" s="1"/>
  <c r="R119" i="26" a="1"/>
  <c r="R119" i="26" s="1"/>
  <c r="R120" i="26" a="1"/>
  <c r="R120" i="26" s="1"/>
  <c r="R121" i="26" a="1"/>
  <c r="R121" i="26"/>
  <c r="R122" i="26" a="1"/>
  <c r="R122" i="26" s="1"/>
  <c r="R123" i="26" a="1"/>
  <c r="R123" i="26" s="1"/>
  <c r="R124" i="26" a="1"/>
  <c r="R124" i="26" s="1"/>
  <c r="R125" i="26" a="1"/>
  <c r="R125" i="26" s="1"/>
  <c r="R126" i="26" a="1"/>
  <c r="R126" i="26" s="1"/>
  <c r="R127" i="26" a="1"/>
  <c r="R127" i="26" s="1"/>
  <c r="R128" i="26" a="1"/>
  <c r="R128" i="26"/>
  <c r="R129" i="26" a="1"/>
  <c r="R129" i="26" s="1"/>
  <c r="R130" i="26" a="1"/>
  <c r="R130" i="26" s="1"/>
  <c r="R131" i="26" a="1"/>
  <c r="R131" i="26" s="1"/>
  <c r="R132" i="26" a="1"/>
  <c r="R132" i="26"/>
  <c r="R133" i="26" a="1"/>
  <c r="R133" i="26"/>
  <c r="R134" i="26" a="1"/>
  <c r="R134" i="26" s="1"/>
  <c r="R135" i="26" a="1"/>
  <c r="R135" i="26" s="1"/>
  <c r="R136" i="26" a="1"/>
  <c r="R136" i="26" s="1"/>
  <c r="R137" i="26" a="1"/>
  <c r="R137" i="26"/>
  <c r="R138" i="26" a="1"/>
  <c r="R138" i="26" s="1"/>
  <c r="R139" i="26" a="1"/>
  <c r="R139" i="26" s="1"/>
  <c r="R140" i="26" a="1"/>
  <c r="R140" i="26" s="1"/>
  <c r="R141" i="26" a="1"/>
  <c r="R141" i="26" s="1"/>
  <c r="R142" i="26" a="1"/>
  <c r="R142" i="26" s="1"/>
  <c r="R143" i="26" a="1"/>
  <c r="R143" i="26" s="1"/>
  <c r="R144" i="26" a="1"/>
  <c r="R144" i="26"/>
  <c r="R145" i="26" a="1"/>
  <c r="R145" i="26" s="1"/>
  <c r="R146" i="26" a="1"/>
  <c r="R146" i="26" s="1"/>
  <c r="R147" i="26" a="1"/>
  <c r="R147" i="26" s="1"/>
  <c r="R148" i="26" a="1"/>
  <c r="R148" i="26"/>
  <c r="R149" i="26" a="1"/>
  <c r="R149" i="26"/>
  <c r="R150" i="26" a="1"/>
  <c r="R150" i="26" s="1"/>
  <c r="R151" i="26" a="1"/>
  <c r="R151" i="26" s="1"/>
  <c r="R152" i="26" a="1"/>
  <c r="R152" i="26" s="1"/>
  <c r="R153" i="26" a="1"/>
  <c r="R153" i="26"/>
  <c r="R154" i="26" a="1"/>
  <c r="R154" i="26" s="1"/>
  <c r="R155" i="26" a="1"/>
  <c r="R155" i="26" s="1"/>
  <c r="R156" i="26" a="1"/>
  <c r="R156" i="26" s="1"/>
  <c r="R157" i="26" a="1"/>
  <c r="R157" i="26" s="1"/>
  <c r="R158" i="26" a="1"/>
  <c r="R158" i="26" s="1"/>
  <c r="R159" i="26" a="1"/>
  <c r="R159" i="26" s="1"/>
  <c r="R160" i="26" a="1"/>
  <c r="R160" i="26"/>
  <c r="R161" i="26" a="1"/>
  <c r="R161" i="26" s="1"/>
  <c r="R162" i="26" a="1"/>
  <c r="R162" i="26" s="1"/>
  <c r="R163" i="26" a="1"/>
  <c r="R163" i="26" s="1"/>
  <c r="R164" i="26" a="1"/>
  <c r="R164" i="26"/>
  <c r="R165" i="26" a="1"/>
  <c r="R165" i="26"/>
  <c r="R166" i="26" a="1"/>
  <c r="R166" i="26" s="1"/>
  <c r="R167" i="26" a="1"/>
  <c r="R167" i="26" s="1"/>
  <c r="R168" i="26" a="1"/>
  <c r="R168" i="26" s="1"/>
  <c r="R169" i="26" a="1"/>
  <c r="R169" i="26"/>
  <c r="R170" i="26" a="1"/>
  <c r="R170" i="26" s="1"/>
  <c r="R171" i="26" a="1"/>
  <c r="R171" i="26" s="1"/>
  <c r="R172" i="26" a="1"/>
  <c r="R172" i="26" s="1"/>
  <c r="R173" i="26" a="1"/>
  <c r="R173" i="26" s="1"/>
  <c r="R174" i="26" a="1"/>
  <c r="R174" i="26" s="1"/>
  <c r="R175" i="26" a="1"/>
  <c r="R175" i="26" s="1"/>
  <c r="R176" i="26" a="1"/>
  <c r="R176" i="26"/>
  <c r="R177" i="26" a="1"/>
  <c r="R177" i="26" s="1"/>
  <c r="R178" i="26" a="1"/>
  <c r="R178" i="26" s="1"/>
  <c r="R179" i="26" a="1"/>
  <c r="R179" i="26" s="1"/>
  <c r="R180" i="26" a="1"/>
  <c r="R180" i="26"/>
  <c r="R181" i="26" a="1"/>
  <c r="R181" i="26"/>
  <c r="R182" i="26" a="1"/>
  <c r="R182" i="26" s="1"/>
  <c r="R183" i="26" a="1"/>
  <c r="R183" i="26" s="1"/>
  <c r="R184" i="26" a="1"/>
  <c r="R184" i="26" s="1"/>
  <c r="R185" i="26" a="1"/>
  <c r="R185" i="26"/>
  <c r="R186" i="26" a="1"/>
  <c r="R186" i="26" s="1"/>
  <c r="R187" i="26" a="1"/>
  <c r="R187" i="26" s="1"/>
  <c r="R188" i="26" a="1"/>
  <c r="R188" i="26" s="1"/>
  <c r="R189" i="26" a="1"/>
  <c r="R189" i="26" s="1"/>
  <c r="R190" i="26" a="1"/>
  <c r="R190" i="26" s="1"/>
  <c r="R191" i="26" a="1"/>
  <c r="R191" i="26" s="1"/>
  <c r="R192" i="26" a="1"/>
  <c r="R192" i="26"/>
  <c r="R193" i="26" a="1"/>
  <c r="R193" i="26" s="1"/>
  <c r="R194" i="26" a="1"/>
  <c r="R194" i="26" s="1"/>
  <c r="R195" i="26" a="1"/>
  <c r="R195" i="26" s="1"/>
  <c r="R196" i="26" a="1"/>
  <c r="R196" i="26"/>
  <c r="R197" i="26" a="1"/>
  <c r="R197" i="26"/>
  <c r="R198" i="26" a="1"/>
  <c r="R198" i="26" s="1"/>
  <c r="R199" i="26" a="1"/>
  <c r="R199" i="26" s="1"/>
  <c r="R200" i="26" a="1"/>
  <c r="R200" i="26" s="1"/>
  <c r="R201" i="26" a="1"/>
  <c r="R201" i="26"/>
  <c r="R202" i="26" a="1"/>
  <c r="R202" i="26" s="1"/>
  <c r="R203" i="26" a="1"/>
  <c r="R203" i="26" s="1"/>
  <c r="R204" i="26" a="1"/>
  <c r="R204" i="26" s="1"/>
  <c r="R5" i="26" a="1"/>
  <c r="R5" i="26" s="1"/>
  <c r="V68" i="14" l="1"/>
  <c r="V76" i="14"/>
  <c r="V140" i="14"/>
  <c r="V148" i="14"/>
  <c r="W6" i="14"/>
  <c r="V6" i="14" s="1"/>
  <c r="W7" i="14"/>
  <c r="V7" i="14" s="1"/>
  <c r="W8" i="14"/>
  <c r="V8" i="14" s="1"/>
  <c r="W9" i="14"/>
  <c r="V9" i="14" s="1"/>
  <c r="W10" i="14"/>
  <c r="V10" i="14" s="1"/>
  <c r="W11" i="14"/>
  <c r="V11" i="14" s="1"/>
  <c r="W12" i="14"/>
  <c r="V12" i="14" s="1"/>
  <c r="W13" i="14"/>
  <c r="V13" i="14" s="1"/>
  <c r="W14" i="14"/>
  <c r="V14" i="14" s="1"/>
  <c r="W15" i="14"/>
  <c r="V15" i="14" s="1"/>
  <c r="W16" i="14"/>
  <c r="V16" i="14" s="1"/>
  <c r="W17" i="14"/>
  <c r="V17" i="14" s="1"/>
  <c r="W18" i="14"/>
  <c r="V18" i="14" s="1"/>
  <c r="W19" i="14"/>
  <c r="V19" i="14" s="1"/>
  <c r="W20" i="14"/>
  <c r="V20" i="14" s="1"/>
  <c r="W21" i="14"/>
  <c r="V21" i="14" s="1"/>
  <c r="W22" i="14"/>
  <c r="V22" i="14" s="1"/>
  <c r="W23" i="14"/>
  <c r="V23" i="14" s="1"/>
  <c r="W24" i="14"/>
  <c r="V24" i="14" s="1"/>
  <c r="W25" i="14"/>
  <c r="V25" i="14" s="1"/>
  <c r="W26" i="14"/>
  <c r="V26" i="14" s="1"/>
  <c r="W27" i="14"/>
  <c r="V27" i="14" s="1"/>
  <c r="W28" i="14"/>
  <c r="V28" i="14" s="1"/>
  <c r="W29" i="14"/>
  <c r="V29" i="14" s="1"/>
  <c r="W30" i="14"/>
  <c r="V30" i="14" s="1"/>
  <c r="W31" i="14"/>
  <c r="V31" i="14" s="1"/>
  <c r="W32" i="14"/>
  <c r="V32" i="14" s="1"/>
  <c r="W33" i="14"/>
  <c r="V33" i="14" s="1"/>
  <c r="W34" i="14"/>
  <c r="V34" i="14" s="1"/>
  <c r="W35" i="14"/>
  <c r="V35" i="14" s="1"/>
  <c r="W36" i="14"/>
  <c r="V36" i="14" s="1"/>
  <c r="W37" i="14"/>
  <c r="V37" i="14" s="1"/>
  <c r="W38" i="14"/>
  <c r="V38" i="14" s="1"/>
  <c r="W39" i="14"/>
  <c r="V39" i="14" s="1"/>
  <c r="W40" i="14"/>
  <c r="V40" i="14" s="1"/>
  <c r="W41" i="14"/>
  <c r="V41" i="14" s="1"/>
  <c r="W42" i="14"/>
  <c r="V42" i="14" s="1"/>
  <c r="W43" i="14"/>
  <c r="V43" i="14" s="1"/>
  <c r="W44" i="14"/>
  <c r="V44" i="14" s="1"/>
  <c r="W45" i="14"/>
  <c r="V45" i="14" s="1"/>
  <c r="W46" i="14"/>
  <c r="V46" i="14" s="1"/>
  <c r="W47" i="14"/>
  <c r="V47" i="14" s="1"/>
  <c r="W48" i="14"/>
  <c r="V48" i="14" s="1"/>
  <c r="W49" i="14"/>
  <c r="V49" i="14" s="1"/>
  <c r="W50" i="14"/>
  <c r="V50" i="14" s="1"/>
  <c r="W51" i="14"/>
  <c r="V51" i="14" s="1"/>
  <c r="W52" i="14"/>
  <c r="V52" i="14" s="1"/>
  <c r="W53" i="14"/>
  <c r="V53" i="14" s="1"/>
  <c r="W54" i="14"/>
  <c r="V54" i="14" s="1"/>
  <c r="W55" i="14"/>
  <c r="V55" i="14" s="1"/>
  <c r="W56" i="14"/>
  <c r="V56" i="14" s="1"/>
  <c r="W57" i="14"/>
  <c r="V57" i="14" s="1"/>
  <c r="W58" i="14"/>
  <c r="V58" i="14" s="1"/>
  <c r="W59" i="14"/>
  <c r="V59" i="14" s="1"/>
  <c r="W60" i="14"/>
  <c r="V60" i="14" s="1"/>
  <c r="W61" i="14"/>
  <c r="V61" i="14" s="1"/>
  <c r="W62" i="14"/>
  <c r="V62" i="14" s="1"/>
  <c r="W63" i="14"/>
  <c r="V63" i="14" s="1"/>
  <c r="W64" i="14"/>
  <c r="V64" i="14" s="1"/>
  <c r="W65" i="14"/>
  <c r="V65" i="14" s="1"/>
  <c r="W66" i="14"/>
  <c r="V66" i="14" s="1"/>
  <c r="W67" i="14"/>
  <c r="V67" i="14" s="1"/>
  <c r="W68" i="14"/>
  <c r="W69" i="14"/>
  <c r="V69" i="14" s="1"/>
  <c r="W70" i="14"/>
  <c r="V70" i="14" s="1"/>
  <c r="W71" i="14"/>
  <c r="V71" i="14" s="1"/>
  <c r="W72" i="14"/>
  <c r="V72" i="14" s="1"/>
  <c r="W73" i="14"/>
  <c r="V73" i="14" s="1"/>
  <c r="W74" i="14"/>
  <c r="V74" i="14" s="1"/>
  <c r="W75" i="14"/>
  <c r="V75" i="14" s="1"/>
  <c r="W76" i="14"/>
  <c r="W77" i="14"/>
  <c r="V77" i="14" s="1"/>
  <c r="W78" i="14"/>
  <c r="V78" i="14" s="1"/>
  <c r="W79" i="14"/>
  <c r="V79" i="14" s="1"/>
  <c r="W80" i="14"/>
  <c r="V80" i="14" s="1"/>
  <c r="W81" i="14"/>
  <c r="V81" i="14" s="1"/>
  <c r="W82" i="14"/>
  <c r="V82" i="14" s="1"/>
  <c r="W83" i="14"/>
  <c r="V83" i="14" s="1"/>
  <c r="W84" i="14"/>
  <c r="V84" i="14" s="1"/>
  <c r="W85" i="14"/>
  <c r="V85" i="14" s="1"/>
  <c r="W86" i="14"/>
  <c r="V86" i="14" s="1"/>
  <c r="W87" i="14"/>
  <c r="V87" i="14" s="1"/>
  <c r="W88" i="14"/>
  <c r="V88" i="14" s="1"/>
  <c r="W89" i="14"/>
  <c r="V89" i="14" s="1"/>
  <c r="W90" i="14"/>
  <c r="V90" i="14" s="1"/>
  <c r="W91" i="14"/>
  <c r="V91" i="14" s="1"/>
  <c r="W92" i="14"/>
  <c r="V92" i="14" s="1"/>
  <c r="W93" i="14"/>
  <c r="V93" i="14" s="1"/>
  <c r="W94" i="14"/>
  <c r="V94" i="14" s="1"/>
  <c r="W95" i="14"/>
  <c r="V95" i="14" s="1"/>
  <c r="W96" i="14"/>
  <c r="V96" i="14" s="1"/>
  <c r="W97" i="14"/>
  <c r="V97" i="14" s="1"/>
  <c r="W98" i="14"/>
  <c r="V98" i="14" s="1"/>
  <c r="W99" i="14"/>
  <c r="V99" i="14" s="1"/>
  <c r="W100" i="14"/>
  <c r="V100" i="14" s="1"/>
  <c r="W101" i="14"/>
  <c r="V101" i="14" s="1"/>
  <c r="W102" i="14"/>
  <c r="V102" i="14" s="1"/>
  <c r="W103" i="14"/>
  <c r="V103" i="14" s="1"/>
  <c r="W104" i="14"/>
  <c r="V104" i="14" s="1"/>
  <c r="W105" i="14"/>
  <c r="V105" i="14" s="1"/>
  <c r="W106" i="14"/>
  <c r="V106" i="14" s="1"/>
  <c r="W107" i="14"/>
  <c r="V107" i="14" s="1"/>
  <c r="W108" i="14"/>
  <c r="V108" i="14" s="1"/>
  <c r="W109" i="14"/>
  <c r="V109" i="14" s="1"/>
  <c r="W110" i="14"/>
  <c r="V110" i="14" s="1"/>
  <c r="W111" i="14"/>
  <c r="V111" i="14" s="1"/>
  <c r="W112" i="14"/>
  <c r="V112" i="14" s="1"/>
  <c r="W113" i="14"/>
  <c r="V113" i="14" s="1"/>
  <c r="W114" i="14"/>
  <c r="V114" i="14" s="1"/>
  <c r="W115" i="14"/>
  <c r="V115" i="14" s="1"/>
  <c r="W116" i="14"/>
  <c r="V116" i="14" s="1"/>
  <c r="W117" i="14"/>
  <c r="V117" i="14" s="1"/>
  <c r="W118" i="14"/>
  <c r="V118" i="14" s="1"/>
  <c r="W119" i="14"/>
  <c r="V119" i="14" s="1"/>
  <c r="W120" i="14"/>
  <c r="V120" i="14" s="1"/>
  <c r="W121" i="14"/>
  <c r="V121" i="14" s="1"/>
  <c r="W122" i="14"/>
  <c r="V122" i="14" s="1"/>
  <c r="W123" i="14"/>
  <c r="V123" i="14" s="1"/>
  <c r="W124" i="14"/>
  <c r="V124" i="14" s="1"/>
  <c r="W125" i="14"/>
  <c r="V125" i="14" s="1"/>
  <c r="W126" i="14"/>
  <c r="V126" i="14" s="1"/>
  <c r="W127" i="14"/>
  <c r="V127" i="14" s="1"/>
  <c r="W128" i="14"/>
  <c r="V128" i="14" s="1"/>
  <c r="W129" i="14"/>
  <c r="V129" i="14" s="1"/>
  <c r="W130" i="14"/>
  <c r="V130" i="14" s="1"/>
  <c r="W131" i="14"/>
  <c r="V131" i="14" s="1"/>
  <c r="W132" i="14"/>
  <c r="V132" i="14" s="1"/>
  <c r="W133" i="14"/>
  <c r="V133" i="14" s="1"/>
  <c r="W134" i="14"/>
  <c r="V134" i="14" s="1"/>
  <c r="W135" i="14"/>
  <c r="V135" i="14" s="1"/>
  <c r="W136" i="14"/>
  <c r="V136" i="14" s="1"/>
  <c r="W137" i="14"/>
  <c r="V137" i="14" s="1"/>
  <c r="W138" i="14"/>
  <c r="V138" i="14" s="1"/>
  <c r="W139" i="14"/>
  <c r="V139" i="14" s="1"/>
  <c r="W140" i="14"/>
  <c r="W141" i="14"/>
  <c r="V141" i="14" s="1"/>
  <c r="W142" i="14"/>
  <c r="V142" i="14" s="1"/>
  <c r="W143" i="14"/>
  <c r="V143" i="14" s="1"/>
  <c r="W144" i="14"/>
  <c r="V144" i="14" s="1"/>
  <c r="W145" i="14"/>
  <c r="V145" i="14" s="1"/>
  <c r="W146" i="14"/>
  <c r="V146" i="14" s="1"/>
  <c r="W147" i="14"/>
  <c r="V147" i="14" s="1"/>
  <c r="W148" i="14"/>
  <c r="W149" i="14"/>
  <c r="V149" i="14" s="1"/>
  <c r="W150" i="14"/>
  <c r="V150" i="14" s="1"/>
  <c r="W151" i="14"/>
  <c r="V151" i="14" s="1"/>
  <c r="W152" i="14"/>
  <c r="V152" i="14" s="1"/>
  <c r="W153" i="14"/>
  <c r="V153" i="14" s="1"/>
  <c r="W154" i="14"/>
  <c r="V154" i="14" s="1"/>
  <c r="W155" i="14"/>
  <c r="V155" i="14" s="1"/>
  <c r="W156" i="14"/>
  <c r="V156" i="14" s="1"/>
  <c r="W157" i="14"/>
  <c r="V157" i="14" s="1"/>
  <c r="W158" i="14"/>
  <c r="V158" i="14" s="1"/>
  <c r="W159" i="14"/>
  <c r="V159" i="14" s="1"/>
  <c r="W160" i="14"/>
  <c r="V160" i="14" s="1"/>
  <c r="W161" i="14"/>
  <c r="V161" i="14" s="1"/>
  <c r="W162" i="14"/>
  <c r="V162" i="14" s="1"/>
  <c r="W163" i="14"/>
  <c r="V163" i="14" s="1"/>
  <c r="W164" i="14"/>
  <c r="V164" i="14" s="1"/>
  <c r="W165" i="14"/>
  <c r="V165" i="14" s="1"/>
  <c r="W166" i="14"/>
  <c r="V166" i="14" s="1"/>
  <c r="W167" i="14"/>
  <c r="V167" i="14" s="1"/>
  <c r="W168" i="14"/>
  <c r="V168" i="14" s="1"/>
  <c r="W169" i="14"/>
  <c r="V169" i="14" s="1"/>
  <c r="W170" i="14"/>
  <c r="V170" i="14" s="1"/>
  <c r="W171" i="14"/>
  <c r="V171" i="14" s="1"/>
  <c r="W172" i="14"/>
  <c r="V172" i="14" s="1"/>
  <c r="W173" i="14"/>
  <c r="V173" i="14" s="1"/>
  <c r="W174" i="14"/>
  <c r="V174" i="14" s="1"/>
  <c r="W175" i="14"/>
  <c r="V175" i="14" s="1"/>
  <c r="W176" i="14"/>
  <c r="V176" i="14" s="1"/>
  <c r="W177" i="14"/>
  <c r="V177" i="14" s="1"/>
  <c r="W178" i="14"/>
  <c r="V178" i="14" s="1"/>
  <c r="W179" i="14"/>
  <c r="V179" i="14" s="1"/>
  <c r="W180" i="14"/>
  <c r="V180" i="14" s="1"/>
  <c r="W181" i="14"/>
  <c r="V181" i="14" s="1"/>
  <c r="W182" i="14"/>
  <c r="V182" i="14" s="1"/>
  <c r="W183" i="14"/>
  <c r="V183" i="14" s="1"/>
  <c r="W184" i="14"/>
  <c r="V184" i="14" s="1"/>
  <c r="W185" i="14"/>
  <c r="V185" i="14" s="1"/>
  <c r="W186" i="14"/>
  <c r="V186" i="14" s="1"/>
  <c r="W187" i="14"/>
  <c r="V187" i="14" s="1"/>
  <c r="W188" i="14"/>
  <c r="V188" i="14" s="1"/>
  <c r="W189" i="14"/>
  <c r="V189" i="14" s="1"/>
  <c r="W190" i="14"/>
  <c r="V190" i="14" s="1"/>
  <c r="W191" i="14"/>
  <c r="V191" i="14" s="1"/>
  <c r="W192" i="14"/>
  <c r="V192" i="14" s="1"/>
  <c r="W193" i="14"/>
  <c r="V193" i="14" s="1"/>
  <c r="W194" i="14"/>
  <c r="V194" i="14" s="1"/>
  <c r="W195" i="14"/>
  <c r="V195" i="14" s="1"/>
  <c r="W196" i="14"/>
  <c r="V196" i="14" s="1"/>
  <c r="W197" i="14"/>
  <c r="V197" i="14" s="1"/>
  <c r="W198" i="14"/>
  <c r="V198" i="14" s="1"/>
  <c r="W199" i="14"/>
  <c r="V199" i="14" s="1"/>
  <c r="W200" i="14"/>
  <c r="V200" i="14" s="1"/>
  <c r="W201" i="14"/>
  <c r="V201" i="14" s="1"/>
  <c r="W202" i="14"/>
  <c r="V202" i="14" s="1"/>
  <c r="W203" i="14"/>
  <c r="V203" i="14" s="1"/>
  <c r="W204" i="14"/>
  <c r="V204" i="14" s="1"/>
  <c r="W5" i="14"/>
  <c r="V5" i="14" s="1"/>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6" i="3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AJ6" i="1" l="1" a="1"/>
  <c r="AJ6" i="1" s="1"/>
  <c r="AJ7" i="1" a="1"/>
  <c r="AJ7" i="1" s="1"/>
  <c r="AJ8" i="1" a="1"/>
  <c r="AJ8" i="1" s="1"/>
  <c r="AJ9" i="1" a="1"/>
  <c r="AJ9" i="1" s="1"/>
  <c r="AJ10" i="1" a="1"/>
  <c r="AJ10" i="1" s="1"/>
  <c r="AJ11" i="1" a="1"/>
  <c r="AJ11" i="1" s="1"/>
  <c r="AJ12" i="1" a="1"/>
  <c r="AJ12" i="1" s="1"/>
  <c r="AJ13" i="1" a="1"/>
  <c r="AJ13" i="1" s="1"/>
  <c r="AJ14" i="1" a="1"/>
  <c r="AJ14" i="1" s="1"/>
  <c r="AJ15" i="1" a="1"/>
  <c r="AJ15" i="1" s="1"/>
  <c r="AJ16" i="1" a="1"/>
  <c r="AJ16" i="1" s="1"/>
  <c r="AJ17" i="1" a="1"/>
  <c r="AJ17" i="1" s="1"/>
  <c r="AJ18" i="1" a="1"/>
  <c r="AJ18" i="1" s="1"/>
  <c r="AJ19" i="1" a="1"/>
  <c r="AJ19" i="1" s="1"/>
  <c r="AJ20" i="1" a="1"/>
  <c r="AJ20" i="1" s="1"/>
  <c r="AJ21" i="1" a="1"/>
  <c r="AJ21" i="1" s="1"/>
  <c r="AJ22" i="1" a="1"/>
  <c r="AJ22" i="1" s="1"/>
  <c r="AJ23" i="1" a="1"/>
  <c r="AJ23" i="1" s="1"/>
  <c r="AJ24" i="1" a="1"/>
  <c r="AJ24" i="1" s="1"/>
  <c r="AJ25" i="1" a="1"/>
  <c r="AJ25" i="1" s="1"/>
  <c r="AJ26" i="1" a="1"/>
  <c r="AJ26" i="1" s="1"/>
  <c r="AJ27" i="1" a="1"/>
  <c r="AJ27" i="1" s="1"/>
  <c r="AJ28" i="1" a="1"/>
  <c r="AJ28" i="1" s="1"/>
  <c r="AJ29" i="1" a="1"/>
  <c r="AJ29" i="1" s="1"/>
  <c r="AJ30" i="1" a="1"/>
  <c r="AJ30" i="1" s="1"/>
  <c r="AJ31" i="1" a="1"/>
  <c r="AJ31" i="1" s="1"/>
  <c r="AJ32" i="1" a="1"/>
  <c r="AJ32" i="1" s="1"/>
  <c r="AJ33" i="1" a="1"/>
  <c r="AJ33" i="1" s="1"/>
  <c r="AJ34" i="1" a="1"/>
  <c r="AJ34" i="1" s="1"/>
  <c r="AJ35" i="1" a="1"/>
  <c r="AJ35" i="1" s="1"/>
  <c r="AJ36" i="1" a="1"/>
  <c r="AJ36" i="1" s="1"/>
  <c r="AJ37" i="1" a="1"/>
  <c r="AJ37" i="1" s="1"/>
  <c r="AJ38" i="1" a="1"/>
  <c r="AJ38" i="1" s="1"/>
  <c r="AJ39" i="1" a="1"/>
  <c r="AJ39" i="1" s="1"/>
  <c r="AJ40" i="1" a="1"/>
  <c r="AJ40" i="1" s="1"/>
  <c r="AJ41" i="1" a="1"/>
  <c r="AJ41" i="1" s="1"/>
  <c r="AJ42" i="1" a="1"/>
  <c r="AJ42" i="1" s="1"/>
  <c r="AJ43" i="1" a="1"/>
  <c r="AJ43" i="1" s="1"/>
  <c r="AJ44" i="1" a="1"/>
  <c r="AJ44" i="1" s="1"/>
  <c r="AJ45" i="1" a="1"/>
  <c r="AJ45" i="1" s="1"/>
  <c r="AJ46" i="1" a="1"/>
  <c r="AJ46" i="1" s="1"/>
  <c r="AJ47" i="1" a="1"/>
  <c r="AJ47" i="1" s="1"/>
  <c r="AJ48" i="1" a="1"/>
  <c r="AJ48" i="1" s="1"/>
  <c r="AJ49" i="1" a="1"/>
  <c r="AJ49" i="1" s="1"/>
  <c r="AJ50" i="1" a="1"/>
  <c r="AJ50" i="1" s="1"/>
  <c r="AJ51" i="1" a="1"/>
  <c r="AJ51" i="1" s="1"/>
  <c r="AJ52" i="1" a="1"/>
  <c r="AJ52" i="1" s="1"/>
  <c r="AJ53" i="1" a="1"/>
  <c r="AJ53" i="1" s="1"/>
  <c r="AJ54" i="1" a="1"/>
  <c r="AJ54" i="1" s="1"/>
  <c r="AJ55" i="1" a="1"/>
  <c r="AJ55" i="1" s="1"/>
  <c r="AJ56" i="1" a="1"/>
  <c r="AJ56" i="1" s="1"/>
  <c r="AJ57" i="1" a="1"/>
  <c r="AJ57" i="1" s="1"/>
  <c r="AJ58" i="1" a="1"/>
  <c r="AJ58" i="1" s="1"/>
  <c r="AJ59" i="1" a="1"/>
  <c r="AJ59" i="1" s="1"/>
  <c r="AJ60" i="1" a="1"/>
  <c r="AJ60" i="1" s="1"/>
  <c r="AJ61" i="1" a="1"/>
  <c r="AJ61" i="1" s="1"/>
  <c r="AJ62" i="1" a="1"/>
  <c r="AJ62" i="1" s="1"/>
  <c r="AJ63" i="1" a="1"/>
  <c r="AJ63" i="1" s="1"/>
  <c r="AJ64" i="1" a="1"/>
  <c r="AJ64" i="1" s="1"/>
  <c r="AJ65" i="1" a="1"/>
  <c r="AJ65" i="1" s="1"/>
  <c r="AJ66" i="1" a="1"/>
  <c r="AJ66" i="1" s="1"/>
  <c r="AJ67" i="1" a="1"/>
  <c r="AJ67" i="1" s="1"/>
  <c r="AJ68" i="1" a="1"/>
  <c r="AJ68" i="1" s="1"/>
  <c r="AJ69" i="1" a="1"/>
  <c r="AJ69" i="1" s="1"/>
  <c r="AJ70" i="1" a="1"/>
  <c r="AJ70" i="1" s="1"/>
  <c r="AJ71" i="1" a="1"/>
  <c r="AJ71" i="1" s="1"/>
  <c r="AJ72" i="1" a="1"/>
  <c r="AJ72" i="1" s="1"/>
  <c r="AJ73" i="1" a="1"/>
  <c r="AJ73" i="1" s="1"/>
  <c r="AJ74" i="1" a="1"/>
  <c r="AJ74" i="1" s="1"/>
  <c r="AJ75" i="1" a="1"/>
  <c r="AJ75" i="1" s="1"/>
  <c r="AJ76" i="1" a="1"/>
  <c r="AJ76" i="1" s="1"/>
  <c r="AJ77" i="1" a="1"/>
  <c r="AJ77" i="1" s="1"/>
  <c r="AJ78" i="1" a="1"/>
  <c r="AJ78" i="1" s="1"/>
  <c r="AJ79" i="1" a="1"/>
  <c r="AJ79" i="1" s="1"/>
  <c r="AJ80" i="1" a="1"/>
  <c r="AJ80" i="1" s="1"/>
  <c r="AJ81" i="1" a="1"/>
  <c r="AJ81" i="1" s="1"/>
  <c r="AJ82" i="1" a="1"/>
  <c r="AJ82" i="1" s="1"/>
  <c r="AJ83" i="1" a="1"/>
  <c r="AJ83" i="1" s="1"/>
  <c r="AJ84" i="1" a="1"/>
  <c r="AJ84" i="1" s="1"/>
  <c r="AJ85" i="1" a="1"/>
  <c r="AJ85" i="1" s="1"/>
  <c r="AJ86" i="1" a="1"/>
  <c r="AJ86" i="1" s="1"/>
  <c r="AJ87" i="1" a="1"/>
  <c r="AJ87" i="1" s="1"/>
  <c r="AJ88" i="1" a="1"/>
  <c r="AJ88" i="1" s="1"/>
  <c r="AJ89" i="1" a="1"/>
  <c r="AJ89" i="1" s="1"/>
  <c r="AJ90" i="1" a="1"/>
  <c r="AJ90" i="1" s="1"/>
  <c r="AJ91" i="1" a="1"/>
  <c r="AJ91" i="1" s="1"/>
  <c r="AJ92" i="1" a="1"/>
  <c r="AJ92" i="1" s="1"/>
  <c r="AJ93" i="1" a="1"/>
  <c r="AJ93" i="1" s="1"/>
  <c r="AJ94" i="1" a="1"/>
  <c r="AJ94" i="1" s="1"/>
  <c r="AJ95" i="1" a="1"/>
  <c r="AJ95" i="1" s="1"/>
  <c r="AJ96" i="1" a="1"/>
  <c r="AJ96" i="1" s="1"/>
  <c r="AJ97" i="1" a="1"/>
  <c r="AJ97" i="1" s="1"/>
  <c r="AJ98" i="1" a="1"/>
  <c r="AJ98" i="1" s="1"/>
  <c r="AJ99" i="1" a="1"/>
  <c r="AJ99" i="1" s="1"/>
  <c r="AJ100" i="1" a="1"/>
  <c r="AJ100" i="1" s="1"/>
  <c r="AJ101" i="1" a="1"/>
  <c r="AJ101" i="1" s="1"/>
  <c r="AJ102" i="1" a="1"/>
  <c r="AJ102" i="1" s="1"/>
  <c r="AJ103" i="1" a="1"/>
  <c r="AJ103" i="1" s="1"/>
  <c r="AJ104" i="1" a="1"/>
  <c r="AJ104" i="1" s="1"/>
  <c r="AJ105" i="1" a="1"/>
  <c r="AJ105" i="1" s="1"/>
  <c r="AJ106" i="1" a="1"/>
  <c r="AJ106" i="1" s="1"/>
  <c r="AJ107" i="1" a="1"/>
  <c r="AJ107" i="1" s="1"/>
  <c r="AJ108" i="1" a="1"/>
  <c r="AJ108" i="1" s="1"/>
  <c r="AJ109" i="1" a="1"/>
  <c r="AJ109" i="1" s="1"/>
  <c r="AJ110" i="1" a="1"/>
  <c r="AJ110" i="1" s="1"/>
  <c r="AJ111" i="1" a="1"/>
  <c r="AJ111" i="1" s="1"/>
  <c r="AJ112" i="1" a="1"/>
  <c r="AJ112" i="1" s="1"/>
  <c r="AJ113" i="1" a="1"/>
  <c r="AJ113" i="1" s="1"/>
  <c r="AJ114" i="1" a="1"/>
  <c r="AJ114" i="1" s="1"/>
  <c r="AJ115" i="1" a="1"/>
  <c r="AJ115" i="1" s="1"/>
  <c r="AJ116" i="1" a="1"/>
  <c r="AJ116" i="1" s="1"/>
  <c r="AJ117" i="1" a="1"/>
  <c r="AJ117" i="1" s="1"/>
  <c r="AJ118" i="1" a="1"/>
  <c r="AJ118" i="1" s="1"/>
  <c r="AJ119" i="1" a="1"/>
  <c r="AJ119" i="1" s="1"/>
  <c r="AJ120" i="1" a="1"/>
  <c r="AJ120" i="1" s="1"/>
  <c r="AJ121" i="1" a="1"/>
  <c r="AJ121" i="1" s="1"/>
  <c r="AJ122" i="1" a="1"/>
  <c r="AJ122" i="1" s="1"/>
  <c r="AJ123" i="1" a="1"/>
  <c r="AJ123" i="1" s="1"/>
  <c r="AJ124" i="1" a="1"/>
  <c r="AJ124" i="1" s="1"/>
  <c r="AJ125" i="1" a="1"/>
  <c r="AJ125" i="1" s="1"/>
  <c r="AJ126" i="1" a="1"/>
  <c r="AJ126" i="1" s="1"/>
  <c r="AJ127" i="1" a="1"/>
  <c r="AJ127" i="1" s="1"/>
  <c r="AJ128" i="1" a="1"/>
  <c r="AJ128" i="1" s="1"/>
  <c r="AJ129" i="1" a="1"/>
  <c r="AJ129" i="1" s="1"/>
  <c r="AJ130" i="1" a="1"/>
  <c r="AJ130" i="1" s="1"/>
  <c r="AJ131" i="1" a="1"/>
  <c r="AJ131" i="1" s="1"/>
  <c r="AJ132" i="1" a="1"/>
  <c r="AJ132" i="1" s="1"/>
  <c r="AJ133" i="1" a="1"/>
  <c r="AJ133" i="1" s="1"/>
  <c r="AJ134" i="1" a="1"/>
  <c r="AJ134" i="1" s="1"/>
  <c r="AJ135" i="1" a="1"/>
  <c r="AJ135" i="1" s="1"/>
  <c r="AJ136" i="1" a="1"/>
  <c r="AJ136" i="1" s="1"/>
  <c r="AJ137" i="1" a="1"/>
  <c r="AJ137" i="1" s="1"/>
  <c r="AJ138" i="1" a="1"/>
  <c r="AJ138" i="1" s="1"/>
  <c r="AJ139" i="1" a="1"/>
  <c r="AJ139" i="1" s="1"/>
  <c r="AJ140" i="1" a="1"/>
  <c r="AJ140" i="1" s="1"/>
  <c r="AJ141" i="1" a="1"/>
  <c r="AJ141" i="1" s="1"/>
  <c r="AJ142" i="1" a="1"/>
  <c r="AJ142" i="1" s="1"/>
  <c r="AJ143" i="1" a="1"/>
  <c r="AJ143" i="1" s="1"/>
  <c r="AJ144" i="1" a="1"/>
  <c r="AJ144" i="1" s="1"/>
  <c r="AJ145" i="1" a="1"/>
  <c r="AJ145" i="1" s="1"/>
  <c r="AJ146" i="1" a="1"/>
  <c r="AJ146" i="1" s="1"/>
  <c r="AJ147" i="1" a="1"/>
  <c r="AJ147" i="1" s="1"/>
  <c r="AJ148" i="1" a="1"/>
  <c r="AJ148" i="1" s="1"/>
  <c r="AJ149" i="1" a="1"/>
  <c r="AJ149" i="1" s="1"/>
  <c r="AJ150" i="1" a="1"/>
  <c r="AJ150" i="1" s="1"/>
  <c r="AJ151" i="1" a="1"/>
  <c r="AJ151" i="1" s="1"/>
  <c r="AJ152" i="1" a="1"/>
  <c r="AJ152" i="1" s="1"/>
  <c r="AJ153" i="1" a="1"/>
  <c r="AJ153" i="1" s="1"/>
  <c r="AJ154" i="1" a="1"/>
  <c r="AJ154" i="1" s="1"/>
  <c r="AJ155" i="1" a="1"/>
  <c r="AJ155" i="1" s="1"/>
  <c r="AJ156" i="1" a="1"/>
  <c r="AJ156" i="1" s="1"/>
  <c r="AJ157" i="1" a="1"/>
  <c r="AJ157" i="1" s="1"/>
  <c r="AJ158" i="1" a="1"/>
  <c r="AJ158" i="1" s="1"/>
  <c r="AJ159" i="1" a="1"/>
  <c r="AJ159" i="1" s="1"/>
  <c r="AJ160" i="1" a="1"/>
  <c r="AJ160" i="1" s="1"/>
  <c r="AJ161" i="1" a="1"/>
  <c r="AJ161" i="1" s="1"/>
  <c r="AJ162" i="1" a="1"/>
  <c r="AJ162" i="1" s="1"/>
  <c r="AJ163" i="1" a="1"/>
  <c r="AJ163" i="1" s="1"/>
  <c r="AJ164" i="1" a="1"/>
  <c r="AJ164" i="1" s="1"/>
  <c r="AJ165" i="1" a="1"/>
  <c r="AJ165" i="1" s="1"/>
  <c r="AJ166" i="1" a="1"/>
  <c r="AJ166" i="1" s="1"/>
  <c r="AJ167" i="1" a="1"/>
  <c r="AJ167" i="1" s="1"/>
  <c r="AJ168" i="1" a="1"/>
  <c r="AJ168" i="1" s="1"/>
  <c r="AJ169" i="1" a="1"/>
  <c r="AJ169" i="1" s="1"/>
  <c r="AJ170" i="1" a="1"/>
  <c r="AJ170" i="1" s="1"/>
  <c r="AJ171" i="1" a="1"/>
  <c r="AJ171" i="1" s="1"/>
  <c r="AJ172" i="1" a="1"/>
  <c r="AJ172" i="1" s="1"/>
  <c r="AJ173" i="1" a="1"/>
  <c r="AJ173" i="1" s="1"/>
  <c r="AJ174" i="1" a="1"/>
  <c r="AJ174" i="1" s="1"/>
  <c r="AJ175" i="1" a="1"/>
  <c r="AJ175" i="1" s="1"/>
  <c r="AJ176" i="1" a="1"/>
  <c r="AJ176" i="1" s="1"/>
  <c r="AJ177" i="1" a="1"/>
  <c r="AJ177" i="1" s="1"/>
  <c r="AJ178" i="1" a="1"/>
  <c r="AJ178" i="1" s="1"/>
  <c r="AJ179" i="1" a="1"/>
  <c r="AJ179" i="1" s="1"/>
  <c r="AJ180" i="1" a="1"/>
  <c r="AJ180" i="1" s="1"/>
  <c r="AJ181" i="1" a="1"/>
  <c r="AJ181" i="1" s="1"/>
  <c r="AJ182" i="1" a="1"/>
  <c r="AJ182" i="1" s="1"/>
  <c r="AJ183" i="1" a="1"/>
  <c r="AJ183" i="1" s="1"/>
  <c r="AJ184" i="1" a="1"/>
  <c r="AJ184" i="1" s="1"/>
  <c r="AJ185" i="1" a="1"/>
  <c r="AJ185" i="1" s="1"/>
  <c r="AJ186" i="1" a="1"/>
  <c r="AJ186" i="1" s="1"/>
  <c r="AJ187" i="1" a="1"/>
  <c r="AJ187" i="1" s="1"/>
  <c r="AJ188" i="1" a="1"/>
  <c r="AJ188" i="1" s="1"/>
  <c r="AJ189" i="1" a="1"/>
  <c r="AJ189" i="1" s="1"/>
  <c r="AJ190" i="1" a="1"/>
  <c r="AJ190" i="1" s="1"/>
  <c r="AJ191" i="1" a="1"/>
  <c r="AJ191" i="1" s="1"/>
  <c r="AJ192" i="1" a="1"/>
  <c r="AJ192" i="1" s="1"/>
  <c r="AJ193" i="1" a="1"/>
  <c r="AJ193" i="1" s="1"/>
  <c r="AJ194" i="1" a="1"/>
  <c r="AJ194" i="1" s="1"/>
  <c r="AJ195" i="1" a="1"/>
  <c r="AJ195" i="1" s="1"/>
  <c r="AJ196" i="1" a="1"/>
  <c r="AJ196" i="1" s="1"/>
  <c r="AJ197" i="1" a="1"/>
  <c r="AJ197" i="1" s="1"/>
  <c r="AJ198" i="1" a="1"/>
  <c r="AJ198" i="1" s="1"/>
  <c r="AJ199" i="1" a="1"/>
  <c r="AJ199" i="1" s="1"/>
  <c r="AJ200" i="1" a="1"/>
  <c r="AJ200" i="1" s="1"/>
  <c r="AJ201" i="1" a="1"/>
  <c r="AJ201" i="1" s="1"/>
  <c r="AJ202" i="1" a="1"/>
  <c r="AJ202" i="1" s="1"/>
  <c r="AJ203" i="1" a="1"/>
  <c r="AJ203" i="1" s="1"/>
  <c r="AJ204" i="1" a="1"/>
  <c r="AJ204" i="1" s="1"/>
  <c r="AJ5" i="1" a="1"/>
  <c r="AJ5" i="1" s="1"/>
  <c r="AC3" i="29"/>
  <c r="AC4" i="29"/>
  <c r="AC5" i="29"/>
  <c r="AC6" i="29"/>
  <c r="AC7" i="29"/>
  <c r="AC8" i="29"/>
  <c r="AC9" i="29"/>
  <c r="AC10" i="29"/>
  <c r="AC11" i="29"/>
  <c r="AC12" i="29"/>
  <c r="AC13" i="29"/>
  <c r="AC14" i="29"/>
  <c r="AC15" i="29"/>
  <c r="AC16" i="29"/>
  <c r="AC17" i="29"/>
  <c r="AC18" i="29"/>
  <c r="AC19" i="29"/>
  <c r="AC20" i="29"/>
  <c r="AC21" i="29"/>
  <c r="AC22" i="29"/>
  <c r="AC23" i="29"/>
  <c r="AC24" i="29"/>
  <c r="AC25" i="29"/>
  <c r="AC26" i="29"/>
  <c r="AC27" i="29"/>
  <c r="AC28" i="29"/>
  <c r="AC29" i="29"/>
  <c r="AC30" i="29"/>
  <c r="AC31" i="29"/>
  <c r="AC32" i="29"/>
  <c r="AC33" i="29"/>
  <c r="AC34" i="29"/>
  <c r="AC35" i="29"/>
  <c r="AC36" i="29"/>
  <c r="AC37" i="29"/>
  <c r="AC38" i="29"/>
  <c r="AC39" i="29"/>
  <c r="AC40" i="29"/>
  <c r="AC41" i="29"/>
  <c r="AC42" i="29"/>
  <c r="AC43" i="29"/>
  <c r="AC44" i="29"/>
  <c r="AC45" i="29"/>
  <c r="AC46" i="29"/>
  <c r="AC47" i="29"/>
  <c r="AC48" i="29"/>
  <c r="AC49" i="29"/>
  <c r="AC50" i="29"/>
  <c r="AC51" i="29"/>
  <c r="AC52" i="29"/>
  <c r="AC53" i="29"/>
  <c r="AC54" i="29"/>
  <c r="AC55" i="29"/>
  <c r="AC56" i="29"/>
  <c r="AC57" i="29"/>
  <c r="AC58" i="29"/>
  <c r="AC59" i="29"/>
  <c r="AC60" i="29"/>
  <c r="AC61" i="29"/>
  <c r="AC62" i="29"/>
  <c r="AC63" i="29"/>
  <c r="AC64" i="29"/>
  <c r="AC65" i="29"/>
  <c r="AC66" i="29"/>
  <c r="AC67" i="29"/>
  <c r="AC68" i="29"/>
  <c r="AC69" i="29"/>
  <c r="AC70" i="29"/>
  <c r="AC71" i="29"/>
  <c r="AC72" i="29"/>
  <c r="AC73" i="29"/>
  <c r="AC74" i="29"/>
  <c r="AC75" i="29"/>
  <c r="AC76" i="29"/>
  <c r="AC77" i="29"/>
  <c r="AC78" i="29"/>
  <c r="AC79" i="29"/>
  <c r="AC80" i="29"/>
  <c r="AC81" i="29"/>
  <c r="AC82" i="29"/>
  <c r="AC83" i="29"/>
  <c r="AC84" i="29"/>
  <c r="AC85" i="29"/>
  <c r="AC86" i="29"/>
  <c r="AC87" i="29"/>
  <c r="AC88" i="29"/>
  <c r="AC89" i="29"/>
  <c r="AC90" i="29"/>
  <c r="AC91" i="29"/>
  <c r="AC92" i="29"/>
  <c r="AC93" i="29"/>
  <c r="AC94" i="29"/>
  <c r="AC95" i="29"/>
  <c r="AC96" i="29"/>
  <c r="AC97" i="29"/>
  <c r="AC98" i="29"/>
  <c r="AC99" i="29"/>
  <c r="AC100" i="29"/>
  <c r="AC101" i="29"/>
  <c r="AC102" i="29"/>
  <c r="AC103" i="29"/>
  <c r="AC104" i="29"/>
  <c r="AC105" i="29"/>
  <c r="AC106" i="29"/>
  <c r="AC107" i="29"/>
  <c r="AC108" i="29"/>
  <c r="AC109" i="29"/>
  <c r="AC110" i="29"/>
  <c r="AC111" i="29"/>
  <c r="AC112" i="29"/>
  <c r="AC113" i="29"/>
  <c r="AC114" i="29"/>
  <c r="AC115" i="29"/>
  <c r="AC116" i="29"/>
  <c r="AC117" i="29"/>
  <c r="AC118" i="29"/>
  <c r="AC119" i="29"/>
  <c r="AC120" i="29"/>
  <c r="AC121" i="29"/>
  <c r="AC122" i="29"/>
  <c r="AC123" i="29"/>
  <c r="AC124" i="29"/>
  <c r="AC125" i="29"/>
  <c r="AC126" i="29"/>
  <c r="AC127" i="29"/>
  <c r="AC128" i="29"/>
  <c r="AC129" i="29"/>
  <c r="AC130" i="29"/>
  <c r="AC131" i="29"/>
  <c r="AC132" i="29"/>
  <c r="AC133" i="29"/>
  <c r="AC134" i="29"/>
  <c r="AC135" i="29"/>
  <c r="AC136" i="29"/>
  <c r="AC137" i="29"/>
  <c r="AC138" i="29"/>
  <c r="AC139" i="29"/>
  <c r="AC140" i="29"/>
  <c r="AC141" i="29"/>
  <c r="AC142" i="29"/>
  <c r="AC143" i="29"/>
  <c r="AC144" i="29"/>
  <c r="AC145" i="29"/>
  <c r="AC146" i="29"/>
  <c r="AC147" i="29"/>
  <c r="AC148" i="29"/>
  <c r="AC149" i="29"/>
  <c r="AC150" i="29"/>
  <c r="AC151" i="29"/>
  <c r="AC152" i="29"/>
  <c r="AC153" i="29"/>
  <c r="AC154" i="29"/>
  <c r="AC155" i="29"/>
  <c r="AC156" i="29"/>
  <c r="AC157" i="29"/>
  <c r="AC158" i="29"/>
  <c r="AC159" i="29"/>
  <c r="AC160" i="29"/>
  <c r="AC161" i="29"/>
  <c r="AC162" i="29"/>
  <c r="AC163" i="29"/>
  <c r="AC164" i="29"/>
  <c r="AC165" i="29"/>
  <c r="AC166" i="29"/>
  <c r="AC167" i="29"/>
  <c r="AC168" i="29"/>
  <c r="AC169" i="29"/>
  <c r="AC170" i="29"/>
  <c r="AC171" i="29"/>
  <c r="AC172" i="29"/>
  <c r="AC173" i="29"/>
  <c r="AC174" i="29"/>
  <c r="AC175" i="29"/>
  <c r="AC176" i="29"/>
  <c r="AC177" i="29"/>
  <c r="AC178" i="29"/>
  <c r="AC179" i="29"/>
  <c r="AC180" i="29"/>
  <c r="AC181" i="29"/>
  <c r="AC182" i="29"/>
  <c r="AC183" i="29"/>
  <c r="AC184" i="29"/>
  <c r="AC185" i="29"/>
  <c r="AC186" i="29"/>
  <c r="AC187" i="29"/>
  <c r="AC188" i="29"/>
  <c r="AC189" i="29"/>
  <c r="AC190" i="29"/>
  <c r="AC191" i="29"/>
  <c r="AC192" i="29"/>
  <c r="AC193" i="29"/>
  <c r="AC194" i="29"/>
  <c r="AC195" i="29"/>
  <c r="AC196" i="29"/>
  <c r="AC197" i="29"/>
  <c r="AC198" i="29"/>
  <c r="AC199" i="29"/>
  <c r="AC200" i="29"/>
  <c r="AC201" i="29"/>
  <c r="AC2" i="29"/>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6" i="32"/>
  <c r="I7" i="32"/>
  <c r="I8" i="32"/>
  <c r="I9" i="32"/>
  <c r="I10" i="32"/>
  <c r="I11" i="32"/>
  <c r="I12" i="32"/>
  <c r="I13" i="32"/>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6" i="32"/>
  <c r="H7" i="32"/>
  <c r="H8" i="32"/>
  <c r="H9" i="32"/>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6" i="32"/>
  <c r="G7" i="32"/>
  <c r="G8" i="32"/>
  <c r="G9" i="32"/>
  <c r="G10" i="32"/>
  <c r="G11"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201" i="32"/>
  <c r="G202" i="32"/>
  <c r="G203" i="32"/>
  <c r="G204" i="32"/>
  <c r="G205" i="32"/>
  <c r="G6" i="32"/>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5" i="5"/>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5" i="26"/>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5" i="3"/>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5" i="2"/>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5" i="1"/>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5" i="12"/>
  <c r="C13" i="14" l="1"/>
  <c r="M204" i="26" a="1"/>
  <c r="M204" i="26" s="1"/>
  <c r="M203" i="26" a="1"/>
  <c r="M203" i="26" s="1"/>
  <c r="M202" i="26" a="1"/>
  <c r="M202" i="26" s="1"/>
  <c r="M201" i="26" a="1"/>
  <c r="M201" i="26" s="1"/>
  <c r="M200" i="26" a="1"/>
  <c r="M200" i="26" s="1"/>
  <c r="M199" i="26" a="1"/>
  <c r="M199" i="26" s="1"/>
  <c r="M198" i="26" a="1"/>
  <c r="M198" i="26" s="1"/>
  <c r="M197" i="26" a="1"/>
  <c r="M197" i="26" s="1"/>
  <c r="M196" i="26" a="1"/>
  <c r="M196" i="26" s="1"/>
  <c r="M195" i="26" a="1"/>
  <c r="M195" i="26" s="1"/>
  <c r="M194" i="26" a="1"/>
  <c r="M194" i="26" s="1"/>
  <c r="M193" i="26" a="1"/>
  <c r="M193" i="26" s="1"/>
  <c r="M192" i="26" a="1"/>
  <c r="M192" i="26" s="1"/>
  <c r="M191" i="26" a="1"/>
  <c r="M191" i="26" s="1"/>
  <c r="M190" i="26" a="1"/>
  <c r="M190" i="26" s="1"/>
  <c r="M189" i="26" a="1"/>
  <c r="M189" i="26" s="1"/>
  <c r="M188" i="26" a="1"/>
  <c r="M188" i="26" s="1"/>
  <c r="M187" i="26" a="1"/>
  <c r="M187" i="26" s="1"/>
  <c r="M186" i="26" a="1"/>
  <c r="M186" i="26" s="1"/>
  <c r="M185" i="26" a="1"/>
  <c r="M185" i="26" s="1"/>
  <c r="M184" i="26" a="1"/>
  <c r="M184" i="26" s="1"/>
  <c r="M183" i="26" a="1"/>
  <c r="M183" i="26" s="1"/>
  <c r="M182" i="26" a="1"/>
  <c r="M182" i="26" s="1"/>
  <c r="M181" i="26" a="1"/>
  <c r="M181" i="26" s="1"/>
  <c r="M180" i="26" a="1"/>
  <c r="M180" i="26" s="1"/>
  <c r="M179" i="26" a="1"/>
  <c r="M179" i="26" s="1"/>
  <c r="M178" i="26" a="1"/>
  <c r="M178" i="26" s="1"/>
  <c r="M177" i="26" a="1"/>
  <c r="M177" i="26" s="1"/>
  <c r="M176" i="26" a="1"/>
  <c r="M176" i="26" s="1"/>
  <c r="M175" i="26" a="1"/>
  <c r="M175" i="26" s="1"/>
  <c r="M174" i="26" a="1"/>
  <c r="M174" i="26" s="1"/>
  <c r="M173" i="26" a="1"/>
  <c r="M173" i="26" s="1"/>
  <c r="M172" i="26" a="1"/>
  <c r="M172" i="26" s="1"/>
  <c r="M171" i="26" a="1"/>
  <c r="M171" i="26" s="1"/>
  <c r="M170" i="26" a="1"/>
  <c r="M170" i="26" s="1"/>
  <c r="M169" i="26" a="1"/>
  <c r="M169" i="26" s="1"/>
  <c r="M168" i="26" a="1"/>
  <c r="M168" i="26" s="1"/>
  <c r="M167" i="26" a="1"/>
  <c r="M167" i="26" s="1"/>
  <c r="M166" i="26" a="1"/>
  <c r="M166" i="26" s="1"/>
  <c r="M165" i="26" a="1"/>
  <c r="M165" i="26" s="1"/>
  <c r="M164" i="26" a="1"/>
  <c r="M164" i="26" s="1"/>
  <c r="M163" i="26" a="1"/>
  <c r="M163" i="26" s="1"/>
  <c r="M162" i="26" a="1"/>
  <c r="M162" i="26" s="1"/>
  <c r="M161" i="26" a="1"/>
  <c r="M161" i="26" s="1"/>
  <c r="M160" i="26" a="1"/>
  <c r="M160" i="26" s="1"/>
  <c r="M159" i="26" a="1"/>
  <c r="M159" i="26" s="1"/>
  <c r="M158" i="26" a="1"/>
  <c r="M158" i="26" s="1"/>
  <c r="M157" i="26" a="1"/>
  <c r="M157" i="26" s="1"/>
  <c r="M156" i="26" a="1"/>
  <c r="M156" i="26" s="1"/>
  <c r="M155" i="26" a="1"/>
  <c r="M155" i="26" s="1"/>
  <c r="M154" i="26" a="1"/>
  <c r="M154" i="26" s="1"/>
  <c r="M153" i="26" a="1"/>
  <c r="M153" i="26" s="1"/>
  <c r="M152" i="26" a="1"/>
  <c r="M152" i="26" s="1"/>
  <c r="M151" i="26" a="1"/>
  <c r="M151" i="26" s="1"/>
  <c r="M150" i="26" a="1"/>
  <c r="M150" i="26" s="1"/>
  <c r="M149" i="26" a="1"/>
  <c r="M149" i="26" s="1"/>
  <c r="M148" i="26" a="1"/>
  <c r="M148" i="26" s="1"/>
  <c r="M147" i="26" a="1"/>
  <c r="M147" i="26" s="1"/>
  <c r="M146" i="26" a="1"/>
  <c r="M146" i="26" s="1"/>
  <c r="M145" i="26" a="1"/>
  <c r="M145" i="26" s="1"/>
  <c r="M144" i="26" a="1"/>
  <c r="M144" i="26" s="1"/>
  <c r="M143" i="26" a="1"/>
  <c r="M143" i="26" s="1"/>
  <c r="M142" i="26" a="1"/>
  <c r="M142" i="26" s="1"/>
  <c r="M141" i="26" a="1"/>
  <c r="M141" i="26" s="1"/>
  <c r="M140" i="26" a="1"/>
  <c r="M140" i="26" s="1"/>
  <c r="M139" i="26" a="1"/>
  <c r="M139" i="26" s="1"/>
  <c r="M138" i="26" a="1"/>
  <c r="M138" i="26" s="1"/>
  <c r="M137" i="26" a="1"/>
  <c r="M137" i="26" s="1"/>
  <c r="M136" i="26" a="1"/>
  <c r="M136" i="26" s="1"/>
  <c r="M135" i="26" a="1"/>
  <c r="M135" i="26" s="1"/>
  <c r="M134" i="26" a="1"/>
  <c r="M134" i="26" s="1"/>
  <c r="M133" i="26" a="1"/>
  <c r="M133" i="26" s="1"/>
  <c r="M132" i="26" a="1"/>
  <c r="M132" i="26" s="1"/>
  <c r="M131" i="26" a="1"/>
  <c r="M131" i="26" s="1"/>
  <c r="M130" i="26" a="1"/>
  <c r="M130" i="26" s="1"/>
  <c r="M129" i="26" a="1"/>
  <c r="M129" i="26" s="1"/>
  <c r="M128" i="26" a="1"/>
  <c r="M128" i="26" s="1"/>
  <c r="M127" i="26" a="1"/>
  <c r="M127" i="26" s="1"/>
  <c r="M126" i="26" a="1"/>
  <c r="M126" i="26" s="1"/>
  <c r="M125" i="26" a="1"/>
  <c r="M125" i="26" s="1"/>
  <c r="M124" i="26" a="1"/>
  <c r="M124" i="26" s="1"/>
  <c r="M123" i="26" a="1"/>
  <c r="M123" i="26" s="1"/>
  <c r="M122" i="26" a="1"/>
  <c r="M122" i="26" s="1"/>
  <c r="M121" i="26" a="1"/>
  <c r="M121" i="26" s="1"/>
  <c r="M120" i="26" a="1"/>
  <c r="M120" i="26" s="1"/>
  <c r="M119" i="26" a="1"/>
  <c r="M119" i="26" s="1"/>
  <c r="M118" i="26" a="1"/>
  <c r="M118" i="26" s="1"/>
  <c r="M117" i="26" a="1"/>
  <c r="M117" i="26" s="1"/>
  <c r="M116" i="26" a="1"/>
  <c r="M116" i="26" s="1"/>
  <c r="M115" i="26" a="1"/>
  <c r="M115" i="26" s="1"/>
  <c r="M114" i="26" a="1"/>
  <c r="M114" i="26" s="1"/>
  <c r="M113" i="26" a="1"/>
  <c r="M113" i="26" s="1"/>
  <c r="M112" i="26" a="1"/>
  <c r="M112" i="26" s="1"/>
  <c r="M111" i="26" a="1"/>
  <c r="M111" i="26" s="1"/>
  <c r="M110" i="26" a="1"/>
  <c r="M110" i="26" s="1"/>
  <c r="M109" i="26" a="1"/>
  <c r="M109" i="26" s="1"/>
  <c r="M108" i="26" a="1"/>
  <c r="M108" i="26" s="1"/>
  <c r="M107" i="26" a="1"/>
  <c r="M107" i="26" s="1"/>
  <c r="M106" i="26" a="1"/>
  <c r="M106" i="26" s="1"/>
  <c r="M105" i="26" a="1"/>
  <c r="M105" i="26" s="1"/>
  <c r="M104" i="26" a="1"/>
  <c r="M104" i="26" s="1"/>
  <c r="M103" i="26" a="1"/>
  <c r="M103" i="26" s="1"/>
  <c r="M102" i="26" a="1"/>
  <c r="M102" i="26" s="1"/>
  <c r="M101" i="26" a="1"/>
  <c r="M101" i="26" s="1"/>
  <c r="M100" i="26" a="1"/>
  <c r="M100" i="26" s="1"/>
  <c r="M99" i="26" a="1"/>
  <c r="M99" i="26" s="1"/>
  <c r="M98" i="26" a="1"/>
  <c r="M98" i="26" s="1"/>
  <c r="M97" i="26" a="1"/>
  <c r="M97" i="26" s="1"/>
  <c r="M96" i="26" a="1"/>
  <c r="M96" i="26" s="1"/>
  <c r="M95" i="26" a="1"/>
  <c r="M95" i="26" s="1"/>
  <c r="M94" i="26" a="1"/>
  <c r="M94" i="26" s="1"/>
  <c r="M93" i="26" a="1"/>
  <c r="M93" i="26" s="1"/>
  <c r="M92" i="26" a="1"/>
  <c r="M92" i="26" s="1"/>
  <c r="M91" i="26" a="1"/>
  <c r="M91" i="26" s="1"/>
  <c r="M90" i="26" a="1"/>
  <c r="M90" i="26" s="1"/>
  <c r="M89" i="26" a="1"/>
  <c r="M89" i="26" s="1"/>
  <c r="M88" i="26" a="1"/>
  <c r="M88" i="26" s="1"/>
  <c r="M87" i="26" a="1"/>
  <c r="M87" i="26" s="1"/>
  <c r="M86" i="26" a="1"/>
  <c r="M86" i="26" s="1"/>
  <c r="M85" i="26" a="1"/>
  <c r="M85" i="26" s="1"/>
  <c r="M84" i="26" a="1"/>
  <c r="M84" i="26" s="1"/>
  <c r="M83" i="26" a="1"/>
  <c r="M83" i="26" s="1"/>
  <c r="M82" i="26" a="1"/>
  <c r="M82" i="26" s="1"/>
  <c r="M81" i="26" a="1"/>
  <c r="M81" i="26" s="1"/>
  <c r="M80" i="26" a="1"/>
  <c r="M80" i="26" s="1"/>
  <c r="M79" i="26" a="1"/>
  <c r="M79" i="26" s="1"/>
  <c r="M78" i="26" a="1"/>
  <c r="M78" i="26" s="1"/>
  <c r="M77" i="26" a="1"/>
  <c r="M77" i="26" s="1"/>
  <c r="M76" i="26" a="1"/>
  <c r="M76" i="26" s="1"/>
  <c r="M75" i="26" a="1"/>
  <c r="M75" i="26" s="1"/>
  <c r="M74" i="26" a="1"/>
  <c r="M74" i="26" s="1"/>
  <c r="M73" i="26" a="1"/>
  <c r="M73" i="26" s="1"/>
  <c r="M72" i="26" a="1"/>
  <c r="M72" i="26" s="1"/>
  <c r="M71" i="26" a="1"/>
  <c r="M71" i="26" s="1"/>
  <c r="M70" i="26" a="1"/>
  <c r="M70" i="26" s="1"/>
  <c r="M69" i="26" a="1"/>
  <c r="M69" i="26" s="1"/>
  <c r="M68" i="26" a="1"/>
  <c r="M68" i="26" s="1"/>
  <c r="M67" i="26" a="1"/>
  <c r="M67" i="26" s="1"/>
  <c r="M66" i="26" a="1"/>
  <c r="M66" i="26" s="1"/>
  <c r="M65" i="26" a="1"/>
  <c r="M65" i="26" s="1"/>
  <c r="M64" i="26" a="1"/>
  <c r="M64" i="26" s="1"/>
  <c r="M63" i="26" a="1"/>
  <c r="M63" i="26" s="1"/>
  <c r="M62" i="26" a="1"/>
  <c r="M62" i="26" s="1"/>
  <c r="M61" i="26" a="1"/>
  <c r="M61" i="26" s="1"/>
  <c r="M60" i="26" a="1"/>
  <c r="M60" i="26" s="1"/>
  <c r="M59" i="26" a="1"/>
  <c r="M59" i="26" s="1"/>
  <c r="M58" i="26" a="1"/>
  <c r="M58" i="26" s="1"/>
  <c r="M57" i="26" a="1"/>
  <c r="M57" i="26" s="1"/>
  <c r="M56" i="26" a="1"/>
  <c r="M56" i="26" s="1"/>
  <c r="M55" i="26" a="1"/>
  <c r="M55" i="26" s="1"/>
  <c r="M54" i="26" a="1"/>
  <c r="M54" i="26" s="1"/>
  <c r="M53" i="26" a="1"/>
  <c r="M53" i="26" s="1"/>
  <c r="M52" i="26" a="1"/>
  <c r="M52" i="26" s="1"/>
  <c r="M51" i="26" a="1"/>
  <c r="M51" i="26" s="1"/>
  <c r="M50" i="26" a="1"/>
  <c r="M50" i="26" s="1"/>
  <c r="M49" i="26" a="1"/>
  <c r="M49" i="26" s="1"/>
  <c r="M48" i="26" a="1"/>
  <c r="M48" i="26" s="1"/>
  <c r="M47" i="26" a="1"/>
  <c r="M47" i="26" s="1"/>
  <c r="M46" i="26" a="1"/>
  <c r="M46" i="26" s="1"/>
  <c r="M45" i="26" a="1"/>
  <c r="M45" i="26" s="1"/>
  <c r="M44" i="26" a="1"/>
  <c r="M44" i="26" s="1"/>
  <c r="M43" i="26" a="1"/>
  <c r="M43" i="26" s="1"/>
  <c r="M42" i="26" a="1"/>
  <c r="M42" i="26" s="1"/>
  <c r="M41" i="26" a="1"/>
  <c r="M41" i="26" s="1"/>
  <c r="M40" i="26" a="1"/>
  <c r="M40" i="26" s="1"/>
  <c r="M39" i="26" a="1"/>
  <c r="M39" i="26" s="1"/>
  <c r="M38" i="26" a="1"/>
  <c r="M38" i="26" s="1"/>
  <c r="M37" i="26" a="1"/>
  <c r="M37" i="26" s="1"/>
  <c r="M36" i="26" a="1"/>
  <c r="M36" i="26" s="1"/>
  <c r="M35" i="26" a="1"/>
  <c r="M35" i="26" s="1"/>
  <c r="M34" i="26" a="1"/>
  <c r="M34" i="26" s="1"/>
  <c r="M33" i="26" a="1"/>
  <c r="M33" i="26" s="1"/>
  <c r="M32" i="26" a="1"/>
  <c r="M32" i="26" s="1"/>
  <c r="M31" i="26" a="1"/>
  <c r="M31" i="26" s="1"/>
  <c r="M30" i="26" a="1"/>
  <c r="M30" i="26" s="1"/>
  <c r="M29" i="26" a="1"/>
  <c r="M29" i="26" s="1"/>
  <c r="M28" i="26" a="1"/>
  <c r="M28" i="26" s="1"/>
  <c r="M27" i="26" a="1"/>
  <c r="M27" i="26" s="1"/>
  <c r="M26" i="26" a="1"/>
  <c r="M26" i="26" s="1"/>
  <c r="M25" i="26" a="1"/>
  <c r="M25" i="26" s="1"/>
  <c r="M24" i="26" a="1"/>
  <c r="M24" i="26" s="1"/>
  <c r="M23" i="26" a="1"/>
  <c r="M23" i="26" s="1"/>
  <c r="M22" i="26" a="1"/>
  <c r="M22" i="26" s="1"/>
  <c r="M21" i="26" a="1"/>
  <c r="M21" i="26" s="1"/>
  <c r="M20" i="26" a="1"/>
  <c r="M20" i="26" s="1"/>
  <c r="M19" i="26" a="1"/>
  <c r="M19" i="26" s="1"/>
  <c r="M18" i="26" a="1"/>
  <c r="M18" i="26" s="1"/>
  <c r="M17" i="26" a="1"/>
  <c r="M17" i="26" s="1"/>
  <c r="M16" i="26" a="1"/>
  <c r="M16" i="26" s="1"/>
  <c r="M15" i="26" a="1"/>
  <c r="M15" i="26" s="1"/>
  <c r="M14" i="26" a="1"/>
  <c r="M14" i="26" s="1"/>
  <c r="M13" i="26" a="1"/>
  <c r="M13" i="26" s="1"/>
  <c r="M12" i="26" a="1"/>
  <c r="M12" i="26" s="1"/>
  <c r="M11" i="26" a="1"/>
  <c r="M11" i="26" s="1"/>
  <c r="M10" i="26" a="1"/>
  <c r="M10" i="26" s="1"/>
  <c r="M9" i="26" a="1"/>
  <c r="M9" i="26" s="1"/>
  <c r="M8" i="26" a="1"/>
  <c r="M8" i="26" s="1"/>
  <c r="M7" i="26" a="1"/>
  <c r="M7" i="26" s="1"/>
  <c r="M6" i="26" a="1"/>
  <c r="M6" i="26" s="1"/>
  <c r="M5" i="26" a="1"/>
  <c r="M5" i="26" s="1"/>
  <c r="B10" i="29"/>
  <c r="B11" i="29"/>
  <c r="D6" i="32"/>
  <c r="D7" i="32"/>
  <c r="D8" i="32"/>
  <c r="D9" i="32"/>
  <c r="D10" i="32"/>
  <c r="D11" i="32"/>
  <c r="D12"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13"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6" i="32"/>
  <c r="E7" i="32"/>
  <c r="E8" i="32"/>
  <c r="E9" i="32"/>
  <c r="E10" i="32"/>
  <c r="E11" i="32"/>
  <c r="E12" i="32"/>
  <c r="E13" i="32"/>
  <c r="E14" i="32"/>
  <c r="AI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5" i="5"/>
  <c r="J45" i="5" l="1"/>
  <c r="V45" i="5"/>
  <c r="J46" i="5"/>
  <c r="V46" i="5"/>
  <c r="J47" i="5"/>
  <c r="V47" i="5"/>
  <c r="J48" i="5"/>
  <c r="V48" i="5"/>
  <c r="J49" i="5"/>
  <c r="V49" i="5"/>
  <c r="J50" i="5"/>
  <c r="V50" i="5"/>
  <c r="J51" i="5"/>
  <c r="V51" i="5"/>
  <c r="J52" i="5"/>
  <c r="V52" i="5"/>
  <c r="J53" i="5"/>
  <c r="V53" i="5"/>
  <c r="J54" i="5"/>
  <c r="V54" i="5"/>
  <c r="J55" i="5"/>
  <c r="V55" i="5"/>
  <c r="J56" i="5"/>
  <c r="V56" i="5"/>
  <c r="J57" i="5"/>
  <c r="V57" i="5"/>
  <c r="J58" i="5"/>
  <c r="V58" i="5"/>
  <c r="J59" i="5"/>
  <c r="V59" i="5"/>
  <c r="J60" i="5"/>
  <c r="V60" i="5"/>
  <c r="J61" i="5"/>
  <c r="V61" i="5"/>
  <c r="J62" i="5"/>
  <c r="V62" i="5"/>
  <c r="J63" i="5"/>
  <c r="V63" i="5"/>
  <c r="J64" i="5"/>
  <c r="V64" i="5"/>
  <c r="J65" i="5"/>
  <c r="V65" i="5"/>
  <c r="J66" i="5"/>
  <c r="V66" i="5"/>
  <c r="J67" i="5"/>
  <c r="V67" i="5"/>
  <c r="J68" i="5"/>
  <c r="V68" i="5"/>
  <c r="J69" i="5"/>
  <c r="V69" i="5"/>
  <c r="J70" i="5"/>
  <c r="V70" i="5"/>
  <c r="J71" i="5"/>
  <c r="V71" i="5"/>
  <c r="J72" i="5"/>
  <c r="V72" i="5"/>
  <c r="J73" i="5"/>
  <c r="V73" i="5"/>
  <c r="J74" i="5"/>
  <c r="V74" i="5"/>
  <c r="J75" i="5"/>
  <c r="V75" i="5"/>
  <c r="J76" i="5"/>
  <c r="V76" i="5"/>
  <c r="J77" i="5"/>
  <c r="V77" i="5"/>
  <c r="J78" i="5"/>
  <c r="V78" i="5"/>
  <c r="J79" i="5"/>
  <c r="V79" i="5"/>
  <c r="J80" i="5"/>
  <c r="V80" i="5"/>
  <c r="J81" i="5"/>
  <c r="V81" i="5"/>
  <c r="J82" i="5"/>
  <c r="V82" i="5"/>
  <c r="J83" i="5"/>
  <c r="V83" i="5"/>
  <c r="J84" i="5"/>
  <c r="V84" i="5"/>
  <c r="J85" i="5"/>
  <c r="V85" i="5"/>
  <c r="J86" i="5"/>
  <c r="V86" i="5"/>
  <c r="J87" i="5"/>
  <c r="V87" i="5"/>
  <c r="J88" i="5"/>
  <c r="V88" i="5"/>
  <c r="J89" i="5"/>
  <c r="V89" i="5"/>
  <c r="J90" i="5"/>
  <c r="V90" i="5"/>
  <c r="J91" i="5"/>
  <c r="V91" i="5"/>
  <c r="J92" i="5"/>
  <c r="V92" i="5"/>
  <c r="J93" i="5"/>
  <c r="V93" i="5"/>
  <c r="J94" i="5"/>
  <c r="V94" i="5"/>
  <c r="J95" i="5"/>
  <c r="V95" i="5"/>
  <c r="J96" i="5"/>
  <c r="V96" i="5"/>
  <c r="J97" i="5"/>
  <c r="V97" i="5"/>
  <c r="J98" i="5"/>
  <c r="V98" i="5"/>
  <c r="J99" i="5"/>
  <c r="V99" i="5"/>
  <c r="J100" i="5"/>
  <c r="V100" i="5"/>
  <c r="J101" i="5"/>
  <c r="V101" i="5"/>
  <c r="J102" i="5"/>
  <c r="V102" i="5"/>
  <c r="J103" i="5"/>
  <c r="V103" i="5"/>
  <c r="J104" i="5"/>
  <c r="V104" i="5"/>
  <c r="J105" i="5"/>
  <c r="V105" i="5"/>
  <c r="J106" i="5"/>
  <c r="V106" i="5"/>
  <c r="J107" i="5"/>
  <c r="V107" i="5"/>
  <c r="J108" i="5"/>
  <c r="V108" i="5"/>
  <c r="J109" i="5"/>
  <c r="V109" i="5"/>
  <c r="J110" i="5"/>
  <c r="V110" i="5"/>
  <c r="J111" i="5"/>
  <c r="V111" i="5"/>
  <c r="J112" i="5"/>
  <c r="V112" i="5"/>
  <c r="J113" i="5"/>
  <c r="V113" i="5"/>
  <c r="J114" i="5"/>
  <c r="V114" i="5"/>
  <c r="J115" i="5"/>
  <c r="V115" i="5"/>
  <c r="J116" i="5"/>
  <c r="V116" i="5"/>
  <c r="J117" i="5"/>
  <c r="V117" i="5"/>
  <c r="J118" i="5"/>
  <c r="V118" i="5"/>
  <c r="J119" i="5"/>
  <c r="V119" i="5"/>
  <c r="J120" i="5"/>
  <c r="V120" i="5"/>
  <c r="J121" i="5"/>
  <c r="V121" i="5"/>
  <c r="J122" i="5"/>
  <c r="V122" i="5"/>
  <c r="J123" i="5"/>
  <c r="V123" i="5"/>
  <c r="J124" i="5"/>
  <c r="V124" i="5"/>
  <c r="J125" i="5"/>
  <c r="V125" i="5"/>
  <c r="J126" i="5"/>
  <c r="V126" i="5"/>
  <c r="J127" i="5"/>
  <c r="V127" i="5"/>
  <c r="J128" i="5"/>
  <c r="V128" i="5"/>
  <c r="J129" i="5"/>
  <c r="V129" i="5"/>
  <c r="J130" i="5"/>
  <c r="V130" i="5"/>
  <c r="J131" i="5"/>
  <c r="V131" i="5"/>
  <c r="J132" i="5"/>
  <c r="V132" i="5"/>
  <c r="J133" i="5"/>
  <c r="V133" i="5"/>
  <c r="J134" i="5"/>
  <c r="V134" i="5"/>
  <c r="J135" i="5"/>
  <c r="V135" i="5"/>
  <c r="J136" i="5"/>
  <c r="V136" i="5"/>
  <c r="J137" i="5"/>
  <c r="V137" i="5"/>
  <c r="J138" i="5"/>
  <c r="V138" i="5"/>
  <c r="J139" i="5"/>
  <c r="V139" i="5"/>
  <c r="J140" i="5"/>
  <c r="V140" i="5"/>
  <c r="J141" i="5"/>
  <c r="V141" i="5"/>
  <c r="J142" i="5"/>
  <c r="V142" i="5"/>
  <c r="J143" i="5"/>
  <c r="V143" i="5"/>
  <c r="J144" i="5"/>
  <c r="V144" i="5"/>
  <c r="J145" i="5"/>
  <c r="V145" i="5"/>
  <c r="J146" i="5"/>
  <c r="V146" i="5"/>
  <c r="J147" i="5"/>
  <c r="V147" i="5"/>
  <c r="J148" i="5"/>
  <c r="V148" i="5"/>
  <c r="J149" i="5"/>
  <c r="V149" i="5"/>
  <c r="J150" i="5"/>
  <c r="V150" i="5"/>
  <c r="J151" i="5"/>
  <c r="V151" i="5"/>
  <c r="J152" i="5"/>
  <c r="V152" i="5"/>
  <c r="J153" i="5"/>
  <c r="V153" i="5"/>
  <c r="J154" i="5"/>
  <c r="V154" i="5"/>
  <c r="J155" i="5"/>
  <c r="V155" i="5"/>
  <c r="J156" i="5"/>
  <c r="V156" i="5"/>
  <c r="J157" i="5"/>
  <c r="V157" i="5"/>
  <c r="J158" i="5"/>
  <c r="V158" i="5"/>
  <c r="J159" i="5"/>
  <c r="V159" i="5"/>
  <c r="J160" i="5"/>
  <c r="V160" i="5"/>
  <c r="J161" i="5"/>
  <c r="V161" i="5"/>
  <c r="J162" i="5"/>
  <c r="V162" i="5"/>
  <c r="J163" i="5"/>
  <c r="V163" i="5"/>
  <c r="J164" i="5"/>
  <c r="V164" i="5"/>
  <c r="J165" i="5"/>
  <c r="V165" i="5"/>
  <c r="J166" i="5"/>
  <c r="V166" i="5"/>
  <c r="J167" i="5"/>
  <c r="V167" i="5"/>
  <c r="J168" i="5"/>
  <c r="V168" i="5"/>
  <c r="J169" i="5"/>
  <c r="V169" i="5"/>
  <c r="J170" i="5"/>
  <c r="V170" i="5"/>
  <c r="J171" i="5"/>
  <c r="V171" i="5"/>
  <c r="J172" i="5"/>
  <c r="V172" i="5"/>
  <c r="J173" i="5"/>
  <c r="V173" i="5"/>
  <c r="J174" i="5"/>
  <c r="V174" i="5"/>
  <c r="J175" i="5"/>
  <c r="V175" i="5"/>
  <c r="J176" i="5"/>
  <c r="V176" i="5"/>
  <c r="J177" i="5"/>
  <c r="V177" i="5"/>
  <c r="J178" i="5"/>
  <c r="V178" i="5"/>
  <c r="J179" i="5"/>
  <c r="V179" i="5"/>
  <c r="J180" i="5"/>
  <c r="V180" i="5"/>
  <c r="J181" i="5"/>
  <c r="V181" i="5"/>
  <c r="J182" i="5"/>
  <c r="V182" i="5"/>
  <c r="J183" i="5"/>
  <c r="V183" i="5"/>
  <c r="J184" i="5"/>
  <c r="V184" i="5"/>
  <c r="J185" i="5"/>
  <c r="V185" i="5"/>
  <c r="J186" i="5"/>
  <c r="V186" i="5"/>
  <c r="J187" i="5"/>
  <c r="V187" i="5"/>
  <c r="J188" i="5"/>
  <c r="V188" i="5"/>
  <c r="J189" i="5"/>
  <c r="V189" i="5"/>
  <c r="J190" i="5"/>
  <c r="V190" i="5"/>
  <c r="J191" i="5"/>
  <c r="V191" i="5"/>
  <c r="J192" i="5"/>
  <c r="V192" i="5"/>
  <c r="J193" i="5"/>
  <c r="V193" i="5"/>
  <c r="J194" i="5"/>
  <c r="V194" i="5"/>
  <c r="J195" i="5"/>
  <c r="V195" i="5"/>
  <c r="J196" i="5"/>
  <c r="V196" i="5"/>
  <c r="J197" i="5"/>
  <c r="V197" i="5"/>
  <c r="J198" i="5"/>
  <c r="V198" i="5"/>
  <c r="J199" i="5"/>
  <c r="V199" i="5"/>
  <c r="J200" i="5"/>
  <c r="V200" i="5"/>
  <c r="J201" i="5"/>
  <c r="V201" i="5"/>
  <c r="J202" i="5"/>
  <c r="V202" i="5"/>
  <c r="J203" i="5"/>
  <c r="V203" i="5"/>
  <c r="J204" i="5"/>
  <c r="V204" i="5"/>
  <c r="E45" i="26"/>
  <c r="F45" i="26"/>
  <c r="N45" i="26" a="1"/>
  <c r="N45" i="26" s="1"/>
  <c r="P45" i="26"/>
  <c r="S45" i="26"/>
  <c r="Z45" i="26"/>
  <c r="AA45" i="26"/>
  <c r="AG45" i="26"/>
  <c r="BD45" i="26"/>
  <c r="L45" i="1" s="1"/>
  <c r="BL45" i="26"/>
  <c r="BM45" i="26"/>
  <c r="BN45" i="26"/>
  <c r="BO45" i="26"/>
  <c r="BP45" i="26"/>
  <c r="BQ45" i="26"/>
  <c r="BS45" i="26"/>
  <c r="BV45" i="26"/>
  <c r="BW45" i="26"/>
  <c r="BX45" i="26"/>
  <c r="BY45" i="26"/>
  <c r="E46" i="26"/>
  <c r="F46" i="26"/>
  <c r="N46" i="26" a="1"/>
  <c r="N46" i="26" s="1"/>
  <c r="P46" i="26"/>
  <c r="S46" i="26"/>
  <c r="Z46" i="26"/>
  <c r="AA46" i="26"/>
  <c r="AG46" i="26"/>
  <c r="BD46" i="26"/>
  <c r="L46" i="1" s="1"/>
  <c r="BL46" i="26"/>
  <c r="BM46" i="26"/>
  <c r="BN46" i="26"/>
  <c r="BO46" i="26"/>
  <c r="BP46" i="26"/>
  <c r="BQ46" i="26"/>
  <c r="BS46" i="26"/>
  <c r="BV46" i="26"/>
  <c r="BW46" i="26"/>
  <c r="BX46" i="26"/>
  <c r="BY46" i="26"/>
  <c r="E47" i="26"/>
  <c r="F47" i="26"/>
  <c r="N47" i="26" a="1"/>
  <c r="N47" i="26" s="1"/>
  <c r="P47" i="26"/>
  <c r="S47" i="26"/>
  <c r="Z47" i="26"/>
  <c r="AA47" i="26"/>
  <c r="AG47" i="26"/>
  <c r="BD47" i="26"/>
  <c r="L47" i="1" s="1"/>
  <c r="BL47" i="26"/>
  <c r="BM47" i="26"/>
  <c r="BN47" i="26"/>
  <c r="BO47" i="26"/>
  <c r="BP47" i="26"/>
  <c r="BQ47" i="26"/>
  <c r="BS47" i="26"/>
  <c r="BV47" i="26"/>
  <c r="BW47" i="26"/>
  <c r="BX47" i="26"/>
  <c r="BY47" i="26"/>
  <c r="E48" i="26"/>
  <c r="F48" i="26"/>
  <c r="N48" i="26" a="1"/>
  <c r="N48" i="26" s="1"/>
  <c r="P48" i="26"/>
  <c r="S48" i="26"/>
  <c r="Z48" i="26"/>
  <c r="AA48" i="26"/>
  <c r="AG48" i="26"/>
  <c r="BD48" i="26"/>
  <c r="L48" i="1" s="1"/>
  <c r="BL48" i="26"/>
  <c r="BM48" i="26"/>
  <c r="BN48" i="26"/>
  <c r="BO48" i="26"/>
  <c r="BP48" i="26"/>
  <c r="BQ48" i="26"/>
  <c r="BS48" i="26"/>
  <c r="BV48" i="26"/>
  <c r="BW48" i="26"/>
  <c r="BX48" i="26"/>
  <c r="BY48" i="26"/>
  <c r="E49" i="26"/>
  <c r="F49" i="26"/>
  <c r="N49" i="26" a="1"/>
  <c r="N49" i="26" s="1"/>
  <c r="P49" i="26"/>
  <c r="S49" i="26"/>
  <c r="Z49" i="26"/>
  <c r="AA49" i="26"/>
  <c r="AG49" i="26"/>
  <c r="BD49" i="26"/>
  <c r="L49" i="1" s="1"/>
  <c r="BL49" i="26"/>
  <c r="BM49" i="26"/>
  <c r="BN49" i="26"/>
  <c r="BO49" i="26"/>
  <c r="BP49" i="26"/>
  <c r="BQ49" i="26"/>
  <c r="BS49" i="26"/>
  <c r="BV49" i="26"/>
  <c r="BW49" i="26"/>
  <c r="BX49" i="26"/>
  <c r="BY49" i="26"/>
  <c r="E50" i="26"/>
  <c r="F50" i="26"/>
  <c r="N50" i="26" a="1"/>
  <c r="N50" i="26" s="1"/>
  <c r="P50" i="26"/>
  <c r="S50" i="26"/>
  <c r="Z50" i="26"/>
  <c r="AA50" i="26"/>
  <c r="AG50" i="26"/>
  <c r="BD50" i="26"/>
  <c r="L50" i="1" s="1"/>
  <c r="BL50" i="26"/>
  <c r="BM50" i="26"/>
  <c r="BN50" i="26"/>
  <c r="BO50" i="26"/>
  <c r="BP50" i="26"/>
  <c r="BQ50" i="26"/>
  <c r="BS50" i="26"/>
  <c r="BV50" i="26"/>
  <c r="BW50" i="26"/>
  <c r="BX50" i="26"/>
  <c r="BY50" i="26"/>
  <c r="E51" i="26"/>
  <c r="F51" i="26"/>
  <c r="N51" i="26" a="1"/>
  <c r="N51" i="26" s="1"/>
  <c r="P51" i="26"/>
  <c r="S51" i="26"/>
  <c r="Z51" i="26"/>
  <c r="AA51" i="26"/>
  <c r="AG51" i="26"/>
  <c r="BD51" i="26"/>
  <c r="L51" i="1" s="1"/>
  <c r="BL51" i="26"/>
  <c r="BM51" i="26"/>
  <c r="BN51" i="26"/>
  <c r="BO51" i="26"/>
  <c r="BP51" i="26"/>
  <c r="BQ51" i="26"/>
  <c r="BS51" i="26"/>
  <c r="BV51" i="26"/>
  <c r="BW51" i="26"/>
  <c r="BX51" i="26"/>
  <c r="BY51" i="26"/>
  <c r="E52" i="26"/>
  <c r="F52" i="26"/>
  <c r="N52" i="26" a="1"/>
  <c r="N52" i="26" s="1"/>
  <c r="P52" i="26"/>
  <c r="S52" i="26"/>
  <c r="Z52" i="26"/>
  <c r="AA52" i="26"/>
  <c r="AG52" i="26"/>
  <c r="BD52" i="26"/>
  <c r="L52" i="1" s="1"/>
  <c r="BL52" i="26"/>
  <c r="BM52" i="26"/>
  <c r="BN52" i="26"/>
  <c r="BO52" i="26"/>
  <c r="BP52" i="26"/>
  <c r="BQ52" i="26"/>
  <c r="BS52" i="26"/>
  <c r="BV52" i="26"/>
  <c r="BW52" i="26"/>
  <c r="BX52" i="26"/>
  <c r="BY52" i="26"/>
  <c r="E53" i="26"/>
  <c r="F53" i="26"/>
  <c r="N53" i="26" a="1"/>
  <c r="N53" i="26" s="1"/>
  <c r="P53" i="26"/>
  <c r="S53" i="26"/>
  <c r="Z53" i="26"/>
  <c r="AA53" i="26"/>
  <c r="AG53" i="26"/>
  <c r="BD53" i="26"/>
  <c r="L53" i="1" s="1"/>
  <c r="BL53" i="26"/>
  <c r="BM53" i="26"/>
  <c r="BN53" i="26"/>
  <c r="BO53" i="26"/>
  <c r="BP53" i="26"/>
  <c r="BQ53" i="26"/>
  <c r="BS53" i="26"/>
  <c r="BV53" i="26"/>
  <c r="BW53" i="26"/>
  <c r="BX53" i="26"/>
  <c r="BY53" i="26"/>
  <c r="E54" i="26"/>
  <c r="F54" i="26"/>
  <c r="N54" i="26" a="1"/>
  <c r="N54" i="26" s="1"/>
  <c r="P54" i="26"/>
  <c r="S54" i="26"/>
  <c r="Z54" i="26"/>
  <c r="AA54" i="26"/>
  <c r="AG54" i="26"/>
  <c r="BD54" i="26"/>
  <c r="L54" i="1" s="1"/>
  <c r="BL54" i="26"/>
  <c r="BM54" i="26"/>
  <c r="BN54" i="26"/>
  <c r="BO54" i="26"/>
  <c r="BP54" i="26"/>
  <c r="BQ54" i="26"/>
  <c r="BS54" i="26"/>
  <c r="BV54" i="26"/>
  <c r="BW54" i="26"/>
  <c r="BX54" i="26"/>
  <c r="BY54" i="26"/>
  <c r="E55" i="26"/>
  <c r="F55" i="26"/>
  <c r="N55" i="26" a="1"/>
  <c r="N55" i="26" s="1"/>
  <c r="P55" i="26"/>
  <c r="S55" i="26"/>
  <c r="Z55" i="26"/>
  <c r="AA55" i="26"/>
  <c r="AG55" i="26"/>
  <c r="BD55" i="26"/>
  <c r="L55" i="1" s="1"/>
  <c r="BL55" i="26"/>
  <c r="BM55" i="26"/>
  <c r="BN55" i="26"/>
  <c r="BO55" i="26"/>
  <c r="BP55" i="26"/>
  <c r="BQ55" i="26"/>
  <c r="BS55" i="26"/>
  <c r="BV55" i="26"/>
  <c r="BW55" i="26"/>
  <c r="BX55" i="26"/>
  <c r="BY55" i="26"/>
  <c r="E56" i="26"/>
  <c r="F56" i="26"/>
  <c r="N56" i="26" a="1"/>
  <c r="N56" i="26" s="1"/>
  <c r="P56" i="26"/>
  <c r="S56" i="26"/>
  <c r="Z56" i="26"/>
  <c r="AA56" i="26"/>
  <c r="AG56" i="26"/>
  <c r="BD56" i="26"/>
  <c r="L56" i="1" s="1"/>
  <c r="BL56" i="26"/>
  <c r="BM56" i="26"/>
  <c r="BN56" i="26"/>
  <c r="BO56" i="26"/>
  <c r="BP56" i="26"/>
  <c r="BQ56" i="26"/>
  <c r="BS56" i="26"/>
  <c r="BV56" i="26"/>
  <c r="BW56" i="26"/>
  <c r="BX56" i="26"/>
  <c r="BY56" i="26"/>
  <c r="E57" i="26"/>
  <c r="F57" i="26"/>
  <c r="N57" i="26" a="1"/>
  <c r="N57" i="26" s="1"/>
  <c r="P57" i="26"/>
  <c r="S57" i="26"/>
  <c r="Z57" i="26"/>
  <c r="AA57" i="26"/>
  <c r="AG57" i="26"/>
  <c r="BD57" i="26"/>
  <c r="L57" i="1" s="1"/>
  <c r="BL57" i="26"/>
  <c r="BM57" i="26"/>
  <c r="BN57" i="26"/>
  <c r="BO57" i="26"/>
  <c r="BP57" i="26"/>
  <c r="BQ57" i="26"/>
  <c r="BS57" i="26"/>
  <c r="BV57" i="26"/>
  <c r="BW57" i="26"/>
  <c r="BX57" i="26"/>
  <c r="BY57" i="26"/>
  <c r="E58" i="26"/>
  <c r="F58" i="26"/>
  <c r="N58" i="26" a="1"/>
  <c r="N58" i="26" s="1"/>
  <c r="P58" i="26"/>
  <c r="S58" i="26"/>
  <c r="Z58" i="26"/>
  <c r="AA58" i="26"/>
  <c r="AG58" i="26"/>
  <c r="BD58" i="26"/>
  <c r="L58" i="1" s="1"/>
  <c r="BL58" i="26"/>
  <c r="BM58" i="26"/>
  <c r="BN58" i="26"/>
  <c r="BO58" i="26"/>
  <c r="BP58" i="26"/>
  <c r="BQ58" i="26"/>
  <c r="BS58" i="26"/>
  <c r="BV58" i="26"/>
  <c r="BW58" i="26"/>
  <c r="BX58" i="26"/>
  <c r="BY58" i="26"/>
  <c r="E59" i="26"/>
  <c r="F59" i="26"/>
  <c r="N59" i="26" a="1"/>
  <c r="N59" i="26" s="1"/>
  <c r="P59" i="26"/>
  <c r="S59" i="26"/>
  <c r="Z59" i="26"/>
  <c r="AA59" i="26"/>
  <c r="AG59" i="26"/>
  <c r="BD59" i="26"/>
  <c r="L59" i="1" s="1"/>
  <c r="BL59" i="26"/>
  <c r="BM59" i="26"/>
  <c r="BN59" i="26"/>
  <c r="BO59" i="26"/>
  <c r="BP59" i="26"/>
  <c r="BQ59" i="26"/>
  <c r="BS59" i="26"/>
  <c r="BV59" i="26"/>
  <c r="BW59" i="26"/>
  <c r="BX59" i="26"/>
  <c r="BY59" i="26"/>
  <c r="E60" i="26"/>
  <c r="F60" i="26"/>
  <c r="N60" i="26" a="1"/>
  <c r="N60" i="26" s="1"/>
  <c r="P60" i="26"/>
  <c r="S60" i="26"/>
  <c r="Z60" i="26"/>
  <c r="AA60" i="26"/>
  <c r="AG60" i="26"/>
  <c r="BD60" i="26"/>
  <c r="L60" i="1" s="1"/>
  <c r="BL60" i="26"/>
  <c r="BM60" i="26"/>
  <c r="BN60" i="26"/>
  <c r="BO60" i="26"/>
  <c r="BP60" i="26"/>
  <c r="BQ60" i="26"/>
  <c r="BS60" i="26"/>
  <c r="BV60" i="26"/>
  <c r="BW60" i="26"/>
  <c r="BX60" i="26"/>
  <c r="BY60" i="26"/>
  <c r="E61" i="26"/>
  <c r="F61" i="26"/>
  <c r="N61" i="26" a="1"/>
  <c r="N61" i="26" s="1"/>
  <c r="P61" i="26"/>
  <c r="S61" i="26"/>
  <c r="Z61" i="26"/>
  <c r="AA61" i="26"/>
  <c r="AG61" i="26"/>
  <c r="BD61" i="26"/>
  <c r="L61" i="1" s="1"/>
  <c r="BL61" i="26"/>
  <c r="BM61" i="26"/>
  <c r="BN61" i="26"/>
  <c r="BO61" i="26"/>
  <c r="BP61" i="26"/>
  <c r="BQ61" i="26"/>
  <c r="BS61" i="26"/>
  <c r="BV61" i="26"/>
  <c r="BW61" i="26"/>
  <c r="BX61" i="26"/>
  <c r="BY61" i="26"/>
  <c r="E62" i="26"/>
  <c r="F62" i="26"/>
  <c r="N62" i="26" a="1"/>
  <c r="N62" i="26" s="1"/>
  <c r="P62" i="26"/>
  <c r="S62" i="26"/>
  <c r="Z62" i="26"/>
  <c r="AA62" i="26"/>
  <c r="AG62" i="26"/>
  <c r="BD62" i="26"/>
  <c r="L62" i="1" s="1"/>
  <c r="BL62" i="26"/>
  <c r="BM62" i="26"/>
  <c r="BN62" i="26"/>
  <c r="BO62" i="26"/>
  <c r="BP62" i="26"/>
  <c r="BQ62" i="26"/>
  <c r="BS62" i="26"/>
  <c r="BV62" i="26"/>
  <c r="BW62" i="26"/>
  <c r="BX62" i="26"/>
  <c r="BY62" i="26"/>
  <c r="E63" i="26"/>
  <c r="F63" i="26"/>
  <c r="N63" i="26" a="1"/>
  <c r="N63" i="26" s="1"/>
  <c r="P63" i="26"/>
  <c r="S63" i="26"/>
  <c r="Z63" i="26"/>
  <c r="AA63" i="26"/>
  <c r="AG63" i="26"/>
  <c r="BD63" i="26"/>
  <c r="L63" i="1" s="1"/>
  <c r="BL63" i="26"/>
  <c r="BM63" i="26"/>
  <c r="BN63" i="26"/>
  <c r="BO63" i="26"/>
  <c r="BP63" i="26"/>
  <c r="BQ63" i="26"/>
  <c r="BS63" i="26"/>
  <c r="BV63" i="26"/>
  <c r="BW63" i="26"/>
  <c r="BX63" i="26"/>
  <c r="BY63" i="26"/>
  <c r="E64" i="26"/>
  <c r="F64" i="26"/>
  <c r="N64" i="26" a="1"/>
  <c r="N64" i="26" s="1"/>
  <c r="P64" i="26"/>
  <c r="S64" i="26"/>
  <c r="Z64" i="26"/>
  <c r="AA64" i="26"/>
  <c r="AG64" i="26"/>
  <c r="BD64" i="26"/>
  <c r="L64" i="1" s="1"/>
  <c r="BL64" i="26"/>
  <c r="BM64" i="26"/>
  <c r="BN64" i="26"/>
  <c r="BO64" i="26"/>
  <c r="BP64" i="26"/>
  <c r="BQ64" i="26"/>
  <c r="BS64" i="26"/>
  <c r="BV64" i="26"/>
  <c r="BW64" i="26"/>
  <c r="BX64" i="26"/>
  <c r="BY64" i="26"/>
  <c r="E65" i="26"/>
  <c r="F65" i="26"/>
  <c r="N65" i="26" a="1"/>
  <c r="N65" i="26" s="1"/>
  <c r="P65" i="26"/>
  <c r="S65" i="26"/>
  <c r="Z65" i="26"/>
  <c r="AA65" i="26"/>
  <c r="AG65" i="26"/>
  <c r="BD65" i="26"/>
  <c r="L65" i="1" s="1"/>
  <c r="BL65" i="26"/>
  <c r="BM65" i="26"/>
  <c r="BN65" i="26"/>
  <c r="BO65" i="26"/>
  <c r="BP65" i="26"/>
  <c r="BQ65" i="26"/>
  <c r="BS65" i="26"/>
  <c r="BV65" i="26"/>
  <c r="BW65" i="26"/>
  <c r="BX65" i="26"/>
  <c r="BY65" i="26"/>
  <c r="E66" i="26"/>
  <c r="F66" i="26"/>
  <c r="N66" i="26" a="1"/>
  <c r="N66" i="26" s="1"/>
  <c r="P66" i="26"/>
  <c r="S66" i="26"/>
  <c r="Z66" i="26"/>
  <c r="AA66" i="26"/>
  <c r="AG66" i="26"/>
  <c r="BD66" i="26"/>
  <c r="L66" i="1" s="1"/>
  <c r="BL66" i="26"/>
  <c r="BM66" i="26"/>
  <c r="BN66" i="26"/>
  <c r="BO66" i="26"/>
  <c r="BP66" i="26"/>
  <c r="BQ66" i="26"/>
  <c r="BS66" i="26"/>
  <c r="BV66" i="26"/>
  <c r="BW66" i="26"/>
  <c r="BX66" i="26"/>
  <c r="BY66" i="26"/>
  <c r="E67" i="26"/>
  <c r="F67" i="26"/>
  <c r="N67" i="26" a="1"/>
  <c r="N67" i="26" s="1"/>
  <c r="P67" i="26"/>
  <c r="S67" i="26"/>
  <c r="Z67" i="26"/>
  <c r="AA67" i="26"/>
  <c r="AG67" i="26"/>
  <c r="BD67" i="26"/>
  <c r="L67" i="1" s="1"/>
  <c r="BL67" i="26"/>
  <c r="BM67" i="26"/>
  <c r="BN67" i="26"/>
  <c r="BO67" i="26"/>
  <c r="BP67" i="26"/>
  <c r="BQ67" i="26"/>
  <c r="BS67" i="26"/>
  <c r="BV67" i="26"/>
  <c r="BW67" i="26"/>
  <c r="BX67" i="26"/>
  <c r="BY67" i="26"/>
  <c r="E68" i="26"/>
  <c r="F68" i="26"/>
  <c r="N68" i="26" a="1"/>
  <c r="N68" i="26" s="1"/>
  <c r="P68" i="26"/>
  <c r="S68" i="26"/>
  <c r="Z68" i="26"/>
  <c r="AA68" i="26"/>
  <c r="AG68" i="26"/>
  <c r="BD68" i="26"/>
  <c r="L68" i="1" s="1"/>
  <c r="BL68" i="26"/>
  <c r="BM68" i="26"/>
  <c r="BN68" i="26"/>
  <c r="BO68" i="26"/>
  <c r="BP68" i="26"/>
  <c r="BQ68" i="26"/>
  <c r="BS68" i="26"/>
  <c r="BV68" i="26"/>
  <c r="BW68" i="26"/>
  <c r="BX68" i="26"/>
  <c r="BY68" i="26"/>
  <c r="E69" i="26"/>
  <c r="F69" i="26"/>
  <c r="N69" i="26" a="1"/>
  <c r="N69" i="26" s="1"/>
  <c r="P69" i="26"/>
  <c r="S69" i="26"/>
  <c r="Z69" i="26"/>
  <c r="AA69" i="26"/>
  <c r="AG69" i="26"/>
  <c r="BD69" i="26"/>
  <c r="L69" i="1" s="1"/>
  <c r="BL69" i="26"/>
  <c r="BM69" i="26"/>
  <c r="BN69" i="26"/>
  <c r="BO69" i="26"/>
  <c r="BP69" i="26"/>
  <c r="BQ69" i="26"/>
  <c r="BS69" i="26"/>
  <c r="BV69" i="26"/>
  <c r="BW69" i="26"/>
  <c r="BX69" i="26"/>
  <c r="BY69" i="26"/>
  <c r="E70" i="26"/>
  <c r="F70" i="26"/>
  <c r="N70" i="26" a="1"/>
  <c r="N70" i="26" s="1"/>
  <c r="P70" i="26"/>
  <c r="S70" i="26"/>
  <c r="Z70" i="26"/>
  <c r="AA70" i="26"/>
  <c r="AG70" i="26"/>
  <c r="BD70" i="26"/>
  <c r="L70" i="1" s="1"/>
  <c r="BL70" i="26"/>
  <c r="BM70" i="26"/>
  <c r="BN70" i="26"/>
  <c r="BO70" i="26"/>
  <c r="BP70" i="26"/>
  <c r="BQ70" i="26"/>
  <c r="BS70" i="26"/>
  <c r="BV70" i="26"/>
  <c r="BW70" i="26"/>
  <c r="BX70" i="26"/>
  <c r="BY70" i="26"/>
  <c r="E71" i="26"/>
  <c r="F71" i="26"/>
  <c r="N71" i="26" a="1"/>
  <c r="N71" i="26" s="1"/>
  <c r="P71" i="26"/>
  <c r="S71" i="26"/>
  <c r="Z71" i="26"/>
  <c r="AA71" i="26"/>
  <c r="AG71" i="26"/>
  <c r="BD71" i="26"/>
  <c r="L71" i="1" s="1"/>
  <c r="BL71" i="26"/>
  <c r="BM71" i="26"/>
  <c r="BN71" i="26"/>
  <c r="BO71" i="26"/>
  <c r="BP71" i="26"/>
  <c r="BQ71" i="26"/>
  <c r="BS71" i="26"/>
  <c r="BV71" i="26"/>
  <c r="BW71" i="26"/>
  <c r="BX71" i="26"/>
  <c r="BY71" i="26"/>
  <c r="E72" i="26"/>
  <c r="F72" i="26"/>
  <c r="N72" i="26" a="1"/>
  <c r="N72" i="26" s="1"/>
  <c r="P72" i="26"/>
  <c r="S72" i="26"/>
  <c r="Z72" i="26"/>
  <c r="AA72" i="26"/>
  <c r="AG72" i="26"/>
  <c r="BD72" i="26"/>
  <c r="L72" i="1" s="1"/>
  <c r="BL72" i="26"/>
  <c r="BM72" i="26"/>
  <c r="BN72" i="26"/>
  <c r="BO72" i="26"/>
  <c r="BP72" i="26"/>
  <c r="BQ72" i="26"/>
  <c r="BS72" i="26"/>
  <c r="BV72" i="26"/>
  <c r="BW72" i="26"/>
  <c r="BX72" i="26"/>
  <c r="BY72" i="26"/>
  <c r="E73" i="26"/>
  <c r="F73" i="26"/>
  <c r="N73" i="26" a="1"/>
  <c r="N73" i="26" s="1"/>
  <c r="P73" i="26"/>
  <c r="S73" i="26"/>
  <c r="Z73" i="26"/>
  <c r="AA73" i="26"/>
  <c r="AG73" i="26"/>
  <c r="BD73" i="26"/>
  <c r="L73" i="1" s="1"/>
  <c r="BL73" i="26"/>
  <c r="BM73" i="26"/>
  <c r="BN73" i="26"/>
  <c r="BO73" i="26"/>
  <c r="BP73" i="26"/>
  <c r="BQ73" i="26"/>
  <c r="BS73" i="26"/>
  <c r="BV73" i="26"/>
  <c r="BW73" i="26"/>
  <c r="BX73" i="26"/>
  <c r="BY73" i="26"/>
  <c r="E74" i="26"/>
  <c r="F74" i="26"/>
  <c r="N74" i="26" a="1"/>
  <c r="N74" i="26" s="1"/>
  <c r="P74" i="26"/>
  <c r="S74" i="26"/>
  <c r="Z74" i="26"/>
  <c r="AA74" i="26"/>
  <c r="AG74" i="26"/>
  <c r="BD74" i="26"/>
  <c r="L74" i="1" s="1"/>
  <c r="BL74" i="26"/>
  <c r="BM74" i="26"/>
  <c r="BN74" i="26"/>
  <c r="BO74" i="26"/>
  <c r="BP74" i="26"/>
  <c r="BQ74" i="26"/>
  <c r="BS74" i="26"/>
  <c r="BV74" i="26"/>
  <c r="BW74" i="26"/>
  <c r="BX74" i="26"/>
  <c r="BY74" i="26"/>
  <c r="E75" i="26"/>
  <c r="F75" i="26"/>
  <c r="N75" i="26" a="1"/>
  <c r="N75" i="26" s="1"/>
  <c r="P75" i="26"/>
  <c r="S75" i="26"/>
  <c r="Z75" i="26"/>
  <c r="AA75" i="26"/>
  <c r="AG75" i="26"/>
  <c r="BD75" i="26"/>
  <c r="L75" i="1" s="1"/>
  <c r="BL75" i="26"/>
  <c r="BM75" i="26"/>
  <c r="BN75" i="26"/>
  <c r="BO75" i="26"/>
  <c r="BP75" i="26"/>
  <c r="BQ75" i="26"/>
  <c r="BS75" i="26"/>
  <c r="BV75" i="26"/>
  <c r="BW75" i="26"/>
  <c r="BX75" i="26"/>
  <c r="BY75" i="26"/>
  <c r="E76" i="26"/>
  <c r="F76" i="26"/>
  <c r="N76" i="26" a="1"/>
  <c r="N76" i="26" s="1"/>
  <c r="P76" i="26"/>
  <c r="S76" i="26"/>
  <c r="Z76" i="26"/>
  <c r="AA76" i="26"/>
  <c r="AG76" i="26"/>
  <c r="BD76" i="26"/>
  <c r="L76" i="1" s="1"/>
  <c r="BL76" i="26"/>
  <c r="BM76" i="26"/>
  <c r="BN76" i="26"/>
  <c r="BO76" i="26"/>
  <c r="BP76" i="26"/>
  <c r="BQ76" i="26"/>
  <c r="BS76" i="26"/>
  <c r="BV76" i="26"/>
  <c r="BW76" i="26"/>
  <c r="BX76" i="26"/>
  <c r="BY76" i="26"/>
  <c r="E77" i="26"/>
  <c r="F77" i="26"/>
  <c r="N77" i="26" a="1"/>
  <c r="N77" i="26" s="1"/>
  <c r="P77" i="26"/>
  <c r="S77" i="26"/>
  <c r="Z77" i="26"/>
  <c r="AA77" i="26"/>
  <c r="AG77" i="26"/>
  <c r="BD77" i="26"/>
  <c r="L77" i="1" s="1"/>
  <c r="BL77" i="26"/>
  <c r="BM77" i="26"/>
  <c r="BN77" i="26"/>
  <c r="BO77" i="26"/>
  <c r="BP77" i="26"/>
  <c r="BQ77" i="26"/>
  <c r="BS77" i="26"/>
  <c r="BV77" i="26"/>
  <c r="BW77" i="26"/>
  <c r="BX77" i="26"/>
  <c r="BY77" i="26"/>
  <c r="E78" i="26"/>
  <c r="F78" i="26"/>
  <c r="N78" i="26" a="1"/>
  <c r="N78" i="26" s="1"/>
  <c r="P78" i="26"/>
  <c r="S78" i="26"/>
  <c r="Z78" i="26"/>
  <c r="AA78" i="26"/>
  <c r="AG78" i="26"/>
  <c r="BD78" i="26"/>
  <c r="L78" i="1" s="1"/>
  <c r="BL78" i="26"/>
  <c r="BM78" i="26"/>
  <c r="BN78" i="26"/>
  <c r="BO78" i="26"/>
  <c r="BP78" i="26"/>
  <c r="BQ78" i="26"/>
  <c r="BS78" i="26"/>
  <c r="BV78" i="26"/>
  <c r="BW78" i="26"/>
  <c r="BX78" i="26"/>
  <c r="BY78" i="26"/>
  <c r="E79" i="26"/>
  <c r="F79" i="26"/>
  <c r="N79" i="26" a="1"/>
  <c r="N79" i="26" s="1"/>
  <c r="P79" i="26"/>
  <c r="S79" i="26"/>
  <c r="Z79" i="26"/>
  <c r="AA79" i="26"/>
  <c r="AG79" i="26"/>
  <c r="BD79" i="26"/>
  <c r="L79" i="1" s="1"/>
  <c r="BL79" i="26"/>
  <c r="BM79" i="26"/>
  <c r="BN79" i="26"/>
  <c r="BO79" i="26"/>
  <c r="BP79" i="26"/>
  <c r="BQ79" i="26"/>
  <c r="BS79" i="26"/>
  <c r="BV79" i="26"/>
  <c r="BW79" i="26"/>
  <c r="BX79" i="26"/>
  <c r="BY79" i="26"/>
  <c r="E80" i="26"/>
  <c r="F80" i="26"/>
  <c r="N80" i="26" a="1"/>
  <c r="N80" i="26" s="1"/>
  <c r="P80" i="26"/>
  <c r="S80" i="26"/>
  <c r="Z80" i="26"/>
  <c r="AA80" i="26"/>
  <c r="AG80" i="26"/>
  <c r="BD80" i="26"/>
  <c r="L80" i="1" s="1"/>
  <c r="BL80" i="26"/>
  <c r="BM80" i="26"/>
  <c r="BN80" i="26"/>
  <c r="BO80" i="26"/>
  <c r="BP80" i="26"/>
  <c r="BQ80" i="26"/>
  <c r="BS80" i="26"/>
  <c r="BV80" i="26"/>
  <c r="BW80" i="26"/>
  <c r="BX80" i="26"/>
  <c r="BY80" i="26"/>
  <c r="E81" i="26"/>
  <c r="F81" i="26"/>
  <c r="N81" i="26" a="1"/>
  <c r="N81" i="26" s="1"/>
  <c r="P81" i="26"/>
  <c r="S81" i="26"/>
  <c r="Z81" i="26"/>
  <c r="AA81" i="26"/>
  <c r="AG81" i="26"/>
  <c r="BD81" i="26"/>
  <c r="L81" i="1" s="1"/>
  <c r="BL81" i="26"/>
  <c r="BM81" i="26"/>
  <c r="BN81" i="26"/>
  <c r="BO81" i="26"/>
  <c r="BP81" i="26"/>
  <c r="BQ81" i="26"/>
  <c r="BS81" i="26"/>
  <c r="BV81" i="26"/>
  <c r="BW81" i="26"/>
  <c r="BX81" i="26"/>
  <c r="BY81" i="26"/>
  <c r="E82" i="26"/>
  <c r="F82" i="26"/>
  <c r="N82" i="26" a="1"/>
  <c r="N82" i="26" s="1"/>
  <c r="P82" i="26"/>
  <c r="S82" i="26"/>
  <c r="Z82" i="26"/>
  <c r="AA82" i="26"/>
  <c r="AG82" i="26"/>
  <c r="BD82" i="26"/>
  <c r="L82" i="1" s="1"/>
  <c r="BL82" i="26"/>
  <c r="BM82" i="26"/>
  <c r="BN82" i="26"/>
  <c r="BO82" i="26"/>
  <c r="BP82" i="26"/>
  <c r="BQ82" i="26"/>
  <c r="BS82" i="26"/>
  <c r="BV82" i="26"/>
  <c r="BW82" i="26"/>
  <c r="BX82" i="26"/>
  <c r="BY82" i="26"/>
  <c r="E83" i="26"/>
  <c r="F83" i="26"/>
  <c r="N83" i="26" a="1"/>
  <c r="N83" i="26" s="1"/>
  <c r="P83" i="26"/>
  <c r="S83" i="26"/>
  <c r="Z83" i="26"/>
  <c r="AA83" i="26"/>
  <c r="AG83" i="26"/>
  <c r="BD83" i="26"/>
  <c r="L83" i="1" s="1"/>
  <c r="BL83" i="26"/>
  <c r="BM83" i="26"/>
  <c r="BN83" i="26"/>
  <c r="BO83" i="26"/>
  <c r="BP83" i="26"/>
  <c r="BQ83" i="26"/>
  <c r="BS83" i="26"/>
  <c r="BV83" i="26"/>
  <c r="BW83" i="26"/>
  <c r="BX83" i="26"/>
  <c r="BY83" i="26"/>
  <c r="E84" i="26"/>
  <c r="F84" i="26"/>
  <c r="N84" i="26" a="1"/>
  <c r="N84" i="26" s="1"/>
  <c r="P84" i="26"/>
  <c r="S84" i="26"/>
  <c r="Z84" i="26"/>
  <c r="AA84" i="26"/>
  <c r="AG84" i="26"/>
  <c r="BD84" i="26"/>
  <c r="L84" i="1" s="1"/>
  <c r="BL84" i="26"/>
  <c r="BM84" i="26"/>
  <c r="BN84" i="26"/>
  <c r="BO84" i="26"/>
  <c r="BP84" i="26"/>
  <c r="BQ84" i="26"/>
  <c r="BS84" i="26"/>
  <c r="BV84" i="26"/>
  <c r="BW84" i="26"/>
  <c r="BX84" i="26"/>
  <c r="BY84" i="26"/>
  <c r="E85" i="26"/>
  <c r="F85" i="26"/>
  <c r="N85" i="26" a="1"/>
  <c r="N85" i="26" s="1"/>
  <c r="P85" i="26"/>
  <c r="S85" i="26"/>
  <c r="Z85" i="26"/>
  <c r="AA85" i="26"/>
  <c r="AG85" i="26"/>
  <c r="BD85" i="26"/>
  <c r="L85" i="1" s="1"/>
  <c r="BL85" i="26"/>
  <c r="BM85" i="26"/>
  <c r="BN85" i="26"/>
  <c r="BO85" i="26"/>
  <c r="BP85" i="26"/>
  <c r="BQ85" i="26"/>
  <c r="BS85" i="26"/>
  <c r="BV85" i="26"/>
  <c r="BW85" i="26"/>
  <c r="BX85" i="26"/>
  <c r="BY85" i="26"/>
  <c r="E86" i="26"/>
  <c r="F86" i="26"/>
  <c r="N86" i="26" a="1"/>
  <c r="N86" i="26" s="1"/>
  <c r="P86" i="26"/>
  <c r="S86" i="26"/>
  <c r="Z86" i="26"/>
  <c r="AA86" i="26"/>
  <c r="AG86" i="26"/>
  <c r="BD86" i="26"/>
  <c r="L86" i="1" s="1"/>
  <c r="BL86" i="26"/>
  <c r="BM86" i="26"/>
  <c r="BN86" i="26"/>
  <c r="BO86" i="26"/>
  <c r="BP86" i="26"/>
  <c r="BQ86" i="26"/>
  <c r="BS86" i="26"/>
  <c r="BV86" i="26"/>
  <c r="BW86" i="26"/>
  <c r="BX86" i="26"/>
  <c r="BY86" i="26"/>
  <c r="E87" i="26"/>
  <c r="F87" i="26"/>
  <c r="N87" i="26" a="1"/>
  <c r="N87" i="26" s="1"/>
  <c r="P87" i="26"/>
  <c r="S87" i="26"/>
  <c r="Z87" i="26"/>
  <c r="AA87" i="26"/>
  <c r="AG87" i="26"/>
  <c r="BD87" i="26"/>
  <c r="L87" i="1" s="1"/>
  <c r="BL87" i="26"/>
  <c r="BM87" i="26"/>
  <c r="BN87" i="26"/>
  <c r="BO87" i="26"/>
  <c r="BP87" i="26"/>
  <c r="BQ87" i="26"/>
  <c r="BS87" i="26"/>
  <c r="BV87" i="26"/>
  <c r="BW87" i="26"/>
  <c r="BX87" i="26"/>
  <c r="BY87" i="26"/>
  <c r="E88" i="26"/>
  <c r="F88" i="26"/>
  <c r="N88" i="26" a="1"/>
  <c r="N88" i="26" s="1"/>
  <c r="P88" i="26"/>
  <c r="S88" i="26"/>
  <c r="Z88" i="26"/>
  <c r="AA88" i="26"/>
  <c r="AG88" i="26"/>
  <c r="BD88" i="26"/>
  <c r="L88" i="1" s="1"/>
  <c r="BL88" i="26"/>
  <c r="BM88" i="26"/>
  <c r="BN88" i="26"/>
  <c r="BO88" i="26"/>
  <c r="BP88" i="26"/>
  <c r="BQ88" i="26"/>
  <c r="BS88" i="26"/>
  <c r="BV88" i="26"/>
  <c r="BW88" i="26"/>
  <c r="BX88" i="26"/>
  <c r="BY88" i="26"/>
  <c r="E89" i="26"/>
  <c r="F89" i="26"/>
  <c r="N89" i="26" a="1"/>
  <c r="N89" i="26" s="1"/>
  <c r="P89" i="26"/>
  <c r="S89" i="26"/>
  <c r="Z89" i="26"/>
  <c r="AA89" i="26"/>
  <c r="AG89" i="26"/>
  <c r="BD89" i="26"/>
  <c r="L89" i="1" s="1"/>
  <c r="BL89" i="26"/>
  <c r="BM89" i="26"/>
  <c r="BN89" i="26"/>
  <c r="BO89" i="26"/>
  <c r="BP89" i="26"/>
  <c r="BQ89" i="26"/>
  <c r="BS89" i="26"/>
  <c r="BV89" i="26"/>
  <c r="BW89" i="26"/>
  <c r="BX89" i="26"/>
  <c r="BY89" i="26"/>
  <c r="E90" i="26"/>
  <c r="F90" i="26"/>
  <c r="N90" i="26" a="1"/>
  <c r="N90" i="26" s="1"/>
  <c r="P90" i="26"/>
  <c r="S90" i="26"/>
  <c r="Z90" i="26"/>
  <c r="AA90" i="26"/>
  <c r="AG90" i="26"/>
  <c r="BD90" i="26"/>
  <c r="L90" i="1" s="1"/>
  <c r="BL90" i="26"/>
  <c r="BM90" i="26"/>
  <c r="BN90" i="26"/>
  <c r="BO90" i="26"/>
  <c r="BP90" i="26"/>
  <c r="BQ90" i="26"/>
  <c r="BS90" i="26"/>
  <c r="BV90" i="26"/>
  <c r="BW90" i="26"/>
  <c r="BX90" i="26"/>
  <c r="BY90" i="26"/>
  <c r="E91" i="26"/>
  <c r="F91" i="26"/>
  <c r="N91" i="26" a="1"/>
  <c r="N91" i="26" s="1"/>
  <c r="P91" i="26"/>
  <c r="S91" i="26"/>
  <c r="Z91" i="26"/>
  <c r="AA91" i="26"/>
  <c r="AG91" i="26"/>
  <c r="BD91" i="26"/>
  <c r="L91" i="1" s="1"/>
  <c r="BL91" i="26"/>
  <c r="BM91" i="26"/>
  <c r="BN91" i="26"/>
  <c r="BO91" i="26"/>
  <c r="BP91" i="26"/>
  <c r="BQ91" i="26"/>
  <c r="BS91" i="26"/>
  <c r="BV91" i="26"/>
  <c r="BW91" i="26"/>
  <c r="BX91" i="26"/>
  <c r="BY91" i="26"/>
  <c r="E92" i="26"/>
  <c r="F92" i="26"/>
  <c r="N92" i="26" a="1"/>
  <c r="N92" i="26" s="1"/>
  <c r="P92" i="26"/>
  <c r="S92" i="26"/>
  <c r="Z92" i="26"/>
  <c r="AA92" i="26"/>
  <c r="AG92" i="26"/>
  <c r="BD92" i="26"/>
  <c r="L92" i="1" s="1"/>
  <c r="BL92" i="26"/>
  <c r="BM92" i="26"/>
  <c r="BN92" i="26"/>
  <c r="BO92" i="26"/>
  <c r="BP92" i="26"/>
  <c r="BQ92" i="26"/>
  <c r="BS92" i="26"/>
  <c r="BV92" i="26"/>
  <c r="BW92" i="26"/>
  <c r="BX92" i="26"/>
  <c r="BY92" i="26"/>
  <c r="E93" i="26"/>
  <c r="F93" i="26"/>
  <c r="N93" i="26" a="1"/>
  <c r="N93" i="26" s="1"/>
  <c r="P93" i="26"/>
  <c r="S93" i="26"/>
  <c r="Z93" i="26"/>
  <c r="AA93" i="26"/>
  <c r="AG93" i="26"/>
  <c r="BD93" i="26"/>
  <c r="L93" i="1" s="1"/>
  <c r="BL93" i="26"/>
  <c r="BM93" i="26"/>
  <c r="BN93" i="26"/>
  <c r="BO93" i="26"/>
  <c r="BP93" i="26"/>
  <c r="BQ93" i="26"/>
  <c r="BS93" i="26"/>
  <c r="BV93" i="26"/>
  <c r="BW93" i="26"/>
  <c r="BX93" i="26"/>
  <c r="BY93" i="26"/>
  <c r="E94" i="26"/>
  <c r="F94" i="26"/>
  <c r="N94" i="26" a="1"/>
  <c r="N94" i="26" s="1"/>
  <c r="P94" i="26"/>
  <c r="S94" i="26"/>
  <c r="Z94" i="26"/>
  <c r="AA94" i="26"/>
  <c r="AG94" i="26"/>
  <c r="BD94" i="26"/>
  <c r="L94" i="1" s="1"/>
  <c r="BL94" i="26"/>
  <c r="BM94" i="26"/>
  <c r="BN94" i="26"/>
  <c r="BO94" i="26"/>
  <c r="BP94" i="26"/>
  <c r="BQ94" i="26"/>
  <c r="BS94" i="26"/>
  <c r="BV94" i="26"/>
  <c r="BW94" i="26"/>
  <c r="BX94" i="26"/>
  <c r="BY94" i="26"/>
  <c r="E95" i="26"/>
  <c r="F95" i="26"/>
  <c r="N95" i="26" a="1"/>
  <c r="N95" i="26" s="1"/>
  <c r="P95" i="26"/>
  <c r="S95" i="26"/>
  <c r="Z95" i="26"/>
  <c r="AA95" i="26"/>
  <c r="AG95" i="26"/>
  <c r="BD95" i="26"/>
  <c r="L95" i="1" s="1"/>
  <c r="BL95" i="26"/>
  <c r="BM95" i="26"/>
  <c r="BN95" i="26"/>
  <c r="BO95" i="26"/>
  <c r="BP95" i="26"/>
  <c r="BQ95" i="26"/>
  <c r="BS95" i="26"/>
  <c r="BV95" i="26"/>
  <c r="BW95" i="26"/>
  <c r="BX95" i="26"/>
  <c r="BY95" i="26"/>
  <c r="E96" i="26"/>
  <c r="F96" i="26"/>
  <c r="N96" i="26" a="1"/>
  <c r="N96" i="26" s="1"/>
  <c r="P96" i="26"/>
  <c r="S96" i="26"/>
  <c r="Z96" i="26"/>
  <c r="AA96" i="26"/>
  <c r="AG96" i="26"/>
  <c r="BD96" i="26"/>
  <c r="L96" i="1" s="1"/>
  <c r="BL96" i="26"/>
  <c r="BM96" i="26"/>
  <c r="BN96" i="26"/>
  <c r="BO96" i="26"/>
  <c r="BP96" i="26"/>
  <c r="BQ96" i="26"/>
  <c r="BS96" i="26"/>
  <c r="BV96" i="26"/>
  <c r="BW96" i="26"/>
  <c r="BX96" i="26"/>
  <c r="BY96" i="26"/>
  <c r="E97" i="26"/>
  <c r="F97" i="26"/>
  <c r="N97" i="26" a="1"/>
  <c r="N97" i="26" s="1"/>
  <c r="P97" i="26"/>
  <c r="S97" i="26"/>
  <c r="Z97" i="26"/>
  <c r="AA97" i="26"/>
  <c r="AG97" i="26"/>
  <c r="BD97" i="26"/>
  <c r="L97" i="1" s="1"/>
  <c r="BL97" i="26"/>
  <c r="BM97" i="26"/>
  <c r="BN97" i="26"/>
  <c r="BO97" i="26"/>
  <c r="BP97" i="26"/>
  <c r="BQ97" i="26"/>
  <c r="BS97" i="26"/>
  <c r="BV97" i="26"/>
  <c r="BW97" i="26"/>
  <c r="BX97" i="26"/>
  <c r="BY97" i="26"/>
  <c r="E98" i="26"/>
  <c r="F98" i="26"/>
  <c r="N98" i="26" a="1"/>
  <c r="N98" i="26" s="1"/>
  <c r="P98" i="26"/>
  <c r="S98" i="26"/>
  <c r="Z98" i="26"/>
  <c r="AA98" i="26"/>
  <c r="AG98" i="26"/>
  <c r="BD98" i="26"/>
  <c r="L98" i="1" s="1"/>
  <c r="BL98" i="26"/>
  <c r="BM98" i="26"/>
  <c r="BN98" i="26"/>
  <c r="BO98" i="26"/>
  <c r="BP98" i="26"/>
  <c r="BQ98" i="26"/>
  <c r="BS98" i="26"/>
  <c r="BV98" i="26"/>
  <c r="BW98" i="26"/>
  <c r="BX98" i="26"/>
  <c r="BY98" i="26"/>
  <c r="E99" i="26"/>
  <c r="F99" i="26"/>
  <c r="N99" i="26" a="1"/>
  <c r="N99" i="26" s="1"/>
  <c r="P99" i="26"/>
  <c r="S99" i="26"/>
  <c r="Z99" i="26"/>
  <c r="AA99" i="26"/>
  <c r="AG99" i="26"/>
  <c r="BD99" i="26"/>
  <c r="L99" i="1" s="1"/>
  <c r="BL99" i="26"/>
  <c r="BM99" i="26"/>
  <c r="BN99" i="26"/>
  <c r="BO99" i="26"/>
  <c r="BP99" i="26"/>
  <c r="BQ99" i="26"/>
  <c r="BS99" i="26"/>
  <c r="BV99" i="26"/>
  <c r="BW99" i="26"/>
  <c r="BX99" i="26"/>
  <c r="BY99" i="26"/>
  <c r="E100" i="26"/>
  <c r="F100" i="26"/>
  <c r="N100" i="26" a="1"/>
  <c r="N100" i="26" s="1"/>
  <c r="P100" i="26"/>
  <c r="S100" i="26"/>
  <c r="Z100" i="26"/>
  <c r="AA100" i="26"/>
  <c r="AG100" i="26"/>
  <c r="BD100" i="26"/>
  <c r="L100" i="1" s="1"/>
  <c r="BL100" i="26"/>
  <c r="BM100" i="26"/>
  <c r="BN100" i="26"/>
  <c r="BO100" i="26"/>
  <c r="BP100" i="26"/>
  <c r="BQ100" i="26"/>
  <c r="BS100" i="26"/>
  <c r="BV100" i="26"/>
  <c r="BW100" i="26"/>
  <c r="BX100" i="26"/>
  <c r="BY100" i="26"/>
  <c r="E101" i="26"/>
  <c r="F101" i="26"/>
  <c r="N101" i="26" a="1"/>
  <c r="N101" i="26" s="1"/>
  <c r="P101" i="26"/>
  <c r="S101" i="26"/>
  <c r="Z101" i="26"/>
  <c r="AA101" i="26"/>
  <c r="AG101" i="26"/>
  <c r="BD101" i="26"/>
  <c r="L101" i="1" s="1"/>
  <c r="BL101" i="26"/>
  <c r="BM101" i="26"/>
  <c r="BN101" i="26"/>
  <c r="BO101" i="26"/>
  <c r="BP101" i="26"/>
  <c r="BQ101" i="26"/>
  <c r="BS101" i="26"/>
  <c r="BV101" i="26"/>
  <c r="BW101" i="26"/>
  <c r="BX101" i="26"/>
  <c r="BY101" i="26"/>
  <c r="E102" i="26"/>
  <c r="F102" i="26"/>
  <c r="N102" i="26" a="1"/>
  <c r="N102" i="26" s="1"/>
  <c r="P102" i="26"/>
  <c r="S102" i="26"/>
  <c r="Z102" i="26"/>
  <c r="AA102" i="26"/>
  <c r="AG102" i="26"/>
  <c r="BD102" i="26"/>
  <c r="L102" i="1" s="1"/>
  <c r="BL102" i="26"/>
  <c r="BM102" i="26"/>
  <c r="BN102" i="26"/>
  <c r="BO102" i="26"/>
  <c r="BP102" i="26"/>
  <c r="BQ102" i="26"/>
  <c r="BS102" i="26"/>
  <c r="BV102" i="26"/>
  <c r="BW102" i="26"/>
  <c r="BX102" i="26"/>
  <c r="BY102" i="26"/>
  <c r="E103" i="26"/>
  <c r="F103" i="26"/>
  <c r="N103" i="26" a="1"/>
  <c r="N103" i="26" s="1"/>
  <c r="P103" i="26"/>
  <c r="S103" i="26"/>
  <c r="Z103" i="26"/>
  <c r="AA103" i="26"/>
  <c r="AG103" i="26"/>
  <c r="BD103" i="26"/>
  <c r="L103" i="1" s="1"/>
  <c r="BL103" i="26"/>
  <c r="BM103" i="26"/>
  <c r="BN103" i="26"/>
  <c r="BO103" i="26"/>
  <c r="BP103" i="26"/>
  <c r="BQ103" i="26"/>
  <c r="BS103" i="26"/>
  <c r="BV103" i="26"/>
  <c r="BW103" i="26"/>
  <c r="BX103" i="26"/>
  <c r="BY103" i="26"/>
  <c r="E104" i="26"/>
  <c r="F104" i="26"/>
  <c r="N104" i="26" a="1"/>
  <c r="N104" i="26" s="1"/>
  <c r="P104" i="26"/>
  <c r="S104" i="26"/>
  <c r="Z104" i="26"/>
  <c r="AA104" i="26"/>
  <c r="AG104" i="26"/>
  <c r="BD104" i="26"/>
  <c r="L104" i="1" s="1"/>
  <c r="BL104" i="26"/>
  <c r="BM104" i="26"/>
  <c r="BN104" i="26"/>
  <c r="BO104" i="26"/>
  <c r="BP104" i="26"/>
  <c r="BQ104" i="26"/>
  <c r="BS104" i="26"/>
  <c r="BV104" i="26"/>
  <c r="BW104" i="26"/>
  <c r="BX104" i="26"/>
  <c r="BY104" i="26"/>
  <c r="E105" i="26"/>
  <c r="F105" i="26"/>
  <c r="N105" i="26" a="1"/>
  <c r="N105" i="26" s="1"/>
  <c r="P105" i="26"/>
  <c r="S105" i="26"/>
  <c r="Z105" i="26"/>
  <c r="AA105" i="26"/>
  <c r="AG105" i="26"/>
  <c r="BD105" i="26"/>
  <c r="L105" i="1" s="1"/>
  <c r="BL105" i="26"/>
  <c r="BM105" i="26"/>
  <c r="BN105" i="26"/>
  <c r="BO105" i="26"/>
  <c r="BP105" i="26"/>
  <c r="BQ105" i="26"/>
  <c r="BS105" i="26"/>
  <c r="BV105" i="26"/>
  <c r="BW105" i="26"/>
  <c r="BX105" i="26"/>
  <c r="BY105" i="26"/>
  <c r="E106" i="26"/>
  <c r="F106" i="26"/>
  <c r="N106" i="26" a="1"/>
  <c r="N106" i="26" s="1"/>
  <c r="P106" i="26"/>
  <c r="S106" i="26"/>
  <c r="Z106" i="26"/>
  <c r="AA106" i="26"/>
  <c r="AG106" i="26"/>
  <c r="BD106" i="26"/>
  <c r="L106" i="1" s="1"/>
  <c r="BL106" i="26"/>
  <c r="BM106" i="26"/>
  <c r="BN106" i="26"/>
  <c r="BO106" i="26"/>
  <c r="BP106" i="26"/>
  <c r="BQ106" i="26"/>
  <c r="BS106" i="26"/>
  <c r="BV106" i="26"/>
  <c r="BW106" i="26"/>
  <c r="BX106" i="26"/>
  <c r="BY106" i="26"/>
  <c r="E107" i="26"/>
  <c r="F107" i="26"/>
  <c r="N107" i="26" a="1"/>
  <c r="N107" i="26" s="1"/>
  <c r="P107" i="26"/>
  <c r="S107" i="26"/>
  <c r="Z107" i="26"/>
  <c r="AA107" i="26"/>
  <c r="AG107" i="26"/>
  <c r="BD107" i="26"/>
  <c r="L107" i="1" s="1"/>
  <c r="BL107" i="26"/>
  <c r="BM107" i="26"/>
  <c r="BN107" i="26"/>
  <c r="BO107" i="26"/>
  <c r="BP107" i="26"/>
  <c r="BQ107" i="26"/>
  <c r="BS107" i="26"/>
  <c r="BV107" i="26"/>
  <c r="BW107" i="26"/>
  <c r="BX107" i="26"/>
  <c r="BY107" i="26"/>
  <c r="E108" i="26"/>
  <c r="F108" i="26"/>
  <c r="N108" i="26" a="1"/>
  <c r="N108" i="26" s="1"/>
  <c r="P108" i="26"/>
  <c r="S108" i="26"/>
  <c r="Z108" i="26"/>
  <c r="AA108" i="26"/>
  <c r="AG108" i="26"/>
  <c r="BD108" i="26"/>
  <c r="L108" i="1" s="1"/>
  <c r="BL108" i="26"/>
  <c r="BM108" i="26"/>
  <c r="BN108" i="26"/>
  <c r="BO108" i="26"/>
  <c r="BP108" i="26"/>
  <c r="BQ108" i="26"/>
  <c r="BS108" i="26"/>
  <c r="BV108" i="26"/>
  <c r="BW108" i="26"/>
  <c r="BX108" i="26"/>
  <c r="BY108" i="26"/>
  <c r="E109" i="26"/>
  <c r="F109" i="26"/>
  <c r="N109" i="26" a="1"/>
  <c r="N109" i="26" s="1"/>
  <c r="P109" i="26"/>
  <c r="S109" i="26"/>
  <c r="Z109" i="26"/>
  <c r="AA109" i="26"/>
  <c r="AG109" i="26"/>
  <c r="BD109" i="26"/>
  <c r="L109" i="1" s="1"/>
  <c r="BL109" i="26"/>
  <c r="BM109" i="26"/>
  <c r="BN109" i="26"/>
  <c r="BO109" i="26"/>
  <c r="BP109" i="26"/>
  <c r="BQ109" i="26"/>
  <c r="BS109" i="26"/>
  <c r="BV109" i="26"/>
  <c r="BW109" i="26"/>
  <c r="BX109" i="26"/>
  <c r="BY109" i="26"/>
  <c r="E110" i="26"/>
  <c r="F110" i="26"/>
  <c r="N110" i="26" a="1"/>
  <c r="N110" i="26" s="1"/>
  <c r="P110" i="26"/>
  <c r="S110" i="26"/>
  <c r="Z110" i="26"/>
  <c r="AA110" i="26"/>
  <c r="AG110" i="26"/>
  <c r="BD110" i="26"/>
  <c r="L110" i="1" s="1"/>
  <c r="BL110" i="26"/>
  <c r="BM110" i="26"/>
  <c r="BN110" i="26"/>
  <c r="BO110" i="26"/>
  <c r="BP110" i="26"/>
  <c r="BQ110" i="26"/>
  <c r="BS110" i="26"/>
  <c r="BV110" i="26"/>
  <c r="BW110" i="26"/>
  <c r="BX110" i="26"/>
  <c r="BY110" i="26"/>
  <c r="E111" i="26"/>
  <c r="F111" i="26"/>
  <c r="N111" i="26" a="1"/>
  <c r="N111" i="26" s="1"/>
  <c r="P111" i="26"/>
  <c r="S111" i="26"/>
  <c r="Z111" i="26"/>
  <c r="AA111" i="26"/>
  <c r="AG111" i="26"/>
  <c r="BD111" i="26"/>
  <c r="L111" i="1" s="1"/>
  <c r="BL111" i="26"/>
  <c r="BM111" i="26"/>
  <c r="BN111" i="26"/>
  <c r="BO111" i="26"/>
  <c r="BP111" i="26"/>
  <c r="BQ111" i="26"/>
  <c r="BS111" i="26"/>
  <c r="BV111" i="26"/>
  <c r="BW111" i="26"/>
  <c r="BX111" i="26"/>
  <c r="BY111" i="26"/>
  <c r="E112" i="26"/>
  <c r="F112" i="26"/>
  <c r="N112" i="26" a="1"/>
  <c r="N112" i="26" s="1"/>
  <c r="P112" i="26"/>
  <c r="S112" i="26"/>
  <c r="Z112" i="26"/>
  <c r="AA112" i="26"/>
  <c r="AG112" i="26"/>
  <c r="BD112" i="26"/>
  <c r="L112" i="1" s="1"/>
  <c r="BL112" i="26"/>
  <c r="BM112" i="26"/>
  <c r="BN112" i="26"/>
  <c r="BO112" i="26"/>
  <c r="BP112" i="26"/>
  <c r="BQ112" i="26"/>
  <c r="BS112" i="26"/>
  <c r="BV112" i="26"/>
  <c r="BW112" i="26"/>
  <c r="BX112" i="26"/>
  <c r="BY112" i="26"/>
  <c r="E113" i="26"/>
  <c r="F113" i="26"/>
  <c r="N113" i="26" a="1"/>
  <c r="N113" i="26" s="1"/>
  <c r="P113" i="26"/>
  <c r="S113" i="26"/>
  <c r="Z113" i="26"/>
  <c r="AA113" i="26"/>
  <c r="AG113" i="26"/>
  <c r="BD113" i="26"/>
  <c r="L113" i="1" s="1"/>
  <c r="BL113" i="26"/>
  <c r="BM113" i="26"/>
  <c r="BN113" i="26"/>
  <c r="BO113" i="26"/>
  <c r="BP113" i="26"/>
  <c r="BQ113" i="26"/>
  <c r="BS113" i="26"/>
  <c r="BV113" i="26"/>
  <c r="BW113" i="26"/>
  <c r="BX113" i="26"/>
  <c r="BY113" i="26"/>
  <c r="E114" i="26"/>
  <c r="F114" i="26"/>
  <c r="N114" i="26" a="1"/>
  <c r="N114" i="26" s="1"/>
  <c r="P114" i="26"/>
  <c r="S114" i="26"/>
  <c r="Z114" i="26"/>
  <c r="AA114" i="26"/>
  <c r="AG114" i="26"/>
  <c r="BD114" i="26"/>
  <c r="L114" i="1" s="1"/>
  <c r="BL114" i="26"/>
  <c r="BM114" i="26"/>
  <c r="BN114" i="26"/>
  <c r="BO114" i="26"/>
  <c r="BP114" i="26"/>
  <c r="BQ114" i="26"/>
  <c r="BS114" i="26"/>
  <c r="BV114" i="26"/>
  <c r="BW114" i="26"/>
  <c r="BX114" i="26"/>
  <c r="BY114" i="26"/>
  <c r="E115" i="26"/>
  <c r="F115" i="26"/>
  <c r="N115" i="26" a="1"/>
  <c r="N115" i="26" s="1"/>
  <c r="P115" i="26"/>
  <c r="S115" i="26"/>
  <c r="Z115" i="26"/>
  <c r="AA115" i="26"/>
  <c r="AG115" i="26"/>
  <c r="BD115" i="26"/>
  <c r="L115" i="1" s="1"/>
  <c r="BL115" i="26"/>
  <c r="BM115" i="26"/>
  <c r="BN115" i="26"/>
  <c r="BO115" i="26"/>
  <c r="BP115" i="26"/>
  <c r="BQ115" i="26"/>
  <c r="BS115" i="26"/>
  <c r="BV115" i="26"/>
  <c r="BW115" i="26"/>
  <c r="BX115" i="26"/>
  <c r="BY115" i="26"/>
  <c r="E116" i="26"/>
  <c r="F116" i="26"/>
  <c r="N116" i="26" a="1"/>
  <c r="N116" i="26" s="1"/>
  <c r="P116" i="26"/>
  <c r="S116" i="26"/>
  <c r="Z116" i="26"/>
  <c r="AA116" i="26"/>
  <c r="AG116" i="26"/>
  <c r="BD116" i="26"/>
  <c r="L116" i="1" s="1"/>
  <c r="BL116" i="26"/>
  <c r="BM116" i="26"/>
  <c r="BN116" i="26"/>
  <c r="BO116" i="26"/>
  <c r="BP116" i="26"/>
  <c r="BQ116" i="26"/>
  <c r="BS116" i="26"/>
  <c r="BV116" i="26"/>
  <c r="BW116" i="26"/>
  <c r="BX116" i="26"/>
  <c r="BY116" i="26"/>
  <c r="E117" i="26"/>
  <c r="F117" i="26"/>
  <c r="N117" i="26" a="1"/>
  <c r="N117" i="26" s="1"/>
  <c r="P117" i="26"/>
  <c r="S117" i="26"/>
  <c r="Z117" i="26"/>
  <c r="AA117" i="26"/>
  <c r="AG117" i="26"/>
  <c r="BD117" i="26"/>
  <c r="L117" i="1" s="1"/>
  <c r="BL117" i="26"/>
  <c r="BM117" i="26"/>
  <c r="BN117" i="26"/>
  <c r="BO117" i="26"/>
  <c r="BP117" i="26"/>
  <c r="BQ117" i="26"/>
  <c r="BS117" i="26"/>
  <c r="BV117" i="26"/>
  <c r="BW117" i="26"/>
  <c r="BX117" i="26"/>
  <c r="BY117" i="26"/>
  <c r="E118" i="26"/>
  <c r="F118" i="26"/>
  <c r="N118" i="26" a="1"/>
  <c r="N118" i="26" s="1"/>
  <c r="P118" i="26"/>
  <c r="S118" i="26"/>
  <c r="Z118" i="26"/>
  <c r="AA118" i="26"/>
  <c r="AG118" i="26"/>
  <c r="BD118" i="26"/>
  <c r="L118" i="1" s="1"/>
  <c r="BL118" i="26"/>
  <c r="BM118" i="26"/>
  <c r="BN118" i="26"/>
  <c r="BO118" i="26"/>
  <c r="BP118" i="26"/>
  <c r="BQ118" i="26"/>
  <c r="BS118" i="26"/>
  <c r="BV118" i="26"/>
  <c r="BW118" i="26"/>
  <c r="BX118" i="26"/>
  <c r="BY118" i="26"/>
  <c r="E119" i="26"/>
  <c r="F119" i="26"/>
  <c r="N119" i="26" a="1"/>
  <c r="N119" i="26" s="1"/>
  <c r="P119" i="26"/>
  <c r="S119" i="26"/>
  <c r="Z119" i="26"/>
  <c r="AA119" i="26"/>
  <c r="AG119" i="26"/>
  <c r="BD119" i="26"/>
  <c r="L119" i="1" s="1"/>
  <c r="BL119" i="26"/>
  <c r="BM119" i="26"/>
  <c r="BN119" i="26"/>
  <c r="BO119" i="26"/>
  <c r="BP119" i="26"/>
  <c r="BQ119" i="26"/>
  <c r="BS119" i="26"/>
  <c r="BV119" i="26"/>
  <c r="BW119" i="26"/>
  <c r="BX119" i="26"/>
  <c r="BY119" i="26"/>
  <c r="E120" i="26"/>
  <c r="F120" i="26"/>
  <c r="N120" i="26" a="1"/>
  <c r="N120" i="26" s="1"/>
  <c r="P120" i="26"/>
  <c r="S120" i="26"/>
  <c r="Z120" i="26"/>
  <c r="AA120" i="26"/>
  <c r="AG120" i="26"/>
  <c r="BD120" i="26"/>
  <c r="L120" i="1" s="1"/>
  <c r="BL120" i="26"/>
  <c r="BM120" i="26"/>
  <c r="BN120" i="26"/>
  <c r="BO120" i="26"/>
  <c r="BP120" i="26"/>
  <c r="BQ120" i="26"/>
  <c r="BS120" i="26"/>
  <c r="BV120" i="26"/>
  <c r="BW120" i="26"/>
  <c r="BX120" i="26"/>
  <c r="BY120" i="26"/>
  <c r="E121" i="26"/>
  <c r="F121" i="26"/>
  <c r="N121" i="26" a="1"/>
  <c r="N121" i="26" s="1"/>
  <c r="P121" i="26"/>
  <c r="S121" i="26"/>
  <c r="Z121" i="26"/>
  <c r="AA121" i="26"/>
  <c r="AG121" i="26"/>
  <c r="BD121" i="26"/>
  <c r="L121" i="1" s="1"/>
  <c r="BL121" i="26"/>
  <c r="BM121" i="26"/>
  <c r="BN121" i="26"/>
  <c r="BO121" i="26"/>
  <c r="BP121" i="26"/>
  <c r="BQ121" i="26"/>
  <c r="BS121" i="26"/>
  <c r="BV121" i="26"/>
  <c r="BW121" i="26"/>
  <c r="BX121" i="26"/>
  <c r="BY121" i="26"/>
  <c r="E122" i="26"/>
  <c r="F122" i="26"/>
  <c r="N122" i="26" a="1"/>
  <c r="N122" i="26" s="1"/>
  <c r="P122" i="26"/>
  <c r="S122" i="26"/>
  <c r="Z122" i="26"/>
  <c r="AA122" i="26"/>
  <c r="AG122" i="26"/>
  <c r="BD122" i="26"/>
  <c r="L122" i="1" s="1"/>
  <c r="BL122" i="26"/>
  <c r="BM122" i="26"/>
  <c r="BN122" i="26"/>
  <c r="BO122" i="26"/>
  <c r="BP122" i="26"/>
  <c r="BQ122" i="26"/>
  <c r="BS122" i="26"/>
  <c r="BV122" i="26"/>
  <c r="BW122" i="26"/>
  <c r="BX122" i="26"/>
  <c r="BY122" i="26"/>
  <c r="E123" i="26"/>
  <c r="F123" i="26"/>
  <c r="N123" i="26" a="1"/>
  <c r="N123" i="26" s="1"/>
  <c r="P123" i="26"/>
  <c r="S123" i="26"/>
  <c r="Z123" i="26"/>
  <c r="AA123" i="26"/>
  <c r="AG123" i="26"/>
  <c r="BD123" i="26"/>
  <c r="L123" i="1" s="1"/>
  <c r="BL123" i="26"/>
  <c r="BM123" i="26"/>
  <c r="BN123" i="26"/>
  <c r="BO123" i="26"/>
  <c r="BP123" i="26"/>
  <c r="BQ123" i="26"/>
  <c r="BS123" i="26"/>
  <c r="BV123" i="26"/>
  <c r="BW123" i="26"/>
  <c r="BX123" i="26"/>
  <c r="BY123" i="26"/>
  <c r="E124" i="26"/>
  <c r="F124" i="26"/>
  <c r="N124" i="26" a="1"/>
  <c r="N124" i="26" s="1"/>
  <c r="P124" i="26"/>
  <c r="S124" i="26"/>
  <c r="Z124" i="26"/>
  <c r="AA124" i="26"/>
  <c r="AG124" i="26"/>
  <c r="BD124" i="26"/>
  <c r="L124" i="1" s="1"/>
  <c r="BL124" i="26"/>
  <c r="BM124" i="26"/>
  <c r="BN124" i="26"/>
  <c r="BO124" i="26"/>
  <c r="BP124" i="26"/>
  <c r="BQ124" i="26"/>
  <c r="BS124" i="26"/>
  <c r="BV124" i="26"/>
  <c r="BW124" i="26"/>
  <c r="BX124" i="26"/>
  <c r="BY124" i="26"/>
  <c r="E125" i="26"/>
  <c r="F125" i="26"/>
  <c r="N125" i="26" a="1"/>
  <c r="N125" i="26" s="1"/>
  <c r="P125" i="26"/>
  <c r="S125" i="26"/>
  <c r="Z125" i="26"/>
  <c r="AA125" i="26"/>
  <c r="AG125" i="26"/>
  <c r="BD125" i="26"/>
  <c r="L125" i="1" s="1"/>
  <c r="BL125" i="26"/>
  <c r="BM125" i="26"/>
  <c r="BN125" i="26"/>
  <c r="BO125" i="26"/>
  <c r="BP125" i="26"/>
  <c r="BQ125" i="26"/>
  <c r="BS125" i="26"/>
  <c r="BV125" i="26"/>
  <c r="BW125" i="26"/>
  <c r="BX125" i="26"/>
  <c r="BY125" i="26"/>
  <c r="E126" i="26"/>
  <c r="F126" i="26"/>
  <c r="N126" i="26" a="1"/>
  <c r="N126" i="26" s="1"/>
  <c r="P126" i="26"/>
  <c r="S126" i="26"/>
  <c r="Z126" i="26"/>
  <c r="AA126" i="26"/>
  <c r="AG126" i="26"/>
  <c r="BD126" i="26"/>
  <c r="L126" i="1" s="1"/>
  <c r="BL126" i="26"/>
  <c r="BM126" i="26"/>
  <c r="BN126" i="26"/>
  <c r="BO126" i="26"/>
  <c r="BP126" i="26"/>
  <c r="BQ126" i="26"/>
  <c r="BS126" i="26"/>
  <c r="BV126" i="26"/>
  <c r="BW126" i="26"/>
  <c r="BX126" i="26"/>
  <c r="BY126" i="26"/>
  <c r="E127" i="26"/>
  <c r="F127" i="26"/>
  <c r="N127" i="26" a="1"/>
  <c r="N127" i="26" s="1"/>
  <c r="P127" i="26"/>
  <c r="S127" i="26"/>
  <c r="Z127" i="26"/>
  <c r="AA127" i="26"/>
  <c r="AG127" i="26"/>
  <c r="BD127" i="26"/>
  <c r="L127" i="1" s="1"/>
  <c r="BL127" i="26"/>
  <c r="BM127" i="26"/>
  <c r="BN127" i="26"/>
  <c r="BO127" i="26"/>
  <c r="BP127" i="26"/>
  <c r="BQ127" i="26"/>
  <c r="BS127" i="26"/>
  <c r="BV127" i="26"/>
  <c r="BW127" i="26"/>
  <c r="BX127" i="26"/>
  <c r="BY127" i="26"/>
  <c r="E128" i="26"/>
  <c r="F128" i="26"/>
  <c r="N128" i="26" a="1"/>
  <c r="N128" i="26" s="1"/>
  <c r="P128" i="26"/>
  <c r="S128" i="26"/>
  <c r="Z128" i="26"/>
  <c r="AA128" i="26"/>
  <c r="AG128" i="26"/>
  <c r="BD128" i="26"/>
  <c r="L128" i="1" s="1"/>
  <c r="BL128" i="26"/>
  <c r="BM128" i="26"/>
  <c r="BN128" i="26"/>
  <c r="BO128" i="26"/>
  <c r="BP128" i="26"/>
  <c r="BQ128" i="26"/>
  <c r="BS128" i="26"/>
  <c r="BV128" i="26"/>
  <c r="BW128" i="26"/>
  <c r="BX128" i="26"/>
  <c r="BY128" i="26"/>
  <c r="E129" i="26"/>
  <c r="F129" i="26"/>
  <c r="N129" i="26" a="1"/>
  <c r="N129" i="26" s="1"/>
  <c r="P129" i="26"/>
  <c r="S129" i="26"/>
  <c r="Z129" i="26"/>
  <c r="AA129" i="26"/>
  <c r="AG129" i="26"/>
  <c r="BD129" i="26"/>
  <c r="L129" i="1" s="1"/>
  <c r="BL129" i="26"/>
  <c r="BM129" i="26"/>
  <c r="BN129" i="26"/>
  <c r="BO129" i="26"/>
  <c r="BP129" i="26"/>
  <c r="BQ129" i="26"/>
  <c r="BS129" i="26"/>
  <c r="BV129" i="26"/>
  <c r="BW129" i="26"/>
  <c r="BX129" i="26"/>
  <c r="BY129" i="26"/>
  <c r="E130" i="26"/>
  <c r="F130" i="26"/>
  <c r="N130" i="26" a="1"/>
  <c r="N130" i="26" s="1"/>
  <c r="P130" i="26"/>
  <c r="S130" i="26"/>
  <c r="Z130" i="26"/>
  <c r="AA130" i="26"/>
  <c r="AG130" i="26"/>
  <c r="BD130" i="26"/>
  <c r="L130" i="1" s="1"/>
  <c r="BL130" i="26"/>
  <c r="BM130" i="26"/>
  <c r="BN130" i="26"/>
  <c r="BO130" i="26"/>
  <c r="BP130" i="26"/>
  <c r="BQ130" i="26"/>
  <c r="BS130" i="26"/>
  <c r="BV130" i="26"/>
  <c r="BW130" i="26"/>
  <c r="BX130" i="26"/>
  <c r="BY130" i="26"/>
  <c r="E131" i="26"/>
  <c r="F131" i="26"/>
  <c r="N131" i="26" a="1"/>
  <c r="N131" i="26" s="1"/>
  <c r="P131" i="26"/>
  <c r="S131" i="26"/>
  <c r="Z131" i="26"/>
  <c r="AA131" i="26"/>
  <c r="AG131" i="26"/>
  <c r="BD131" i="26"/>
  <c r="L131" i="1" s="1"/>
  <c r="BL131" i="26"/>
  <c r="BM131" i="26"/>
  <c r="BN131" i="26"/>
  <c r="BO131" i="26"/>
  <c r="BP131" i="26"/>
  <c r="BQ131" i="26"/>
  <c r="BS131" i="26"/>
  <c r="BV131" i="26"/>
  <c r="BW131" i="26"/>
  <c r="BX131" i="26"/>
  <c r="BY131" i="26"/>
  <c r="E132" i="26"/>
  <c r="F132" i="26"/>
  <c r="N132" i="26" a="1"/>
  <c r="N132" i="26" s="1"/>
  <c r="P132" i="26"/>
  <c r="S132" i="26"/>
  <c r="Z132" i="26"/>
  <c r="AA132" i="26"/>
  <c r="AG132" i="26"/>
  <c r="BD132" i="26"/>
  <c r="L132" i="1" s="1"/>
  <c r="BL132" i="26"/>
  <c r="BM132" i="26"/>
  <c r="BN132" i="26"/>
  <c r="BO132" i="26"/>
  <c r="BP132" i="26"/>
  <c r="BQ132" i="26"/>
  <c r="BS132" i="26"/>
  <c r="BV132" i="26"/>
  <c r="BW132" i="26"/>
  <c r="BX132" i="26"/>
  <c r="BY132" i="26"/>
  <c r="E133" i="26"/>
  <c r="F133" i="26"/>
  <c r="N133" i="26" a="1"/>
  <c r="N133" i="26" s="1"/>
  <c r="P133" i="26"/>
  <c r="S133" i="26"/>
  <c r="Z133" i="26"/>
  <c r="AA133" i="26"/>
  <c r="AG133" i="26"/>
  <c r="BD133" i="26"/>
  <c r="L133" i="1" s="1"/>
  <c r="BL133" i="26"/>
  <c r="BM133" i="26"/>
  <c r="BN133" i="26"/>
  <c r="BO133" i="26"/>
  <c r="BP133" i="26"/>
  <c r="BQ133" i="26"/>
  <c r="BS133" i="26"/>
  <c r="BV133" i="26"/>
  <c r="BW133" i="26"/>
  <c r="BX133" i="26"/>
  <c r="BY133" i="26"/>
  <c r="E134" i="26"/>
  <c r="F134" i="26"/>
  <c r="N134" i="26" a="1"/>
  <c r="N134" i="26" s="1"/>
  <c r="P134" i="26"/>
  <c r="S134" i="26"/>
  <c r="Z134" i="26"/>
  <c r="AA134" i="26"/>
  <c r="AG134" i="26"/>
  <c r="BD134" i="26"/>
  <c r="L134" i="1" s="1"/>
  <c r="BL134" i="26"/>
  <c r="BM134" i="26"/>
  <c r="BN134" i="26"/>
  <c r="BO134" i="26"/>
  <c r="BP134" i="26"/>
  <c r="BQ134" i="26"/>
  <c r="BS134" i="26"/>
  <c r="BV134" i="26"/>
  <c r="BW134" i="26"/>
  <c r="BX134" i="26"/>
  <c r="BY134" i="26"/>
  <c r="E135" i="26"/>
  <c r="F135" i="26"/>
  <c r="N135" i="26" a="1"/>
  <c r="N135" i="26" s="1"/>
  <c r="P135" i="26"/>
  <c r="S135" i="26"/>
  <c r="Z135" i="26"/>
  <c r="AA135" i="26"/>
  <c r="AG135" i="26"/>
  <c r="BD135" i="26"/>
  <c r="L135" i="1" s="1"/>
  <c r="BL135" i="26"/>
  <c r="BM135" i="26"/>
  <c r="BN135" i="26"/>
  <c r="BO135" i="26"/>
  <c r="BP135" i="26"/>
  <c r="BQ135" i="26"/>
  <c r="BS135" i="26"/>
  <c r="BV135" i="26"/>
  <c r="BW135" i="26"/>
  <c r="BX135" i="26"/>
  <c r="BY135" i="26"/>
  <c r="E136" i="26"/>
  <c r="F136" i="26"/>
  <c r="N136" i="26" a="1"/>
  <c r="N136" i="26" s="1"/>
  <c r="P136" i="26"/>
  <c r="S136" i="26"/>
  <c r="Z136" i="26"/>
  <c r="AA136" i="26"/>
  <c r="AG136" i="26"/>
  <c r="BD136" i="26"/>
  <c r="L136" i="1" s="1"/>
  <c r="BL136" i="26"/>
  <c r="BM136" i="26"/>
  <c r="BN136" i="26"/>
  <c r="BO136" i="26"/>
  <c r="BP136" i="26"/>
  <c r="BQ136" i="26"/>
  <c r="BS136" i="26"/>
  <c r="BV136" i="26"/>
  <c r="BW136" i="26"/>
  <c r="BX136" i="26"/>
  <c r="BY136" i="26"/>
  <c r="E137" i="26"/>
  <c r="F137" i="26"/>
  <c r="N137" i="26" a="1"/>
  <c r="N137" i="26" s="1"/>
  <c r="P137" i="26"/>
  <c r="S137" i="26"/>
  <c r="Z137" i="26"/>
  <c r="AA137" i="26"/>
  <c r="AG137" i="26"/>
  <c r="BD137" i="26"/>
  <c r="L137" i="1" s="1"/>
  <c r="BL137" i="26"/>
  <c r="BM137" i="26"/>
  <c r="BN137" i="26"/>
  <c r="BO137" i="26"/>
  <c r="BP137" i="26"/>
  <c r="BQ137" i="26"/>
  <c r="BS137" i="26"/>
  <c r="BV137" i="26"/>
  <c r="BW137" i="26"/>
  <c r="BX137" i="26"/>
  <c r="BY137" i="26"/>
  <c r="E138" i="26"/>
  <c r="F138" i="26"/>
  <c r="N138" i="26" a="1"/>
  <c r="N138" i="26" s="1"/>
  <c r="P138" i="26"/>
  <c r="S138" i="26"/>
  <c r="Z138" i="26"/>
  <c r="AA138" i="26"/>
  <c r="AG138" i="26"/>
  <c r="BD138" i="26"/>
  <c r="L138" i="1" s="1"/>
  <c r="BL138" i="26"/>
  <c r="BM138" i="26"/>
  <c r="BN138" i="26"/>
  <c r="BO138" i="26"/>
  <c r="BP138" i="26"/>
  <c r="BQ138" i="26"/>
  <c r="BS138" i="26"/>
  <c r="BV138" i="26"/>
  <c r="BW138" i="26"/>
  <c r="BX138" i="26"/>
  <c r="BY138" i="26"/>
  <c r="E139" i="26"/>
  <c r="F139" i="26"/>
  <c r="N139" i="26" a="1"/>
  <c r="N139" i="26" s="1"/>
  <c r="P139" i="26"/>
  <c r="S139" i="26"/>
  <c r="Z139" i="26"/>
  <c r="AA139" i="26"/>
  <c r="AG139" i="26"/>
  <c r="BD139" i="26"/>
  <c r="L139" i="1" s="1"/>
  <c r="BL139" i="26"/>
  <c r="BM139" i="26"/>
  <c r="BN139" i="26"/>
  <c r="BO139" i="26"/>
  <c r="BP139" i="26"/>
  <c r="BQ139" i="26"/>
  <c r="BS139" i="26"/>
  <c r="BV139" i="26"/>
  <c r="BW139" i="26"/>
  <c r="BX139" i="26"/>
  <c r="BY139" i="26"/>
  <c r="E140" i="26"/>
  <c r="F140" i="26"/>
  <c r="N140" i="26" a="1"/>
  <c r="N140" i="26" s="1"/>
  <c r="P140" i="26"/>
  <c r="S140" i="26"/>
  <c r="Z140" i="26"/>
  <c r="AA140" i="26"/>
  <c r="AG140" i="26"/>
  <c r="BD140" i="26"/>
  <c r="L140" i="1" s="1"/>
  <c r="BL140" i="26"/>
  <c r="BM140" i="26"/>
  <c r="BN140" i="26"/>
  <c r="BO140" i="26"/>
  <c r="BP140" i="26"/>
  <c r="BQ140" i="26"/>
  <c r="BS140" i="26"/>
  <c r="BV140" i="26"/>
  <c r="BW140" i="26"/>
  <c r="BX140" i="26"/>
  <c r="BY140" i="26"/>
  <c r="E141" i="26"/>
  <c r="F141" i="26"/>
  <c r="N141" i="26" a="1"/>
  <c r="N141" i="26" s="1"/>
  <c r="P141" i="26"/>
  <c r="S141" i="26"/>
  <c r="Z141" i="26"/>
  <c r="AA141" i="26"/>
  <c r="AG141" i="26"/>
  <c r="BD141" i="26"/>
  <c r="L141" i="1" s="1"/>
  <c r="BL141" i="26"/>
  <c r="BM141" i="26"/>
  <c r="BN141" i="26"/>
  <c r="BO141" i="26"/>
  <c r="BP141" i="26"/>
  <c r="BQ141" i="26"/>
  <c r="BS141" i="26"/>
  <c r="BV141" i="26"/>
  <c r="BW141" i="26"/>
  <c r="BX141" i="26"/>
  <c r="BY141" i="26"/>
  <c r="E142" i="26"/>
  <c r="F142" i="26"/>
  <c r="N142" i="26" a="1"/>
  <c r="N142" i="26" s="1"/>
  <c r="P142" i="26"/>
  <c r="S142" i="26"/>
  <c r="Z142" i="26"/>
  <c r="AA142" i="26"/>
  <c r="AG142" i="26"/>
  <c r="BD142" i="26"/>
  <c r="L142" i="1" s="1"/>
  <c r="BL142" i="26"/>
  <c r="BM142" i="26"/>
  <c r="BN142" i="26"/>
  <c r="BO142" i="26"/>
  <c r="BP142" i="26"/>
  <c r="BQ142" i="26"/>
  <c r="BS142" i="26"/>
  <c r="BV142" i="26"/>
  <c r="BW142" i="26"/>
  <c r="BX142" i="26"/>
  <c r="BY142" i="26"/>
  <c r="E143" i="26"/>
  <c r="F143" i="26"/>
  <c r="N143" i="26" a="1"/>
  <c r="N143" i="26" s="1"/>
  <c r="P143" i="26"/>
  <c r="S143" i="26"/>
  <c r="Z143" i="26"/>
  <c r="AA143" i="26"/>
  <c r="AG143" i="26"/>
  <c r="BD143" i="26"/>
  <c r="L143" i="1" s="1"/>
  <c r="BL143" i="26"/>
  <c r="BM143" i="26"/>
  <c r="BN143" i="26"/>
  <c r="BO143" i="26"/>
  <c r="BP143" i="26"/>
  <c r="BQ143" i="26"/>
  <c r="BS143" i="26"/>
  <c r="BV143" i="26"/>
  <c r="BW143" i="26"/>
  <c r="BX143" i="26"/>
  <c r="BY143" i="26"/>
  <c r="E144" i="26"/>
  <c r="F144" i="26"/>
  <c r="N144" i="26" a="1"/>
  <c r="N144" i="26" s="1"/>
  <c r="P144" i="26"/>
  <c r="S144" i="26"/>
  <c r="Z144" i="26"/>
  <c r="AA144" i="26"/>
  <c r="AG144" i="26"/>
  <c r="BD144" i="26"/>
  <c r="L144" i="1" s="1"/>
  <c r="BL144" i="26"/>
  <c r="BM144" i="26"/>
  <c r="BN144" i="26"/>
  <c r="BO144" i="26"/>
  <c r="BP144" i="26"/>
  <c r="BQ144" i="26"/>
  <c r="BS144" i="26"/>
  <c r="BV144" i="26"/>
  <c r="BW144" i="26"/>
  <c r="BX144" i="26"/>
  <c r="BY144" i="26"/>
  <c r="E145" i="26"/>
  <c r="F145" i="26"/>
  <c r="N145" i="26" a="1"/>
  <c r="N145" i="26" s="1"/>
  <c r="P145" i="26"/>
  <c r="S145" i="26"/>
  <c r="Z145" i="26"/>
  <c r="AA145" i="26"/>
  <c r="AG145" i="26"/>
  <c r="BD145" i="26"/>
  <c r="L145" i="1" s="1"/>
  <c r="BL145" i="26"/>
  <c r="BM145" i="26"/>
  <c r="BN145" i="26"/>
  <c r="BO145" i="26"/>
  <c r="BP145" i="26"/>
  <c r="BQ145" i="26"/>
  <c r="BS145" i="26"/>
  <c r="BV145" i="26"/>
  <c r="BW145" i="26"/>
  <c r="BX145" i="26"/>
  <c r="BY145" i="26"/>
  <c r="E146" i="26"/>
  <c r="F146" i="26"/>
  <c r="N146" i="26" a="1"/>
  <c r="N146" i="26" s="1"/>
  <c r="P146" i="26"/>
  <c r="S146" i="26"/>
  <c r="Z146" i="26"/>
  <c r="AA146" i="26"/>
  <c r="AG146" i="26"/>
  <c r="BD146" i="26"/>
  <c r="L146" i="1" s="1"/>
  <c r="BL146" i="26"/>
  <c r="BM146" i="26"/>
  <c r="BN146" i="26"/>
  <c r="BO146" i="26"/>
  <c r="BP146" i="26"/>
  <c r="BQ146" i="26"/>
  <c r="BS146" i="26"/>
  <c r="BV146" i="26"/>
  <c r="BW146" i="26"/>
  <c r="BX146" i="26"/>
  <c r="BY146" i="26"/>
  <c r="E147" i="26"/>
  <c r="F147" i="26"/>
  <c r="N147" i="26" a="1"/>
  <c r="N147" i="26" s="1"/>
  <c r="P147" i="26"/>
  <c r="S147" i="26"/>
  <c r="Z147" i="26"/>
  <c r="AA147" i="26"/>
  <c r="AG147" i="26"/>
  <c r="BD147" i="26"/>
  <c r="L147" i="1" s="1"/>
  <c r="BL147" i="26"/>
  <c r="BM147" i="26"/>
  <c r="BN147" i="26"/>
  <c r="BO147" i="26"/>
  <c r="BP147" i="26"/>
  <c r="BQ147" i="26"/>
  <c r="BS147" i="26"/>
  <c r="BV147" i="26"/>
  <c r="BW147" i="26"/>
  <c r="BX147" i="26"/>
  <c r="BY147" i="26"/>
  <c r="E148" i="26"/>
  <c r="F148" i="26"/>
  <c r="N148" i="26" a="1"/>
  <c r="N148" i="26" s="1"/>
  <c r="P148" i="26"/>
  <c r="S148" i="26"/>
  <c r="Z148" i="26"/>
  <c r="AA148" i="26"/>
  <c r="AG148" i="26"/>
  <c r="BD148" i="26"/>
  <c r="L148" i="1" s="1"/>
  <c r="BL148" i="26"/>
  <c r="BM148" i="26"/>
  <c r="BN148" i="26"/>
  <c r="BO148" i="26"/>
  <c r="BP148" i="26"/>
  <c r="BQ148" i="26"/>
  <c r="BS148" i="26"/>
  <c r="BV148" i="26"/>
  <c r="BW148" i="26"/>
  <c r="BX148" i="26"/>
  <c r="BY148" i="26"/>
  <c r="E149" i="26"/>
  <c r="F149" i="26"/>
  <c r="N149" i="26" a="1"/>
  <c r="N149" i="26" s="1"/>
  <c r="P149" i="26"/>
  <c r="S149" i="26"/>
  <c r="Z149" i="26"/>
  <c r="AA149" i="26"/>
  <c r="AG149" i="26"/>
  <c r="BD149" i="26"/>
  <c r="L149" i="1" s="1"/>
  <c r="BL149" i="26"/>
  <c r="BM149" i="26"/>
  <c r="BN149" i="26"/>
  <c r="BO149" i="26"/>
  <c r="BP149" i="26"/>
  <c r="BQ149" i="26"/>
  <c r="BS149" i="26"/>
  <c r="BV149" i="26"/>
  <c r="BW149" i="26"/>
  <c r="BX149" i="26"/>
  <c r="BY149" i="26"/>
  <c r="E150" i="26"/>
  <c r="F150" i="26"/>
  <c r="N150" i="26" a="1"/>
  <c r="N150" i="26" s="1"/>
  <c r="P150" i="26"/>
  <c r="S150" i="26"/>
  <c r="Z150" i="26"/>
  <c r="AA150" i="26"/>
  <c r="AG150" i="26"/>
  <c r="BD150" i="26"/>
  <c r="L150" i="1" s="1"/>
  <c r="BL150" i="26"/>
  <c r="BM150" i="26"/>
  <c r="BN150" i="26"/>
  <c r="BO150" i="26"/>
  <c r="BP150" i="26"/>
  <c r="BQ150" i="26"/>
  <c r="BS150" i="26"/>
  <c r="BV150" i="26"/>
  <c r="BW150" i="26"/>
  <c r="BX150" i="26"/>
  <c r="BY150" i="26"/>
  <c r="E151" i="26"/>
  <c r="F151" i="26"/>
  <c r="N151" i="26" a="1"/>
  <c r="N151" i="26" s="1"/>
  <c r="P151" i="26"/>
  <c r="S151" i="26"/>
  <c r="Z151" i="26"/>
  <c r="AA151" i="26"/>
  <c r="AG151" i="26"/>
  <c r="BD151" i="26"/>
  <c r="L151" i="1" s="1"/>
  <c r="BL151" i="26"/>
  <c r="BM151" i="26"/>
  <c r="BN151" i="26"/>
  <c r="BO151" i="26"/>
  <c r="BP151" i="26"/>
  <c r="BQ151" i="26"/>
  <c r="BS151" i="26"/>
  <c r="BV151" i="26"/>
  <c r="BW151" i="26"/>
  <c r="BX151" i="26"/>
  <c r="BY151" i="26"/>
  <c r="E152" i="26"/>
  <c r="F152" i="26"/>
  <c r="N152" i="26" a="1"/>
  <c r="N152" i="26" s="1"/>
  <c r="P152" i="26"/>
  <c r="S152" i="26"/>
  <c r="Z152" i="26"/>
  <c r="AA152" i="26"/>
  <c r="AG152" i="26"/>
  <c r="BD152" i="26"/>
  <c r="L152" i="1" s="1"/>
  <c r="BL152" i="26"/>
  <c r="BM152" i="26"/>
  <c r="BN152" i="26"/>
  <c r="BO152" i="26"/>
  <c r="BP152" i="26"/>
  <c r="BQ152" i="26"/>
  <c r="BS152" i="26"/>
  <c r="BV152" i="26"/>
  <c r="BW152" i="26"/>
  <c r="BX152" i="26"/>
  <c r="BY152" i="26"/>
  <c r="E153" i="26"/>
  <c r="F153" i="26"/>
  <c r="N153" i="26" a="1"/>
  <c r="N153" i="26" s="1"/>
  <c r="P153" i="26"/>
  <c r="S153" i="26"/>
  <c r="Z153" i="26"/>
  <c r="AA153" i="26"/>
  <c r="AG153" i="26"/>
  <c r="BD153" i="26"/>
  <c r="L153" i="1" s="1"/>
  <c r="BL153" i="26"/>
  <c r="BM153" i="26"/>
  <c r="BN153" i="26"/>
  <c r="BO153" i="26"/>
  <c r="BP153" i="26"/>
  <c r="BQ153" i="26"/>
  <c r="BS153" i="26"/>
  <c r="BV153" i="26"/>
  <c r="BW153" i="26"/>
  <c r="BX153" i="26"/>
  <c r="BY153" i="26"/>
  <c r="E154" i="26"/>
  <c r="F154" i="26"/>
  <c r="N154" i="26" a="1"/>
  <c r="N154" i="26" s="1"/>
  <c r="P154" i="26"/>
  <c r="S154" i="26"/>
  <c r="Z154" i="26"/>
  <c r="AA154" i="26"/>
  <c r="AG154" i="26"/>
  <c r="BD154" i="26"/>
  <c r="L154" i="1" s="1"/>
  <c r="BL154" i="26"/>
  <c r="BM154" i="26"/>
  <c r="BN154" i="26"/>
  <c r="BO154" i="26"/>
  <c r="BP154" i="26"/>
  <c r="BQ154" i="26"/>
  <c r="BS154" i="26"/>
  <c r="BV154" i="26"/>
  <c r="BW154" i="26"/>
  <c r="BX154" i="26"/>
  <c r="BY154" i="26"/>
  <c r="E155" i="26"/>
  <c r="F155" i="26"/>
  <c r="N155" i="26" a="1"/>
  <c r="N155" i="26" s="1"/>
  <c r="P155" i="26"/>
  <c r="S155" i="26"/>
  <c r="Z155" i="26"/>
  <c r="AA155" i="26"/>
  <c r="AG155" i="26"/>
  <c r="BD155" i="26"/>
  <c r="L155" i="1" s="1"/>
  <c r="BL155" i="26"/>
  <c r="BM155" i="26"/>
  <c r="BN155" i="26"/>
  <c r="BO155" i="26"/>
  <c r="BP155" i="26"/>
  <c r="BQ155" i="26"/>
  <c r="BS155" i="26"/>
  <c r="BV155" i="26"/>
  <c r="BW155" i="26"/>
  <c r="BX155" i="26"/>
  <c r="BY155" i="26"/>
  <c r="E156" i="26"/>
  <c r="F156" i="26"/>
  <c r="N156" i="26" a="1"/>
  <c r="N156" i="26" s="1"/>
  <c r="P156" i="26"/>
  <c r="S156" i="26"/>
  <c r="Z156" i="26"/>
  <c r="AA156" i="26"/>
  <c r="AG156" i="26"/>
  <c r="BD156" i="26"/>
  <c r="L156" i="1" s="1"/>
  <c r="BL156" i="26"/>
  <c r="BM156" i="26"/>
  <c r="BN156" i="26"/>
  <c r="BO156" i="26"/>
  <c r="BP156" i="26"/>
  <c r="BQ156" i="26"/>
  <c r="BS156" i="26"/>
  <c r="BV156" i="26"/>
  <c r="BW156" i="26"/>
  <c r="BX156" i="26"/>
  <c r="BY156" i="26"/>
  <c r="E157" i="26"/>
  <c r="F157" i="26"/>
  <c r="N157" i="26" a="1"/>
  <c r="N157" i="26" s="1"/>
  <c r="P157" i="26"/>
  <c r="S157" i="26"/>
  <c r="Z157" i="26"/>
  <c r="AA157" i="26"/>
  <c r="AG157" i="26"/>
  <c r="BD157" i="26"/>
  <c r="L157" i="1" s="1"/>
  <c r="BL157" i="26"/>
  <c r="BM157" i="26"/>
  <c r="BN157" i="26"/>
  <c r="BO157" i="26"/>
  <c r="BP157" i="26"/>
  <c r="BQ157" i="26"/>
  <c r="BS157" i="26"/>
  <c r="BV157" i="26"/>
  <c r="BW157" i="26"/>
  <c r="BX157" i="26"/>
  <c r="BY157" i="26"/>
  <c r="E158" i="26"/>
  <c r="F158" i="26"/>
  <c r="N158" i="26" a="1"/>
  <c r="N158" i="26" s="1"/>
  <c r="P158" i="26"/>
  <c r="S158" i="26"/>
  <c r="Z158" i="26"/>
  <c r="AA158" i="26"/>
  <c r="AG158" i="26"/>
  <c r="BD158" i="26"/>
  <c r="L158" i="1" s="1"/>
  <c r="BL158" i="26"/>
  <c r="BM158" i="26"/>
  <c r="BN158" i="26"/>
  <c r="BO158" i="26"/>
  <c r="BP158" i="26"/>
  <c r="BQ158" i="26"/>
  <c r="BS158" i="26"/>
  <c r="BV158" i="26"/>
  <c r="BW158" i="26"/>
  <c r="BX158" i="26"/>
  <c r="BY158" i="26"/>
  <c r="E159" i="26"/>
  <c r="F159" i="26"/>
  <c r="N159" i="26" a="1"/>
  <c r="N159" i="26" s="1"/>
  <c r="P159" i="26"/>
  <c r="S159" i="26"/>
  <c r="Z159" i="26"/>
  <c r="AA159" i="26"/>
  <c r="AG159" i="26"/>
  <c r="BD159" i="26"/>
  <c r="L159" i="1" s="1"/>
  <c r="BL159" i="26"/>
  <c r="BM159" i="26"/>
  <c r="BN159" i="26"/>
  <c r="BO159" i="26"/>
  <c r="BP159" i="26"/>
  <c r="BQ159" i="26"/>
  <c r="BS159" i="26"/>
  <c r="BV159" i="26"/>
  <c r="BW159" i="26"/>
  <c r="BX159" i="26"/>
  <c r="BY159" i="26"/>
  <c r="E160" i="26"/>
  <c r="F160" i="26"/>
  <c r="N160" i="26" a="1"/>
  <c r="N160" i="26" s="1"/>
  <c r="P160" i="26"/>
  <c r="S160" i="26"/>
  <c r="Z160" i="26"/>
  <c r="AA160" i="26"/>
  <c r="AG160" i="26"/>
  <c r="BD160" i="26"/>
  <c r="L160" i="1" s="1"/>
  <c r="BL160" i="26"/>
  <c r="BM160" i="26"/>
  <c r="BN160" i="26"/>
  <c r="BO160" i="26"/>
  <c r="BP160" i="26"/>
  <c r="BQ160" i="26"/>
  <c r="BS160" i="26"/>
  <c r="BV160" i="26"/>
  <c r="BW160" i="26"/>
  <c r="BX160" i="26"/>
  <c r="BY160" i="26"/>
  <c r="E161" i="26"/>
  <c r="F161" i="26"/>
  <c r="N161" i="26" a="1"/>
  <c r="N161" i="26" s="1"/>
  <c r="P161" i="26"/>
  <c r="S161" i="26"/>
  <c r="Z161" i="26"/>
  <c r="AA161" i="26"/>
  <c r="AG161" i="26"/>
  <c r="BD161" i="26"/>
  <c r="L161" i="1" s="1"/>
  <c r="BL161" i="26"/>
  <c r="BM161" i="26"/>
  <c r="BN161" i="26"/>
  <c r="BO161" i="26"/>
  <c r="BP161" i="26"/>
  <c r="BQ161" i="26"/>
  <c r="BS161" i="26"/>
  <c r="BV161" i="26"/>
  <c r="BW161" i="26"/>
  <c r="BX161" i="26"/>
  <c r="BY161" i="26"/>
  <c r="E162" i="26"/>
  <c r="F162" i="26"/>
  <c r="N162" i="26" a="1"/>
  <c r="N162" i="26" s="1"/>
  <c r="P162" i="26"/>
  <c r="S162" i="26"/>
  <c r="Z162" i="26"/>
  <c r="AA162" i="26"/>
  <c r="AG162" i="26"/>
  <c r="BD162" i="26"/>
  <c r="L162" i="1" s="1"/>
  <c r="BL162" i="26"/>
  <c r="BM162" i="26"/>
  <c r="BN162" i="26"/>
  <c r="BO162" i="26"/>
  <c r="BP162" i="26"/>
  <c r="BQ162" i="26"/>
  <c r="BS162" i="26"/>
  <c r="BV162" i="26"/>
  <c r="BW162" i="26"/>
  <c r="BX162" i="26"/>
  <c r="BY162" i="26"/>
  <c r="E163" i="26"/>
  <c r="F163" i="26"/>
  <c r="N163" i="26" a="1"/>
  <c r="N163" i="26" s="1"/>
  <c r="P163" i="26"/>
  <c r="S163" i="26"/>
  <c r="Z163" i="26"/>
  <c r="AA163" i="26"/>
  <c r="AG163" i="26"/>
  <c r="BD163" i="26"/>
  <c r="L163" i="1" s="1"/>
  <c r="BL163" i="26"/>
  <c r="BM163" i="26"/>
  <c r="BN163" i="26"/>
  <c r="BO163" i="26"/>
  <c r="BP163" i="26"/>
  <c r="BQ163" i="26"/>
  <c r="BS163" i="26"/>
  <c r="BV163" i="26"/>
  <c r="BW163" i="26"/>
  <c r="BX163" i="26"/>
  <c r="BY163" i="26"/>
  <c r="E164" i="26"/>
  <c r="F164" i="26"/>
  <c r="N164" i="26" a="1"/>
  <c r="N164" i="26" s="1"/>
  <c r="P164" i="26"/>
  <c r="S164" i="26"/>
  <c r="Z164" i="26"/>
  <c r="AA164" i="26"/>
  <c r="AG164" i="26"/>
  <c r="BD164" i="26"/>
  <c r="L164" i="1" s="1"/>
  <c r="BL164" i="26"/>
  <c r="BM164" i="26"/>
  <c r="BN164" i="26"/>
  <c r="BO164" i="26"/>
  <c r="BP164" i="26"/>
  <c r="BQ164" i="26"/>
  <c r="BS164" i="26"/>
  <c r="BV164" i="26"/>
  <c r="BW164" i="26"/>
  <c r="BX164" i="26"/>
  <c r="BY164" i="26"/>
  <c r="E165" i="26"/>
  <c r="F165" i="26"/>
  <c r="N165" i="26" a="1"/>
  <c r="N165" i="26" s="1"/>
  <c r="P165" i="26"/>
  <c r="S165" i="26"/>
  <c r="Z165" i="26"/>
  <c r="AA165" i="26"/>
  <c r="AG165" i="26"/>
  <c r="BD165" i="26"/>
  <c r="L165" i="1" s="1"/>
  <c r="BL165" i="26"/>
  <c r="BM165" i="26"/>
  <c r="BN165" i="26"/>
  <c r="BO165" i="26"/>
  <c r="BP165" i="26"/>
  <c r="BQ165" i="26"/>
  <c r="BS165" i="26"/>
  <c r="BV165" i="26"/>
  <c r="BW165" i="26"/>
  <c r="BX165" i="26"/>
  <c r="BY165" i="26"/>
  <c r="E166" i="26"/>
  <c r="F166" i="26"/>
  <c r="N166" i="26" a="1"/>
  <c r="N166" i="26" s="1"/>
  <c r="P166" i="26"/>
  <c r="S166" i="26"/>
  <c r="Z166" i="26"/>
  <c r="AA166" i="26"/>
  <c r="AG166" i="26"/>
  <c r="BD166" i="26"/>
  <c r="L166" i="1" s="1"/>
  <c r="BL166" i="26"/>
  <c r="BM166" i="26"/>
  <c r="BN166" i="26"/>
  <c r="BO166" i="26"/>
  <c r="BP166" i="26"/>
  <c r="BQ166" i="26"/>
  <c r="BS166" i="26"/>
  <c r="BV166" i="26"/>
  <c r="BW166" i="26"/>
  <c r="BX166" i="26"/>
  <c r="BY166" i="26"/>
  <c r="E167" i="26"/>
  <c r="F167" i="26"/>
  <c r="N167" i="26" a="1"/>
  <c r="N167" i="26" s="1"/>
  <c r="P167" i="26"/>
  <c r="S167" i="26"/>
  <c r="Z167" i="26"/>
  <c r="AA167" i="26"/>
  <c r="AG167" i="26"/>
  <c r="BD167" i="26"/>
  <c r="L167" i="1" s="1"/>
  <c r="BL167" i="26"/>
  <c r="BM167" i="26"/>
  <c r="BN167" i="26"/>
  <c r="BO167" i="26"/>
  <c r="BP167" i="26"/>
  <c r="BQ167" i="26"/>
  <c r="BS167" i="26"/>
  <c r="BV167" i="26"/>
  <c r="BW167" i="26"/>
  <c r="BX167" i="26"/>
  <c r="BY167" i="26"/>
  <c r="E168" i="26"/>
  <c r="F168" i="26"/>
  <c r="N168" i="26" a="1"/>
  <c r="N168" i="26" s="1"/>
  <c r="P168" i="26"/>
  <c r="S168" i="26"/>
  <c r="Z168" i="26"/>
  <c r="AA168" i="26"/>
  <c r="AG168" i="26"/>
  <c r="BD168" i="26"/>
  <c r="L168" i="1" s="1"/>
  <c r="BL168" i="26"/>
  <c r="BM168" i="26"/>
  <c r="BN168" i="26"/>
  <c r="BO168" i="26"/>
  <c r="BP168" i="26"/>
  <c r="BQ168" i="26"/>
  <c r="BS168" i="26"/>
  <c r="BV168" i="26"/>
  <c r="BW168" i="26"/>
  <c r="BX168" i="26"/>
  <c r="BY168" i="26"/>
  <c r="E169" i="26"/>
  <c r="F169" i="26"/>
  <c r="N169" i="26" a="1"/>
  <c r="N169" i="26" s="1"/>
  <c r="P169" i="26"/>
  <c r="S169" i="26"/>
  <c r="Z169" i="26"/>
  <c r="AA169" i="26"/>
  <c r="AG169" i="26"/>
  <c r="BD169" i="26"/>
  <c r="L169" i="1" s="1"/>
  <c r="BL169" i="26"/>
  <c r="BM169" i="26"/>
  <c r="BN169" i="26"/>
  <c r="BO169" i="26"/>
  <c r="BP169" i="26"/>
  <c r="BQ169" i="26"/>
  <c r="BS169" i="26"/>
  <c r="BV169" i="26"/>
  <c r="BW169" i="26"/>
  <c r="BX169" i="26"/>
  <c r="BY169" i="26"/>
  <c r="E170" i="26"/>
  <c r="F170" i="26"/>
  <c r="N170" i="26" a="1"/>
  <c r="N170" i="26" s="1"/>
  <c r="P170" i="26"/>
  <c r="S170" i="26"/>
  <c r="Z170" i="26"/>
  <c r="AA170" i="26"/>
  <c r="AG170" i="26"/>
  <c r="BD170" i="26"/>
  <c r="L170" i="1" s="1"/>
  <c r="BL170" i="26"/>
  <c r="BM170" i="26"/>
  <c r="BN170" i="26"/>
  <c r="BO170" i="26"/>
  <c r="BP170" i="26"/>
  <c r="BQ170" i="26"/>
  <c r="BS170" i="26"/>
  <c r="BV170" i="26"/>
  <c r="BW170" i="26"/>
  <c r="BX170" i="26"/>
  <c r="BY170" i="26"/>
  <c r="E171" i="26"/>
  <c r="F171" i="26"/>
  <c r="N171" i="26" a="1"/>
  <c r="N171" i="26" s="1"/>
  <c r="P171" i="26"/>
  <c r="S171" i="26"/>
  <c r="Z171" i="26"/>
  <c r="AA171" i="26"/>
  <c r="AG171" i="26"/>
  <c r="BD171" i="26"/>
  <c r="L171" i="1" s="1"/>
  <c r="BL171" i="26"/>
  <c r="BM171" i="26"/>
  <c r="BN171" i="26"/>
  <c r="BO171" i="26"/>
  <c r="BP171" i="26"/>
  <c r="BQ171" i="26"/>
  <c r="BS171" i="26"/>
  <c r="BV171" i="26"/>
  <c r="BW171" i="26"/>
  <c r="BX171" i="26"/>
  <c r="BY171" i="26"/>
  <c r="E172" i="26"/>
  <c r="F172" i="26"/>
  <c r="N172" i="26" a="1"/>
  <c r="N172" i="26" s="1"/>
  <c r="P172" i="26"/>
  <c r="S172" i="26"/>
  <c r="Z172" i="26"/>
  <c r="AA172" i="26"/>
  <c r="AG172" i="26"/>
  <c r="BD172" i="26"/>
  <c r="L172" i="1" s="1"/>
  <c r="BL172" i="26"/>
  <c r="BM172" i="26"/>
  <c r="BN172" i="26"/>
  <c r="BO172" i="26"/>
  <c r="BP172" i="26"/>
  <c r="BQ172" i="26"/>
  <c r="BS172" i="26"/>
  <c r="BV172" i="26"/>
  <c r="BW172" i="26"/>
  <c r="BX172" i="26"/>
  <c r="BY172" i="26"/>
  <c r="E173" i="26"/>
  <c r="F173" i="26"/>
  <c r="N173" i="26" a="1"/>
  <c r="N173" i="26" s="1"/>
  <c r="P173" i="26"/>
  <c r="S173" i="26"/>
  <c r="Z173" i="26"/>
  <c r="AA173" i="26"/>
  <c r="AG173" i="26"/>
  <c r="BD173" i="26"/>
  <c r="L173" i="1" s="1"/>
  <c r="BL173" i="26"/>
  <c r="BM173" i="26"/>
  <c r="BN173" i="26"/>
  <c r="BO173" i="26"/>
  <c r="BP173" i="26"/>
  <c r="BQ173" i="26"/>
  <c r="BS173" i="26"/>
  <c r="BV173" i="26"/>
  <c r="BW173" i="26"/>
  <c r="BX173" i="26"/>
  <c r="BY173" i="26"/>
  <c r="E174" i="26"/>
  <c r="F174" i="26"/>
  <c r="N174" i="26" a="1"/>
  <c r="N174" i="26" s="1"/>
  <c r="P174" i="26"/>
  <c r="S174" i="26"/>
  <c r="Z174" i="26"/>
  <c r="AA174" i="26"/>
  <c r="AG174" i="26"/>
  <c r="BD174" i="26"/>
  <c r="L174" i="1" s="1"/>
  <c r="BL174" i="26"/>
  <c r="BM174" i="26"/>
  <c r="BN174" i="26"/>
  <c r="BO174" i="26"/>
  <c r="BP174" i="26"/>
  <c r="BQ174" i="26"/>
  <c r="BS174" i="26"/>
  <c r="BV174" i="26"/>
  <c r="BW174" i="26"/>
  <c r="BX174" i="26"/>
  <c r="BY174" i="26"/>
  <c r="E175" i="26"/>
  <c r="F175" i="26"/>
  <c r="N175" i="26" a="1"/>
  <c r="N175" i="26" s="1"/>
  <c r="P175" i="26"/>
  <c r="S175" i="26"/>
  <c r="Z175" i="26"/>
  <c r="AA175" i="26"/>
  <c r="AG175" i="26"/>
  <c r="BD175" i="26"/>
  <c r="L175" i="1" s="1"/>
  <c r="BL175" i="26"/>
  <c r="BM175" i="26"/>
  <c r="BN175" i="26"/>
  <c r="BO175" i="26"/>
  <c r="BP175" i="26"/>
  <c r="BQ175" i="26"/>
  <c r="BS175" i="26"/>
  <c r="BV175" i="26"/>
  <c r="BW175" i="26"/>
  <c r="BX175" i="26"/>
  <c r="BY175" i="26"/>
  <c r="E176" i="26"/>
  <c r="F176" i="26"/>
  <c r="N176" i="26" a="1"/>
  <c r="N176" i="26" s="1"/>
  <c r="P176" i="26"/>
  <c r="S176" i="26"/>
  <c r="Z176" i="26"/>
  <c r="AA176" i="26"/>
  <c r="AG176" i="26"/>
  <c r="BD176" i="26"/>
  <c r="L176" i="1" s="1"/>
  <c r="BL176" i="26"/>
  <c r="BM176" i="26"/>
  <c r="BN176" i="26"/>
  <c r="BO176" i="26"/>
  <c r="BP176" i="26"/>
  <c r="BQ176" i="26"/>
  <c r="BS176" i="26"/>
  <c r="BV176" i="26"/>
  <c r="BW176" i="26"/>
  <c r="BX176" i="26"/>
  <c r="BY176" i="26"/>
  <c r="E177" i="26"/>
  <c r="F177" i="26"/>
  <c r="N177" i="26" a="1"/>
  <c r="N177" i="26" s="1"/>
  <c r="P177" i="26"/>
  <c r="S177" i="26"/>
  <c r="Z177" i="26"/>
  <c r="AA177" i="26"/>
  <c r="AG177" i="26"/>
  <c r="BD177" i="26"/>
  <c r="L177" i="1" s="1"/>
  <c r="BL177" i="26"/>
  <c r="BM177" i="26"/>
  <c r="BN177" i="26"/>
  <c r="BO177" i="26"/>
  <c r="BP177" i="26"/>
  <c r="BQ177" i="26"/>
  <c r="BS177" i="26"/>
  <c r="BV177" i="26"/>
  <c r="BW177" i="26"/>
  <c r="BX177" i="26"/>
  <c r="BY177" i="26"/>
  <c r="E178" i="26"/>
  <c r="F178" i="26"/>
  <c r="N178" i="26" a="1"/>
  <c r="N178" i="26" s="1"/>
  <c r="P178" i="26"/>
  <c r="S178" i="26"/>
  <c r="Z178" i="26"/>
  <c r="AA178" i="26"/>
  <c r="AG178" i="26"/>
  <c r="BD178" i="26"/>
  <c r="L178" i="1" s="1"/>
  <c r="BL178" i="26"/>
  <c r="BM178" i="26"/>
  <c r="BN178" i="26"/>
  <c r="BO178" i="26"/>
  <c r="BP178" i="26"/>
  <c r="BQ178" i="26"/>
  <c r="BS178" i="26"/>
  <c r="BV178" i="26"/>
  <c r="BW178" i="26"/>
  <c r="BX178" i="26"/>
  <c r="BY178" i="26"/>
  <c r="E179" i="26"/>
  <c r="F179" i="26"/>
  <c r="N179" i="26" a="1"/>
  <c r="N179" i="26" s="1"/>
  <c r="P179" i="26"/>
  <c r="S179" i="26"/>
  <c r="Z179" i="26"/>
  <c r="AA179" i="26"/>
  <c r="AG179" i="26"/>
  <c r="BD179" i="26"/>
  <c r="L179" i="1" s="1"/>
  <c r="BL179" i="26"/>
  <c r="BM179" i="26"/>
  <c r="BN179" i="26"/>
  <c r="BO179" i="26"/>
  <c r="BP179" i="26"/>
  <c r="BQ179" i="26"/>
  <c r="BS179" i="26"/>
  <c r="BV179" i="26"/>
  <c r="BW179" i="26"/>
  <c r="BX179" i="26"/>
  <c r="BY179" i="26"/>
  <c r="E180" i="26"/>
  <c r="F180" i="26"/>
  <c r="N180" i="26" a="1"/>
  <c r="N180" i="26" s="1"/>
  <c r="P180" i="26"/>
  <c r="S180" i="26"/>
  <c r="Z180" i="26"/>
  <c r="AA180" i="26"/>
  <c r="AG180" i="26"/>
  <c r="BD180" i="26"/>
  <c r="L180" i="1" s="1"/>
  <c r="BL180" i="26"/>
  <c r="BM180" i="26"/>
  <c r="BN180" i="26"/>
  <c r="BO180" i="26"/>
  <c r="BP180" i="26"/>
  <c r="BQ180" i="26"/>
  <c r="BS180" i="26"/>
  <c r="BV180" i="26"/>
  <c r="BW180" i="26"/>
  <c r="BX180" i="26"/>
  <c r="BY180" i="26"/>
  <c r="E181" i="26"/>
  <c r="F181" i="26"/>
  <c r="N181" i="26" a="1"/>
  <c r="N181" i="26" s="1"/>
  <c r="P181" i="26"/>
  <c r="S181" i="26"/>
  <c r="Z181" i="26"/>
  <c r="AA181" i="26"/>
  <c r="AG181" i="26"/>
  <c r="BD181" i="26"/>
  <c r="L181" i="1" s="1"/>
  <c r="BL181" i="26"/>
  <c r="BM181" i="26"/>
  <c r="BN181" i="26"/>
  <c r="BO181" i="26"/>
  <c r="BP181" i="26"/>
  <c r="BQ181" i="26"/>
  <c r="BS181" i="26"/>
  <c r="BV181" i="26"/>
  <c r="BW181" i="26"/>
  <c r="BX181" i="26"/>
  <c r="BY181" i="26"/>
  <c r="E182" i="26"/>
  <c r="F182" i="26"/>
  <c r="N182" i="26" a="1"/>
  <c r="N182" i="26" s="1"/>
  <c r="P182" i="26"/>
  <c r="S182" i="26"/>
  <c r="Z182" i="26"/>
  <c r="AA182" i="26"/>
  <c r="AG182" i="26"/>
  <c r="BD182" i="26"/>
  <c r="L182" i="1" s="1"/>
  <c r="BL182" i="26"/>
  <c r="BM182" i="26"/>
  <c r="BN182" i="26"/>
  <c r="BO182" i="26"/>
  <c r="BP182" i="26"/>
  <c r="BQ182" i="26"/>
  <c r="BS182" i="26"/>
  <c r="BV182" i="26"/>
  <c r="BW182" i="26"/>
  <c r="BX182" i="26"/>
  <c r="BY182" i="26"/>
  <c r="E183" i="26"/>
  <c r="F183" i="26"/>
  <c r="N183" i="26" a="1"/>
  <c r="N183" i="26" s="1"/>
  <c r="P183" i="26"/>
  <c r="S183" i="26"/>
  <c r="Z183" i="26"/>
  <c r="AA183" i="26"/>
  <c r="AG183" i="26"/>
  <c r="BD183" i="26"/>
  <c r="L183" i="1" s="1"/>
  <c r="BL183" i="26"/>
  <c r="BM183" i="26"/>
  <c r="BN183" i="26"/>
  <c r="BO183" i="26"/>
  <c r="BP183" i="26"/>
  <c r="BQ183" i="26"/>
  <c r="BS183" i="26"/>
  <c r="BV183" i="26"/>
  <c r="BW183" i="26"/>
  <c r="BX183" i="26"/>
  <c r="BY183" i="26"/>
  <c r="E184" i="26"/>
  <c r="F184" i="26"/>
  <c r="N184" i="26" a="1"/>
  <c r="N184" i="26" s="1"/>
  <c r="P184" i="26"/>
  <c r="S184" i="26"/>
  <c r="Z184" i="26"/>
  <c r="AA184" i="26"/>
  <c r="AG184" i="26"/>
  <c r="BD184" i="26"/>
  <c r="L184" i="1" s="1"/>
  <c r="BL184" i="26"/>
  <c r="BM184" i="26"/>
  <c r="BN184" i="26"/>
  <c r="BO184" i="26"/>
  <c r="BP184" i="26"/>
  <c r="BQ184" i="26"/>
  <c r="BS184" i="26"/>
  <c r="BV184" i="26"/>
  <c r="BW184" i="26"/>
  <c r="BX184" i="26"/>
  <c r="BY184" i="26"/>
  <c r="E185" i="26"/>
  <c r="F185" i="26"/>
  <c r="N185" i="26" a="1"/>
  <c r="N185" i="26" s="1"/>
  <c r="P185" i="26"/>
  <c r="S185" i="26"/>
  <c r="Z185" i="26"/>
  <c r="AA185" i="26"/>
  <c r="AG185" i="26"/>
  <c r="BD185" i="26"/>
  <c r="L185" i="1" s="1"/>
  <c r="BL185" i="26"/>
  <c r="BM185" i="26"/>
  <c r="BN185" i="26"/>
  <c r="BO185" i="26"/>
  <c r="BP185" i="26"/>
  <c r="BQ185" i="26"/>
  <c r="BS185" i="26"/>
  <c r="BV185" i="26"/>
  <c r="BW185" i="26"/>
  <c r="BX185" i="26"/>
  <c r="BY185" i="26"/>
  <c r="E186" i="26"/>
  <c r="F186" i="26"/>
  <c r="N186" i="26" a="1"/>
  <c r="N186" i="26" s="1"/>
  <c r="P186" i="26"/>
  <c r="S186" i="26"/>
  <c r="Z186" i="26"/>
  <c r="AA186" i="26"/>
  <c r="AG186" i="26"/>
  <c r="BD186" i="26"/>
  <c r="L186" i="1" s="1"/>
  <c r="BL186" i="26"/>
  <c r="BM186" i="26"/>
  <c r="BN186" i="26"/>
  <c r="BO186" i="26"/>
  <c r="BP186" i="26"/>
  <c r="BQ186" i="26"/>
  <c r="BS186" i="26"/>
  <c r="BV186" i="26"/>
  <c r="BW186" i="26"/>
  <c r="BX186" i="26"/>
  <c r="BY186" i="26"/>
  <c r="E187" i="26"/>
  <c r="F187" i="26"/>
  <c r="N187" i="26" a="1"/>
  <c r="N187" i="26" s="1"/>
  <c r="P187" i="26"/>
  <c r="S187" i="26"/>
  <c r="Z187" i="26"/>
  <c r="AA187" i="26"/>
  <c r="AG187" i="26"/>
  <c r="BD187" i="26"/>
  <c r="L187" i="1" s="1"/>
  <c r="BL187" i="26"/>
  <c r="BM187" i="26"/>
  <c r="BN187" i="26"/>
  <c r="BO187" i="26"/>
  <c r="BP187" i="26"/>
  <c r="BQ187" i="26"/>
  <c r="BS187" i="26"/>
  <c r="BV187" i="26"/>
  <c r="BW187" i="26"/>
  <c r="BX187" i="26"/>
  <c r="BY187" i="26"/>
  <c r="E188" i="26"/>
  <c r="F188" i="26"/>
  <c r="N188" i="26" a="1"/>
  <c r="N188" i="26" s="1"/>
  <c r="P188" i="26"/>
  <c r="S188" i="26"/>
  <c r="Z188" i="26"/>
  <c r="AA188" i="26"/>
  <c r="AG188" i="26"/>
  <c r="BD188" i="26"/>
  <c r="L188" i="1" s="1"/>
  <c r="BL188" i="26"/>
  <c r="BM188" i="26"/>
  <c r="BN188" i="26"/>
  <c r="BO188" i="26"/>
  <c r="BP188" i="26"/>
  <c r="BQ188" i="26"/>
  <c r="BS188" i="26"/>
  <c r="BV188" i="26"/>
  <c r="BW188" i="26"/>
  <c r="BX188" i="26"/>
  <c r="BY188" i="26"/>
  <c r="E189" i="26"/>
  <c r="F189" i="26"/>
  <c r="N189" i="26" a="1"/>
  <c r="N189" i="26" s="1"/>
  <c r="P189" i="26"/>
  <c r="S189" i="26"/>
  <c r="Z189" i="26"/>
  <c r="AA189" i="26"/>
  <c r="AG189" i="26"/>
  <c r="BD189" i="26"/>
  <c r="L189" i="1" s="1"/>
  <c r="BL189" i="26"/>
  <c r="BM189" i="26"/>
  <c r="BN189" i="26"/>
  <c r="BO189" i="26"/>
  <c r="BP189" i="26"/>
  <c r="BQ189" i="26"/>
  <c r="BS189" i="26"/>
  <c r="BV189" i="26"/>
  <c r="BW189" i="26"/>
  <c r="BX189" i="26"/>
  <c r="BY189" i="26"/>
  <c r="E190" i="26"/>
  <c r="F190" i="26"/>
  <c r="N190" i="26" a="1"/>
  <c r="N190" i="26" s="1"/>
  <c r="P190" i="26"/>
  <c r="S190" i="26"/>
  <c r="Z190" i="26"/>
  <c r="AA190" i="26"/>
  <c r="AG190" i="26"/>
  <c r="BD190" i="26"/>
  <c r="L190" i="1" s="1"/>
  <c r="BL190" i="26"/>
  <c r="BM190" i="26"/>
  <c r="BN190" i="26"/>
  <c r="BO190" i="26"/>
  <c r="BP190" i="26"/>
  <c r="BQ190" i="26"/>
  <c r="BS190" i="26"/>
  <c r="BV190" i="26"/>
  <c r="BW190" i="26"/>
  <c r="BX190" i="26"/>
  <c r="BY190" i="26"/>
  <c r="E191" i="26"/>
  <c r="F191" i="26"/>
  <c r="N191" i="26" a="1"/>
  <c r="N191" i="26" s="1"/>
  <c r="P191" i="26"/>
  <c r="S191" i="26"/>
  <c r="Z191" i="26"/>
  <c r="AA191" i="26"/>
  <c r="AG191" i="26"/>
  <c r="BD191" i="26"/>
  <c r="L191" i="1" s="1"/>
  <c r="BL191" i="26"/>
  <c r="BM191" i="26"/>
  <c r="BN191" i="26"/>
  <c r="BO191" i="26"/>
  <c r="BP191" i="26"/>
  <c r="BQ191" i="26"/>
  <c r="BS191" i="26"/>
  <c r="BV191" i="26"/>
  <c r="BW191" i="26"/>
  <c r="BX191" i="26"/>
  <c r="BY191" i="26"/>
  <c r="E192" i="26"/>
  <c r="F192" i="26"/>
  <c r="N192" i="26" a="1"/>
  <c r="N192" i="26" s="1"/>
  <c r="P192" i="26"/>
  <c r="S192" i="26"/>
  <c r="Z192" i="26"/>
  <c r="AA192" i="26"/>
  <c r="AG192" i="26"/>
  <c r="BD192" i="26"/>
  <c r="L192" i="1" s="1"/>
  <c r="BL192" i="26"/>
  <c r="BM192" i="26"/>
  <c r="BN192" i="26"/>
  <c r="BO192" i="26"/>
  <c r="BP192" i="26"/>
  <c r="BQ192" i="26"/>
  <c r="BS192" i="26"/>
  <c r="BV192" i="26"/>
  <c r="BW192" i="26"/>
  <c r="BX192" i="26"/>
  <c r="BY192" i="26"/>
  <c r="E193" i="26"/>
  <c r="F193" i="26"/>
  <c r="N193" i="26" a="1"/>
  <c r="N193" i="26" s="1"/>
  <c r="P193" i="26"/>
  <c r="S193" i="26"/>
  <c r="Z193" i="26"/>
  <c r="AA193" i="26"/>
  <c r="AG193" i="26"/>
  <c r="BD193" i="26"/>
  <c r="L193" i="1" s="1"/>
  <c r="BL193" i="26"/>
  <c r="BM193" i="26"/>
  <c r="BN193" i="26"/>
  <c r="BO193" i="26"/>
  <c r="BP193" i="26"/>
  <c r="BQ193" i="26"/>
  <c r="BS193" i="26"/>
  <c r="BV193" i="26"/>
  <c r="BW193" i="26"/>
  <c r="BX193" i="26"/>
  <c r="BY193" i="26"/>
  <c r="E194" i="26"/>
  <c r="F194" i="26"/>
  <c r="N194" i="26" a="1"/>
  <c r="N194" i="26" s="1"/>
  <c r="P194" i="26"/>
  <c r="S194" i="26"/>
  <c r="Z194" i="26"/>
  <c r="AA194" i="26"/>
  <c r="AG194" i="26"/>
  <c r="BD194" i="26"/>
  <c r="L194" i="1" s="1"/>
  <c r="BL194" i="26"/>
  <c r="BM194" i="26"/>
  <c r="BN194" i="26"/>
  <c r="BO194" i="26"/>
  <c r="BP194" i="26"/>
  <c r="BQ194" i="26"/>
  <c r="BS194" i="26"/>
  <c r="BV194" i="26"/>
  <c r="BW194" i="26"/>
  <c r="BX194" i="26"/>
  <c r="BY194" i="26"/>
  <c r="E195" i="26"/>
  <c r="F195" i="26"/>
  <c r="N195" i="26" a="1"/>
  <c r="N195" i="26" s="1"/>
  <c r="P195" i="26"/>
  <c r="S195" i="26"/>
  <c r="Z195" i="26"/>
  <c r="AA195" i="26"/>
  <c r="AG195" i="26"/>
  <c r="BD195" i="26"/>
  <c r="L195" i="1" s="1"/>
  <c r="BL195" i="26"/>
  <c r="BM195" i="26"/>
  <c r="BN195" i="26"/>
  <c r="BO195" i="26"/>
  <c r="BP195" i="26"/>
  <c r="BQ195" i="26"/>
  <c r="BS195" i="26"/>
  <c r="BV195" i="26"/>
  <c r="BW195" i="26"/>
  <c r="BX195" i="26"/>
  <c r="BY195" i="26"/>
  <c r="E196" i="26"/>
  <c r="F196" i="26"/>
  <c r="N196" i="26" a="1"/>
  <c r="N196" i="26" s="1"/>
  <c r="P196" i="26"/>
  <c r="S196" i="26"/>
  <c r="Z196" i="26"/>
  <c r="AA196" i="26"/>
  <c r="AG196" i="26"/>
  <c r="BD196" i="26"/>
  <c r="L196" i="1" s="1"/>
  <c r="BL196" i="26"/>
  <c r="BM196" i="26"/>
  <c r="BN196" i="26"/>
  <c r="BO196" i="26"/>
  <c r="BP196" i="26"/>
  <c r="BQ196" i="26"/>
  <c r="BS196" i="26"/>
  <c r="BV196" i="26"/>
  <c r="BW196" i="26"/>
  <c r="BX196" i="26"/>
  <c r="BY196" i="26"/>
  <c r="E197" i="26"/>
  <c r="F197" i="26"/>
  <c r="N197" i="26" a="1"/>
  <c r="N197" i="26" s="1"/>
  <c r="P197" i="26"/>
  <c r="S197" i="26"/>
  <c r="Z197" i="26"/>
  <c r="AA197" i="26"/>
  <c r="AG197" i="26"/>
  <c r="BD197" i="26"/>
  <c r="L197" i="1" s="1"/>
  <c r="BL197" i="26"/>
  <c r="BM197" i="26"/>
  <c r="BN197" i="26"/>
  <c r="BO197" i="26"/>
  <c r="BP197" i="26"/>
  <c r="BQ197" i="26"/>
  <c r="BS197" i="26"/>
  <c r="BV197" i="26"/>
  <c r="BW197" i="26"/>
  <c r="BX197" i="26"/>
  <c r="BY197" i="26"/>
  <c r="E198" i="26"/>
  <c r="F198" i="26"/>
  <c r="N198" i="26" a="1"/>
  <c r="N198" i="26" s="1"/>
  <c r="P198" i="26"/>
  <c r="S198" i="26"/>
  <c r="Z198" i="26"/>
  <c r="AA198" i="26"/>
  <c r="AG198" i="26"/>
  <c r="BD198" i="26"/>
  <c r="L198" i="1" s="1"/>
  <c r="BL198" i="26"/>
  <c r="BM198" i="26"/>
  <c r="BN198" i="26"/>
  <c r="BO198" i="26"/>
  <c r="BP198" i="26"/>
  <c r="BQ198" i="26"/>
  <c r="BS198" i="26"/>
  <c r="BV198" i="26"/>
  <c r="BW198" i="26"/>
  <c r="BX198" i="26"/>
  <c r="BY198" i="26"/>
  <c r="E199" i="26"/>
  <c r="F199" i="26"/>
  <c r="N199" i="26" a="1"/>
  <c r="N199" i="26" s="1"/>
  <c r="P199" i="26"/>
  <c r="S199" i="26"/>
  <c r="Z199" i="26"/>
  <c r="AA199" i="26"/>
  <c r="AG199" i="26"/>
  <c r="BD199" i="26"/>
  <c r="L199" i="1" s="1"/>
  <c r="BL199" i="26"/>
  <c r="BM199" i="26"/>
  <c r="BN199" i="26"/>
  <c r="BO199" i="26"/>
  <c r="BP199" i="26"/>
  <c r="BQ199" i="26"/>
  <c r="BS199" i="26"/>
  <c r="BV199" i="26"/>
  <c r="BW199" i="26"/>
  <c r="BX199" i="26"/>
  <c r="BY199" i="26"/>
  <c r="E200" i="26"/>
  <c r="F200" i="26"/>
  <c r="N200" i="26" a="1"/>
  <c r="N200" i="26" s="1"/>
  <c r="P200" i="26"/>
  <c r="S200" i="26"/>
  <c r="Z200" i="26"/>
  <c r="AA200" i="26"/>
  <c r="AG200" i="26"/>
  <c r="BD200" i="26"/>
  <c r="L200" i="1" s="1"/>
  <c r="BL200" i="26"/>
  <c r="BM200" i="26"/>
  <c r="BN200" i="26"/>
  <c r="BO200" i="26"/>
  <c r="BP200" i="26"/>
  <c r="BQ200" i="26"/>
  <c r="BS200" i="26"/>
  <c r="BV200" i="26"/>
  <c r="BW200" i="26"/>
  <c r="BX200" i="26"/>
  <c r="BY200" i="26"/>
  <c r="E201" i="26"/>
  <c r="F201" i="26"/>
  <c r="N201" i="26" a="1"/>
  <c r="N201" i="26" s="1"/>
  <c r="P201" i="26"/>
  <c r="S201" i="26"/>
  <c r="Z201" i="26"/>
  <c r="AA201" i="26"/>
  <c r="AG201" i="26"/>
  <c r="BD201" i="26"/>
  <c r="L201" i="1" s="1"/>
  <c r="BL201" i="26"/>
  <c r="BM201" i="26"/>
  <c r="BN201" i="26"/>
  <c r="BO201" i="26"/>
  <c r="BP201" i="26"/>
  <c r="BQ201" i="26"/>
  <c r="BS201" i="26"/>
  <c r="BV201" i="26"/>
  <c r="BW201" i="26"/>
  <c r="BX201" i="26"/>
  <c r="BY201" i="26"/>
  <c r="E202" i="26"/>
  <c r="F202" i="26"/>
  <c r="N202" i="26" a="1"/>
  <c r="N202" i="26" s="1"/>
  <c r="P202" i="26"/>
  <c r="S202" i="26"/>
  <c r="Z202" i="26"/>
  <c r="AA202" i="26"/>
  <c r="AG202" i="26"/>
  <c r="BD202" i="26"/>
  <c r="L202" i="1" s="1"/>
  <c r="BL202" i="26"/>
  <c r="BM202" i="26"/>
  <c r="BN202" i="26"/>
  <c r="BO202" i="26"/>
  <c r="BP202" i="26"/>
  <c r="BQ202" i="26"/>
  <c r="BS202" i="26"/>
  <c r="BV202" i="26"/>
  <c r="BW202" i="26"/>
  <c r="BX202" i="26"/>
  <c r="BY202" i="26"/>
  <c r="E203" i="26"/>
  <c r="F203" i="26"/>
  <c r="N203" i="26" a="1"/>
  <c r="N203" i="26" s="1"/>
  <c r="P203" i="26"/>
  <c r="S203" i="26"/>
  <c r="Z203" i="26"/>
  <c r="AA203" i="26"/>
  <c r="AG203" i="26"/>
  <c r="BD203" i="26"/>
  <c r="L203" i="1" s="1"/>
  <c r="BL203" i="26"/>
  <c r="BM203" i="26"/>
  <c r="BN203" i="26"/>
  <c r="BO203" i="26"/>
  <c r="BP203" i="26"/>
  <c r="BQ203" i="26"/>
  <c r="BS203" i="26"/>
  <c r="BV203" i="26"/>
  <c r="BW203" i="26"/>
  <c r="BX203" i="26"/>
  <c r="BY203" i="26"/>
  <c r="E204" i="26"/>
  <c r="F204" i="26"/>
  <c r="N204" i="26" a="1"/>
  <c r="N204" i="26" s="1"/>
  <c r="P204" i="26"/>
  <c r="S204" i="26"/>
  <c r="Z204" i="26"/>
  <c r="AA204" i="26"/>
  <c r="AG204" i="26"/>
  <c r="BD204" i="26"/>
  <c r="L204" i="1" s="1"/>
  <c r="BL204" i="26"/>
  <c r="BM204" i="26"/>
  <c r="BN204" i="26"/>
  <c r="BO204" i="26"/>
  <c r="BP204" i="26"/>
  <c r="BQ204" i="26"/>
  <c r="BS204" i="26"/>
  <c r="BV204" i="26"/>
  <c r="BW204" i="26"/>
  <c r="BX204" i="26"/>
  <c r="BY204" i="26"/>
  <c r="E45" i="3"/>
  <c r="F45" i="3"/>
  <c r="I45" i="3"/>
  <c r="L45" i="3"/>
  <c r="Q45" i="3"/>
  <c r="V45" i="3"/>
  <c r="E46" i="3"/>
  <c r="F46" i="3"/>
  <c r="I46" i="3"/>
  <c r="L46" i="3"/>
  <c r="Q46" i="3"/>
  <c r="V46" i="3"/>
  <c r="E47" i="3"/>
  <c r="F47" i="3"/>
  <c r="I47" i="3"/>
  <c r="L47" i="3"/>
  <c r="Q47" i="3"/>
  <c r="V47" i="3"/>
  <c r="E48" i="3"/>
  <c r="F48" i="3"/>
  <c r="I48" i="3"/>
  <c r="L48" i="3"/>
  <c r="Q48" i="3"/>
  <c r="V48" i="3"/>
  <c r="E49" i="3"/>
  <c r="F49" i="3"/>
  <c r="I49" i="3"/>
  <c r="L49" i="3"/>
  <c r="Q49" i="3"/>
  <c r="V49" i="3"/>
  <c r="E50" i="3"/>
  <c r="F50" i="3"/>
  <c r="I50" i="3"/>
  <c r="L50" i="3"/>
  <c r="Q50" i="3"/>
  <c r="V50" i="3"/>
  <c r="E51" i="3"/>
  <c r="F51" i="3"/>
  <c r="I51" i="3"/>
  <c r="L51" i="3"/>
  <c r="Q51" i="3"/>
  <c r="V51" i="3"/>
  <c r="E52" i="3"/>
  <c r="F52" i="3"/>
  <c r="I52" i="3"/>
  <c r="L52" i="3"/>
  <c r="Q52" i="3"/>
  <c r="V52" i="3"/>
  <c r="E53" i="3"/>
  <c r="F53" i="3"/>
  <c r="I53" i="3"/>
  <c r="L53" i="3"/>
  <c r="Q53" i="3"/>
  <c r="V53" i="3"/>
  <c r="E54" i="3"/>
  <c r="F54" i="3"/>
  <c r="I54" i="3"/>
  <c r="L54" i="3"/>
  <c r="Q54" i="3"/>
  <c r="V54" i="3"/>
  <c r="E55" i="3"/>
  <c r="F55" i="3"/>
  <c r="I55" i="3"/>
  <c r="L55" i="3"/>
  <c r="Q55" i="3"/>
  <c r="V55" i="3"/>
  <c r="E56" i="3"/>
  <c r="F56" i="3"/>
  <c r="I56" i="3"/>
  <c r="L56" i="3"/>
  <c r="Q56" i="3"/>
  <c r="V56" i="3"/>
  <c r="E57" i="3"/>
  <c r="F57" i="3"/>
  <c r="I57" i="3"/>
  <c r="L57" i="3"/>
  <c r="Q57" i="3"/>
  <c r="V57" i="3"/>
  <c r="E58" i="3"/>
  <c r="F58" i="3"/>
  <c r="I58" i="3"/>
  <c r="L58" i="3"/>
  <c r="Q58" i="3"/>
  <c r="V58" i="3"/>
  <c r="E59" i="3"/>
  <c r="F59" i="3"/>
  <c r="I59" i="3"/>
  <c r="L59" i="3"/>
  <c r="Q59" i="3"/>
  <c r="V59" i="3"/>
  <c r="E60" i="3"/>
  <c r="F60" i="3"/>
  <c r="I60" i="3"/>
  <c r="L60" i="3"/>
  <c r="Q60" i="3"/>
  <c r="V60" i="3"/>
  <c r="E61" i="3"/>
  <c r="F61" i="3"/>
  <c r="I61" i="3"/>
  <c r="L61" i="3"/>
  <c r="Q61" i="3"/>
  <c r="V61" i="3"/>
  <c r="E62" i="3"/>
  <c r="F62" i="3"/>
  <c r="I62" i="3"/>
  <c r="L62" i="3"/>
  <c r="Q62" i="3"/>
  <c r="V62" i="3"/>
  <c r="E63" i="3"/>
  <c r="F63" i="3"/>
  <c r="I63" i="3"/>
  <c r="L63" i="3"/>
  <c r="Q63" i="3"/>
  <c r="V63" i="3"/>
  <c r="E64" i="3"/>
  <c r="F64" i="3"/>
  <c r="I64" i="3"/>
  <c r="L64" i="3"/>
  <c r="Q64" i="3"/>
  <c r="V64" i="3"/>
  <c r="E65" i="3"/>
  <c r="F65" i="3"/>
  <c r="I65" i="3"/>
  <c r="L65" i="3"/>
  <c r="Q65" i="3"/>
  <c r="V65" i="3"/>
  <c r="E66" i="3"/>
  <c r="F66" i="3"/>
  <c r="I66" i="3"/>
  <c r="L66" i="3"/>
  <c r="Q66" i="3"/>
  <c r="V66" i="3"/>
  <c r="E67" i="3"/>
  <c r="F67" i="3"/>
  <c r="I67" i="3"/>
  <c r="L67" i="3"/>
  <c r="Q67" i="3"/>
  <c r="V67" i="3"/>
  <c r="E68" i="3"/>
  <c r="F68" i="3"/>
  <c r="I68" i="3"/>
  <c r="L68" i="3"/>
  <c r="Q68" i="3"/>
  <c r="V68" i="3"/>
  <c r="E69" i="3"/>
  <c r="F69" i="3"/>
  <c r="I69" i="3"/>
  <c r="L69" i="3"/>
  <c r="Q69" i="3"/>
  <c r="V69" i="3"/>
  <c r="E70" i="3"/>
  <c r="F70" i="3"/>
  <c r="I70" i="3"/>
  <c r="L70" i="3"/>
  <c r="Q70" i="3"/>
  <c r="V70" i="3"/>
  <c r="E71" i="3"/>
  <c r="F71" i="3"/>
  <c r="I71" i="3"/>
  <c r="L71" i="3"/>
  <c r="Q71" i="3"/>
  <c r="V71" i="3"/>
  <c r="E72" i="3"/>
  <c r="F72" i="3"/>
  <c r="I72" i="3"/>
  <c r="L72" i="3"/>
  <c r="Q72" i="3"/>
  <c r="V72" i="3"/>
  <c r="E73" i="3"/>
  <c r="F73" i="3"/>
  <c r="I73" i="3"/>
  <c r="L73" i="3"/>
  <c r="Q73" i="3"/>
  <c r="V73" i="3"/>
  <c r="E74" i="3"/>
  <c r="F74" i="3"/>
  <c r="I74" i="3"/>
  <c r="L74" i="3"/>
  <c r="Q74" i="3"/>
  <c r="V74" i="3"/>
  <c r="E75" i="3"/>
  <c r="F75" i="3"/>
  <c r="I75" i="3"/>
  <c r="L75" i="3"/>
  <c r="Q75" i="3"/>
  <c r="V75" i="3"/>
  <c r="E76" i="3"/>
  <c r="F76" i="3"/>
  <c r="I76" i="3"/>
  <c r="L76" i="3"/>
  <c r="Q76" i="3"/>
  <c r="V76" i="3"/>
  <c r="E77" i="3"/>
  <c r="F77" i="3"/>
  <c r="I77" i="3"/>
  <c r="L77" i="3"/>
  <c r="Q77" i="3"/>
  <c r="V77" i="3"/>
  <c r="E78" i="3"/>
  <c r="F78" i="3"/>
  <c r="I78" i="3"/>
  <c r="L78" i="3"/>
  <c r="Q78" i="3"/>
  <c r="V78" i="3"/>
  <c r="E79" i="3"/>
  <c r="F79" i="3"/>
  <c r="I79" i="3"/>
  <c r="L79" i="3"/>
  <c r="Q79" i="3"/>
  <c r="V79" i="3"/>
  <c r="E80" i="3"/>
  <c r="F80" i="3"/>
  <c r="I80" i="3"/>
  <c r="L80" i="3"/>
  <c r="Q80" i="3"/>
  <c r="V80" i="3"/>
  <c r="E81" i="3"/>
  <c r="F81" i="3"/>
  <c r="I81" i="3"/>
  <c r="L81" i="3"/>
  <c r="Q81" i="3"/>
  <c r="V81" i="3"/>
  <c r="E82" i="3"/>
  <c r="F82" i="3"/>
  <c r="I82" i="3"/>
  <c r="L82" i="3"/>
  <c r="Q82" i="3"/>
  <c r="V82" i="3"/>
  <c r="E83" i="3"/>
  <c r="F83" i="3"/>
  <c r="I83" i="3"/>
  <c r="L83" i="3"/>
  <c r="Q83" i="3"/>
  <c r="V83" i="3"/>
  <c r="E84" i="3"/>
  <c r="F84" i="3"/>
  <c r="I84" i="3"/>
  <c r="L84" i="3"/>
  <c r="Q84" i="3"/>
  <c r="V84" i="3"/>
  <c r="E85" i="3"/>
  <c r="F85" i="3"/>
  <c r="I85" i="3"/>
  <c r="L85" i="3"/>
  <c r="Q85" i="3"/>
  <c r="V85" i="3"/>
  <c r="E86" i="3"/>
  <c r="F86" i="3"/>
  <c r="I86" i="3"/>
  <c r="L86" i="3"/>
  <c r="Q86" i="3"/>
  <c r="V86" i="3"/>
  <c r="E87" i="3"/>
  <c r="F87" i="3"/>
  <c r="I87" i="3"/>
  <c r="L87" i="3"/>
  <c r="Q87" i="3"/>
  <c r="V87" i="3"/>
  <c r="E88" i="3"/>
  <c r="F88" i="3"/>
  <c r="I88" i="3"/>
  <c r="L88" i="3"/>
  <c r="Q88" i="3"/>
  <c r="V88" i="3"/>
  <c r="E89" i="3"/>
  <c r="F89" i="3"/>
  <c r="I89" i="3"/>
  <c r="L89" i="3"/>
  <c r="Q89" i="3"/>
  <c r="V89" i="3"/>
  <c r="E90" i="3"/>
  <c r="F90" i="3"/>
  <c r="I90" i="3"/>
  <c r="L90" i="3"/>
  <c r="Q90" i="3"/>
  <c r="V90" i="3"/>
  <c r="E91" i="3"/>
  <c r="F91" i="3"/>
  <c r="I91" i="3"/>
  <c r="L91" i="3"/>
  <c r="Q91" i="3"/>
  <c r="V91" i="3"/>
  <c r="E92" i="3"/>
  <c r="F92" i="3"/>
  <c r="I92" i="3"/>
  <c r="L92" i="3"/>
  <c r="Q92" i="3"/>
  <c r="V92" i="3"/>
  <c r="E93" i="3"/>
  <c r="F93" i="3"/>
  <c r="I93" i="3"/>
  <c r="L93" i="3"/>
  <c r="Q93" i="3"/>
  <c r="V93" i="3"/>
  <c r="E94" i="3"/>
  <c r="F94" i="3"/>
  <c r="I94" i="3"/>
  <c r="L94" i="3"/>
  <c r="Q94" i="3"/>
  <c r="V94" i="3"/>
  <c r="E95" i="3"/>
  <c r="F95" i="3"/>
  <c r="I95" i="3"/>
  <c r="L95" i="3"/>
  <c r="Q95" i="3"/>
  <c r="V95" i="3"/>
  <c r="E96" i="3"/>
  <c r="F96" i="3"/>
  <c r="I96" i="3"/>
  <c r="L96" i="3"/>
  <c r="Q96" i="3"/>
  <c r="V96" i="3"/>
  <c r="E97" i="3"/>
  <c r="F97" i="3"/>
  <c r="I97" i="3"/>
  <c r="L97" i="3"/>
  <c r="Q97" i="3"/>
  <c r="V97" i="3"/>
  <c r="E98" i="3"/>
  <c r="F98" i="3"/>
  <c r="I98" i="3"/>
  <c r="L98" i="3"/>
  <c r="Q98" i="3"/>
  <c r="V98" i="3"/>
  <c r="E99" i="3"/>
  <c r="F99" i="3"/>
  <c r="I99" i="3"/>
  <c r="L99" i="3"/>
  <c r="Q99" i="3"/>
  <c r="V99" i="3"/>
  <c r="E100" i="3"/>
  <c r="F100" i="3"/>
  <c r="I100" i="3"/>
  <c r="L100" i="3"/>
  <c r="Q100" i="3"/>
  <c r="V100" i="3"/>
  <c r="E101" i="3"/>
  <c r="F101" i="3"/>
  <c r="I101" i="3"/>
  <c r="L101" i="3"/>
  <c r="Q101" i="3"/>
  <c r="V101" i="3"/>
  <c r="E102" i="3"/>
  <c r="F102" i="3"/>
  <c r="I102" i="3"/>
  <c r="L102" i="3"/>
  <c r="Q102" i="3"/>
  <c r="V102" i="3"/>
  <c r="E103" i="3"/>
  <c r="F103" i="3"/>
  <c r="I103" i="3"/>
  <c r="L103" i="3"/>
  <c r="Q103" i="3"/>
  <c r="V103" i="3"/>
  <c r="E104" i="3"/>
  <c r="F104" i="3"/>
  <c r="I104" i="3"/>
  <c r="L104" i="3"/>
  <c r="Q104" i="3"/>
  <c r="V104" i="3"/>
  <c r="E105" i="3"/>
  <c r="F105" i="3"/>
  <c r="I105" i="3"/>
  <c r="L105" i="3"/>
  <c r="Q105" i="3"/>
  <c r="V105" i="3"/>
  <c r="E106" i="3"/>
  <c r="F106" i="3"/>
  <c r="I106" i="3"/>
  <c r="L106" i="3"/>
  <c r="Q106" i="3"/>
  <c r="V106" i="3"/>
  <c r="E107" i="3"/>
  <c r="F107" i="3"/>
  <c r="I107" i="3"/>
  <c r="L107" i="3"/>
  <c r="Q107" i="3"/>
  <c r="V107" i="3"/>
  <c r="E108" i="3"/>
  <c r="F108" i="3"/>
  <c r="I108" i="3"/>
  <c r="L108" i="3"/>
  <c r="Q108" i="3"/>
  <c r="V108" i="3"/>
  <c r="E109" i="3"/>
  <c r="F109" i="3"/>
  <c r="I109" i="3"/>
  <c r="L109" i="3"/>
  <c r="Q109" i="3"/>
  <c r="V109" i="3"/>
  <c r="E110" i="3"/>
  <c r="F110" i="3"/>
  <c r="I110" i="3"/>
  <c r="L110" i="3"/>
  <c r="Q110" i="3"/>
  <c r="V110" i="3"/>
  <c r="E111" i="3"/>
  <c r="F111" i="3"/>
  <c r="I111" i="3"/>
  <c r="L111" i="3"/>
  <c r="Q111" i="3"/>
  <c r="V111" i="3"/>
  <c r="E112" i="3"/>
  <c r="F112" i="3"/>
  <c r="I112" i="3"/>
  <c r="L112" i="3"/>
  <c r="Q112" i="3"/>
  <c r="V112" i="3"/>
  <c r="E113" i="3"/>
  <c r="F113" i="3"/>
  <c r="I113" i="3"/>
  <c r="L113" i="3"/>
  <c r="Q113" i="3"/>
  <c r="V113" i="3"/>
  <c r="E114" i="3"/>
  <c r="F114" i="3"/>
  <c r="I114" i="3"/>
  <c r="L114" i="3"/>
  <c r="Q114" i="3"/>
  <c r="V114" i="3"/>
  <c r="E115" i="3"/>
  <c r="F115" i="3"/>
  <c r="I115" i="3"/>
  <c r="L115" i="3"/>
  <c r="Q115" i="3"/>
  <c r="V115" i="3"/>
  <c r="E116" i="3"/>
  <c r="F116" i="3"/>
  <c r="I116" i="3"/>
  <c r="L116" i="3"/>
  <c r="Q116" i="3"/>
  <c r="V116" i="3"/>
  <c r="E117" i="3"/>
  <c r="F117" i="3"/>
  <c r="I117" i="3"/>
  <c r="L117" i="3"/>
  <c r="Q117" i="3"/>
  <c r="V117" i="3"/>
  <c r="E118" i="3"/>
  <c r="F118" i="3"/>
  <c r="I118" i="3"/>
  <c r="L118" i="3"/>
  <c r="Q118" i="3"/>
  <c r="V118" i="3"/>
  <c r="E119" i="3"/>
  <c r="F119" i="3"/>
  <c r="I119" i="3"/>
  <c r="L119" i="3"/>
  <c r="Q119" i="3"/>
  <c r="V119" i="3"/>
  <c r="E120" i="3"/>
  <c r="F120" i="3"/>
  <c r="I120" i="3"/>
  <c r="L120" i="3"/>
  <c r="Q120" i="3"/>
  <c r="V120" i="3"/>
  <c r="E121" i="3"/>
  <c r="F121" i="3"/>
  <c r="I121" i="3"/>
  <c r="L121" i="3"/>
  <c r="Q121" i="3"/>
  <c r="V121" i="3"/>
  <c r="E122" i="3"/>
  <c r="F122" i="3"/>
  <c r="I122" i="3"/>
  <c r="L122" i="3"/>
  <c r="Q122" i="3"/>
  <c r="V122" i="3"/>
  <c r="E123" i="3"/>
  <c r="F123" i="3"/>
  <c r="I123" i="3"/>
  <c r="L123" i="3"/>
  <c r="Q123" i="3"/>
  <c r="V123" i="3"/>
  <c r="E124" i="3"/>
  <c r="F124" i="3"/>
  <c r="I124" i="3"/>
  <c r="L124" i="3"/>
  <c r="Q124" i="3"/>
  <c r="V124" i="3"/>
  <c r="E125" i="3"/>
  <c r="F125" i="3"/>
  <c r="I125" i="3"/>
  <c r="L125" i="3"/>
  <c r="Q125" i="3"/>
  <c r="V125" i="3"/>
  <c r="E126" i="3"/>
  <c r="F126" i="3"/>
  <c r="I126" i="3"/>
  <c r="L126" i="3"/>
  <c r="Q126" i="3"/>
  <c r="V126" i="3"/>
  <c r="E127" i="3"/>
  <c r="F127" i="3"/>
  <c r="I127" i="3"/>
  <c r="L127" i="3"/>
  <c r="Q127" i="3"/>
  <c r="V127" i="3"/>
  <c r="E128" i="3"/>
  <c r="F128" i="3"/>
  <c r="I128" i="3"/>
  <c r="L128" i="3"/>
  <c r="Q128" i="3"/>
  <c r="V128" i="3"/>
  <c r="E129" i="3"/>
  <c r="F129" i="3"/>
  <c r="I129" i="3"/>
  <c r="L129" i="3"/>
  <c r="Q129" i="3"/>
  <c r="V129" i="3"/>
  <c r="E130" i="3"/>
  <c r="F130" i="3"/>
  <c r="I130" i="3"/>
  <c r="L130" i="3"/>
  <c r="Q130" i="3"/>
  <c r="V130" i="3"/>
  <c r="E131" i="3"/>
  <c r="F131" i="3"/>
  <c r="I131" i="3"/>
  <c r="L131" i="3"/>
  <c r="Q131" i="3"/>
  <c r="V131" i="3"/>
  <c r="E132" i="3"/>
  <c r="F132" i="3"/>
  <c r="I132" i="3"/>
  <c r="L132" i="3"/>
  <c r="Q132" i="3"/>
  <c r="V132" i="3"/>
  <c r="E133" i="3"/>
  <c r="F133" i="3"/>
  <c r="I133" i="3"/>
  <c r="L133" i="3"/>
  <c r="Q133" i="3"/>
  <c r="V133" i="3"/>
  <c r="E134" i="3"/>
  <c r="F134" i="3"/>
  <c r="I134" i="3"/>
  <c r="L134" i="3"/>
  <c r="Q134" i="3"/>
  <c r="V134" i="3"/>
  <c r="E135" i="3"/>
  <c r="F135" i="3"/>
  <c r="I135" i="3"/>
  <c r="L135" i="3"/>
  <c r="Q135" i="3"/>
  <c r="V135" i="3"/>
  <c r="E136" i="3"/>
  <c r="F136" i="3"/>
  <c r="I136" i="3"/>
  <c r="L136" i="3"/>
  <c r="Q136" i="3"/>
  <c r="V136" i="3"/>
  <c r="E137" i="3"/>
  <c r="F137" i="3"/>
  <c r="I137" i="3"/>
  <c r="L137" i="3"/>
  <c r="Q137" i="3"/>
  <c r="V137" i="3"/>
  <c r="E138" i="3"/>
  <c r="F138" i="3"/>
  <c r="I138" i="3"/>
  <c r="L138" i="3"/>
  <c r="Q138" i="3"/>
  <c r="V138" i="3"/>
  <c r="E139" i="3"/>
  <c r="F139" i="3"/>
  <c r="I139" i="3"/>
  <c r="L139" i="3"/>
  <c r="Q139" i="3"/>
  <c r="V139" i="3"/>
  <c r="E140" i="3"/>
  <c r="F140" i="3"/>
  <c r="I140" i="3"/>
  <c r="L140" i="3"/>
  <c r="Q140" i="3"/>
  <c r="V140" i="3"/>
  <c r="E141" i="3"/>
  <c r="F141" i="3"/>
  <c r="I141" i="3"/>
  <c r="L141" i="3"/>
  <c r="Q141" i="3"/>
  <c r="V141" i="3"/>
  <c r="E142" i="3"/>
  <c r="F142" i="3"/>
  <c r="I142" i="3"/>
  <c r="L142" i="3"/>
  <c r="Q142" i="3"/>
  <c r="V142" i="3"/>
  <c r="E143" i="3"/>
  <c r="F143" i="3"/>
  <c r="I143" i="3"/>
  <c r="L143" i="3"/>
  <c r="Q143" i="3"/>
  <c r="V143" i="3"/>
  <c r="E144" i="3"/>
  <c r="F144" i="3"/>
  <c r="I144" i="3"/>
  <c r="L144" i="3"/>
  <c r="Q144" i="3"/>
  <c r="V144" i="3"/>
  <c r="E145" i="3"/>
  <c r="F145" i="3"/>
  <c r="I145" i="3"/>
  <c r="L145" i="3"/>
  <c r="Q145" i="3"/>
  <c r="V145" i="3"/>
  <c r="E146" i="3"/>
  <c r="F146" i="3"/>
  <c r="I146" i="3"/>
  <c r="L146" i="3"/>
  <c r="Q146" i="3"/>
  <c r="V146" i="3"/>
  <c r="E147" i="3"/>
  <c r="F147" i="3"/>
  <c r="I147" i="3"/>
  <c r="L147" i="3"/>
  <c r="Q147" i="3"/>
  <c r="V147" i="3"/>
  <c r="E148" i="3"/>
  <c r="F148" i="3"/>
  <c r="I148" i="3"/>
  <c r="L148" i="3"/>
  <c r="Q148" i="3"/>
  <c r="V148" i="3"/>
  <c r="E149" i="3"/>
  <c r="F149" i="3"/>
  <c r="I149" i="3"/>
  <c r="L149" i="3"/>
  <c r="Q149" i="3"/>
  <c r="V149" i="3"/>
  <c r="E150" i="3"/>
  <c r="F150" i="3"/>
  <c r="I150" i="3"/>
  <c r="L150" i="3"/>
  <c r="Q150" i="3"/>
  <c r="V150" i="3"/>
  <c r="E151" i="3"/>
  <c r="F151" i="3"/>
  <c r="I151" i="3"/>
  <c r="L151" i="3"/>
  <c r="Q151" i="3"/>
  <c r="V151" i="3"/>
  <c r="E152" i="3"/>
  <c r="F152" i="3"/>
  <c r="I152" i="3"/>
  <c r="L152" i="3"/>
  <c r="Q152" i="3"/>
  <c r="V152" i="3"/>
  <c r="E153" i="3"/>
  <c r="F153" i="3"/>
  <c r="I153" i="3"/>
  <c r="L153" i="3"/>
  <c r="Q153" i="3"/>
  <c r="V153" i="3"/>
  <c r="E154" i="3"/>
  <c r="F154" i="3"/>
  <c r="I154" i="3"/>
  <c r="L154" i="3"/>
  <c r="Q154" i="3"/>
  <c r="V154" i="3"/>
  <c r="E155" i="3"/>
  <c r="F155" i="3"/>
  <c r="I155" i="3"/>
  <c r="L155" i="3"/>
  <c r="Q155" i="3"/>
  <c r="V155" i="3"/>
  <c r="E156" i="3"/>
  <c r="F156" i="3"/>
  <c r="I156" i="3"/>
  <c r="L156" i="3"/>
  <c r="Q156" i="3"/>
  <c r="V156" i="3"/>
  <c r="E157" i="3"/>
  <c r="F157" i="3"/>
  <c r="I157" i="3"/>
  <c r="L157" i="3"/>
  <c r="Q157" i="3"/>
  <c r="V157" i="3"/>
  <c r="E158" i="3"/>
  <c r="F158" i="3"/>
  <c r="I158" i="3"/>
  <c r="L158" i="3"/>
  <c r="Q158" i="3"/>
  <c r="V158" i="3"/>
  <c r="E159" i="3"/>
  <c r="F159" i="3"/>
  <c r="I159" i="3"/>
  <c r="L159" i="3"/>
  <c r="Q159" i="3"/>
  <c r="V159" i="3"/>
  <c r="E160" i="3"/>
  <c r="F160" i="3"/>
  <c r="I160" i="3"/>
  <c r="L160" i="3"/>
  <c r="Q160" i="3"/>
  <c r="V160" i="3"/>
  <c r="E161" i="3"/>
  <c r="F161" i="3"/>
  <c r="I161" i="3"/>
  <c r="L161" i="3"/>
  <c r="Q161" i="3"/>
  <c r="V161" i="3"/>
  <c r="E162" i="3"/>
  <c r="F162" i="3"/>
  <c r="I162" i="3"/>
  <c r="L162" i="3"/>
  <c r="Q162" i="3"/>
  <c r="V162" i="3"/>
  <c r="E163" i="3"/>
  <c r="F163" i="3"/>
  <c r="I163" i="3"/>
  <c r="L163" i="3"/>
  <c r="Q163" i="3"/>
  <c r="V163" i="3"/>
  <c r="E164" i="3"/>
  <c r="F164" i="3"/>
  <c r="I164" i="3"/>
  <c r="L164" i="3"/>
  <c r="Q164" i="3"/>
  <c r="V164" i="3"/>
  <c r="E165" i="3"/>
  <c r="F165" i="3"/>
  <c r="I165" i="3"/>
  <c r="L165" i="3"/>
  <c r="Q165" i="3"/>
  <c r="V165" i="3"/>
  <c r="E166" i="3"/>
  <c r="F166" i="3"/>
  <c r="I166" i="3"/>
  <c r="L166" i="3"/>
  <c r="Q166" i="3"/>
  <c r="V166" i="3"/>
  <c r="E167" i="3"/>
  <c r="F167" i="3"/>
  <c r="I167" i="3"/>
  <c r="L167" i="3"/>
  <c r="Q167" i="3"/>
  <c r="V167" i="3"/>
  <c r="E168" i="3"/>
  <c r="F168" i="3"/>
  <c r="I168" i="3"/>
  <c r="L168" i="3"/>
  <c r="Q168" i="3"/>
  <c r="V168" i="3"/>
  <c r="E169" i="3"/>
  <c r="F169" i="3"/>
  <c r="I169" i="3"/>
  <c r="L169" i="3"/>
  <c r="Q169" i="3"/>
  <c r="V169" i="3"/>
  <c r="E170" i="3"/>
  <c r="F170" i="3"/>
  <c r="I170" i="3"/>
  <c r="L170" i="3"/>
  <c r="Q170" i="3"/>
  <c r="V170" i="3"/>
  <c r="E171" i="3"/>
  <c r="F171" i="3"/>
  <c r="I171" i="3"/>
  <c r="L171" i="3"/>
  <c r="Q171" i="3"/>
  <c r="V171" i="3"/>
  <c r="E172" i="3"/>
  <c r="F172" i="3"/>
  <c r="I172" i="3"/>
  <c r="L172" i="3"/>
  <c r="Q172" i="3"/>
  <c r="V172" i="3"/>
  <c r="E173" i="3"/>
  <c r="F173" i="3"/>
  <c r="I173" i="3"/>
  <c r="L173" i="3"/>
  <c r="Q173" i="3"/>
  <c r="V173" i="3"/>
  <c r="E174" i="3"/>
  <c r="F174" i="3"/>
  <c r="I174" i="3"/>
  <c r="L174" i="3"/>
  <c r="Q174" i="3"/>
  <c r="V174" i="3"/>
  <c r="E175" i="3"/>
  <c r="F175" i="3"/>
  <c r="I175" i="3"/>
  <c r="L175" i="3"/>
  <c r="Q175" i="3"/>
  <c r="V175" i="3"/>
  <c r="E176" i="3"/>
  <c r="F176" i="3"/>
  <c r="I176" i="3"/>
  <c r="L176" i="3"/>
  <c r="Q176" i="3"/>
  <c r="V176" i="3"/>
  <c r="E177" i="3"/>
  <c r="F177" i="3"/>
  <c r="I177" i="3"/>
  <c r="L177" i="3"/>
  <c r="Q177" i="3"/>
  <c r="V177" i="3"/>
  <c r="E178" i="3"/>
  <c r="F178" i="3"/>
  <c r="I178" i="3"/>
  <c r="L178" i="3"/>
  <c r="Q178" i="3"/>
  <c r="V178" i="3"/>
  <c r="E179" i="3"/>
  <c r="F179" i="3"/>
  <c r="I179" i="3"/>
  <c r="L179" i="3"/>
  <c r="Q179" i="3"/>
  <c r="V179" i="3"/>
  <c r="E180" i="3"/>
  <c r="F180" i="3"/>
  <c r="I180" i="3"/>
  <c r="L180" i="3"/>
  <c r="Q180" i="3"/>
  <c r="V180" i="3"/>
  <c r="E181" i="3"/>
  <c r="F181" i="3"/>
  <c r="I181" i="3"/>
  <c r="L181" i="3"/>
  <c r="Q181" i="3"/>
  <c r="V181" i="3"/>
  <c r="E182" i="3"/>
  <c r="F182" i="3"/>
  <c r="I182" i="3"/>
  <c r="L182" i="3"/>
  <c r="Q182" i="3"/>
  <c r="V182" i="3"/>
  <c r="E183" i="3"/>
  <c r="F183" i="3"/>
  <c r="I183" i="3"/>
  <c r="L183" i="3"/>
  <c r="Q183" i="3"/>
  <c r="V183" i="3"/>
  <c r="E184" i="3"/>
  <c r="F184" i="3"/>
  <c r="I184" i="3"/>
  <c r="L184" i="3"/>
  <c r="Q184" i="3"/>
  <c r="V184" i="3"/>
  <c r="E185" i="3"/>
  <c r="F185" i="3"/>
  <c r="I185" i="3"/>
  <c r="L185" i="3"/>
  <c r="Q185" i="3"/>
  <c r="V185" i="3"/>
  <c r="E186" i="3"/>
  <c r="F186" i="3"/>
  <c r="I186" i="3"/>
  <c r="L186" i="3"/>
  <c r="Q186" i="3"/>
  <c r="V186" i="3"/>
  <c r="E187" i="3"/>
  <c r="F187" i="3"/>
  <c r="I187" i="3"/>
  <c r="L187" i="3"/>
  <c r="Q187" i="3"/>
  <c r="V187" i="3"/>
  <c r="E188" i="3"/>
  <c r="F188" i="3"/>
  <c r="I188" i="3"/>
  <c r="L188" i="3"/>
  <c r="Q188" i="3"/>
  <c r="V188" i="3"/>
  <c r="E189" i="3"/>
  <c r="F189" i="3"/>
  <c r="I189" i="3"/>
  <c r="L189" i="3"/>
  <c r="Q189" i="3"/>
  <c r="V189" i="3"/>
  <c r="E190" i="3"/>
  <c r="F190" i="3"/>
  <c r="I190" i="3"/>
  <c r="L190" i="3"/>
  <c r="Q190" i="3"/>
  <c r="V190" i="3"/>
  <c r="E191" i="3"/>
  <c r="F191" i="3"/>
  <c r="I191" i="3"/>
  <c r="L191" i="3"/>
  <c r="Q191" i="3"/>
  <c r="V191" i="3"/>
  <c r="E192" i="3"/>
  <c r="F192" i="3"/>
  <c r="I192" i="3"/>
  <c r="L192" i="3"/>
  <c r="Q192" i="3"/>
  <c r="V192" i="3"/>
  <c r="E193" i="3"/>
  <c r="F193" i="3"/>
  <c r="I193" i="3"/>
  <c r="L193" i="3"/>
  <c r="Q193" i="3"/>
  <c r="V193" i="3"/>
  <c r="E194" i="3"/>
  <c r="F194" i="3"/>
  <c r="I194" i="3"/>
  <c r="L194" i="3"/>
  <c r="Q194" i="3"/>
  <c r="V194" i="3"/>
  <c r="E195" i="3"/>
  <c r="F195" i="3"/>
  <c r="I195" i="3"/>
  <c r="L195" i="3"/>
  <c r="Q195" i="3"/>
  <c r="V195" i="3"/>
  <c r="E196" i="3"/>
  <c r="F196" i="3"/>
  <c r="I196" i="3"/>
  <c r="L196" i="3"/>
  <c r="Q196" i="3"/>
  <c r="V196" i="3"/>
  <c r="E197" i="3"/>
  <c r="F197" i="3"/>
  <c r="I197" i="3"/>
  <c r="L197" i="3"/>
  <c r="Q197" i="3"/>
  <c r="V197" i="3"/>
  <c r="E198" i="3"/>
  <c r="F198" i="3"/>
  <c r="I198" i="3"/>
  <c r="L198" i="3"/>
  <c r="Q198" i="3"/>
  <c r="V198" i="3"/>
  <c r="E199" i="3"/>
  <c r="F199" i="3"/>
  <c r="I199" i="3"/>
  <c r="L199" i="3"/>
  <c r="Q199" i="3"/>
  <c r="V199" i="3"/>
  <c r="E200" i="3"/>
  <c r="F200" i="3"/>
  <c r="I200" i="3"/>
  <c r="L200" i="3"/>
  <c r="Q200" i="3"/>
  <c r="V200" i="3"/>
  <c r="E201" i="3"/>
  <c r="F201" i="3"/>
  <c r="I201" i="3"/>
  <c r="L201" i="3"/>
  <c r="Q201" i="3"/>
  <c r="V201" i="3"/>
  <c r="E202" i="3"/>
  <c r="F202" i="3"/>
  <c r="I202" i="3"/>
  <c r="L202" i="3"/>
  <c r="Q202" i="3"/>
  <c r="V202" i="3"/>
  <c r="E203" i="3"/>
  <c r="F203" i="3"/>
  <c r="I203" i="3"/>
  <c r="L203" i="3"/>
  <c r="Q203" i="3"/>
  <c r="V203" i="3"/>
  <c r="E204" i="3"/>
  <c r="F204" i="3"/>
  <c r="I204" i="3"/>
  <c r="L204" i="3"/>
  <c r="Q204" i="3"/>
  <c r="V204" i="3"/>
  <c r="D45" i="2"/>
  <c r="N45" i="2"/>
  <c r="P45" i="2"/>
  <c r="S45" i="2"/>
  <c r="Q45" i="2" s="1"/>
  <c r="AB45" i="2"/>
  <c r="AA45" i="2" s="1"/>
  <c r="AE45" i="2"/>
  <c r="AC45" i="2" s="1"/>
  <c r="AN45" i="2"/>
  <c r="AM45" i="2" s="1"/>
  <c r="AQ45" i="2"/>
  <c r="AO45" i="2" s="1"/>
  <c r="AW45" i="2" s="1" a="1"/>
  <c r="AW45" i="2" s="1"/>
  <c r="AZ45" i="2"/>
  <c r="AY45" i="2" s="1"/>
  <c r="BC45" i="2"/>
  <c r="BA45" i="2" s="1"/>
  <c r="BI45" i="2" s="1" a="1"/>
  <c r="BI45" i="2" s="1"/>
  <c r="BL45" i="2"/>
  <c r="BK45" i="2" s="1"/>
  <c r="D46" i="2"/>
  <c r="N46" i="2"/>
  <c r="P46" i="2"/>
  <c r="S46" i="2"/>
  <c r="Q46" i="2" s="1"/>
  <c r="AB46" i="2"/>
  <c r="AA46" i="2" s="1"/>
  <c r="AE46" i="2"/>
  <c r="AC46" i="2" s="1"/>
  <c r="AK46" i="2" s="1" a="1"/>
  <c r="AK46" i="2" s="1"/>
  <c r="AN46" i="2"/>
  <c r="AM46" i="2" s="1"/>
  <c r="AQ46" i="2"/>
  <c r="AO46" i="2" s="1"/>
  <c r="AW46" i="2" s="1" a="1"/>
  <c r="AW46" i="2" s="1"/>
  <c r="AZ46" i="2"/>
  <c r="AY46" i="2" s="1"/>
  <c r="BC46" i="2"/>
  <c r="BA46" i="2" s="1"/>
  <c r="BI46" i="2" s="1" a="1"/>
  <c r="BI46" i="2" s="1"/>
  <c r="BL46" i="2"/>
  <c r="BK46" i="2" s="1"/>
  <c r="D47" i="2"/>
  <c r="N47" i="2"/>
  <c r="P47" i="2"/>
  <c r="S47" i="2"/>
  <c r="Q47" i="2" s="1"/>
  <c r="AB47" i="2"/>
  <c r="AA47" i="2" s="1"/>
  <c r="AE47" i="2"/>
  <c r="AC47" i="2" s="1"/>
  <c r="AN47" i="2"/>
  <c r="AM47" i="2" s="1"/>
  <c r="AQ47" i="2"/>
  <c r="AO47" i="2" s="1"/>
  <c r="AW47" i="2" s="1" a="1"/>
  <c r="AW47" i="2" s="1"/>
  <c r="AZ47" i="2"/>
  <c r="AY47" i="2" s="1"/>
  <c r="BC47" i="2"/>
  <c r="BA47" i="2" s="1"/>
  <c r="BI47" i="2" s="1" a="1"/>
  <c r="BI47" i="2" s="1"/>
  <c r="BL47" i="2"/>
  <c r="BK47" i="2" s="1"/>
  <c r="D48" i="2"/>
  <c r="N48" i="2"/>
  <c r="P48" i="2"/>
  <c r="S48" i="2"/>
  <c r="Q48" i="2" s="1"/>
  <c r="AB48" i="2"/>
  <c r="AA48" i="2" s="1"/>
  <c r="AE48" i="2"/>
  <c r="AC48" i="2" s="1"/>
  <c r="AN48" i="2"/>
  <c r="AM48" i="2" s="1"/>
  <c r="AQ48" i="2"/>
  <c r="AO48" i="2" s="1"/>
  <c r="AW48" i="2" s="1" a="1"/>
  <c r="AW48" i="2" s="1"/>
  <c r="AZ48" i="2"/>
  <c r="AY48" i="2" s="1"/>
  <c r="BC48" i="2"/>
  <c r="BA48" i="2" s="1"/>
  <c r="BI48" i="2" s="1" a="1"/>
  <c r="BI48" i="2" s="1"/>
  <c r="BL48" i="2"/>
  <c r="BK48" i="2" s="1"/>
  <c r="D49" i="2"/>
  <c r="N49" i="2"/>
  <c r="P49" i="2"/>
  <c r="S49" i="2"/>
  <c r="Q49" i="2" s="1"/>
  <c r="AB49" i="2"/>
  <c r="AA49" i="2" s="1"/>
  <c r="AE49" i="2"/>
  <c r="AC49" i="2" s="1"/>
  <c r="AN49" i="2"/>
  <c r="AM49" i="2" s="1"/>
  <c r="AQ49" i="2"/>
  <c r="AO49" i="2" s="1"/>
  <c r="AW49" i="2" s="1" a="1"/>
  <c r="AW49" i="2" s="1"/>
  <c r="AZ49" i="2"/>
  <c r="AY49" i="2" s="1"/>
  <c r="BC49" i="2"/>
  <c r="BA49" i="2" s="1"/>
  <c r="BI49" i="2" s="1" a="1"/>
  <c r="BI49" i="2" s="1"/>
  <c r="BL49" i="2"/>
  <c r="BK49" i="2" s="1"/>
  <c r="D50" i="2"/>
  <c r="N50" i="2"/>
  <c r="P50" i="2"/>
  <c r="S50" i="2"/>
  <c r="Q50" i="2" s="1"/>
  <c r="AB50" i="2"/>
  <c r="AA50" i="2" s="1"/>
  <c r="AE50" i="2"/>
  <c r="AC50" i="2" s="1"/>
  <c r="AK50" i="2" s="1" a="1"/>
  <c r="AK50" i="2" s="1"/>
  <c r="AN50" i="2"/>
  <c r="AM50" i="2" s="1"/>
  <c r="AQ50" i="2"/>
  <c r="AO50" i="2" s="1"/>
  <c r="AW50" i="2" s="1" a="1"/>
  <c r="AW50" i="2" s="1"/>
  <c r="AZ50" i="2"/>
  <c r="AY50" i="2" s="1"/>
  <c r="BC50" i="2"/>
  <c r="BA50" i="2" s="1"/>
  <c r="BI50" i="2" s="1" a="1"/>
  <c r="BI50" i="2" s="1"/>
  <c r="BL50" i="2"/>
  <c r="BK50" i="2" s="1"/>
  <c r="D51" i="2"/>
  <c r="N51" i="2"/>
  <c r="P51" i="2"/>
  <c r="S51" i="2"/>
  <c r="Q51" i="2" s="1"/>
  <c r="AB51" i="2"/>
  <c r="AA51" i="2" s="1"/>
  <c r="AE51" i="2"/>
  <c r="AC51" i="2" s="1"/>
  <c r="AK51" i="2" s="1" a="1"/>
  <c r="AK51" i="2" s="1"/>
  <c r="AN51" i="2"/>
  <c r="AM51" i="2" s="1"/>
  <c r="AQ51" i="2"/>
  <c r="AO51" i="2" s="1"/>
  <c r="AW51" i="2" s="1" a="1"/>
  <c r="AW51" i="2" s="1"/>
  <c r="AZ51" i="2"/>
  <c r="AY51" i="2" s="1"/>
  <c r="BC51" i="2"/>
  <c r="BA51" i="2" s="1"/>
  <c r="BI51" i="2" s="1" a="1"/>
  <c r="BI51" i="2" s="1"/>
  <c r="BL51" i="2"/>
  <c r="BK51" i="2" s="1"/>
  <c r="D52" i="2"/>
  <c r="N52" i="2"/>
  <c r="P52" i="2"/>
  <c r="S52" i="2"/>
  <c r="Q52" i="2" s="1"/>
  <c r="AB52" i="2"/>
  <c r="AA52" i="2" s="1"/>
  <c r="AE52" i="2"/>
  <c r="AC52" i="2" s="1"/>
  <c r="AK52" i="2" s="1" a="1"/>
  <c r="AK52" i="2" s="1"/>
  <c r="AN52" i="2"/>
  <c r="AM52" i="2" s="1"/>
  <c r="AQ52" i="2"/>
  <c r="AO52" i="2" s="1"/>
  <c r="AW52" i="2" s="1" a="1"/>
  <c r="AW52" i="2" s="1"/>
  <c r="AZ52" i="2"/>
  <c r="AY52" i="2" s="1"/>
  <c r="BC52" i="2"/>
  <c r="BA52" i="2" s="1"/>
  <c r="BI52" i="2" s="1" a="1"/>
  <c r="BI52" i="2" s="1"/>
  <c r="BL52" i="2"/>
  <c r="BK52" i="2" s="1"/>
  <c r="D53" i="2"/>
  <c r="N53" i="2"/>
  <c r="P53" i="2"/>
  <c r="S53" i="2"/>
  <c r="Q53" i="2" s="1"/>
  <c r="AB53" i="2"/>
  <c r="AA53" i="2" s="1"/>
  <c r="AE53" i="2"/>
  <c r="AC53" i="2" s="1"/>
  <c r="AN53" i="2"/>
  <c r="AM53" i="2" s="1"/>
  <c r="AQ53" i="2"/>
  <c r="AO53" i="2" s="1"/>
  <c r="AW53" i="2" s="1" a="1"/>
  <c r="AW53" i="2" s="1"/>
  <c r="AZ53" i="2"/>
  <c r="AY53" i="2" s="1"/>
  <c r="BC53" i="2"/>
  <c r="BA53" i="2" s="1"/>
  <c r="BI53" i="2" s="1" a="1"/>
  <c r="BI53" i="2" s="1"/>
  <c r="BL53" i="2"/>
  <c r="BK53" i="2" s="1"/>
  <c r="D54" i="2"/>
  <c r="N54" i="2"/>
  <c r="P54" i="2"/>
  <c r="S54" i="2"/>
  <c r="Q54" i="2" s="1"/>
  <c r="AB54" i="2"/>
  <c r="AA54" i="2" s="1"/>
  <c r="AE54" i="2"/>
  <c r="AC54" i="2" s="1"/>
  <c r="AK54" i="2" s="1" a="1"/>
  <c r="AK54" i="2" s="1"/>
  <c r="AN54" i="2"/>
  <c r="AM54" i="2" s="1"/>
  <c r="AQ54" i="2"/>
  <c r="AO54" i="2" s="1"/>
  <c r="AW54" i="2" s="1" a="1"/>
  <c r="AW54" i="2" s="1"/>
  <c r="AZ54" i="2"/>
  <c r="AY54" i="2" s="1"/>
  <c r="BC54" i="2"/>
  <c r="BA54" i="2" s="1"/>
  <c r="BI54" i="2" s="1" a="1"/>
  <c r="BI54" i="2" s="1"/>
  <c r="BL54" i="2"/>
  <c r="BK54" i="2" s="1"/>
  <c r="D55" i="2"/>
  <c r="N55" i="2"/>
  <c r="P55" i="2"/>
  <c r="S55" i="2"/>
  <c r="Q55" i="2" s="1"/>
  <c r="AB55" i="2"/>
  <c r="AA55" i="2" s="1"/>
  <c r="AE55" i="2"/>
  <c r="AC55" i="2" s="1"/>
  <c r="AN55" i="2"/>
  <c r="AM55" i="2" s="1"/>
  <c r="AQ55" i="2"/>
  <c r="AO55" i="2" s="1"/>
  <c r="AW55" i="2" s="1" a="1"/>
  <c r="AW55" i="2" s="1"/>
  <c r="AZ55" i="2"/>
  <c r="AY55" i="2" s="1"/>
  <c r="BC55" i="2"/>
  <c r="BA55" i="2" s="1"/>
  <c r="BI55" i="2" s="1" a="1"/>
  <c r="BI55" i="2" s="1"/>
  <c r="BL55" i="2"/>
  <c r="BK55" i="2" s="1"/>
  <c r="D56" i="2"/>
  <c r="N56" i="2"/>
  <c r="P56" i="2"/>
  <c r="S56" i="2"/>
  <c r="Q56" i="2" s="1"/>
  <c r="AB56" i="2"/>
  <c r="AA56" i="2" s="1"/>
  <c r="AE56" i="2"/>
  <c r="AC56" i="2" s="1"/>
  <c r="AN56" i="2"/>
  <c r="AM56" i="2" s="1"/>
  <c r="AQ56" i="2"/>
  <c r="AO56" i="2" s="1"/>
  <c r="AW56" i="2" s="1" a="1"/>
  <c r="AW56" i="2" s="1"/>
  <c r="AZ56" i="2"/>
  <c r="AY56" i="2" s="1"/>
  <c r="BC56" i="2"/>
  <c r="BA56" i="2" s="1"/>
  <c r="BI56" i="2" s="1" a="1"/>
  <c r="BI56" i="2" s="1"/>
  <c r="BL56" i="2"/>
  <c r="BK56" i="2" s="1"/>
  <c r="D57" i="2"/>
  <c r="N57" i="2"/>
  <c r="P57" i="2"/>
  <c r="S57" i="2"/>
  <c r="Q57" i="2" s="1"/>
  <c r="AB57" i="2"/>
  <c r="AA57" i="2" s="1"/>
  <c r="AE57" i="2"/>
  <c r="AC57" i="2" s="1"/>
  <c r="AN57" i="2"/>
  <c r="AM57" i="2" s="1"/>
  <c r="AQ57" i="2"/>
  <c r="AO57" i="2" s="1"/>
  <c r="AW57" i="2" s="1" a="1"/>
  <c r="AW57" i="2" s="1"/>
  <c r="AZ57" i="2"/>
  <c r="AY57" i="2" s="1"/>
  <c r="BC57" i="2"/>
  <c r="BA57" i="2" s="1"/>
  <c r="BI57" i="2" s="1" a="1"/>
  <c r="BI57" i="2" s="1"/>
  <c r="BL57" i="2"/>
  <c r="BK57" i="2" s="1"/>
  <c r="D58" i="2"/>
  <c r="N58" i="2"/>
  <c r="P58" i="2"/>
  <c r="S58" i="2"/>
  <c r="Q58" i="2" s="1"/>
  <c r="AB58" i="2"/>
  <c r="AA58" i="2" s="1"/>
  <c r="AE58" i="2"/>
  <c r="AC58" i="2" s="1"/>
  <c r="AN58" i="2"/>
  <c r="AM58" i="2" s="1"/>
  <c r="AQ58" i="2"/>
  <c r="AO58" i="2" s="1"/>
  <c r="AW58" i="2" s="1" a="1"/>
  <c r="AW58" i="2" s="1"/>
  <c r="AZ58" i="2"/>
  <c r="AY58" i="2" s="1"/>
  <c r="BC58" i="2"/>
  <c r="BA58" i="2" s="1"/>
  <c r="BI58" i="2" s="1" a="1"/>
  <c r="BI58" i="2" s="1"/>
  <c r="BL58" i="2"/>
  <c r="BK58" i="2" s="1"/>
  <c r="D59" i="2"/>
  <c r="N59" i="2"/>
  <c r="P59" i="2"/>
  <c r="S59" i="2"/>
  <c r="Q59" i="2" s="1"/>
  <c r="AB59" i="2"/>
  <c r="AA59" i="2" s="1"/>
  <c r="AE59" i="2"/>
  <c r="AC59" i="2" s="1"/>
  <c r="AK59" i="2" s="1" a="1"/>
  <c r="AK59" i="2" s="1"/>
  <c r="AN59" i="2"/>
  <c r="AM59" i="2" s="1"/>
  <c r="AQ59" i="2"/>
  <c r="AO59" i="2" s="1"/>
  <c r="AW59" i="2" s="1" a="1"/>
  <c r="AW59" i="2" s="1"/>
  <c r="AZ59" i="2"/>
  <c r="AY59" i="2" s="1"/>
  <c r="BC59" i="2"/>
  <c r="BA59" i="2" s="1"/>
  <c r="BI59" i="2" s="1" a="1"/>
  <c r="BI59" i="2" s="1"/>
  <c r="BL59" i="2"/>
  <c r="BK59" i="2" s="1"/>
  <c r="D60" i="2"/>
  <c r="N60" i="2"/>
  <c r="P60" i="2"/>
  <c r="S60" i="2"/>
  <c r="Q60" i="2" s="1"/>
  <c r="AB60" i="2"/>
  <c r="AA60" i="2" s="1"/>
  <c r="AE60" i="2"/>
  <c r="AC60" i="2" s="1"/>
  <c r="AK60" i="2" s="1" a="1"/>
  <c r="AK60" i="2" s="1"/>
  <c r="AN60" i="2"/>
  <c r="AM60" i="2" s="1"/>
  <c r="AQ60" i="2"/>
  <c r="AO60" i="2" s="1"/>
  <c r="AW60" i="2" s="1" a="1"/>
  <c r="AW60" i="2" s="1"/>
  <c r="AZ60" i="2"/>
  <c r="AY60" i="2" s="1"/>
  <c r="BC60" i="2"/>
  <c r="BA60" i="2" s="1"/>
  <c r="BI60" i="2" s="1" a="1"/>
  <c r="BI60" i="2" s="1"/>
  <c r="BL60" i="2"/>
  <c r="BK60" i="2" s="1"/>
  <c r="D61" i="2"/>
  <c r="N61" i="2"/>
  <c r="P61" i="2"/>
  <c r="S61" i="2"/>
  <c r="Q61" i="2" s="1"/>
  <c r="AB61" i="2"/>
  <c r="AA61" i="2" s="1"/>
  <c r="AE61" i="2"/>
  <c r="AC61" i="2" s="1"/>
  <c r="AN61" i="2"/>
  <c r="AM61" i="2" s="1"/>
  <c r="AQ61" i="2"/>
  <c r="AO61" i="2" s="1"/>
  <c r="AW61" i="2" s="1" a="1"/>
  <c r="AW61" i="2" s="1"/>
  <c r="AZ61" i="2"/>
  <c r="AY61" i="2" s="1"/>
  <c r="BC61" i="2"/>
  <c r="BA61" i="2" s="1"/>
  <c r="BI61" i="2" s="1" a="1"/>
  <c r="BI61" i="2" s="1"/>
  <c r="BL61" i="2"/>
  <c r="BK61" i="2" s="1"/>
  <c r="D62" i="2"/>
  <c r="N62" i="2"/>
  <c r="P62" i="2"/>
  <c r="S62" i="2"/>
  <c r="Q62" i="2" s="1"/>
  <c r="AB62" i="2"/>
  <c r="AA62" i="2" s="1"/>
  <c r="AE62" i="2"/>
  <c r="AC62" i="2" s="1"/>
  <c r="AK62" i="2" s="1" a="1"/>
  <c r="AK62" i="2" s="1"/>
  <c r="AN62" i="2"/>
  <c r="AM62" i="2" s="1"/>
  <c r="AQ62" i="2"/>
  <c r="AO62" i="2" s="1"/>
  <c r="AW62" i="2" s="1" a="1"/>
  <c r="AW62" i="2" s="1"/>
  <c r="AZ62" i="2"/>
  <c r="AY62" i="2" s="1"/>
  <c r="BC62" i="2"/>
  <c r="BA62" i="2" s="1"/>
  <c r="BI62" i="2" s="1" a="1"/>
  <c r="BI62" i="2" s="1"/>
  <c r="BL62" i="2"/>
  <c r="BK62" i="2" s="1"/>
  <c r="D63" i="2"/>
  <c r="N63" i="2"/>
  <c r="P63" i="2"/>
  <c r="S63" i="2"/>
  <c r="Q63" i="2" s="1"/>
  <c r="AB63" i="2"/>
  <c r="AA63" i="2" s="1"/>
  <c r="AE63" i="2"/>
  <c r="AC63" i="2" s="1"/>
  <c r="AN63" i="2"/>
  <c r="AM63" i="2" s="1"/>
  <c r="AQ63" i="2"/>
  <c r="AO63" i="2" s="1"/>
  <c r="AW63" i="2" s="1" a="1"/>
  <c r="AW63" i="2" s="1"/>
  <c r="AZ63" i="2"/>
  <c r="AY63" i="2" s="1"/>
  <c r="BC63" i="2"/>
  <c r="BA63" i="2" s="1"/>
  <c r="BI63" i="2" s="1" a="1"/>
  <c r="BI63" i="2" s="1"/>
  <c r="BL63" i="2"/>
  <c r="BK63" i="2" s="1"/>
  <c r="D64" i="2"/>
  <c r="N64" i="2"/>
  <c r="P64" i="2"/>
  <c r="S64" i="2"/>
  <c r="Q64" i="2" s="1"/>
  <c r="AB64" i="2"/>
  <c r="AA64" i="2" s="1"/>
  <c r="AE64" i="2"/>
  <c r="AC64" i="2" s="1"/>
  <c r="AN64" i="2"/>
  <c r="AM64" i="2" s="1"/>
  <c r="AQ64" i="2"/>
  <c r="AO64" i="2" s="1"/>
  <c r="AW64" i="2" s="1" a="1"/>
  <c r="AW64" i="2" s="1"/>
  <c r="AZ64" i="2"/>
  <c r="AY64" i="2" s="1"/>
  <c r="BC64" i="2"/>
  <c r="BA64" i="2" s="1"/>
  <c r="BI64" i="2" s="1" a="1"/>
  <c r="BI64" i="2" s="1"/>
  <c r="BL64" i="2"/>
  <c r="BK64" i="2" s="1"/>
  <c r="D65" i="2"/>
  <c r="N65" i="2"/>
  <c r="P65" i="2"/>
  <c r="S65" i="2"/>
  <c r="Q65" i="2" s="1"/>
  <c r="AB65" i="2"/>
  <c r="AA65" i="2" s="1"/>
  <c r="AE65" i="2"/>
  <c r="AC65" i="2" s="1"/>
  <c r="AN65" i="2"/>
  <c r="AM65" i="2" s="1"/>
  <c r="AQ65" i="2"/>
  <c r="AO65" i="2" s="1"/>
  <c r="AW65" i="2" s="1" a="1"/>
  <c r="AW65" i="2" s="1"/>
  <c r="AZ65" i="2"/>
  <c r="AY65" i="2" s="1"/>
  <c r="BC65" i="2"/>
  <c r="BA65" i="2" s="1"/>
  <c r="BI65" i="2" s="1" a="1"/>
  <c r="BI65" i="2" s="1"/>
  <c r="BL65" i="2"/>
  <c r="BK65" i="2" s="1"/>
  <c r="D66" i="2"/>
  <c r="N66" i="2"/>
  <c r="P66" i="2"/>
  <c r="S66" i="2"/>
  <c r="Q66" i="2" s="1"/>
  <c r="AB66" i="2"/>
  <c r="AA66" i="2" s="1"/>
  <c r="AE66" i="2"/>
  <c r="AC66" i="2" s="1"/>
  <c r="AN66" i="2"/>
  <c r="AM66" i="2" s="1"/>
  <c r="AQ66" i="2"/>
  <c r="AO66" i="2" s="1"/>
  <c r="AW66" i="2" s="1" a="1"/>
  <c r="AW66" i="2" s="1"/>
  <c r="AZ66" i="2"/>
  <c r="AY66" i="2" s="1"/>
  <c r="BC66" i="2"/>
  <c r="BA66" i="2" s="1"/>
  <c r="BI66" i="2" s="1" a="1"/>
  <c r="BI66" i="2" s="1"/>
  <c r="BL66" i="2"/>
  <c r="BK66" i="2" s="1"/>
  <c r="D67" i="2"/>
  <c r="N67" i="2"/>
  <c r="P67" i="2"/>
  <c r="S67" i="2"/>
  <c r="Q67" i="2" s="1"/>
  <c r="AB67" i="2"/>
  <c r="AA67" i="2" s="1"/>
  <c r="AE67" i="2"/>
  <c r="AC67" i="2" s="1"/>
  <c r="AK67" i="2" s="1" a="1"/>
  <c r="AK67" i="2" s="1"/>
  <c r="AN67" i="2"/>
  <c r="AM67" i="2" s="1"/>
  <c r="AQ67" i="2"/>
  <c r="AO67" i="2" s="1"/>
  <c r="AW67" i="2" s="1" a="1"/>
  <c r="AW67" i="2" s="1"/>
  <c r="AZ67" i="2"/>
  <c r="AY67" i="2" s="1"/>
  <c r="BC67" i="2"/>
  <c r="BA67" i="2" s="1"/>
  <c r="BI67" i="2" s="1" a="1"/>
  <c r="BI67" i="2" s="1"/>
  <c r="BL67" i="2"/>
  <c r="BK67" i="2" s="1"/>
  <c r="D68" i="2"/>
  <c r="N68" i="2"/>
  <c r="P68" i="2"/>
  <c r="S68" i="2"/>
  <c r="Q68" i="2" s="1"/>
  <c r="AB68" i="2"/>
  <c r="AA68" i="2" s="1"/>
  <c r="AE68" i="2"/>
  <c r="AC68" i="2" s="1"/>
  <c r="AK68" i="2" s="1" a="1"/>
  <c r="AK68" i="2" s="1"/>
  <c r="AN68" i="2"/>
  <c r="AM68" i="2" s="1"/>
  <c r="AQ68" i="2"/>
  <c r="AO68" i="2" s="1"/>
  <c r="AW68" i="2" s="1" a="1"/>
  <c r="AW68" i="2" s="1"/>
  <c r="AZ68" i="2"/>
  <c r="AY68" i="2" s="1"/>
  <c r="BC68" i="2"/>
  <c r="BA68" i="2" s="1"/>
  <c r="BI68" i="2" s="1" a="1"/>
  <c r="BI68" i="2" s="1"/>
  <c r="BL68" i="2"/>
  <c r="BK68" i="2" s="1"/>
  <c r="D69" i="2"/>
  <c r="N69" i="2"/>
  <c r="P69" i="2"/>
  <c r="S69" i="2"/>
  <c r="Q69" i="2" s="1"/>
  <c r="AB69" i="2"/>
  <c r="AA69" i="2" s="1"/>
  <c r="AE69" i="2"/>
  <c r="AC69" i="2" s="1"/>
  <c r="AN69" i="2"/>
  <c r="AM69" i="2" s="1"/>
  <c r="AQ69" i="2"/>
  <c r="AO69" i="2" s="1"/>
  <c r="AW69" i="2" s="1" a="1"/>
  <c r="AW69" i="2" s="1"/>
  <c r="AZ69" i="2"/>
  <c r="AY69" i="2" s="1"/>
  <c r="BC69" i="2"/>
  <c r="BA69" i="2" s="1"/>
  <c r="BI69" i="2" s="1" a="1"/>
  <c r="BI69" i="2" s="1"/>
  <c r="BL69" i="2"/>
  <c r="BK69" i="2" s="1"/>
  <c r="D70" i="2"/>
  <c r="N70" i="2"/>
  <c r="P70" i="2"/>
  <c r="S70" i="2"/>
  <c r="Q70" i="2" s="1"/>
  <c r="AB70" i="2"/>
  <c r="AA70" i="2" s="1"/>
  <c r="AE70" i="2"/>
  <c r="AC70" i="2" s="1"/>
  <c r="AK70" i="2" s="1" a="1"/>
  <c r="AK70" i="2" s="1"/>
  <c r="AN70" i="2"/>
  <c r="AM70" i="2" s="1"/>
  <c r="AQ70" i="2"/>
  <c r="AO70" i="2" s="1"/>
  <c r="AW70" i="2" s="1" a="1"/>
  <c r="AW70" i="2" s="1"/>
  <c r="AZ70" i="2"/>
  <c r="AY70" i="2" s="1"/>
  <c r="BC70" i="2"/>
  <c r="BA70" i="2" s="1"/>
  <c r="BI70" i="2" s="1" a="1"/>
  <c r="BI70" i="2" s="1"/>
  <c r="BL70" i="2"/>
  <c r="BK70" i="2" s="1"/>
  <c r="D71" i="2"/>
  <c r="N71" i="2"/>
  <c r="P71" i="2"/>
  <c r="S71" i="2"/>
  <c r="Q71" i="2" s="1"/>
  <c r="AB71" i="2"/>
  <c r="AA71" i="2" s="1"/>
  <c r="AE71" i="2"/>
  <c r="AC71" i="2" s="1"/>
  <c r="AN71" i="2"/>
  <c r="AM71" i="2" s="1"/>
  <c r="AQ71" i="2"/>
  <c r="AO71" i="2" s="1"/>
  <c r="AW71" i="2" s="1" a="1"/>
  <c r="AW71" i="2" s="1"/>
  <c r="AZ71" i="2"/>
  <c r="AY71" i="2" s="1"/>
  <c r="BC71" i="2"/>
  <c r="BA71" i="2" s="1"/>
  <c r="BI71" i="2" s="1" a="1"/>
  <c r="BI71" i="2" s="1"/>
  <c r="BL71" i="2"/>
  <c r="BK71" i="2" s="1"/>
  <c r="D72" i="2"/>
  <c r="N72" i="2"/>
  <c r="P72" i="2"/>
  <c r="S72" i="2"/>
  <c r="Q72" i="2" s="1"/>
  <c r="AB72" i="2"/>
  <c r="AA72" i="2" s="1"/>
  <c r="AE72" i="2"/>
  <c r="AC72" i="2" s="1"/>
  <c r="AN72" i="2"/>
  <c r="AM72" i="2" s="1"/>
  <c r="AQ72" i="2"/>
  <c r="AO72" i="2" s="1"/>
  <c r="AW72" i="2" s="1" a="1"/>
  <c r="AW72" i="2" s="1"/>
  <c r="AZ72" i="2"/>
  <c r="AY72" i="2" s="1"/>
  <c r="BC72" i="2"/>
  <c r="BA72" i="2" s="1"/>
  <c r="BI72" i="2" s="1" a="1"/>
  <c r="BI72" i="2" s="1"/>
  <c r="BL72" i="2"/>
  <c r="BK72" i="2" s="1"/>
  <c r="D73" i="2"/>
  <c r="N73" i="2"/>
  <c r="P73" i="2"/>
  <c r="S73" i="2"/>
  <c r="Q73" i="2" s="1"/>
  <c r="AB73" i="2"/>
  <c r="AA73" i="2" s="1"/>
  <c r="AE73" i="2"/>
  <c r="AC73" i="2" s="1"/>
  <c r="AN73" i="2"/>
  <c r="AM73" i="2" s="1"/>
  <c r="AQ73" i="2"/>
  <c r="AO73" i="2" s="1"/>
  <c r="AW73" i="2" s="1" a="1"/>
  <c r="AW73" i="2" s="1"/>
  <c r="AZ73" i="2"/>
  <c r="AY73" i="2" s="1"/>
  <c r="BC73" i="2"/>
  <c r="BA73" i="2" s="1"/>
  <c r="BI73" i="2" s="1" a="1"/>
  <c r="BI73" i="2" s="1"/>
  <c r="BL73" i="2"/>
  <c r="BK73" i="2" s="1"/>
  <c r="D74" i="2"/>
  <c r="N74" i="2"/>
  <c r="P74" i="2"/>
  <c r="S74" i="2"/>
  <c r="Q74" i="2" s="1"/>
  <c r="AB74" i="2"/>
  <c r="AA74" i="2" s="1"/>
  <c r="AE74" i="2"/>
  <c r="AC74" i="2" s="1"/>
  <c r="AK74" i="2" s="1" a="1"/>
  <c r="AK74" i="2" s="1"/>
  <c r="AN74" i="2"/>
  <c r="AM74" i="2" s="1"/>
  <c r="AQ74" i="2"/>
  <c r="AO74" i="2" s="1"/>
  <c r="AW74" i="2" s="1" a="1"/>
  <c r="AW74" i="2" s="1"/>
  <c r="AZ74" i="2"/>
  <c r="AY74" i="2" s="1"/>
  <c r="BC74" i="2"/>
  <c r="BA74" i="2" s="1"/>
  <c r="BI74" i="2" s="1" a="1"/>
  <c r="BI74" i="2" s="1"/>
  <c r="BL74" i="2"/>
  <c r="BK74" i="2" s="1"/>
  <c r="D75" i="2"/>
  <c r="N75" i="2"/>
  <c r="P75" i="2"/>
  <c r="S75" i="2"/>
  <c r="Q75" i="2" s="1"/>
  <c r="AB75" i="2"/>
  <c r="AA75" i="2" s="1"/>
  <c r="AE75" i="2"/>
  <c r="AC75" i="2" s="1"/>
  <c r="AK75" i="2" s="1" a="1"/>
  <c r="AK75" i="2" s="1"/>
  <c r="AN75" i="2"/>
  <c r="AM75" i="2" s="1"/>
  <c r="AQ75" i="2"/>
  <c r="AO75" i="2" s="1"/>
  <c r="AW75" i="2" s="1" a="1"/>
  <c r="AW75" i="2" s="1"/>
  <c r="AZ75" i="2"/>
  <c r="AY75" i="2" s="1"/>
  <c r="BC75" i="2"/>
  <c r="BA75" i="2" s="1"/>
  <c r="BI75" i="2" s="1" a="1"/>
  <c r="BI75" i="2" s="1"/>
  <c r="BL75" i="2"/>
  <c r="BK75" i="2" s="1"/>
  <c r="D76" i="2"/>
  <c r="N76" i="2"/>
  <c r="P76" i="2"/>
  <c r="S76" i="2"/>
  <c r="Q76" i="2" s="1"/>
  <c r="AB76" i="2"/>
  <c r="AA76" i="2" s="1"/>
  <c r="AE76" i="2"/>
  <c r="AC76" i="2" s="1"/>
  <c r="AK76" i="2" s="1" a="1"/>
  <c r="AK76" i="2" s="1"/>
  <c r="AN76" i="2"/>
  <c r="AM76" i="2" s="1"/>
  <c r="AQ76" i="2"/>
  <c r="AO76" i="2" s="1"/>
  <c r="AW76" i="2" s="1" a="1"/>
  <c r="AW76" i="2" s="1"/>
  <c r="AZ76" i="2"/>
  <c r="AY76" i="2" s="1"/>
  <c r="BC76" i="2"/>
  <c r="BA76" i="2" s="1"/>
  <c r="BI76" i="2" s="1" a="1"/>
  <c r="BI76" i="2" s="1"/>
  <c r="BL76" i="2"/>
  <c r="BK76" i="2" s="1"/>
  <c r="D77" i="2"/>
  <c r="N77" i="2"/>
  <c r="P77" i="2"/>
  <c r="S77" i="2"/>
  <c r="Q77" i="2" s="1"/>
  <c r="AB77" i="2"/>
  <c r="AA77" i="2" s="1"/>
  <c r="AE77" i="2"/>
  <c r="AC77" i="2" s="1"/>
  <c r="AN77" i="2"/>
  <c r="AM77" i="2" s="1"/>
  <c r="AQ77" i="2"/>
  <c r="AO77" i="2" s="1"/>
  <c r="AW77" i="2" s="1" a="1"/>
  <c r="AW77" i="2" s="1"/>
  <c r="AZ77" i="2"/>
  <c r="AY77" i="2" s="1"/>
  <c r="BC77" i="2"/>
  <c r="BA77" i="2" s="1"/>
  <c r="BI77" i="2" s="1" a="1"/>
  <c r="BI77" i="2" s="1"/>
  <c r="BL77" i="2"/>
  <c r="BK77" i="2" s="1"/>
  <c r="D78" i="2"/>
  <c r="N78" i="2"/>
  <c r="P78" i="2"/>
  <c r="S78" i="2"/>
  <c r="Q78" i="2" s="1"/>
  <c r="AB78" i="2"/>
  <c r="AA78" i="2" s="1"/>
  <c r="AE78" i="2"/>
  <c r="AC78" i="2" s="1"/>
  <c r="AK78" i="2" s="1" a="1"/>
  <c r="AK78" i="2" s="1"/>
  <c r="AN78" i="2"/>
  <c r="AM78" i="2" s="1"/>
  <c r="AQ78" i="2"/>
  <c r="AO78" i="2" s="1"/>
  <c r="AW78" i="2" s="1" a="1"/>
  <c r="AW78" i="2" s="1"/>
  <c r="AZ78" i="2"/>
  <c r="AY78" i="2" s="1"/>
  <c r="BC78" i="2"/>
  <c r="BA78" i="2" s="1"/>
  <c r="BI78" i="2" s="1" a="1"/>
  <c r="BI78" i="2" s="1"/>
  <c r="BL78" i="2"/>
  <c r="BK78" i="2" s="1"/>
  <c r="D79" i="2"/>
  <c r="N79" i="2"/>
  <c r="P79" i="2"/>
  <c r="S79" i="2"/>
  <c r="Q79" i="2" s="1"/>
  <c r="AB79" i="2"/>
  <c r="AA79" i="2" s="1"/>
  <c r="AE79" i="2"/>
  <c r="AC79" i="2" s="1"/>
  <c r="AN79" i="2"/>
  <c r="AM79" i="2" s="1"/>
  <c r="AQ79" i="2"/>
  <c r="AO79" i="2" s="1"/>
  <c r="AW79" i="2" s="1" a="1"/>
  <c r="AW79" i="2" s="1"/>
  <c r="AZ79" i="2"/>
  <c r="AY79" i="2" s="1"/>
  <c r="BC79" i="2"/>
  <c r="BA79" i="2" s="1"/>
  <c r="BI79" i="2" s="1" a="1"/>
  <c r="BI79" i="2" s="1"/>
  <c r="BL79" i="2"/>
  <c r="BK79" i="2" s="1"/>
  <c r="D80" i="2"/>
  <c r="N80" i="2"/>
  <c r="P80" i="2"/>
  <c r="S80" i="2"/>
  <c r="Q80" i="2" s="1"/>
  <c r="AB80" i="2"/>
  <c r="AA80" i="2" s="1"/>
  <c r="AE80" i="2"/>
  <c r="AC80" i="2" s="1"/>
  <c r="AN80" i="2"/>
  <c r="AM80" i="2" s="1"/>
  <c r="AQ80" i="2"/>
  <c r="AO80" i="2" s="1"/>
  <c r="AW80" i="2" s="1" a="1"/>
  <c r="AW80" i="2" s="1"/>
  <c r="AZ80" i="2"/>
  <c r="AY80" i="2" s="1"/>
  <c r="BC80" i="2"/>
  <c r="BA80" i="2" s="1"/>
  <c r="BI80" i="2" s="1" a="1"/>
  <c r="BI80" i="2" s="1"/>
  <c r="BL80" i="2"/>
  <c r="BK80" i="2" s="1"/>
  <c r="D81" i="2"/>
  <c r="N81" i="2"/>
  <c r="P81" i="2"/>
  <c r="S81" i="2"/>
  <c r="Q81" i="2" s="1"/>
  <c r="AB81" i="2"/>
  <c r="AA81" i="2" s="1"/>
  <c r="AE81" i="2"/>
  <c r="AC81" i="2" s="1"/>
  <c r="AN81" i="2"/>
  <c r="AM81" i="2" s="1"/>
  <c r="AQ81" i="2"/>
  <c r="AO81" i="2" s="1"/>
  <c r="AW81" i="2" s="1" a="1"/>
  <c r="AW81" i="2" s="1"/>
  <c r="AZ81" i="2"/>
  <c r="AY81" i="2" s="1"/>
  <c r="BC81" i="2"/>
  <c r="BA81" i="2" s="1"/>
  <c r="BI81" i="2" s="1" a="1"/>
  <c r="BI81" i="2" s="1"/>
  <c r="BL81" i="2"/>
  <c r="BK81" i="2" s="1"/>
  <c r="D82" i="2"/>
  <c r="N82" i="2"/>
  <c r="P82" i="2"/>
  <c r="S82" i="2"/>
  <c r="Q82" i="2" s="1"/>
  <c r="AB82" i="2"/>
  <c r="AA82" i="2" s="1"/>
  <c r="AE82" i="2"/>
  <c r="AC82" i="2" s="1"/>
  <c r="AK82" i="2" s="1" a="1"/>
  <c r="AK82" i="2" s="1"/>
  <c r="AN82" i="2"/>
  <c r="AM82" i="2" s="1"/>
  <c r="AQ82" i="2"/>
  <c r="AO82" i="2" s="1"/>
  <c r="AW82" i="2" s="1" a="1"/>
  <c r="AW82" i="2" s="1"/>
  <c r="AZ82" i="2"/>
  <c r="AY82" i="2" s="1"/>
  <c r="BC82" i="2"/>
  <c r="BA82" i="2" s="1"/>
  <c r="BI82" i="2" s="1" a="1"/>
  <c r="BI82" i="2" s="1"/>
  <c r="BL82" i="2"/>
  <c r="BK82" i="2" s="1"/>
  <c r="D83" i="2"/>
  <c r="N83" i="2"/>
  <c r="P83" i="2"/>
  <c r="S83" i="2"/>
  <c r="Q83" i="2" s="1"/>
  <c r="AB83" i="2"/>
  <c r="AA83" i="2" s="1"/>
  <c r="AE83" i="2"/>
  <c r="AC83" i="2" s="1"/>
  <c r="AK83" i="2" s="1" a="1"/>
  <c r="AK83" i="2" s="1"/>
  <c r="AN83" i="2"/>
  <c r="AM83" i="2" s="1"/>
  <c r="AQ83" i="2"/>
  <c r="AO83" i="2" s="1"/>
  <c r="AW83" i="2" s="1" a="1"/>
  <c r="AW83" i="2" s="1"/>
  <c r="AZ83" i="2"/>
  <c r="AY83" i="2" s="1"/>
  <c r="BC83" i="2"/>
  <c r="BA83" i="2" s="1"/>
  <c r="BI83" i="2" s="1" a="1"/>
  <c r="BI83" i="2" s="1"/>
  <c r="BL83" i="2"/>
  <c r="BK83" i="2" s="1"/>
  <c r="D84" i="2"/>
  <c r="N84" i="2"/>
  <c r="P84" i="2"/>
  <c r="S84" i="2"/>
  <c r="Q84" i="2" s="1"/>
  <c r="AB84" i="2"/>
  <c r="AA84" i="2" s="1"/>
  <c r="AE84" i="2"/>
  <c r="AC84" i="2" s="1"/>
  <c r="AK84" i="2" s="1" a="1"/>
  <c r="AK84" i="2" s="1"/>
  <c r="AN84" i="2"/>
  <c r="AM84" i="2" s="1"/>
  <c r="AQ84" i="2"/>
  <c r="AO84" i="2" s="1"/>
  <c r="AW84" i="2" s="1" a="1"/>
  <c r="AW84" i="2" s="1"/>
  <c r="AZ84" i="2"/>
  <c r="AY84" i="2" s="1"/>
  <c r="BC84" i="2"/>
  <c r="BA84" i="2" s="1"/>
  <c r="BI84" i="2" s="1" a="1"/>
  <c r="BI84" i="2" s="1"/>
  <c r="BL84" i="2"/>
  <c r="BK84" i="2" s="1"/>
  <c r="D85" i="2"/>
  <c r="N85" i="2"/>
  <c r="P85" i="2"/>
  <c r="S85" i="2"/>
  <c r="Q85" i="2" s="1"/>
  <c r="AB85" i="2"/>
  <c r="AA85" i="2" s="1"/>
  <c r="AE85" i="2"/>
  <c r="AC85" i="2" s="1"/>
  <c r="AN85" i="2"/>
  <c r="AM85" i="2" s="1"/>
  <c r="AQ85" i="2"/>
  <c r="AO85" i="2" s="1"/>
  <c r="AW85" i="2" s="1" a="1"/>
  <c r="AW85" i="2" s="1"/>
  <c r="AZ85" i="2"/>
  <c r="AY85" i="2" s="1"/>
  <c r="BC85" i="2"/>
  <c r="BA85" i="2" s="1"/>
  <c r="BI85" i="2" s="1" a="1"/>
  <c r="BI85" i="2" s="1"/>
  <c r="BL85" i="2"/>
  <c r="BK85" i="2" s="1"/>
  <c r="D86" i="2"/>
  <c r="N86" i="2"/>
  <c r="P86" i="2"/>
  <c r="S86" i="2"/>
  <c r="Q86" i="2" s="1"/>
  <c r="AB86" i="2"/>
  <c r="AA86" i="2" s="1"/>
  <c r="AE86" i="2"/>
  <c r="AC86" i="2" s="1"/>
  <c r="AK86" i="2" s="1" a="1"/>
  <c r="AK86" i="2" s="1"/>
  <c r="AN86" i="2"/>
  <c r="AM86" i="2" s="1"/>
  <c r="AQ86" i="2"/>
  <c r="AO86" i="2" s="1"/>
  <c r="AW86" i="2" s="1" a="1"/>
  <c r="AW86" i="2" s="1"/>
  <c r="AZ86" i="2"/>
  <c r="AY86" i="2" s="1"/>
  <c r="BC86" i="2"/>
  <c r="BA86" i="2" s="1"/>
  <c r="BI86" i="2" s="1" a="1"/>
  <c r="BI86" i="2" s="1"/>
  <c r="BL86" i="2"/>
  <c r="BK86" i="2" s="1"/>
  <c r="D87" i="2"/>
  <c r="N87" i="2"/>
  <c r="P87" i="2"/>
  <c r="S87" i="2"/>
  <c r="Q87" i="2" s="1"/>
  <c r="AB87" i="2"/>
  <c r="AA87" i="2" s="1"/>
  <c r="AE87" i="2"/>
  <c r="AC87" i="2" s="1"/>
  <c r="AN87" i="2"/>
  <c r="AM87" i="2" s="1"/>
  <c r="AQ87" i="2"/>
  <c r="AO87" i="2" s="1"/>
  <c r="AW87" i="2" s="1" a="1"/>
  <c r="AW87" i="2" s="1"/>
  <c r="AZ87" i="2"/>
  <c r="AY87" i="2" s="1"/>
  <c r="BC87" i="2"/>
  <c r="BA87" i="2" s="1"/>
  <c r="BI87" i="2" s="1" a="1"/>
  <c r="BI87" i="2" s="1"/>
  <c r="BL87" i="2"/>
  <c r="BK87" i="2" s="1"/>
  <c r="D88" i="2"/>
  <c r="N88" i="2"/>
  <c r="P88" i="2"/>
  <c r="S88" i="2"/>
  <c r="Q88" i="2" s="1"/>
  <c r="AB88" i="2"/>
  <c r="AA88" i="2" s="1"/>
  <c r="AE88" i="2"/>
  <c r="AC88" i="2" s="1"/>
  <c r="AN88" i="2"/>
  <c r="AM88" i="2" s="1"/>
  <c r="AQ88" i="2"/>
  <c r="AO88" i="2" s="1"/>
  <c r="AW88" i="2" s="1" a="1"/>
  <c r="AW88" i="2" s="1"/>
  <c r="AZ88" i="2"/>
  <c r="AY88" i="2" s="1"/>
  <c r="BC88" i="2"/>
  <c r="BA88" i="2" s="1"/>
  <c r="BI88" i="2" s="1" a="1"/>
  <c r="BI88" i="2" s="1"/>
  <c r="BL88" i="2"/>
  <c r="BK88" i="2" s="1"/>
  <c r="D89" i="2"/>
  <c r="N89" i="2"/>
  <c r="P89" i="2"/>
  <c r="S89" i="2"/>
  <c r="Q89" i="2" s="1"/>
  <c r="AB89" i="2"/>
  <c r="AA89" i="2" s="1"/>
  <c r="AE89" i="2"/>
  <c r="AC89" i="2" s="1"/>
  <c r="AN89" i="2"/>
  <c r="AM89" i="2" s="1"/>
  <c r="AQ89" i="2"/>
  <c r="AO89" i="2" s="1"/>
  <c r="AW89" i="2" s="1" a="1"/>
  <c r="AW89" i="2" s="1"/>
  <c r="AZ89" i="2"/>
  <c r="AY89" i="2" s="1"/>
  <c r="BC89" i="2"/>
  <c r="BA89" i="2" s="1"/>
  <c r="BI89" i="2" s="1" a="1"/>
  <c r="BI89" i="2" s="1"/>
  <c r="BL89" i="2"/>
  <c r="BK89" i="2" s="1"/>
  <c r="D90" i="2"/>
  <c r="N90" i="2"/>
  <c r="P90" i="2"/>
  <c r="S90" i="2"/>
  <c r="Q90" i="2" s="1"/>
  <c r="AB90" i="2"/>
  <c r="AA90" i="2" s="1"/>
  <c r="AE90" i="2"/>
  <c r="AC90" i="2" s="1"/>
  <c r="AN90" i="2"/>
  <c r="AM90" i="2" s="1"/>
  <c r="AQ90" i="2"/>
  <c r="AO90" i="2" s="1"/>
  <c r="AW90" i="2" s="1" a="1"/>
  <c r="AW90" i="2" s="1"/>
  <c r="AZ90" i="2"/>
  <c r="AY90" i="2" s="1"/>
  <c r="BC90" i="2"/>
  <c r="BA90" i="2" s="1"/>
  <c r="BI90" i="2" s="1" a="1"/>
  <c r="BI90" i="2" s="1"/>
  <c r="BL90" i="2"/>
  <c r="BK90" i="2" s="1"/>
  <c r="D91" i="2"/>
  <c r="N91" i="2"/>
  <c r="P91" i="2"/>
  <c r="S91" i="2"/>
  <c r="Q91" i="2" s="1"/>
  <c r="AB91" i="2"/>
  <c r="AA91" i="2" s="1"/>
  <c r="AE91" i="2"/>
  <c r="AC91" i="2" s="1"/>
  <c r="AK91" i="2" s="1" a="1"/>
  <c r="AK91" i="2" s="1"/>
  <c r="AN91" i="2"/>
  <c r="AM91" i="2" s="1"/>
  <c r="AQ91" i="2"/>
  <c r="AO91" i="2" s="1"/>
  <c r="AW91" i="2" s="1" a="1"/>
  <c r="AW91" i="2" s="1"/>
  <c r="AZ91" i="2"/>
  <c r="AY91" i="2" s="1"/>
  <c r="BC91" i="2"/>
  <c r="BA91" i="2" s="1"/>
  <c r="BI91" i="2" s="1" a="1"/>
  <c r="BI91" i="2" s="1"/>
  <c r="BL91" i="2"/>
  <c r="BK91" i="2" s="1"/>
  <c r="D92" i="2"/>
  <c r="N92" i="2"/>
  <c r="P92" i="2"/>
  <c r="S92" i="2"/>
  <c r="Q92" i="2" s="1"/>
  <c r="AB92" i="2"/>
  <c r="AA92" i="2" s="1"/>
  <c r="AE92" i="2"/>
  <c r="AC92" i="2" s="1"/>
  <c r="AK92" i="2" s="1" a="1"/>
  <c r="AK92" i="2" s="1"/>
  <c r="AN92" i="2"/>
  <c r="AM92" i="2" s="1"/>
  <c r="AQ92" i="2"/>
  <c r="AO92" i="2" s="1"/>
  <c r="AW92" i="2" s="1" a="1"/>
  <c r="AW92" i="2" s="1"/>
  <c r="AZ92" i="2"/>
  <c r="AY92" i="2" s="1"/>
  <c r="BC92" i="2"/>
  <c r="BA92" i="2" s="1"/>
  <c r="BI92" i="2" s="1" a="1"/>
  <c r="BI92" i="2" s="1"/>
  <c r="BL92" i="2"/>
  <c r="BK92" i="2" s="1"/>
  <c r="D93" i="2"/>
  <c r="N93" i="2"/>
  <c r="P93" i="2"/>
  <c r="S93" i="2"/>
  <c r="Q93" i="2" s="1"/>
  <c r="AB93" i="2"/>
  <c r="AA93" i="2" s="1"/>
  <c r="AE93" i="2"/>
  <c r="AC93" i="2" s="1"/>
  <c r="AN93" i="2"/>
  <c r="AM93" i="2" s="1"/>
  <c r="AQ93" i="2"/>
  <c r="AO93" i="2" s="1"/>
  <c r="AW93" i="2" s="1" a="1"/>
  <c r="AW93" i="2" s="1"/>
  <c r="AZ93" i="2"/>
  <c r="AY93" i="2" s="1"/>
  <c r="BC93" i="2"/>
  <c r="BA93" i="2" s="1"/>
  <c r="BI93" i="2" s="1" a="1"/>
  <c r="BI93" i="2" s="1"/>
  <c r="BL93" i="2"/>
  <c r="BK93" i="2" s="1"/>
  <c r="D94" i="2"/>
  <c r="N94" i="2"/>
  <c r="P94" i="2"/>
  <c r="S94" i="2"/>
  <c r="Q94" i="2" s="1"/>
  <c r="AB94" i="2"/>
  <c r="AA94" i="2" s="1"/>
  <c r="AE94" i="2"/>
  <c r="AC94" i="2" s="1"/>
  <c r="AN94" i="2"/>
  <c r="AM94" i="2" s="1"/>
  <c r="AQ94" i="2"/>
  <c r="AO94" i="2" s="1"/>
  <c r="AW94" i="2" s="1" a="1"/>
  <c r="AW94" i="2" s="1"/>
  <c r="AZ94" i="2"/>
  <c r="AY94" i="2" s="1"/>
  <c r="BC94" i="2"/>
  <c r="BA94" i="2" s="1"/>
  <c r="BI94" i="2" s="1" a="1"/>
  <c r="BI94" i="2" s="1"/>
  <c r="BL94" i="2"/>
  <c r="BK94" i="2" s="1"/>
  <c r="D95" i="2"/>
  <c r="N95" i="2"/>
  <c r="P95" i="2"/>
  <c r="S95" i="2"/>
  <c r="Q95" i="2" s="1"/>
  <c r="AB95" i="2"/>
  <c r="AA95" i="2" s="1"/>
  <c r="AE95" i="2"/>
  <c r="AC95" i="2" s="1"/>
  <c r="AN95" i="2"/>
  <c r="AM95" i="2" s="1"/>
  <c r="AQ95" i="2"/>
  <c r="AO95" i="2" s="1"/>
  <c r="AW95" i="2" s="1" a="1"/>
  <c r="AW95" i="2" s="1"/>
  <c r="AZ95" i="2"/>
  <c r="AY95" i="2" s="1"/>
  <c r="BC95" i="2"/>
  <c r="BA95" i="2" s="1"/>
  <c r="BI95" i="2" s="1" a="1"/>
  <c r="BI95" i="2" s="1"/>
  <c r="BL95" i="2"/>
  <c r="BK95" i="2" s="1"/>
  <c r="D96" i="2"/>
  <c r="N96" i="2"/>
  <c r="P96" i="2"/>
  <c r="S96" i="2"/>
  <c r="Q96" i="2" s="1"/>
  <c r="AB96" i="2"/>
  <c r="AA96" i="2" s="1"/>
  <c r="AE96" i="2"/>
  <c r="AC96" i="2" s="1"/>
  <c r="AN96" i="2"/>
  <c r="AM96" i="2" s="1"/>
  <c r="AQ96" i="2"/>
  <c r="AO96" i="2" s="1"/>
  <c r="AW96" i="2" s="1" a="1"/>
  <c r="AW96" i="2" s="1"/>
  <c r="AZ96" i="2"/>
  <c r="AY96" i="2" s="1"/>
  <c r="BC96" i="2"/>
  <c r="BA96" i="2" s="1"/>
  <c r="BI96" i="2" s="1" a="1"/>
  <c r="BI96" i="2" s="1"/>
  <c r="BL96" i="2"/>
  <c r="BK96" i="2" s="1"/>
  <c r="D97" i="2"/>
  <c r="N97" i="2"/>
  <c r="P97" i="2"/>
  <c r="S97" i="2"/>
  <c r="Q97" i="2" s="1"/>
  <c r="AB97" i="2"/>
  <c r="AA97" i="2" s="1"/>
  <c r="AE97" i="2"/>
  <c r="AC97" i="2" s="1"/>
  <c r="AN97" i="2"/>
  <c r="AM97" i="2" s="1"/>
  <c r="AQ97" i="2"/>
  <c r="AO97" i="2" s="1"/>
  <c r="AW97" i="2" s="1" a="1"/>
  <c r="AW97" i="2" s="1"/>
  <c r="AZ97" i="2"/>
  <c r="AY97" i="2" s="1"/>
  <c r="BC97" i="2"/>
  <c r="BA97" i="2" s="1"/>
  <c r="BI97" i="2" s="1" a="1"/>
  <c r="BI97" i="2" s="1"/>
  <c r="BL97" i="2"/>
  <c r="BK97" i="2" s="1"/>
  <c r="D98" i="2"/>
  <c r="N98" i="2"/>
  <c r="P98" i="2"/>
  <c r="S98" i="2"/>
  <c r="Q98" i="2" s="1"/>
  <c r="AB98" i="2"/>
  <c r="AA98" i="2" s="1"/>
  <c r="AE98" i="2"/>
  <c r="AC98" i="2" s="1"/>
  <c r="AN98" i="2"/>
  <c r="AM98" i="2" s="1"/>
  <c r="AQ98" i="2"/>
  <c r="AO98" i="2" s="1"/>
  <c r="AW98" i="2" s="1" a="1"/>
  <c r="AW98" i="2" s="1"/>
  <c r="AZ98" i="2"/>
  <c r="AY98" i="2" s="1"/>
  <c r="BC98" i="2"/>
  <c r="BA98" i="2" s="1"/>
  <c r="BI98" i="2" s="1" a="1"/>
  <c r="BI98" i="2" s="1"/>
  <c r="BL98" i="2"/>
  <c r="BK98" i="2" s="1"/>
  <c r="D99" i="2"/>
  <c r="N99" i="2"/>
  <c r="P99" i="2"/>
  <c r="S99" i="2"/>
  <c r="Q99" i="2" s="1"/>
  <c r="AB99" i="2"/>
  <c r="AA99" i="2" s="1"/>
  <c r="AE99" i="2"/>
  <c r="AC99" i="2" s="1"/>
  <c r="AK99" i="2" s="1" a="1"/>
  <c r="AK99" i="2" s="1"/>
  <c r="AN99" i="2"/>
  <c r="AM99" i="2" s="1"/>
  <c r="AQ99" i="2"/>
  <c r="AO99" i="2" s="1"/>
  <c r="AW99" i="2" s="1" a="1"/>
  <c r="AW99" i="2" s="1"/>
  <c r="AZ99" i="2"/>
  <c r="AY99" i="2" s="1"/>
  <c r="BC99" i="2"/>
  <c r="BA99" i="2" s="1"/>
  <c r="BI99" i="2" s="1" a="1"/>
  <c r="BI99" i="2" s="1"/>
  <c r="BL99" i="2"/>
  <c r="BK99" i="2" s="1"/>
  <c r="D100" i="2"/>
  <c r="N100" i="2"/>
  <c r="P100" i="2"/>
  <c r="S100" i="2"/>
  <c r="Q100" i="2" s="1"/>
  <c r="AB100" i="2"/>
  <c r="AA100" i="2" s="1"/>
  <c r="AE100" i="2"/>
  <c r="AC100" i="2" s="1"/>
  <c r="AK100" i="2" s="1" a="1"/>
  <c r="AK100" i="2" s="1"/>
  <c r="AN100" i="2"/>
  <c r="AM100" i="2" s="1"/>
  <c r="AQ100" i="2"/>
  <c r="AO100" i="2" s="1"/>
  <c r="AW100" i="2" s="1" a="1"/>
  <c r="AW100" i="2" s="1"/>
  <c r="AZ100" i="2"/>
  <c r="AY100" i="2" s="1"/>
  <c r="BC100" i="2"/>
  <c r="BA100" i="2" s="1"/>
  <c r="BI100" i="2" s="1" a="1"/>
  <c r="BI100" i="2" s="1"/>
  <c r="BL100" i="2"/>
  <c r="BK100" i="2" s="1"/>
  <c r="D101" i="2"/>
  <c r="N101" i="2"/>
  <c r="P101" i="2"/>
  <c r="S101" i="2"/>
  <c r="Q101" i="2" s="1"/>
  <c r="AB101" i="2"/>
  <c r="AA101" i="2" s="1"/>
  <c r="AE101" i="2"/>
  <c r="AC101" i="2" s="1"/>
  <c r="AN101" i="2"/>
  <c r="AM101" i="2" s="1"/>
  <c r="AQ101" i="2"/>
  <c r="AO101" i="2" s="1"/>
  <c r="AW101" i="2" s="1" a="1"/>
  <c r="AW101" i="2" s="1"/>
  <c r="AZ101" i="2"/>
  <c r="AY101" i="2" s="1"/>
  <c r="BC101" i="2"/>
  <c r="BA101" i="2" s="1"/>
  <c r="BI101" i="2" s="1" a="1"/>
  <c r="BI101" i="2" s="1"/>
  <c r="BL101" i="2"/>
  <c r="BK101" i="2" s="1"/>
  <c r="D102" i="2"/>
  <c r="N102" i="2"/>
  <c r="P102" i="2"/>
  <c r="S102" i="2"/>
  <c r="Q102" i="2" s="1"/>
  <c r="AB102" i="2"/>
  <c r="AA102" i="2" s="1"/>
  <c r="AE102" i="2"/>
  <c r="AC102" i="2" s="1"/>
  <c r="AK102" i="2" s="1" a="1"/>
  <c r="AK102" i="2" s="1"/>
  <c r="AN102" i="2"/>
  <c r="AM102" i="2" s="1"/>
  <c r="AQ102" i="2"/>
  <c r="AO102" i="2" s="1"/>
  <c r="AW102" i="2" s="1" a="1"/>
  <c r="AW102" i="2" s="1"/>
  <c r="AZ102" i="2"/>
  <c r="AY102" i="2" s="1"/>
  <c r="BC102" i="2"/>
  <c r="BA102" i="2" s="1"/>
  <c r="BI102" i="2" s="1" a="1"/>
  <c r="BI102" i="2" s="1"/>
  <c r="BL102" i="2"/>
  <c r="BK102" i="2" s="1"/>
  <c r="D103" i="2"/>
  <c r="N103" i="2"/>
  <c r="P103" i="2"/>
  <c r="S103" i="2"/>
  <c r="Q103" i="2" s="1"/>
  <c r="AB103" i="2"/>
  <c r="AA103" i="2" s="1"/>
  <c r="AE103" i="2"/>
  <c r="AC103" i="2" s="1"/>
  <c r="AN103" i="2"/>
  <c r="AM103" i="2" s="1"/>
  <c r="AQ103" i="2"/>
  <c r="AO103" i="2" s="1"/>
  <c r="AW103" i="2" s="1" a="1"/>
  <c r="AW103" i="2" s="1"/>
  <c r="AZ103" i="2"/>
  <c r="AY103" i="2" s="1"/>
  <c r="BC103" i="2"/>
  <c r="BA103" i="2" s="1"/>
  <c r="BI103" i="2" s="1" a="1"/>
  <c r="BI103" i="2" s="1"/>
  <c r="BL103" i="2"/>
  <c r="BK103" i="2" s="1"/>
  <c r="D104" i="2"/>
  <c r="N104" i="2"/>
  <c r="P104" i="2"/>
  <c r="S104" i="2"/>
  <c r="Q104" i="2" s="1"/>
  <c r="AB104" i="2"/>
  <c r="AA104" i="2" s="1"/>
  <c r="AE104" i="2"/>
  <c r="AC104" i="2" s="1"/>
  <c r="AN104" i="2"/>
  <c r="AM104" i="2" s="1"/>
  <c r="AQ104" i="2"/>
  <c r="AO104" i="2" s="1"/>
  <c r="AW104" i="2" s="1" a="1"/>
  <c r="AW104" i="2" s="1"/>
  <c r="AZ104" i="2"/>
  <c r="AY104" i="2" s="1"/>
  <c r="BC104" i="2"/>
  <c r="BA104" i="2" s="1"/>
  <c r="BI104" i="2" s="1" a="1"/>
  <c r="BI104" i="2" s="1"/>
  <c r="BL104" i="2"/>
  <c r="BK104" i="2" s="1"/>
  <c r="D105" i="2"/>
  <c r="N105" i="2"/>
  <c r="P105" i="2"/>
  <c r="S105" i="2"/>
  <c r="Q105" i="2" s="1"/>
  <c r="AB105" i="2"/>
  <c r="AA105" i="2" s="1"/>
  <c r="AE105" i="2"/>
  <c r="AC105" i="2" s="1"/>
  <c r="AN105" i="2"/>
  <c r="AM105" i="2" s="1"/>
  <c r="AQ105" i="2"/>
  <c r="AO105" i="2" s="1"/>
  <c r="AW105" i="2" s="1" a="1"/>
  <c r="AW105" i="2" s="1"/>
  <c r="AZ105" i="2"/>
  <c r="AY105" i="2" s="1"/>
  <c r="BC105" i="2"/>
  <c r="BA105" i="2" s="1"/>
  <c r="BI105" i="2" s="1" a="1"/>
  <c r="BI105" i="2" s="1"/>
  <c r="BL105" i="2"/>
  <c r="BK105" i="2" s="1"/>
  <c r="D106" i="2"/>
  <c r="N106" i="2"/>
  <c r="P106" i="2"/>
  <c r="S106" i="2"/>
  <c r="Q106" i="2" s="1"/>
  <c r="AB106" i="2"/>
  <c r="AA106" i="2" s="1"/>
  <c r="AE106" i="2"/>
  <c r="AC106" i="2" s="1"/>
  <c r="AK106" i="2" s="1" a="1"/>
  <c r="AK106" i="2" s="1"/>
  <c r="AN106" i="2"/>
  <c r="AM106" i="2" s="1"/>
  <c r="AQ106" i="2"/>
  <c r="AO106" i="2" s="1"/>
  <c r="AW106" i="2" s="1" a="1"/>
  <c r="AW106" i="2" s="1"/>
  <c r="AZ106" i="2"/>
  <c r="AY106" i="2" s="1"/>
  <c r="BC106" i="2"/>
  <c r="BA106" i="2" s="1"/>
  <c r="BI106" i="2" s="1" a="1"/>
  <c r="BI106" i="2" s="1"/>
  <c r="BL106" i="2"/>
  <c r="BK106" i="2" s="1"/>
  <c r="D107" i="2"/>
  <c r="N107" i="2"/>
  <c r="P107" i="2"/>
  <c r="S107" i="2"/>
  <c r="Q107" i="2" s="1"/>
  <c r="AB107" i="2"/>
  <c r="AA107" i="2" s="1"/>
  <c r="AE107" i="2"/>
  <c r="AC107" i="2" s="1"/>
  <c r="AK107" i="2" s="1" a="1"/>
  <c r="AK107" i="2" s="1"/>
  <c r="AN107" i="2"/>
  <c r="AM107" i="2" s="1"/>
  <c r="AQ107" i="2"/>
  <c r="AO107" i="2" s="1"/>
  <c r="AW107" i="2" s="1" a="1"/>
  <c r="AW107" i="2" s="1"/>
  <c r="AZ107" i="2"/>
  <c r="AY107" i="2" s="1"/>
  <c r="BC107" i="2"/>
  <c r="BA107" i="2" s="1"/>
  <c r="BI107" i="2" s="1" a="1"/>
  <c r="BI107" i="2" s="1"/>
  <c r="BL107" i="2"/>
  <c r="BK107" i="2" s="1"/>
  <c r="D108" i="2"/>
  <c r="N108" i="2"/>
  <c r="P108" i="2"/>
  <c r="S108" i="2"/>
  <c r="Q108" i="2" s="1"/>
  <c r="AB108" i="2"/>
  <c r="AA108" i="2" s="1"/>
  <c r="AE108" i="2"/>
  <c r="AC108" i="2" s="1"/>
  <c r="AK108" i="2" s="1" a="1"/>
  <c r="AK108" i="2" s="1"/>
  <c r="AN108" i="2"/>
  <c r="AM108" i="2" s="1"/>
  <c r="AQ108" i="2"/>
  <c r="AO108" i="2" s="1"/>
  <c r="AW108" i="2" s="1" a="1"/>
  <c r="AW108" i="2" s="1"/>
  <c r="AZ108" i="2"/>
  <c r="AY108" i="2" s="1"/>
  <c r="BC108" i="2"/>
  <c r="BA108" i="2" s="1"/>
  <c r="BI108" i="2" s="1" a="1"/>
  <c r="BI108" i="2" s="1"/>
  <c r="BL108" i="2"/>
  <c r="BK108" i="2" s="1"/>
  <c r="D109" i="2"/>
  <c r="N109" i="2"/>
  <c r="P109" i="2"/>
  <c r="S109" i="2"/>
  <c r="Q109" i="2" s="1"/>
  <c r="AB109" i="2"/>
  <c r="AA109" i="2" s="1"/>
  <c r="AE109" i="2"/>
  <c r="AC109" i="2" s="1"/>
  <c r="AN109" i="2"/>
  <c r="AM109" i="2" s="1"/>
  <c r="AQ109" i="2"/>
  <c r="AO109" i="2" s="1"/>
  <c r="AW109" i="2" s="1" a="1"/>
  <c r="AW109" i="2" s="1"/>
  <c r="AZ109" i="2"/>
  <c r="AY109" i="2" s="1"/>
  <c r="BC109" i="2"/>
  <c r="BA109" i="2" s="1"/>
  <c r="BI109" i="2" s="1" a="1"/>
  <c r="BI109" i="2" s="1"/>
  <c r="BL109" i="2"/>
  <c r="BK109" i="2" s="1"/>
  <c r="D110" i="2"/>
  <c r="N110" i="2"/>
  <c r="P110" i="2"/>
  <c r="S110" i="2"/>
  <c r="Q110" i="2" s="1"/>
  <c r="AB110" i="2"/>
  <c r="AA110" i="2" s="1"/>
  <c r="AE110" i="2"/>
  <c r="AC110" i="2" s="1"/>
  <c r="AK110" i="2" s="1" a="1"/>
  <c r="AK110" i="2" s="1"/>
  <c r="AN110" i="2"/>
  <c r="AM110" i="2" s="1"/>
  <c r="AQ110" i="2"/>
  <c r="AO110" i="2" s="1"/>
  <c r="AW110" i="2" s="1" a="1"/>
  <c r="AW110" i="2" s="1"/>
  <c r="AZ110" i="2"/>
  <c r="AY110" i="2" s="1"/>
  <c r="BC110" i="2"/>
  <c r="BA110" i="2" s="1"/>
  <c r="BI110" i="2" s="1" a="1"/>
  <c r="BI110" i="2" s="1"/>
  <c r="BL110" i="2"/>
  <c r="BK110" i="2" s="1"/>
  <c r="D111" i="2"/>
  <c r="N111" i="2"/>
  <c r="P111" i="2"/>
  <c r="S111" i="2"/>
  <c r="Q111" i="2" s="1"/>
  <c r="AB111" i="2"/>
  <c r="AA111" i="2" s="1"/>
  <c r="AE111" i="2"/>
  <c r="AC111" i="2" s="1"/>
  <c r="AN111" i="2"/>
  <c r="AM111" i="2" s="1"/>
  <c r="AQ111" i="2"/>
  <c r="AO111" i="2" s="1"/>
  <c r="AW111" i="2" s="1" a="1"/>
  <c r="AW111" i="2" s="1"/>
  <c r="AZ111" i="2"/>
  <c r="AY111" i="2" s="1"/>
  <c r="BC111" i="2"/>
  <c r="BA111" i="2" s="1"/>
  <c r="BI111" i="2" s="1" a="1"/>
  <c r="BI111" i="2" s="1"/>
  <c r="BL111" i="2"/>
  <c r="BK111" i="2" s="1"/>
  <c r="D112" i="2"/>
  <c r="N112" i="2"/>
  <c r="P112" i="2"/>
  <c r="S112" i="2"/>
  <c r="Q112" i="2" s="1"/>
  <c r="AB112" i="2"/>
  <c r="AA112" i="2" s="1"/>
  <c r="AE112" i="2"/>
  <c r="AC112" i="2" s="1"/>
  <c r="AN112" i="2"/>
  <c r="AM112" i="2" s="1"/>
  <c r="AQ112" i="2"/>
  <c r="AO112" i="2" s="1"/>
  <c r="AW112" i="2" s="1" a="1"/>
  <c r="AW112" i="2" s="1"/>
  <c r="AZ112" i="2"/>
  <c r="AY112" i="2" s="1"/>
  <c r="BC112" i="2"/>
  <c r="BA112" i="2" s="1"/>
  <c r="BI112" i="2" s="1" a="1"/>
  <c r="BI112" i="2" s="1"/>
  <c r="BL112" i="2"/>
  <c r="BK112" i="2" s="1"/>
  <c r="D113" i="2"/>
  <c r="N113" i="2"/>
  <c r="P113" i="2"/>
  <c r="S113" i="2"/>
  <c r="Q113" i="2" s="1"/>
  <c r="AB113" i="2"/>
  <c r="AA113" i="2" s="1"/>
  <c r="AE113" i="2"/>
  <c r="AC113" i="2" s="1"/>
  <c r="AN113" i="2"/>
  <c r="AM113" i="2" s="1"/>
  <c r="AQ113" i="2"/>
  <c r="AO113" i="2" s="1"/>
  <c r="AW113" i="2" s="1" a="1"/>
  <c r="AW113" i="2" s="1"/>
  <c r="AZ113" i="2"/>
  <c r="AY113" i="2" s="1"/>
  <c r="BC113" i="2"/>
  <c r="BA113" i="2" s="1"/>
  <c r="BI113" i="2" s="1" a="1"/>
  <c r="BI113" i="2" s="1"/>
  <c r="BL113" i="2"/>
  <c r="BK113" i="2" s="1"/>
  <c r="D114" i="2"/>
  <c r="N114" i="2"/>
  <c r="P114" i="2"/>
  <c r="S114" i="2"/>
  <c r="Q114" i="2" s="1"/>
  <c r="AB114" i="2"/>
  <c r="AA114" i="2" s="1"/>
  <c r="AE114" i="2"/>
  <c r="AC114" i="2" s="1"/>
  <c r="AK114" i="2" s="1" a="1"/>
  <c r="AK114" i="2" s="1"/>
  <c r="AN114" i="2"/>
  <c r="AM114" i="2" s="1"/>
  <c r="AQ114" i="2"/>
  <c r="AO114" i="2" s="1"/>
  <c r="AW114" i="2" s="1" a="1"/>
  <c r="AW114" i="2" s="1"/>
  <c r="AZ114" i="2"/>
  <c r="AY114" i="2" s="1"/>
  <c r="BC114" i="2"/>
  <c r="BA114" i="2" s="1"/>
  <c r="BI114" i="2" s="1" a="1"/>
  <c r="BI114" i="2" s="1"/>
  <c r="BL114" i="2"/>
  <c r="BK114" i="2" s="1"/>
  <c r="D115" i="2"/>
  <c r="N115" i="2"/>
  <c r="P115" i="2"/>
  <c r="S115" i="2"/>
  <c r="Q115" i="2" s="1"/>
  <c r="AB115" i="2"/>
  <c r="AA115" i="2" s="1"/>
  <c r="AE115" i="2"/>
  <c r="AC115" i="2" s="1"/>
  <c r="AK115" i="2" s="1" a="1"/>
  <c r="AK115" i="2" s="1"/>
  <c r="AN115" i="2"/>
  <c r="AM115" i="2" s="1"/>
  <c r="AQ115" i="2"/>
  <c r="AO115" i="2" s="1"/>
  <c r="AW115" i="2" s="1" a="1"/>
  <c r="AW115" i="2" s="1"/>
  <c r="AZ115" i="2"/>
  <c r="AY115" i="2" s="1"/>
  <c r="BC115" i="2"/>
  <c r="BA115" i="2" s="1"/>
  <c r="BI115" i="2" s="1" a="1"/>
  <c r="BI115" i="2" s="1"/>
  <c r="BL115" i="2"/>
  <c r="BK115" i="2" s="1"/>
  <c r="D116" i="2"/>
  <c r="N116" i="2"/>
  <c r="P116" i="2"/>
  <c r="S116" i="2"/>
  <c r="Q116" i="2" s="1"/>
  <c r="AB116" i="2"/>
  <c r="AA116" i="2" s="1"/>
  <c r="AE116" i="2"/>
  <c r="AC116" i="2" s="1"/>
  <c r="AK116" i="2" s="1" a="1"/>
  <c r="AK116" i="2" s="1"/>
  <c r="AN116" i="2"/>
  <c r="AM116" i="2" s="1"/>
  <c r="AQ116" i="2"/>
  <c r="AO116" i="2" s="1"/>
  <c r="AW116" i="2" s="1" a="1"/>
  <c r="AW116" i="2" s="1"/>
  <c r="AZ116" i="2"/>
  <c r="AY116" i="2" s="1"/>
  <c r="BC116" i="2"/>
  <c r="BA116" i="2" s="1"/>
  <c r="BI116" i="2" s="1" a="1"/>
  <c r="BI116" i="2" s="1"/>
  <c r="BL116" i="2"/>
  <c r="BK116" i="2" s="1"/>
  <c r="D117" i="2"/>
  <c r="N117" i="2"/>
  <c r="P117" i="2"/>
  <c r="S117" i="2"/>
  <c r="Q117" i="2" s="1"/>
  <c r="AB117" i="2"/>
  <c r="AA117" i="2" s="1"/>
  <c r="AE117" i="2"/>
  <c r="AC117" i="2" s="1"/>
  <c r="AN117" i="2"/>
  <c r="AM117" i="2" s="1"/>
  <c r="AQ117" i="2"/>
  <c r="AO117" i="2" s="1"/>
  <c r="AW117" i="2" s="1" a="1"/>
  <c r="AW117" i="2" s="1"/>
  <c r="AZ117" i="2"/>
  <c r="AY117" i="2" s="1"/>
  <c r="BC117" i="2"/>
  <c r="BA117" i="2" s="1"/>
  <c r="BI117" i="2" s="1" a="1"/>
  <c r="BI117" i="2" s="1"/>
  <c r="BL117" i="2"/>
  <c r="BK117" i="2" s="1"/>
  <c r="D118" i="2"/>
  <c r="N118" i="2"/>
  <c r="P118" i="2"/>
  <c r="S118" i="2"/>
  <c r="Q118" i="2" s="1"/>
  <c r="AB118" i="2"/>
  <c r="AA118" i="2" s="1"/>
  <c r="AE118" i="2"/>
  <c r="AC118" i="2" s="1"/>
  <c r="AK118" i="2" s="1" a="1"/>
  <c r="AK118" i="2" s="1"/>
  <c r="AN118" i="2"/>
  <c r="AM118" i="2" s="1"/>
  <c r="AQ118" i="2"/>
  <c r="AO118" i="2" s="1"/>
  <c r="AW118" i="2" s="1" a="1"/>
  <c r="AW118" i="2" s="1"/>
  <c r="AZ118" i="2"/>
  <c r="AY118" i="2" s="1"/>
  <c r="BC118" i="2"/>
  <c r="BA118" i="2" s="1"/>
  <c r="BI118" i="2" s="1" a="1"/>
  <c r="BI118" i="2" s="1"/>
  <c r="BL118" i="2"/>
  <c r="BK118" i="2" s="1"/>
  <c r="D119" i="2"/>
  <c r="N119" i="2"/>
  <c r="P119" i="2"/>
  <c r="S119" i="2"/>
  <c r="Q119" i="2" s="1"/>
  <c r="AB119" i="2"/>
  <c r="AA119" i="2" s="1"/>
  <c r="AE119" i="2"/>
  <c r="AC119" i="2" s="1"/>
  <c r="AN119" i="2"/>
  <c r="AM119" i="2" s="1"/>
  <c r="AQ119" i="2"/>
  <c r="AO119" i="2" s="1"/>
  <c r="AW119" i="2" s="1" a="1"/>
  <c r="AW119" i="2" s="1"/>
  <c r="AZ119" i="2"/>
  <c r="AY119" i="2" s="1"/>
  <c r="BC119" i="2"/>
  <c r="BA119" i="2" s="1"/>
  <c r="BI119" i="2" s="1" a="1"/>
  <c r="BI119" i="2" s="1"/>
  <c r="BL119" i="2"/>
  <c r="BK119" i="2" s="1"/>
  <c r="D120" i="2"/>
  <c r="N120" i="2"/>
  <c r="P120" i="2"/>
  <c r="S120" i="2"/>
  <c r="Q120" i="2" s="1"/>
  <c r="AB120" i="2"/>
  <c r="AA120" i="2" s="1"/>
  <c r="AE120" i="2"/>
  <c r="AC120" i="2" s="1"/>
  <c r="AN120" i="2"/>
  <c r="AM120" i="2" s="1"/>
  <c r="AQ120" i="2"/>
  <c r="AO120" i="2" s="1"/>
  <c r="AW120" i="2" s="1" a="1"/>
  <c r="AW120" i="2" s="1"/>
  <c r="AZ120" i="2"/>
  <c r="AY120" i="2" s="1"/>
  <c r="BC120" i="2"/>
  <c r="BA120" i="2" s="1"/>
  <c r="BI120" i="2" s="1" a="1"/>
  <c r="BI120" i="2" s="1"/>
  <c r="BL120" i="2"/>
  <c r="BK120" i="2" s="1"/>
  <c r="D121" i="2"/>
  <c r="N121" i="2"/>
  <c r="P121" i="2"/>
  <c r="S121" i="2"/>
  <c r="Q121" i="2" s="1"/>
  <c r="AB121" i="2"/>
  <c r="AA121" i="2" s="1"/>
  <c r="AE121" i="2"/>
  <c r="AC121" i="2" s="1"/>
  <c r="AN121" i="2"/>
  <c r="AM121" i="2" s="1"/>
  <c r="AQ121" i="2"/>
  <c r="AO121" i="2" s="1"/>
  <c r="AW121" i="2" s="1" a="1"/>
  <c r="AW121" i="2" s="1"/>
  <c r="AZ121" i="2"/>
  <c r="AY121" i="2" s="1"/>
  <c r="BC121" i="2"/>
  <c r="BA121" i="2" s="1"/>
  <c r="BI121" i="2" s="1" a="1"/>
  <c r="BI121" i="2" s="1"/>
  <c r="BL121" i="2"/>
  <c r="BK121" i="2" s="1"/>
  <c r="D122" i="2"/>
  <c r="N122" i="2"/>
  <c r="P122" i="2"/>
  <c r="S122" i="2"/>
  <c r="Q122" i="2" s="1"/>
  <c r="AB122" i="2"/>
  <c r="AA122" i="2" s="1"/>
  <c r="AE122" i="2"/>
  <c r="AC122" i="2" s="1"/>
  <c r="AN122" i="2"/>
  <c r="AM122" i="2" s="1"/>
  <c r="AQ122" i="2"/>
  <c r="AO122" i="2" s="1"/>
  <c r="AW122" i="2" s="1" a="1"/>
  <c r="AW122" i="2" s="1"/>
  <c r="AZ122" i="2"/>
  <c r="AY122" i="2" s="1"/>
  <c r="BC122" i="2"/>
  <c r="BA122" i="2" s="1"/>
  <c r="BI122" i="2" s="1" a="1"/>
  <c r="BI122" i="2" s="1"/>
  <c r="BL122" i="2"/>
  <c r="BK122" i="2" s="1"/>
  <c r="D123" i="2"/>
  <c r="N123" i="2"/>
  <c r="P123" i="2"/>
  <c r="S123" i="2"/>
  <c r="Q123" i="2" s="1"/>
  <c r="AB123" i="2"/>
  <c r="AA123" i="2" s="1"/>
  <c r="AE123" i="2"/>
  <c r="AC123" i="2" s="1"/>
  <c r="AK123" i="2" s="1" a="1"/>
  <c r="AK123" i="2" s="1"/>
  <c r="AN123" i="2"/>
  <c r="AM123" i="2" s="1"/>
  <c r="AQ123" i="2"/>
  <c r="AO123" i="2" s="1"/>
  <c r="AW123" i="2" s="1" a="1"/>
  <c r="AW123" i="2" s="1"/>
  <c r="AZ123" i="2"/>
  <c r="AY123" i="2" s="1"/>
  <c r="BC123" i="2"/>
  <c r="BA123" i="2" s="1"/>
  <c r="BI123" i="2" s="1" a="1"/>
  <c r="BI123" i="2" s="1"/>
  <c r="BL123" i="2"/>
  <c r="BK123" i="2" s="1"/>
  <c r="D124" i="2"/>
  <c r="N124" i="2"/>
  <c r="P124" i="2"/>
  <c r="S124" i="2"/>
  <c r="Q124" i="2" s="1"/>
  <c r="AB124" i="2"/>
  <c r="AA124" i="2" s="1"/>
  <c r="AE124" i="2"/>
  <c r="AC124" i="2" s="1"/>
  <c r="AK124" i="2" s="1" a="1"/>
  <c r="AK124" i="2" s="1"/>
  <c r="AN124" i="2"/>
  <c r="AM124" i="2" s="1"/>
  <c r="AQ124" i="2"/>
  <c r="AO124" i="2" s="1"/>
  <c r="AW124" i="2" s="1" a="1"/>
  <c r="AW124" i="2" s="1"/>
  <c r="AZ124" i="2"/>
  <c r="AY124" i="2" s="1"/>
  <c r="BC124" i="2"/>
  <c r="BA124" i="2" s="1"/>
  <c r="BI124" i="2" s="1" a="1"/>
  <c r="BI124" i="2" s="1"/>
  <c r="BL124" i="2"/>
  <c r="BK124" i="2" s="1"/>
  <c r="D125" i="2"/>
  <c r="N125" i="2"/>
  <c r="P125" i="2"/>
  <c r="S125" i="2"/>
  <c r="Q125" i="2" s="1"/>
  <c r="AB125" i="2"/>
  <c r="AA125" i="2" s="1"/>
  <c r="AE125" i="2"/>
  <c r="AC125" i="2" s="1"/>
  <c r="AN125" i="2"/>
  <c r="AM125" i="2" s="1"/>
  <c r="AQ125" i="2"/>
  <c r="AO125" i="2" s="1"/>
  <c r="AW125" i="2" s="1" a="1"/>
  <c r="AW125" i="2" s="1"/>
  <c r="AZ125" i="2"/>
  <c r="AY125" i="2" s="1"/>
  <c r="BC125" i="2"/>
  <c r="BA125" i="2" s="1"/>
  <c r="BI125" i="2" s="1" a="1"/>
  <c r="BI125" i="2" s="1"/>
  <c r="BL125" i="2"/>
  <c r="BK125" i="2" s="1"/>
  <c r="D126" i="2"/>
  <c r="N126" i="2"/>
  <c r="P126" i="2"/>
  <c r="S126" i="2"/>
  <c r="Q126" i="2" s="1"/>
  <c r="AB126" i="2"/>
  <c r="AA126" i="2" s="1"/>
  <c r="AE126" i="2"/>
  <c r="AC126" i="2" s="1"/>
  <c r="AK126" i="2" s="1" a="1"/>
  <c r="AK126" i="2" s="1"/>
  <c r="AN126" i="2"/>
  <c r="AM126" i="2" s="1"/>
  <c r="AQ126" i="2"/>
  <c r="AO126" i="2" s="1"/>
  <c r="AW126" i="2" s="1" a="1"/>
  <c r="AW126" i="2" s="1"/>
  <c r="AZ126" i="2"/>
  <c r="AY126" i="2" s="1"/>
  <c r="BC126" i="2"/>
  <c r="BA126" i="2" s="1"/>
  <c r="BI126" i="2" s="1" a="1"/>
  <c r="BI126" i="2" s="1"/>
  <c r="BL126" i="2"/>
  <c r="BK126" i="2" s="1"/>
  <c r="D127" i="2"/>
  <c r="N127" i="2"/>
  <c r="P127" i="2"/>
  <c r="S127" i="2"/>
  <c r="Q127" i="2" s="1"/>
  <c r="AB127" i="2"/>
  <c r="AA127" i="2" s="1"/>
  <c r="AE127" i="2"/>
  <c r="AC127" i="2" s="1"/>
  <c r="AN127" i="2"/>
  <c r="AM127" i="2" s="1"/>
  <c r="AQ127" i="2"/>
  <c r="AO127" i="2" s="1"/>
  <c r="AW127" i="2" s="1" a="1"/>
  <c r="AW127" i="2" s="1"/>
  <c r="AZ127" i="2"/>
  <c r="AY127" i="2" s="1"/>
  <c r="BC127" i="2"/>
  <c r="BA127" i="2" s="1"/>
  <c r="BI127" i="2" s="1" a="1"/>
  <c r="BI127" i="2" s="1"/>
  <c r="BL127" i="2"/>
  <c r="BK127" i="2" s="1"/>
  <c r="D128" i="2"/>
  <c r="N128" i="2"/>
  <c r="P128" i="2"/>
  <c r="S128" i="2"/>
  <c r="Q128" i="2" s="1"/>
  <c r="AB128" i="2"/>
  <c r="AA128" i="2" s="1"/>
  <c r="AE128" i="2"/>
  <c r="AC128" i="2" s="1"/>
  <c r="AN128" i="2"/>
  <c r="AM128" i="2" s="1"/>
  <c r="AQ128" i="2"/>
  <c r="AO128" i="2" s="1"/>
  <c r="AW128" i="2" s="1" a="1"/>
  <c r="AW128" i="2" s="1"/>
  <c r="AZ128" i="2"/>
  <c r="AY128" i="2" s="1"/>
  <c r="BC128" i="2"/>
  <c r="BA128" i="2" s="1"/>
  <c r="BI128" i="2" s="1" a="1"/>
  <c r="BI128" i="2" s="1"/>
  <c r="BL128" i="2"/>
  <c r="BK128" i="2" s="1"/>
  <c r="D129" i="2"/>
  <c r="N129" i="2"/>
  <c r="P129" i="2"/>
  <c r="S129" i="2"/>
  <c r="Q129" i="2" s="1"/>
  <c r="AB129" i="2"/>
  <c r="AA129" i="2" s="1"/>
  <c r="AE129" i="2"/>
  <c r="AC129" i="2" s="1"/>
  <c r="AN129" i="2"/>
  <c r="AM129" i="2" s="1"/>
  <c r="AQ129" i="2"/>
  <c r="AO129" i="2" s="1"/>
  <c r="AW129" i="2" s="1" a="1"/>
  <c r="AW129" i="2" s="1"/>
  <c r="AZ129" i="2"/>
  <c r="AY129" i="2" s="1"/>
  <c r="BC129" i="2"/>
  <c r="BA129" i="2" s="1"/>
  <c r="BI129" i="2" s="1" a="1"/>
  <c r="BI129" i="2" s="1"/>
  <c r="BL129" i="2"/>
  <c r="BK129" i="2" s="1"/>
  <c r="D130" i="2"/>
  <c r="N130" i="2"/>
  <c r="P130" i="2"/>
  <c r="S130" i="2"/>
  <c r="Q130" i="2" s="1"/>
  <c r="AB130" i="2"/>
  <c r="AA130" i="2" s="1"/>
  <c r="AE130" i="2"/>
  <c r="AC130" i="2" s="1"/>
  <c r="AN130" i="2"/>
  <c r="AM130" i="2" s="1"/>
  <c r="AQ130" i="2"/>
  <c r="AO130" i="2" s="1"/>
  <c r="AW130" i="2" s="1" a="1"/>
  <c r="AW130" i="2" s="1"/>
  <c r="AZ130" i="2"/>
  <c r="AY130" i="2" s="1"/>
  <c r="BC130" i="2"/>
  <c r="BA130" i="2" s="1"/>
  <c r="BI130" i="2" s="1" a="1"/>
  <c r="BI130" i="2" s="1"/>
  <c r="BL130" i="2"/>
  <c r="BK130" i="2" s="1"/>
  <c r="D131" i="2"/>
  <c r="N131" i="2"/>
  <c r="P131" i="2"/>
  <c r="S131" i="2"/>
  <c r="Q131" i="2" s="1"/>
  <c r="AB131" i="2"/>
  <c r="AA131" i="2" s="1"/>
  <c r="AE131" i="2"/>
  <c r="AC131" i="2" s="1"/>
  <c r="AK131" i="2" s="1" a="1"/>
  <c r="AK131" i="2" s="1"/>
  <c r="AN131" i="2"/>
  <c r="AM131" i="2" s="1"/>
  <c r="AQ131" i="2"/>
  <c r="AO131" i="2" s="1"/>
  <c r="AW131" i="2" s="1" a="1"/>
  <c r="AW131" i="2" s="1"/>
  <c r="AZ131" i="2"/>
  <c r="AY131" i="2" s="1"/>
  <c r="BC131" i="2"/>
  <c r="BA131" i="2" s="1"/>
  <c r="BI131" i="2" s="1" a="1"/>
  <c r="BI131" i="2" s="1"/>
  <c r="BL131" i="2"/>
  <c r="BK131" i="2" s="1"/>
  <c r="D132" i="2"/>
  <c r="N132" i="2"/>
  <c r="P132" i="2"/>
  <c r="S132" i="2"/>
  <c r="Q132" i="2" s="1"/>
  <c r="AB132" i="2"/>
  <c r="AA132" i="2" s="1"/>
  <c r="AE132" i="2"/>
  <c r="AC132" i="2" s="1"/>
  <c r="AK132" i="2" s="1" a="1"/>
  <c r="AK132" i="2" s="1"/>
  <c r="AN132" i="2"/>
  <c r="AM132" i="2" s="1"/>
  <c r="AQ132" i="2"/>
  <c r="AO132" i="2" s="1"/>
  <c r="AW132" i="2" s="1" a="1"/>
  <c r="AW132" i="2" s="1"/>
  <c r="AZ132" i="2"/>
  <c r="AY132" i="2" s="1"/>
  <c r="BC132" i="2"/>
  <c r="BA132" i="2" s="1"/>
  <c r="BI132" i="2" s="1" a="1"/>
  <c r="BI132" i="2" s="1"/>
  <c r="BL132" i="2"/>
  <c r="BK132" i="2" s="1"/>
  <c r="D133" i="2"/>
  <c r="N133" i="2"/>
  <c r="P133" i="2"/>
  <c r="S133" i="2"/>
  <c r="Q133" i="2" s="1"/>
  <c r="AB133" i="2"/>
  <c r="AA133" i="2" s="1"/>
  <c r="AE133" i="2"/>
  <c r="AC133" i="2" s="1"/>
  <c r="AN133" i="2"/>
  <c r="AM133" i="2" s="1"/>
  <c r="AQ133" i="2"/>
  <c r="AO133" i="2" s="1"/>
  <c r="AW133" i="2" s="1" a="1"/>
  <c r="AW133" i="2" s="1"/>
  <c r="AZ133" i="2"/>
  <c r="AY133" i="2" s="1"/>
  <c r="BC133" i="2"/>
  <c r="BA133" i="2" s="1"/>
  <c r="BI133" i="2" s="1" a="1"/>
  <c r="BI133" i="2" s="1"/>
  <c r="BL133" i="2"/>
  <c r="BK133" i="2" s="1"/>
  <c r="D134" i="2"/>
  <c r="N134" i="2"/>
  <c r="P134" i="2"/>
  <c r="S134" i="2"/>
  <c r="Q134" i="2" s="1"/>
  <c r="AB134" i="2"/>
  <c r="AA134" i="2" s="1"/>
  <c r="AE134" i="2"/>
  <c r="AC134" i="2" s="1"/>
  <c r="AK134" i="2" s="1" a="1"/>
  <c r="AK134" i="2" s="1"/>
  <c r="AN134" i="2"/>
  <c r="AM134" i="2" s="1"/>
  <c r="AQ134" i="2"/>
  <c r="AO134" i="2" s="1"/>
  <c r="AW134" i="2" s="1" a="1"/>
  <c r="AW134" i="2" s="1"/>
  <c r="AZ134" i="2"/>
  <c r="AY134" i="2" s="1"/>
  <c r="BC134" i="2"/>
  <c r="BA134" i="2" s="1"/>
  <c r="BI134" i="2" s="1" a="1"/>
  <c r="BI134" i="2" s="1"/>
  <c r="BL134" i="2"/>
  <c r="BK134" i="2" s="1"/>
  <c r="D135" i="2"/>
  <c r="N135" i="2"/>
  <c r="P135" i="2"/>
  <c r="S135" i="2"/>
  <c r="Q135" i="2" s="1"/>
  <c r="AB135" i="2"/>
  <c r="AA135" i="2" s="1"/>
  <c r="AE135" i="2"/>
  <c r="AC135" i="2" s="1"/>
  <c r="AN135" i="2"/>
  <c r="AM135" i="2" s="1"/>
  <c r="AQ135" i="2"/>
  <c r="AO135" i="2" s="1"/>
  <c r="AW135" i="2" s="1" a="1"/>
  <c r="AW135" i="2" s="1"/>
  <c r="AZ135" i="2"/>
  <c r="AY135" i="2" s="1"/>
  <c r="BC135" i="2"/>
  <c r="BA135" i="2" s="1"/>
  <c r="BI135" i="2" s="1" a="1"/>
  <c r="BI135" i="2" s="1"/>
  <c r="BL135" i="2"/>
  <c r="BK135" i="2" s="1"/>
  <c r="D136" i="2"/>
  <c r="N136" i="2"/>
  <c r="P136" i="2"/>
  <c r="S136" i="2"/>
  <c r="Q136" i="2" s="1"/>
  <c r="AB136" i="2"/>
  <c r="AA136" i="2" s="1"/>
  <c r="AE136" i="2"/>
  <c r="AC136" i="2" s="1"/>
  <c r="AN136" i="2"/>
  <c r="AM136" i="2" s="1"/>
  <c r="AQ136" i="2"/>
  <c r="AO136" i="2" s="1"/>
  <c r="AW136" i="2" s="1" a="1"/>
  <c r="AW136" i="2" s="1"/>
  <c r="AZ136" i="2"/>
  <c r="AY136" i="2" s="1"/>
  <c r="BC136" i="2"/>
  <c r="BA136" i="2" s="1"/>
  <c r="BI136" i="2" s="1" a="1"/>
  <c r="BI136" i="2" s="1"/>
  <c r="BL136" i="2"/>
  <c r="BK136" i="2" s="1"/>
  <c r="D137" i="2"/>
  <c r="N137" i="2"/>
  <c r="P137" i="2"/>
  <c r="S137" i="2"/>
  <c r="Q137" i="2" s="1"/>
  <c r="AB137" i="2"/>
  <c r="AA137" i="2" s="1"/>
  <c r="AE137" i="2"/>
  <c r="AC137" i="2" s="1"/>
  <c r="AN137" i="2"/>
  <c r="AM137" i="2" s="1"/>
  <c r="AQ137" i="2"/>
  <c r="AO137" i="2" s="1"/>
  <c r="AW137" i="2" s="1" a="1"/>
  <c r="AW137" i="2" s="1"/>
  <c r="AZ137" i="2"/>
  <c r="AY137" i="2" s="1"/>
  <c r="BC137" i="2"/>
  <c r="BA137" i="2" s="1"/>
  <c r="BI137" i="2" s="1" a="1"/>
  <c r="BI137" i="2" s="1"/>
  <c r="BL137" i="2"/>
  <c r="BK137" i="2" s="1"/>
  <c r="D138" i="2"/>
  <c r="N138" i="2"/>
  <c r="P138" i="2"/>
  <c r="S138" i="2"/>
  <c r="Q138" i="2" s="1"/>
  <c r="AB138" i="2"/>
  <c r="AA138" i="2" s="1"/>
  <c r="AE138" i="2"/>
  <c r="AC138" i="2" s="1"/>
  <c r="AK138" i="2" s="1" a="1"/>
  <c r="AK138" i="2" s="1"/>
  <c r="AN138" i="2"/>
  <c r="AM138" i="2" s="1"/>
  <c r="AQ138" i="2"/>
  <c r="AO138" i="2" s="1"/>
  <c r="AW138" i="2" s="1" a="1"/>
  <c r="AW138" i="2" s="1"/>
  <c r="AZ138" i="2"/>
  <c r="AY138" i="2" s="1"/>
  <c r="BC138" i="2"/>
  <c r="BA138" i="2" s="1"/>
  <c r="BI138" i="2" s="1" a="1"/>
  <c r="BI138" i="2" s="1"/>
  <c r="BL138" i="2"/>
  <c r="BK138" i="2" s="1"/>
  <c r="D139" i="2"/>
  <c r="N139" i="2"/>
  <c r="P139" i="2"/>
  <c r="S139" i="2"/>
  <c r="Q139" i="2" s="1"/>
  <c r="AB139" i="2"/>
  <c r="AA139" i="2" s="1"/>
  <c r="AE139" i="2"/>
  <c r="AC139" i="2" s="1"/>
  <c r="AK139" i="2" s="1" a="1"/>
  <c r="AK139" i="2" s="1"/>
  <c r="AN139" i="2"/>
  <c r="AM139" i="2" s="1"/>
  <c r="AQ139" i="2"/>
  <c r="AO139" i="2" s="1"/>
  <c r="AW139" i="2" s="1" a="1"/>
  <c r="AW139" i="2" s="1"/>
  <c r="AZ139" i="2"/>
  <c r="AY139" i="2" s="1"/>
  <c r="BC139" i="2"/>
  <c r="BA139" i="2" s="1"/>
  <c r="BI139" i="2" s="1" a="1"/>
  <c r="BI139" i="2" s="1"/>
  <c r="BL139" i="2"/>
  <c r="BK139" i="2" s="1"/>
  <c r="D140" i="2"/>
  <c r="N140" i="2"/>
  <c r="P140" i="2"/>
  <c r="S140" i="2"/>
  <c r="Q140" i="2" s="1"/>
  <c r="AB140" i="2"/>
  <c r="AA140" i="2" s="1"/>
  <c r="AE140" i="2"/>
  <c r="AC140" i="2" s="1"/>
  <c r="AK140" i="2" s="1" a="1"/>
  <c r="AK140" i="2" s="1"/>
  <c r="AN140" i="2"/>
  <c r="AM140" i="2" s="1"/>
  <c r="AQ140" i="2"/>
  <c r="AO140" i="2" s="1"/>
  <c r="AW140" i="2" s="1" a="1"/>
  <c r="AW140" i="2" s="1"/>
  <c r="AZ140" i="2"/>
  <c r="AY140" i="2" s="1"/>
  <c r="BC140" i="2"/>
  <c r="BA140" i="2" s="1"/>
  <c r="BI140" i="2" s="1" a="1"/>
  <c r="BI140" i="2" s="1"/>
  <c r="BL140" i="2"/>
  <c r="BK140" i="2" s="1"/>
  <c r="D141" i="2"/>
  <c r="N141" i="2"/>
  <c r="P141" i="2"/>
  <c r="S141" i="2"/>
  <c r="Q141" i="2" s="1"/>
  <c r="AB141" i="2"/>
  <c r="AA141" i="2" s="1"/>
  <c r="AE141" i="2"/>
  <c r="AC141" i="2" s="1"/>
  <c r="AN141" i="2"/>
  <c r="AM141" i="2" s="1"/>
  <c r="AQ141" i="2"/>
  <c r="AO141" i="2" s="1"/>
  <c r="AW141" i="2" s="1" a="1"/>
  <c r="AW141" i="2" s="1"/>
  <c r="AZ141" i="2"/>
  <c r="AY141" i="2" s="1"/>
  <c r="BC141" i="2"/>
  <c r="BA141" i="2" s="1"/>
  <c r="BI141" i="2" s="1" a="1"/>
  <c r="BI141" i="2" s="1"/>
  <c r="BL141" i="2"/>
  <c r="BK141" i="2" s="1"/>
  <c r="D142" i="2"/>
  <c r="N142" i="2"/>
  <c r="P142" i="2"/>
  <c r="S142" i="2"/>
  <c r="Q142" i="2" s="1"/>
  <c r="AB142" i="2"/>
  <c r="AA142" i="2" s="1"/>
  <c r="AE142" i="2"/>
  <c r="AC142" i="2" s="1"/>
  <c r="AK142" i="2" s="1" a="1"/>
  <c r="AK142" i="2" s="1"/>
  <c r="AN142" i="2"/>
  <c r="AM142" i="2" s="1"/>
  <c r="AQ142" i="2"/>
  <c r="AO142" i="2" s="1"/>
  <c r="AW142" i="2" s="1" a="1"/>
  <c r="AW142" i="2" s="1"/>
  <c r="AZ142" i="2"/>
  <c r="AY142" i="2" s="1"/>
  <c r="BC142" i="2"/>
  <c r="BA142" i="2" s="1"/>
  <c r="BI142" i="2" s="1" a="1"/>
  <c r="BI142" i="2" s="1"/>
  <c r="BL142" i="2"/>
  <c r="BK142" i="2" s="1"/>
  <c r="D143" i="2"/>
  <c r="N143" i="2"/>
  <c r="P143" i="2"/>
  <c r="S143" i="2"/>
  <c r="Q143" i="2" s="1"/>
  <c r="AB143" i="2"/>
  <c r="AA143" i="2" s="1"/>
  <c r="AE143" i="2"/>
  <c r="AC143" i="2" s="1"/>
  <c r="AN143" i="2"/>
  <c r="AM143" i="2" s="1"/>
  <c r="AQ143" i="2"/>
  <c r="AO143" i="2" s="1"/>
  <c r="AW143" i="2" s="1" a="1"/>
  <c r="AW143" i="2" s="1"/>
  <c r="AZ143" i="2"/>
  <c r="AY143" i="2" s="1"/>
  <c r="BC143" i="2"/>
  <c r="BA143" i="2" s="1"/>
  <c r="BI143" i="2" s="1" a="1"/>
  <c r="BI143" i="2" s="1"/>
  <c r="BL143" i="2"/>
  <c r="BK143" i="2" s="1"/>
  <c r="D144" i="2"/>
  <c r="N144" i="2"/>
  <c r="P144" i="2"/>
  <c r="S144" i="2"/>
  <c r="Q144" i="2" s="1"/>
  <c r="AB144" i="2"/>
  <c r="AA144" i="2" s="1"/>
  <c r="AE144" i="2"/>
  <c r="AC144" i="2" s="1"/>
  <c r="AN144" i="2"/>
  <c r="AM144" i="2" s="1"/>
  <c r="AQ144" i="2"/>
  <c r="AO144" i="2" s="1"/>
  <c r="AW144" i="2" s="1" a="1"/>
  <c r="AW144" i="2" s="1"/>
  <c r="AZ144" i="2"/>
  <c r="AY144" i="2" s="1"/>
  <c r="BC144" i="2"/>
  <c r="BA144" i="2" s="1"/>
  <c r="BI144" i="2" s="1" a="1"/>
  <c r="BI144" i="2" s="1"/>
  <c r="BL144" i="2"/>
  <c r="BK144" i="2" s="1"/>
  <c r="D145" i="2"/>
  <c r="N145" i="2"/>
  <c r="P145" i="2"/>
  <c r="S145" i="2"/>
  <c r="Q145" i="2" s="1"/>
  <c r="AB145" i="2"/>
  <c r="AA145" i="2" s="1"/>
  <c r="AE145" i="2"/>
  <c r="AC145" i="2" s="1"/>
  <c r="AN145" i="2"/>
  <c r="AM145" i="2" s="1"/>
  <c r="AQ145" i="2"/>
  <c r="AO145" i="2" s="1"/>
  <c r="AW145" i="2" s="1" a="1"/>
  <c r="AW145" i="2" s="1"/>
  <c r="AZ145" i="2"/>
  <c r="AY145" i="2" s="1"/>
  <c r="BC145" i="2"/>
  <c r="BA145" i="2" s="1"/>
  <c r="BI145" i="2" s="1" a="1"/>
  <c r="BI145" i="2" s="1"/>
  <c r="BL145" i="2"/>
  <c r="BK145" i="2" s="1"/>
  <c r="D146" i="2"/>
  <c r="N146" i="2"/>
  <c r="P146" i="2"/>
  <c r="S146" i="2"/>
  <c r="Q146" i="2" s="1"/>
  <c r="AB146" i="2"/>
  <c r="AA146" i="2" s="1"/>
  <c r="AE146" i="2"/>
  <c r="AC146" i="2" s="1"/>
  <c r="AK146" i="2" s="1" a="1"/>
  <c r="AK146" i="2" s="1"/>
  <c r="AN146" i="2"/>
  <c r="AM146" i="2" s="1"/>
  <c r="AQ146" i="2"/>
  <c r="AO146" i="2" s="1"/>
  <c r="AW146" i="2" s="1" a="1"/>
  <c r="AW146" i="2" s="1"/>
  <c r="AZ146" i="2"/>
  <c r="AY146" i="2" s="1"/>
  <c r="BC146" i="2"/>
  <c r="BA146" i="2" s="1"/>
  <c r="BI146" i="2" s="1" a="1"/>
  <c r="BI146" i="2" s="1"/>
  <c r="BL146" i="2"/>
  <c r="BK146" i="2" s="1"/>
  <c r="D147" i="2"/>
  <c r="N147" i="2"/>
  <c r="P147" i="2"/>
  <c r="S147" i="2"/>
  <c r="Q147" i="2" s="1"/>
  <c r="AB147" i="2"/>
  <c r="AA147" i="2" s="1"/>
  <c r="AE147" i="2"/>
  <c r="AC147" i="2" s="1"/>
  <c r="AK147" i="2" s="1" a="1"/>
  <c r="AK147" i="2" s="1"/>
  <c r="AN147" i="2"/>
  <c r="AM147" i="2" s="1"/>
  <c r="AQ147" i="2"/>
  <c r="AO147" i="2" s="1"/>
  <c r="AW147" i="2" s="1" a="1"/>
  <c r="AW147" i="2" s="1"/>
  <c r="AZ147" i="2"/>
  <c r="AY147" i="2" s="1"/>
  <c r="BC147" i="2"/>
  <c r="BA147" i="2" s="1"/>
  <c r="BI147" i="2" s="1" a="1"/>
  <c r="BI147" i="2" s="1"/>
  <c r="BL147" i="2"/>
  <c r="BK147" i="2" s="1"/>
  <c r="D148" i="2"/>
  <c r="N148" i="2"/>
  <c r="P148" i="2"/>
  <c r="S148" i="2"/>
  <c r="Q148" i="2" s="1"/>
  <c r="AB148" i="2"/>
  <c r="AA148" i="2" s="1"/>
  <c r="AE148" i="2"/>
  <c r="AC148" i="2" s="1"/>
  <c r="AK148" i="2" s="1" a="1"/>
  <c r="AK148" i="2" s="1"/>
  <c r="AN148" i="2"/>
  <c r="AM148" i="2" s="1"/>
  <c r="AQ148" i="2"/>
  <c r="AO148" i="2" s="1"/>
  <c r="AW148" i="2" s="1" a="1"/>
  <c r="AW148" i="2" s="1"/>
  <c r="AZ148" i="2"/>
  <c r="AY148" i="2" s="1"/>
  <c r="BC148" i="2"/>
  <c r="BA148" i="2" s="1"/>
  <c r="BI148" i="2" s="1" a="1"/>
  <c r="BI148" i="2" s="1"/>
  <c r="BL148" i="2"/>
  <c r="BK148" i="2" s="1"/>
  <c r="D149" i="2"/>
  <c r="N149" i="2"/>
  <c r="P149" i="2"/>
  <c r="S149" i="2"/>
  <c r="Q149" i="2" s="1"/>
  <c r="AB149" i="2"/>
  <c r="AA149" i="2" s="1"/>
  <c r="AE149" i="2"/>
  <c r="AC149" i="2" s="1"/>
  <c r="AN149" i="2"/>
  <c r="AM149" i="2" s="1"/>
  <c r="AQ149" i="2"/>
  <c r="AO149" i="2" s="1"/>
  <c r="AW149" i="2" s="1" a="1"/>
  <c r="AW149" i="2" s="1"/>
  <c r="AZ149" i="2"/>
  <c r="AY149" i="2" s="1"/>
  <c r="BC149" i="2"/>
  <c r="BA149" i="2" s="1"/>
  <c r="BI149" i="2" s="1" a="1"/>
  <c r="BI149" i="2" s="1"/>
  <c r="BL149" i="2"/>
  <c r="BK149" i="2" s="1"/>
  <c r="D150" i="2"/>
  <c r="N150" i="2"/>
  <c r="P150" i="2"/>
  <c r="S150" i="2"/>
  <c r="Q150" i="2" s="1"/>
  <c r="AB150" i="2"/>
  <c r="AA150" i="2" s="1"/>
  <c r="AE150" i="2"/>
  <c r="AC150" i="2" s="1"/>
  <c r="AK150" i="2" s="1" a="1"/>
  <c r="AK150" i="2" s="1"/>
  <c r="AN150" i="2"/>
  <c r="AM150" i="2" s="1"/>
  <c r="AQ150" i="2"/>
  <c r="AO150" i="2" s="1"/>
  <c r="AW150" i="2" s="1" a="1"/>
  <c r="AW150" i="2" s="1"/>
  <c r="AZ150" i="2"/>
  <c r="AY150" i="2" s="1"/>
  <c r="BC150" i="2"/>
  <c r="BA150" i="2" s="1"/>
  <c r="BI150" i="2" s="1" a="1"/>
  <c r="BI150" i="2" s="1"/>
  <c r="BL150" i="2"/>
  <c r="BK150" i="2" s="1"/>
  <c r="D151" i="2"/>
  <c r="N151" i="2"/>
  <c r="P151" i="2"/>
  <c r="S151" i="2"/>
  <c r="Q151" i="2" s="1"/>
  <c r="AB151" i="2"/>
  <c r="AA151" i="2" s="1"/>
  <c r="AE151" i="2"/>
  <c r="AC151" i="2" s="1"/>
  <c r="AN151" i="2"/>
  <c r="AM151" i="2" s="1"/>
  <c r="AQ151" i="2"/>
  <c r="AO151" i="2" s="1"/>
  <c r="AW151" i="2" s="1" a="1"/>
  <c r="AW151" i="2" s="1"/>
  <c r="AZ151" i="2"/>
  <c r="AY151" i="2" s="1"/>
  <c r="BC151" i="2"/>
  <c r="BA151" i="2" s="1"/>
  <c r="BI151" i="2" s="1" a="1"/>
  <c r="BI151" i="2" s="1"/>
  <c r="BL151" i="2"/>
  <c r="BK151" i="2" s="1"/>
  <c r="D152" i="2"/>
  <c r="N152" i="2"/>
  <c r="P152" i="2"/>
  <c r="S152" i="2"/>
  <c r="Q152" i="2" s="1"/>
  <c r="AB152" i="2"/>
  <c r="AA152" i="2" s="1"/>
  <c r="AE152" i="2"/>
  <c r="AC152" i="2" s="1"/>
  <c r="AN152" i="2"/>
  <c r="AM152" i="2" s="1"/>
  <c r="AQ152" i="2"/>
  <c r="AO152" i="2" s="1"/>
  <c r="AW152" i="2" s="1" a="1"/>
  <c r="AW152" i="2" s="1"/>
  <c r="AZ152" i="2"/>
  <c r="AY152" i="2" s="1"/>
  <c r="BC152" i="2"/>
  <c r="BA152" i="2" s="1"/>
  <c r="BI152" i="2" s="1" a="1"/>
  <c r="BI152" i="2" s="1"/>
  <c r="BL152" i="2"/>
  <c r="BK152" i="2" s="1"/>
  <c r="D153" i="2"/>
  <c r="N153" i="2"/>
  <c r="P153" i="2"/>
  <c r="S153" i="2"/>
  <c r="Q153" i="2" s="1"/>
  <c r="AB153" i="2"/>
  <c r="AA153" i="2" s="1"/>
  <c r="AE153" i="2"/>
  <c r="AC153" i="2" s="1"/>
  <c r="AN153" i="2"/>
  <c r="AM153" i="2" s="1"/>
  <c r="AQ153" i="2"/>
  <c r="AO153" i="2" s="1"/>
  <c r="AW153" i="2" s="1" a="1"/>
  <c r="AW153" i="2" s="1"/>
  <c r="AZ153" i="2"/>
  <c r="AY153" i="2" s="1"/>
  <c r="BC153" i="2"/>
  <c r="BA153" i="2" s="1"/>
  <c r="BI153" i="2" s="1" a="1"/>
  <c r="BI153" i="2" s="1"/>
  <c r="BL153" i="2"/>
  <c r="BK153" i="2" s="1"/>
  <c r="D154" i="2"/>
  <c r="N154" i="2"/>
  <c r="P154" i="2"/>
  <c r="S154" i="2"/>
  <c r="Q154" i="2" s="1"/>
  <c r="AB154" i="2"/>
  <c r="AA154" i="2" s="1"/>
  <c r="AE154" i="2"/>
  <c r="AC154" i="2" s="1"/>
  <c r="AN154" i="2"/>
  <c r="AM154" i="2" s="1"/>
  <c r="AQ154" i="2"/>
  <c r="AO154" i="2" s="1"/>
  <c r="AW154" i="2" s="1" a="1"/>
  <c r="AW154" i="2" s="1"/>
  <c r="AZ154" i="2"/>
  <c r="AY154" i="2" s="1"/>
  <c r="BC154" i="2"/>
  <c r="BA154" i="2" s="1"/>
  <c r="BI154" i="2" s="1" a="1"/>
  <c r="BI154" i="2" s="1"/>
  <c r="BL154" i="2"/>
  <c r="BK154" i="2" s="1"/>
  <c r="D155" i="2"/>
  <c r="N155" i="2"/>
  <c r="P155" i="2"/>
  <c r="S155" i="2"/>
  <c r="Q155" i="2" s="1"/>
  <c r="AB155" i="2"/>
  <c r="AA155" i="2" s="1"/>
  <c r="AE155" i="2"/>
  <c r="AC155" i="2" s="1"/>
  <c r="AK155" i="2" s="1" a="1"/>
  <c r="AK155" i="2" s="1"/>
  <c r="AN155" i="2"/>
  <c r="AM155" i="2" s="1"/>
  <c r="AQ155" i="2"/>
  <c r="AO155" i="2" s="1"/>
  <c r="AW155" i="2" s="1" a="1"/>
  <c r="AW155" i="2" s="1"/>
  <c r="AZ155" i="2"/>
  <c r="AY155" i="2" s="1"/>
  <c r="BC155" i="2"/>
  <c r="BA155" i="2" s="1"/>
  <c r="BI155" i="2" s="1" a="1"/>
  <c r="BI155" i="2" s="1"/>
  <c r="BL155" i="2"/>
  <c r="BK155" i="2" s="1"/>
  <c r="D156" i="2"/>
  <c r="N156" i="2"/>
  <c r="P156" i="2"/>
  <c r="S156" i="2"/>
  <c r="Q156" i="2" s="1"/>
  <c r="AB156" i="2"/>
  <c r="AA156" i="2" s="1"/>
  <c r="AE156" i="2"/>
  <c r="AC156" i="2" s="1"/>
  <c r="AK156" i="2" s="1" a="1"/>
  <c r="AK156" i="2" s="1"/>
  <c r="AN156" i="2"/>
  <c r="AM156" i="2" s="1"/>
  <c r="AQ156" i="2"/>
  <c r="AO156" i="2" s="1"/>
  <c r="AW156" i="2" s="1" a="1"/>
  <c r="AW156" i="2" s="1"/>
  <c r="AZ156" i="2"/>
  <c r="AY156" i="2" s="1"/>
  <c r="BC156" i="2"/>
  <c r="BA156" i="2" s="1"/>
  <c r="BI156" i="2" s="1" a="1"/>
  <c r="BI156" i="2" s="1"/>
  <c r="BL156" i="2"/>
  <c r="BK156" i="2" s="1"/>
  <c r="D157" i="2"/>
  <c r="N157" i="2"/>
  <c r="P157" i="2"/>
  <c r="S157" i="2"/>
  <c r="Q157" i="2" s="1"/>
  <c r="AB157" i="2"/>
  <c r="AA157" i="2" s="1"/>
  <c r="AE157" i="2"/>
  <c r="AC157" i="2" s="1"/>
  <c r="AN157" i="2"/>
  <c r="AM157" i="2" s="1"/>
  <c r="AQ157" i="2"/>
  <c r="AO157" i="2" s="1"/>
  <c r="AW157" i="2" s="1" a="1"/>
  <c r="AW157" i="2" s="1"/>
  <c r="AZ157" i="2"/>
  <c r="AY157" i="2" s="1"/>
  <c r="BC157" i="2"/>
  <c r="BA157" i="2" s="1"/>
  <c r="BI157" i="2" s="1" a="1"/>
  <c r="BI157" i="2" s="1"/>
  <c r="BL157" i="2"/>
  <c r="BK157" i="2" s="1"/>
  <c r="D158" i="2"/>
  <c r="N158" i="2"/>
  <c r="P158" i="2"/>
  <c r="S158" i="2"/>
  <c r="Q158" i="2" s="1"/>
  <c r="AB158" i="2"/>
  <c r="AA158" i="2" s="1"/>
  <c r="AE158" i="2"/>
  <c r="AC158" i="2" s="1"/>
  <c r="AK158" i="2" s="1" a="1"/>
  <c r="AK158" i="2" s="1"/>
  <c r="AN158" i="2"/>
  <c r="AM158" i="2" s="1"/>
  <c r="AQ158" i="2"/>
  <c r="AO158" i="2" s="1"/>
  <c r="AW158" i="2" s="1" a="1"/>
  <c r="AW158" i="2" s="1"/>
  <c r="AZ158" i="2"/>
  <c r="AY158" i="2" s="1"/>
  <c r="BC158" i="2"/>
  <c r="BA158" i="2" s="1"/>
  <c r="BI158" i="2" s="1" a="1"/>
  <c r="BI158" i="2" s="1"/>
  <c r="BL158" i="2"/>
  <c r="BK158" i="2" s="1"/>
  <c r="D159" i="2"/>
  <c r="N159" i="2"/>
  <c r="P159" i="2"/>
  <c r="S159" i="2"/>
  <c r="Q159" i="2" s="1"/>
  <c r="AB159" i="2"/>
  <c r="AA159" i="2" s="1"/>
  <c r="AE159" i="2"/>
  <c r="AC159" i="2" s="1"/>
  <c r="AN159" i="2"/>
  <c r="AM159" i="2" s="1"/>
  <c r="AQ159" i="2"/>
  <c r="AO159" i="2" s="1"/>
  <c r="AW159" i="2" s="1" a="1"/>
  <c r="AW159" i="2" s="1"/>
  <c r="AZ159" i="2"/>
  <c r="AY159" i="2" s="1"/>
  <c r="BC159" i="2"/>
  <c r="BA159" i="2" s="1"/>
  <c r="BI159" i="2" s="1" a="1"/>
  <c r="BI159" i="2" s="1"/>
  <c r="BL159" i="2"/>
  <c r="BK159" i="2" s="1"/>
  <c r="D160" i="2"/>
  <c r="N160" i="2"/>
  <c r="P160" i="2"/>
  <c r="S160" i="2"/>
  <c r="Q160" i="2" s="1"/>
  <c r="AB160" i="2"/>
  <c r="AA160" i="2" s="1"/>
  <c r="AE160" i="2"/>
  <c r="AC160" i="2" s="1"/>
  <c r="AN160" i="2"/>
  <c r="AM160" i="2" s="1"/>
  <c r="AQ160" i="2"/>
  <c r="AO160" i="2" s="1"/>
  <c r="AW160" i="2" s="1" a="1"/>
  <c r="AW160" i="2" s="1"/>
  <c r="AZ160" i="2"/>
  <c r="AY160" i="2" s="1"/>
  <c r="BC160" i="2"/>
  <c r="BA160" i="2" s="1"/>
  <c r="BI160" i="2" s="1" a="1"/>
  <c r="BI160" i="2" s="1"/>
  <c r="BL160" i="2"/>
  <c r="BK160" i="2" s="1"/>
  <c r="D161" i="2"/>
  <c r="N161" i="2"/>
  <c r="P161" i="2"/>
  <c r="S161" i="2"/>
  <c r="Q161" i="2" s="1"/>
  <c r="AB161" i="2"/>
  <c r="AA161" i="2" s="1"/>
  <c r="AE161" i="2"/>
  <c r="AC161" i="2" s="1"/>
  <c r="AN161" i="2"/>
  <c r="AM161" i="2" s="1"/>
  <c r="AQ161" i="2"/>
  <c r="AO161" i="2" s="1"/>
  <c r="AW161" i="2" s="1" a="1"/>
  <c r="AW161" i="2" s="1"/>
  <c r="AZ161" i="2"/>
  <c r="AY161" i="2" s="1"/>
  <c r="BC161" i="2"/>
  <c r="BA161" i="2" s="1"/>
  <c r="BI161" i="2" s="1" a="1"/>
  <c r="BI161" i="2" s="1"/>
  <c r="BL161" i="2"/>
  <c r="BK161" i="2" s="1"/>
  <c r="D162" i="2"/>
  <c r="N162" i="2"/>
  <c r="P162" i="2"/>
  <c r="S162" i="2"/>
  <c r="Q162" i="2" s="1"/>
  <c r="AB162" i="2"/>
  <c r="AA162" i="2" s="1"/>
  <c r="AE162" i="2"/>
  <c r="AC162" i="2" s="1"/>
  <c r="AN162" i="2"/>
  <c r="AM162" i="2" s="1"/>
  <c r="AQ162" i="2"/>
  <c r="AO162" i="2" s="1"/>
  <c r="AW162" i="2" s="1" a="1"/>
  <c r="AW162" i="2" s="1"/>
  <c r="AZ162" i="2"/>
  <c r="AY162" i="2" s="1"/>
  <c r="BC162" i="2"/>
  <c r="BA162" i="2" s="1"/>
  <c r="BI162" i="2" s="1" a="1"/>
  <c r="BI162" i="2" s="1"/>
  <c r="BL162" i="2"/>
  <c r="BK162" i="2" s="1"/>
  <c r="D163" i="2"/>
  <c r="N163" i="2"/>
  <c r="P163" i="2"/>
  <c r="S163" i="2"/>
  <c r="Q163" i="2" s="1"/>
  <c r="AB163" i="2"/>
  <c r="AA163" i="2" s="1"/>
  <c r="AE163" i="2"/>
  <c r="AC163" i="2" s="1"/>
  <c r="AK163" i="2" s="1" a="1"/>
  <c r="AK163" i="2" s="1"/>
  <c r="AN163" i="2"/>
  <c r="AM163" i="2" s="1"/>
  <c r="AQ163" i="2"/>
  <c r="AO163" i="2" s="1"/>
  <c r="AW163" i="2" s="1" a="1"/>
  <c r="AW163" i="2" s="1"/>
  <c r="AZ163" i="2"/>
  <c r="AY163" i="2" s="1"/>
  <c r="BC163" i="2"/>
  <c r="BA163" i="2" s="1"/>
  <c r="BI163" i="2" s="1" a="1"/>
  <c r="BI163" i="2" s="1"/>
  <c r="BL163" i="2"/>
  <c r="BK163" i="2" s="1"/>
  <c r="D164" i="2"/>
  <c r="N164" i="2"/>
  <c r="P164" i="2"/>
  <c r="S164" i="2"/>
  <c r="Q164" i="2" s="1"/>
  <c r="AB164" i="2"/>
  <c r="AA164" i="2" s="1"/>
  <c r="AE164" i="2"/>
  <c r="AC164" i="2" s="1"/>
  <c r="AK164" i="2" s="1" a="1"/>
  <c r="AK164" i="2" s="1"/>
  <c r="AN164" i="2"/>
  <c r="AM164" i="2" s="1"/>
  <c r="AQ164" i="2"/>
  <c r="AO164" i="2" s="1"/>
  <c r="AW164" i="2" s="1" a="1"/>
  <c r="AW164" i="2" s="1"/>
  <c r="AZ164" i="2"/>
  <c r="AY164" i="2" s="1"/>
  <c r="BC164" i="2"/>
  <c r="BA164" i="2" s="1"/>
  <c r="BI164" i="2" s="1" a="1"/>
  <c r="BI164" i="2" s="1"/>
  <c r="BL164" i="2"/>
  <c r="BK164" i="2" s="1"/>
  <c r="D165" i="2"/>
  <c r="N165" i="2"/>
  <c r="P165" i="2"/>
  <c r="S165" i="2"/>
  <c r="Q165" i="2" s="1"/>
  <c r="AB165" i="2"/>
  <c r="AA165" i="2" s="1"/>
  <c r="AE165" i="2"/>
  <c r="AC165" i="2" s="1"/>
  <c r="AN165" i="2"/>
  <c r="AM165" i="2" s="1"/>
  <c r="AQ165" i="2"/>
  <c r="AO165" i="2" s="1"/>
  <c r="AW165" i="2" s="1" a="1"/>
  <c r="AW165" i="2" s="1"/>
  <c r="AZ165" i="2"/>
  <c r="AY165" i="2" s="1"/>
  <c r="BC165" i="2"/>
  <c r="BA165" i="2" s="1"/>
  <c r="BI165" i="2" s="1" a="1"/>
  <c r="BI165" i="2" s="1"/>
  <c r="BL165" i="2"/>
  <c r="BK165" i="2" s="1"/>
  <c r="D166" i="2"/>
  <c r="N166" i="2"/>
  <c r="P166" i="2"/>
  <c r="S166" i="2"/>
  <c r="Q166" i="2" s="1"/>
  <c r="AB166" i="2"/>
  <c r="AA166" i="2" s="1"/>
  <c r="AE166" i="2"/>
  <c r="AC166" i="2" s="1"/>
  <c r="AK166" i="2" s="1" a="1"/>
  <c r="AK166" i="2" s="1"/>
  <c r="AN166" i="2"/>
  <c r="AM166" i="2" s="1"/>
  <c r="AQ166" i="2"/>
  <c r="AO166" i="2" s="1"/>
  <c r="AW166" i="2" s="1" a="1"/>
  <c r="AW166" i="2" s="1"/>
  <c r="AZ166" i="2"/>
  <c r="AY166" i="2" s="1"/>
  <c r="BC166" i="2"/>
  <c r="BA166" i="2" s="1"/>
  <c r="BI166" i="2" s="1" a="1"/>
  <c r="BI166" i="2" s="1"/>
  <c r="BL166" i="2"/>
  <c r="BK166" i="2" s="1"/>
  <c r="D167" i="2"/>
  <c r="N167" i="2"/>
  <c r="P167" i="2"/>
  <c r="S167" i="2"/>
  <c r="Q167" i="2" s="1"/>
  <c r="AB167" i="2"/>
  <c r="AA167" i="2" s="1"/>
  <c r="AE167" i="2"/>
  <c r="AC167" i="2" s="1"/>
  <c r="AN167" i="2"/>
  <c r="AM167" i="2" s="1"/>
  <c r="AQ167" i="2"/>
  <c r="AO167" i="2" s="1"/>
  <c r="AW167" i="2" s="1" a="1"/>
  <c r="AW167" i="2" s="1"/>
  <c r="AZ167" i="2"/>
  <c r="AY167" i="2" s="1"/>
  <c r="BC167" i="2"/>
  <c r="BA167" i="2" s="1"/>
  <c r="BI167" i="2" s="1" a="1"/>
  <c r="BI167" i="2" s="1"/>
  <c r="BL167" i="2"/>
  <c r="BK167" i="2" s="1"/>
  <c r="D168" i="2"/>
  <c r="N168" i="2"/>
  <c r="P168" i="2"/>
  <c r="S168" i="2"/>
  <c r="Q168" i="2" s="1"/>
  <c r="AB168" i="2"/>
  <c r="AA168" i="2" s="1"/>
  <c r="AE168" i="2"/>
  <c r="AC168" i="2" s="1"/>
  <c r="AN168" i="2"/>
  <c r="AM168" i="2" s="1"/>
  <c r="AQ168" i="2"/>
  <c r="AO168" i="2" s="1"/>
  <c r="AW168" i="2" s="1" a="1"/>
  <c r="AW168" i="2" s="1"/>
  <c r="AZ168" i="2"/>
  <c r="AY168" i="2" s="1"/>
  <c r="BC168" i="2"/>
  <c r="BA168" i="2" s="1"/>
  <c r="BI168" i="2" s="1" a="1"/>
  <c r="BI168" i="2" s="1"/>
  <c r="BL168" i="2"/>
  <c r="BK168" i="2" s="1"/>
  <c r="D169" i="2"/>
  <c r="N169" i="2"/>
  <c r="P169" i="2"/>
  <c r="S169" i="2"/>
  <c r="Q169" i="2" s="1"/>
  <c r="AB169" i="2"/>
  <c r="AA169" i="2" s="1"/>
  <c r="AE169" i="2"/>
  <c r="AC169" i="2" s="1"/>
  <c r="AN169" i="2"/>
  <c r="AM169" i="2" s="1"/>
  <c r="AQ169" i="2"/>
  <c r="AO169" i="2" s="1"/>
  <c r="AW169" i="2" s="1" a="1"/>
  <c r="AW169" i="2" s="1"/>
  <c r="AZ169" i="2"/>
  <c r="AY169" i="2" s="1"/>
  <c r="BC169" i="2"/>
  <c r="BA169" i="2" s="1"/>
  <c r="BI169" i="2" s="1" a="1"/>
  <c r="BI169" i="2" s="1"/>
  <c r="BL169" i="2"/>
  <c r="BK169" i="2" s="1"/>
  <c r="D170" i="2"/>
  <c r="N170" i="2"/>
  <c r="P170" i="2"/>
  <c r="S170" i="2"/>
  <c r="Q170" i="2" s="1"/>
  <c r="AB170" i="2"/>
  <c r="AA170" i="2" s="1"/>
  <c r="AE170" i="2"/>
  <c r="AC170" i="2" s="1"/>
  <c r="AK170" i="2" s="1" a="1"/>
  <c r="AK170" i="2" s="1"/>
  <c r="AN170" i="2"/>
  <c r="AM170" i="2" s="1"/>
  <c r="AQ170" i="2"/>
  <c r="AO170" i="2" s="1"/>
  <c r="AW170" i="2" s="1" a="1"/>
  <c r="AW170" i="2" s="1"/>
  <c r="AZ170" i="2"/>
  <c r="AY170" i="2" s="1"/>
  <c r="BC170" i="2"/>
  <c r="BA170" i="2" s="1"/>
  <c r="BI170" i="2" s="1" a="1"/>
  <c r="BI170" i="2" s="1"/>
  <c r="BL170" i="2"/>
  <c r="BK170" i="2" s="1"/>
  <c r="D171" i="2"/>
  <c r="N171" i="2"/>
  <c r="P171" i="2"/>
  <c r="S171" i="2"/>
  <c r="Q171" i="2" s="1"/>
  <c r="AB171" i="2"/>
  <c r="AA171" i="2" s="1"/>
  <c r="AE171" i="2"/>
  <c r="AC171" i="2" s="1"/>
  <c r="AK171" i="2" s="1" a="1"/>
  <c r="AK171" i="2" s="1"/>
  <c r="AN171" i="2"/>
  <c r="AM171" i="2" s="1"/>
  <c r="AQ171" i="2"/>
  <c r="AO171" i="2" s="1"/>
  <c r="AW171" i="2" s="1" a="1"/>
  <c r="AW171" i="2" s="1"/>
  <c r="AZ171" i="2"/>
  <c r="AY171" i="2" s="1"/>
  <c r="BC171" i="2"/>
  <c r="BA171" i="2" s="1"/>
  <c r="BI171" i="2" s="1" a="1"/>
  <c r="BI171" i="2" s="1"/>
  <c r="BL171" i="2"/>
  <c r="BK171" i="2" s="1"/>
  <c r="D172" i="2"/>
  <c r="N172" i="2"/>
  <c r="P172" i="2"/>
  <c r="S172" i="2"/>
  <c r="Q172" i="2" s="1"/>
  <c r="AB172" i="2"/>
  <c r="AA172" i="2" s="1"/>
  <c r="AE172" i="2"/>
  <c r="AC172" i="2" s="1"/>
  <c r="AK172" i="2" s="1" a="1"/>
  <c r="AK172" i="2" s="1"/>
  <c r="AN172" i="2"/>
  <c r="AM172" i="2" s="1"/>
  <c r="AQ172" i="2"/>
  <c r="AO172" i="2" s="1"/>
  <c r="AW172" i="2" s="1" a="1"/>
  <c r="AW172" i="2" s="1"/>
  <c r="AZ172" i="2"/>
  <c r="AY172" i="2" s="1"/>
  <c r="BC172" i="2"/>
  <c r="BA172" i="2" s="1"/>
  <c r="BI172" i="2" s="1" a="1"/>
  <c r="BI172" i="2" s="1"/>
  <c r="BL172" i="2"/>
  <c r="BK172" i="2" s="1"/>
  <c r="D173" i="2"/>
  <c r="N173" i="2"/>
  <c r="P173" i="2"/>
  <c r="S173" i="2"/>
  <c r="Q173" i="2" s="1"/>
  <c r="AB173" i="2"/>
  <c r="AA173" i="2" s="1"/>
  <c r="AE173" i="2"/>
  <c r="AC173" i="2" s="1"/>
  <c r="AN173" i="2"/>
  <c r="AM173" i="2" s="1"/>
  <c r="AQ173" i="2"/>
  <c r="AO173" i="2" s="1"/>
  <c r="AW173" i="2" s="1" a="1"/>
  <c r="AW173" i="2" s="1"/>
  <c r="AZ173" i="2"/>
  <c r="AY173" i="2" s="1"/>
  <c r="BC173" i="2"/>
  <c r="BA173" i="2" s="1"/>
  <c r="BI173" i="2" s="1" a="1"/>
  <c r="BI173" i="2" s="1"/>
  <c r="BL173" i="2"/>
  <c r="BK173" i="2" s="1"/>
  <c r="D174" i="2"/>
  <c r="N174" i="2"/>
  <c r="P174" i="2"/>
  <c r="S174" i="2"/>
  <c r="Q174" i="2" s="1"/>
  <c r="AB174" i="2"/>
  <c r="AA174" i="2" s="1"/>
  <c r="AE174" i="2"/>
  <c r="AC174" i="2" s="1"/>
  <c r="AK174" i="2" s="1" a="1"/>
  <c r="AK174" i="2" s="1"/>
  <c r="AN174" i="2"/>
  <c r="AM174" i="2" s="1"/>
  <c r="AQ174" i="2"/>
  <c r="AO174" i="2" s="1"/>
  <c r="AW174" i="2" s="1" a="1"/>
  <c r="AW174" i="2" s="1"/>
  <c r="AZ174" i="2"/>
  <c r="AY174" i="2" s="1"/>
  <c r="BC174" i="2"/>
  <c r="BA174" i="2" s="1"/>
  <c r="BI174" i="2" s="1" a="1"/>
  <c r="BI174" i="2" s="1"/>
  <c r="BL174" i="2"/>
  <c r="BK174" i="2" s="1"/>
  <c r="D175" i="2"/>
  <c r="N175" i="2"/>
  <c r="P175" i="2"/>
  <c r="S175" i="2"/>
  <c r="Q175" i="2" s="1"/>
  <c r="AB175" i="2"/>
  <c r="AA175" i="2" s="1"/>
  <c r="AE175" i="2"/>
  <c r="AC175" i="2" s="1"/>
  <c r="AN175" i="2"/>
  <c r="AM175" i="2" s="1"/>
  <c r="AQ175" i="2"/>
  <c r="AO175" i="2" s="1"/>
  <c r="AW175" i="2" s="1" a="1"/>
  <c r="AW175" i="2" s="1"/>
  <c r="AZ175" i="2"/>
  <c r="AY175" i="2" s="1"/>
  <c r="BC175" i="2"/>
  <c r="BA175" i="2" s="1"/>
  <c r="BI175" i="2" s="1" a="1"/>
  <c r="BI175" i="2" s="1"/>
  <c r="BL175" i="2"/>
  <c r="BK175" i="2" s="1"/>
  <c r="D176" i="2"/>
  <c r="N176" i="2"/>
  <c r="P176" i="2"/>
  <c r="S176" i="2"/>
  <c r="Q176" i="2" s="1"/>
  <c r="AB176" i="2"/>
  <c r="AA176" i="2" s="1"/>
  <c r="AE176" i="2"/>
  <c r="AC176" i="2" s="1"/>
  <c r="AN176" i="2"/>
  <c r="AM176" i="2" s="1"/>
  <c r="AQ176" i="2"/>
  <c r="AO176" i="2" s="1"/>
  <c r="AW176" i="2" s="1" a="1"/>
  <c r="AW176" i="2" s="1"/>
  <c r="AZ176" i="2"/>
  <c r="AY176" i="2" s="1"/>
  <c r="BC176" i="2"/>
  <c r="BA176" i="2" s="1"/>
  <c r="BI176" i="2" s="1" a="1"/>
  <c r="BI176" i="2" s="1"/>
  <c r="BL176" i="2"/>
  <c r="BK176" i="2" s="1"/>
  <c r="D177" i="2"/>
  <c r="N177" i="2"/>
  <c r="P177" i="2"/>
  <c r="S177" i="2"/>
  <c r="Q177" i="2" s="1"/>
  <c r="AB177" i="2"/>
  <c r="AA177" i="2" s="1"/>
  <c r="AE177" i="2"/>
  <c r="AC177" i="2" s="1"/>
  <c r="AN177" i="2"/>
  <c r="AM177" i="2" s="1"/>
  <c r="AQ177" i="2"/>
  <c r="AO177" i="2" s="1"/>
  <c r="AW177" i="2" s="1" a="1"/>
  <c r="AW177" i="2" s="1"/>
  <c r="AZ177" i="2"/>
  <c r="AY177" i="2" s="1"/>
  <c r="BC177" i="2"/>
  <c r="BA177" i="2" s="1"/>
  <c r="BI177" i="2" s="1" a="1"/>
  <c r="BI177" i="2" s="1"/>
  <c r="BL177" i="2"/>
  <c r="BK177" i="2" s="1"/>
  <c r="D178" i="2"/>
  <c r="N178" i="2"/>
  <c r="P178" i="2"/>
  <c r="S178" i="2"/>
  <c r="Q178" i="2" s="1"/>
  <c r="AB178" i="2"/>
  <c r="AA178" i="2" s="1"/>
  <c r="AE178" i="2"/>
  <c r="AC178" i="2" s="1"/>
  <c r="AK178" i="2" s="1" a="1"/>
  <c r="AK178" i="2" s="1"/>
  <c r="AN178" i="2"/>
  <c r="AM178" i="2" s="1"/>
  <c r="AQ178" i="2"/>
  <c r="AO178" i="2" s="1"/>
  <c r="AW178" i="2" s="1" a="1"/>
  <c r="AW178" i="2" s="1"/>
  <c r="AZ178" i="2"/>
  <c r="AY178" i="2" s="1"/>
  <c r="BC178" i="2"/>
  <c r="BA178" i="2" s="1"/>
  <c r="BI178" i="2" s="1" a="1"/>
  <c r="BI178" i="2" s="1"/>
  <c r="BL178" i="2"/>
  <c r="BK178" i="2" s="1"/>
  <c r="D179" i="2"/>
  <c r="N179" i="2"/>
  <c r="P179" i="2"/>
  <c r="S179" i="2"/>
  <c r="Q179" i="2" s="1"/>
  <c r="AB179" i="2"/>
  <c r="AA179" i="2" s="1"/>
  <c r="AE179" i="2"/>
  <c r="AC179" i="2" s="1"/>
  <c r="AK179" i="2" s="1" a="1"/>
  <c r="AK179" i="2" s="1"/>
  <c r="AN179" i="2"/>
  <c r="AM179" i="2" s="1"/>
  <c r="AQ179" i="2"/>
  <c r="AO179" i="2" s="1"/>
  <c r="AW179" i="2" s="1" a="1"/>
  <c r="AW179" i="2" s="1"/>
  <c r="AZ179" i="2"/>
  <c r="AY179" i="2" s="1"/>
  <c r="BC179" i="2"/>
  <c r="BA179" i="2" s="1"/>
  <c r="BI179" i="2" s="1" a="1"/>
  <c r="BI179" i="2" s="1"/>
  <c r="BL179" i="2"/>
  <c r="BK179" i="2" s="1"/>
  <c r="D180" i="2"/>
  <c r="N180" i="2"/>
  <c r="P180" i="2"/>
  <c r="S180" i="2"/>
  <c r="Q180" i="2" s="1"/>
  <c r="AB180" i="2"/>
  <c r="AA180" i="2" s="1"/>
  <c r="AE180" i="2"/>
  <c r="AC180" i="2" s="1"/>
  <c r="AK180" i="2" s="1" a="1"/>
  <c r="AK180" i="2" s="1"/>
  <c r="AN180" i="2"/>
  <c r="AM180" i="2" s="1"/>
  <c r="AQ180" i="2"/>
  <c r="AO180" i="2" s="1"/>
  <c r="AW180" i="2" s="1" a="1"/>
  <c r="AW180" i="2" s="1"/>
  <c r="AZ180" i="2"/>
  <c r="AY180" i="2" s="1"/>
  <c r="BC180" i="2"/>
  <c r="BA180" i="2" s="1"/>
  <c r="BI180" i="2" s="1" a="1"/>
  <c r="BI180" i="2" s="1"/>
  <c r="BL180" i="2"/>
  <c r="BK180" i="2" s="1"/>
  <c r="D181" i="2"/>
  <c r="N181" i="2"/>
  <c r="P181" i="2"/>
  <c r="S181" i="2"/>
  <c r="Q181" i="2" s="1"/>
  <c r="AB181" i="2"/>
  <c r="AA181" i="2" s="1"/>
  <c r="AE181" i="2"/>
  <c r="AC181" i="2" s="1"/>
  <c r="AN181" i="2"/>
  <c r="AM181" i="2" s="1"/>
  <c r="AQ181" i="2"/>
  <c r="AO181" i="2" s="1"/>
  <c r="AW181" i="2" s="1" a="1"/>
  <c r="AW181" i="2" s="1"/>
  <c r="AZ181" i="2"/>
  <c r="AY181" i="2" s="1"/>
  <c r="BC181" i="2"/>
  <c r="BA181" i="2" s="1"/>
  <c r="BI181" i="2" s="1" a="1"/>
  <c r="BI181" i="2" s="1"/>
  <c r="BL181" i="2"/>
  <c r="BK181" i="2" s="1"/>
  <c r="D182" i="2"/>
  <c r="N182" i="2"/>
  <c r="P182" i="2"/>
  <c r="S182" i="2"/>
  <c r="Q182" i="2" s="1"/>
  <c r="AB182" i="2"/>
  <c r="AA182" i="2" s="1"/>
  <c r="AE182" i="2"/>
  <c r="AC182" i="2" s="1"/>
  <c r="AK182" i="2" s="1" a="1"/>
  <c r="AK182" i="2" s="1"/>
  <c r="AN182" i="2"/>
  <c r="AM182" i="2" s="1"/>
  <c r="AQ182" i="2"/>
  <c r="AO182" i="2" s="1"/>
  <c r="AW182" i="2" s="1" a="1"/>
  <c r="AW182" i="2" s="1"/>
  <c r="AZ182" i="2"/>
  <c r="AY182" i="2" s="1"/>
  <c r="BC182" i="2"/>
  <c r="BA182" i="2" s="1"/>
  <c r="BI182" i="2" s="1" a="1"/>
  <c r="BI182" i="2" s="1"/>
  <c r="BL182" i="2"/>
  <c r="BK182" i="2" s="1"/>
  <c r="D183" i="2"/>
  <c r="N183" i="2"/>
  <c r="P183" i="2"/>
  <c r="S183" i="2"/>
  <c r="Q183" i="2" s="1"/>
  <c r="AB183" i="2"/>
  <c r="AA183" i="2" s="1"/>
  <c r="AE183" i="2"/>
  <c r="AC183" i="2" s="1"/>
  <c r="AN183" i="2"/>
  <c r="AM183" i="2" s="1"/>
  <c r="AQ183" i="2"/>
  <c r="AO183" i="2" s="1"/>
  <c r="AW183" i="2" s="1" a="1"/>
  <c r="AW183" i="2" s="1"/>
  <c r="AZ183" i="2"/>
  <c r="AY183" i="2" s="1"/>
  <c r="BC183" i="2"/>
  <c r="BA183" i="2" s="1"/>
  <c r="BI183" i="2" s="1" a="1"/>
  <c r="BI183" i="2" s="1"/>
  <c r="BL183" i="2"/>
  <c r="BK183" i="2" s="1"/>
  <c r="D184" i="2"/>
  <c r="N184" i="2"/>
  <c r="P184" i="2"/>
  <c r="S184" i="2"/>
  <c r="Q184" i="2" s="1"/>
  <c r="AB184" i="2"/>
  <c r="AA184" i="2" s="1"/>
  <c r="AE184" i="2"/>
  <c r="AC184" i="2" s="1"/>
  <c r="AN184" i="2"/>
  <c r="AM184" i="2" s="1"/>
  <c r="AQ184" i="2"/>
  <c r="AO184" i="2" s="1"/>
  <c r="AW184" i="2" s="1" a="1"/>
  <c r="AW184" i="2" s="1"/>
  <c r="AZ184" i="2"/>
  <c r="AY184" i="2" s="1"/>
  <c r="BC184" i="2"/>
  <c r="BA184" i="2" s="1"/>
  <c r="BI184" i="2" s="1" a="1"/>
  <c r="BI184" i="2" s="1"/>
  <c r="BL184" i="2"/>
  <c r="BK184" i="2" s="1"/>
  <c r="D185" i="2"/>
  <c r="N185" i="2"/>
  <c r="P185" i="2"/>
  <c r="S185" i="2"/>
  <c r="Q185" i="2" s="1"/>
  <c r="AB185" i="2"/>
  <c r="AA185" i="2" s="1"/>
  <c r="AE185" i="2"/>
  <c r="AC185" i="2" s="1"/>
  <c r="AN185" i="2"/>
  <c r="AM185" i="2" s="1"/>
  <c r="AQ185" i="2"/>
  <c r="AO185" i="2" s="1"/>
  <c r="AW185" i="2" s="1" a="1"/>
  <c r="AW185" i="2" s="1"/>
  <c r="AZ185" i="2"/>
  <c r="AY185" i="2" s="1"/>
  <c r="BC185" i="2"/>
  <c r="BA185" i="2" s="1"/>
  <c r="BI185" i="2" s="1" a="1"/>
  <c r="BI185" i="2" s="1"/>
  <c r="BL185" i="2"/>
  <c r="BK185" i="2" s="1"/>
  <c r="D186" i="2"/>
  <c r="N186" i="2"/>
  <c r="P186" i="2"/>
  <c r="S186" i="2"/>
  <c r="Q186" i="2" s="1"/>
  <c r="AB186" i="2"/>
  <c r="AA186" i="2" s="1"/>
  <c r="AE186" i="2"/>
  <c r="AC186" i="2" s="1"/>
  <c r="AN186" i="2"/>
  <c r="AM186" i="2" s="1"/>
  <c r="AQ186" i="2"/>
  <c r="AO186" i="2" s="1"/>
  <c r="AW186" i="2" s="1" a="1"/>
  <c r="AW186" i="2" s="1"/>
  <c r="AZ186" i="2"/>
  <c r="AY186" i="2" s="1"/>
  <c r="BC186" i="2"/>
  <c r="BA186" i="2" s="1"/>
  <c r="BI186" i="2" s="1" a="1"/>
  <c r="BI186" i="2" s="1"/>
  <c r="BL186" i="2"/>
  <c r="BK186" i="2" s="1"/>
  <c r="D187" i="2"/>
  <c r="N187" i="2"/>
  <c r="P187" i="2"/>
  <c r="S187" i="2"/>
  <c r="Q187" i="2" s="1"/>
  <c r="AB187" i="2"/>
  <c r="AA187" i="2" s="1"/>
  <c r="AE187" i="2"/>
  <c r="AC187" i="2" s="1"/>
  <c r="AK187" i="2" s="1" a="1"/>
  <c r="AK187" i="2" s="1"/>
  <c r="AN187" i="2"/>
  <c r="AM187" i="2" s="1"/>
  <c r="AQ187" i="2"/>
  <c r="AO187" i="2" s="1"/>
  <c r="AW187" i="2" s="1" a="1"/>
  <c r="AW187" i="2" s="1"/>
  <c r="AZ187" i="2"/>
  <c r="AY187" i="2" s="1"/>
  <c r="BC187" i="2"/>
  <c r="BA187" i="2" s="1"/>
  <c r="BI187" i="2" s="1" a="1"/>
  <c r="BI187" i="2" s="1"/>
  <c r="BL187" i="2"/>
  <c r="BK187" i="2" s="1"/>
  <c r="D188" i="2"/>
  <c r="N188" i="2"/>
  <c r="P188" i="2"/>
  <c r="S188" i="2"/>
  <c r="Q188" i="2" s="1"/>
  <c r="AB188" i="2"/>
  <c r="AA188" i="2" s="1"/>
  <c r="AE188" i="2"/>
  <c r="AC188" i="2" s="1"/>
  <c r="AK188" i="2" s="1" a="1"/>
  <c r="AK188" i="2" s="1"/>
  <c r="AN188" i="2"/>
  <c r="AM188" i="2" s="1"/>
  <c r="AQ188" i="2"/>
  <c r="AO188" i="2" s="1"/>
  <c r="AW188" i="2" s="1" a="1"/>
  <c r="AW188" i="2" s="1"/>
  <c r="AZ188" i="2"/>
  <c r="AY188" i="2" s="1"/>
  <c r="BC188" i="2"/>
  <c r="BA188" i="2" s="1"/>
  <c r="BI188" i="2" s="1" a="1"/>
  <c r="BI188" i="2" s="1"/>
  <c r="BL188" i="2"/>
  <c r="BK188" i="2" s="1"/>
  <c r="D189" i="2"/>
  <c r="N189" i="2"/>
  <c r="P189" i="2"/>
  <c r="S189" i="2"/>
  <c r="Q189" i="2" s="1"/>
  <c r="AB189" i="2"/>
  <c r="AA189" i="2" s="1"/>
  <c r="AE189" i="2"/>
  <c r="AC189" i="2" s="1"/>
  <c r="AN189" i="2"/>
  <c r="AM189" i="2" s="1"/>
  <c r="AQ189" i="2"/>
  <c r="AO189" i="2" s="1"/>
  <c r="AW189" i="2" s="1" a="1"/>
  <c r="AW189" i="2" s="1"/>
  <c r="AZ189" i="2"/>
  <c r="AY189" i="2" s="1"/>
  <c r="BC189" i="2"/>
  <c r="BA189" i="2" s="1"/>
  <c r="BI189" i="2" s="1" a="1"/>
  <c r="BI189" i="2" s="1"/>
  <c r="BL189" i="2"/>
  <c r="BK189" i="2" s="1"/>
  <c r="D190" i="2"/>
  <c r="N190" i="2"/>
  <c r="P190" i="2"/>
  <c r="S190" i="2"/>
  <c r="Q190" i="2" s="1"/>
  <c r="AB190" i="2"/>
  <c r="AA190" i="2" s="1"/>
  <c r="AE190" i="2"/>
  <c r="AC190" i="2" s="1"/>
  <c r="AK190" i="2" s="1" a="1"/>
  <c r="AK190" i="2" s="1"/>
  <c r="AN190" i="2"/>
  <c r="AM190" i="2" s="1"/>
  <c r="AQ190" i="2"/>
  <c r="AO190" i="2" s="1"/>
  <c r="AW190" i="2" s="1" a="1"/>
  <c r="AW190" i="2" s="1"/>
  <c r="AZ190" i="2"/>
  <c r="AY190" i="2" s="1"/>
  <c r="BC190" i="2"/>
  <c r="BA190" i="2" s="1"/>
  <c r="BI190" i="2" s="1" a="1"/>
  <c r="BI190" i="2" s="1"/>
  <c r="BL190" i="2"/>
  <c r="BK190" i="2" s="1"/>
  <c r="D191" i="2"/>
  <c r="N191" i="2"/>
  <c r="P191" i="2"/>
  <c r="S191" i="2"/>
  <c r="Q191" i="2" s="1"/>
  <c r="AB191" i="2"/>
  <c r="AA191" i="2" s="1"/>
  <c r="AE191" i="2"/>
  <c r="AC191" i="2" s="1"/>
  <c r="AN191" i="2"/>
  <c r="AM191" i="2" s="1"/>
  <c r="AQ191" i="2"/>
  <c r="AO191" i="2" s="1"/>
  <c r="AW191" i="2" s="1" a="1"/>
  <c r="AW191" i="2" s="1"/>
  <c r="AZ191" i="2"/>
  <c r="AY191" i="2" s="1"/>
  <c r="BC191" i="2"/>
  <c r="BA191" i="2" s="1"/>
  <c r="BI191" i="2" s="1" a="1"/>
  <c r="BI191" i="2" s="1"/>
  <c r="BL191" i="2"/>
  <c r="BK191" i="2" s="1"/>
  <c r="D192" i="2"/>
  <c r="N192" i="2"/>
  <c r="P192" i="2"/>
  <c r="S192" i="2"/>
  <c r="Q192" i="2" s="1"/>
  <c r="AB192" i="2"/>
  <c r="AA192" i="2" s="1"/>
  <c r="AE192" i="2"/>
  <c r="AC192" i="2" s="1"/>
  <c r="AN192" i="2"/>
  <c r="AM192" i="2" s="1"/>
  <c r="AQ192" i="2"/>
  <c r="AO192" i="2" s="1"/>
  <c r="AW192" i="2" s="1" a="1"/>
  <c r="AW192" i="2" s="1"/>
  <c r="AZ192" i="2"/>
  <c r="AY192" i="2" s="1"/>
  <c r="BC192" i="2"/>
  <c r="BA192" i="2" s="1"/>
  <c r="BI192" i="2" s="1" a="1"/>
  <c r="BI192" i="2" s="1"/>
  <c r="BL192" i="2"/>
  <c r="BK192" i="2" s="1"/>
  <c r="D193" i="2"/>
  <c r="N193" i="2"/>
  <c r="P193" i="2"/>
  <c r="S193" i="2"/>
  <c r="Q193" i="2" s="1"/>
  <c r="AB193" i="2"/>
  <c r="AA193" i="2" s="1"/>
  <c r="AE193" i="2"/>
  <c r="AC193" i="2" s="1"/>
  <c r="AN193" i="2"/>
  <c r="AM193" i="2" s="1"/>
  <c r="AQ193" i="2"/>
  <c r="AO193" i="2" s="1"/>
  <c r="AW193" i="2" s="1" a="1"/>
  <c r="AW193" i="2" s="1"/>
  <c r="AZ193" i="2"/>
  <c r="AY193" i="2" s="1"/>
  <c r="BC193" i="2"/>
  <c r="BA193" i="2" s="1"/>
  <c r="BI193" i="2" s="1" a="1"/>
  <c r="BI193" i="2" s="1"/>
  <c r="BL193" i="2"/>
  <c r="BK193" i="2" s="1"/>
  <c r="D194" i="2"/>
  <c r="N194" i="2"/>
  <c r="P194" i="2"/>
  <c r="S194" i="2"/>
  <c r="Q194" i="2" s="1"/>
  <c r="AB194" i="2"/>
  <c r="AA194" i="2" s="1"/>
  <c r="AE194" i="2"/>
  <c r="AC194" i="2" s="1"/>
  <c r="AN194" i="2"/>
  <c r="AM194" i="2" s="1"/>
  <c r="AQ194" i="2"/>
  <c r="AO194" i="2" s="1"/>
  <c r="AW194" i="2" s="1" a="1"/>
  <c r="AW194" i="2" s="1"/>
  <c r="AZ194" i="2"/>
  <c r="AY194" i="2" s="1"/>
  <c r="BC194" i="2"/>
  <c r="BA194" i="2" s="1"/>
  <c r="BI194" i="2" s="1" a="1"/>
  <c r="BI194" i="2" s="1"/>
  <c r="BL194" i="2"/>
  <c r="BK194" i="2" s="1"/>
  <c r="D195" i="2"/>
  <c r="N195" i="2"/>
  <c r="P195" i="2"/>
  <c r="S195" i="2"/>
  <c r="Q195" i="2" s="1"/>
  <c r="AB195" i="2"/>
  <c r="AA195" i="2" s="1"/>
  <c r="AE195" i="2"/>
  <c r="AC195" i="2" s="1"/>
  <c r="AK195" i="2" s="1" a="1"/>
  <c r="AK195" i="2" s="1"/>
  <c r="AN195" i="2"/>
  <c r="AM195" i="2" s="1"/>
  <c r="AQ195" i="2"/>
  <c r="AO195" i="2" s="1"/>
  <c r="AW195" i="2" s="1" a="1"/>
  <c r="AW195" i="2" s="1"/>
  <c r="AZ195" i="2"/>
  <c r="AY195" i="2" s="1"/>
  <c r="BC195" i="2"/>
  <c r="BA195" i="2" s="1"/>
  <c r="BI195" i="2" s="1" a="1"/>
  <c r="BI195" i="2" s="1"/>
  <c r="BL195" i="2"/>
  <c r="BK195" i="2" s="1"/>
  <c r="D196" i="2"/>
  <c r="N196" i="2"/>
  <c r="P196" i="2"/>
  <c r="S196" i="2"/>
  <c r="Q196" i="2" s="1"/>
  <c r="AB196" i="2"/>
  <c r="AA196" i="2" s="1"/>
  <c r="AE196" i="2"/>
  <c r="AC196" i="2" s="1"/>
  <c r="AN196" i="2"/>
  <c r="AM196" i="2" s="1"/>
  <c r="AQ196" i="2"/>
  <c r="AO196" i="2" s="1"/>
  <c r="AW196" i="2" s="1" a="1"/>
  <c r="AW196" i="2" s="1"/>
  <c r="AZ196" i="2"/>
  <c r="AY196" i="2" s="1"/>
  <c r="BC196" i="2"/>
  <c r="BA196" i="2" s="1"/>
  <c r="BI196" i="2" s="1" a="1"/>
  <c r="BI196" i="2" s="1"/>
  <c r="BL196" i="2"/>
  <c r="BK196" i="2" s="1"/>
  <c r="D197" i="2"/>
  <c r="N197" i="2"/>
  <c r="P197" i="2"/>
  <c r="S197" i="2"/>
  <c r="Q197" i="2" s="1"/>
  <c r="AB197" i="2"/>
  <c r="AA197" i="2" s="1"/>
  <c r="AE197" i="2"/>
  <c r="AC197" i="2" s="1"/>
  <c r="AN197" i="2"/>
  <c r="AM197" i="2" s="1"/>
  <c r="AQ197" i="2"/>
  <c r="AO197" i="2" s="1"/>
  <c r="AW197" i="2" s="1" a="1"/>
  <c r="AW197" i="2" s="1"/>
  <c r="AZ197" i="2"/>
  <c r="AY197" i="2" s="1"/>
  <c r="BC197" i="2"/>
  <c r="BA197" i="2" s="1"/>
  <c r="BI197" i="2" s="1" a="1"/>
  <c r="BI197" i="2" s="1"/>
  <c r="BL197" i="2"/>
  <c r="BK197" i="2" s="1"/>
  <c r="D198" i="2"/>
  <c r="N198" i="2"/>
  <c r="P198" i="2"/>
  <c r="S198" i="2"/>
  <c r="Q198" i="2" s="1"/>
  <c r="AB198" i="2"/>
  <c r="AA198" i="2" s="1"/>
  <c r="AE198" i="2"/>
  <c r="AC198" i="2" s="1"/>
  <c r="AK198" i="2" s="1" a="1"/>
  <c r="AK198" i="2" s="1"/>
  <c r="AN198" i="2"/>
  <c r="AM198" i="2" s="1"/>
  <c r="AQ198" i="2"/>
  <c r="AO198" i="2" s="1"/>
  <c r="AW198" i="2" s="1" a="1"/>
  <c r="AW198" i="2" s="1"/>
  <c r="AZ198" i="2"/>
  <c r="AY198" i="2" s="1"/>
  <c r="BC198" i="2"/>
  <c r="BA198" i="2" s="1"/>
  <c r="BI198" i="2" s="1" a="1"/>
  <c r="BI198" i="2" s="1"/>
  <c r="BL198" i="2"/>
  <c r="BK198" i="2" s="1"/>
  <c r="D199" i="2"/>
  <c r="N199" i="2"/>
  <c r="P199" i="2"/>
  <c r="S199" i="2"/>
  <c r="Q199" i="2" s="1"/>
  <c r="AB199" i="2"/>
  <c r="AA199" i="2" s="1"/>
  <c r="AE199" i="2"/>
  <c r="AC199" i="2" s="1"/>
  <c r="AN199" i="2"/>
  <c r="AM199" i="2" s="1"/>
  <c r="AQ199" i="2"/>
  <c r="AO199" i="2" s="1"/>
  <c r="AW199" i="2" s="1" a="1"/>
  <c r="AW199" i="2" s="1"/>
  <c r="AZ199" i="2"/>
  <c r="AY199" i="2" s="1"/>
  <c r="BC199" i="2"/>
  <c r="BA199" i="2" s="1"/>
  <c r="BI199" i="2" s="1" a="1"/>
  <c r="BI199" i="2" s="1"/>
  <c r="BL199" i="2"/>
  <c r="BK199" i="2" s="1"/>
  <c r="D200" i="2"/>
  <c r="N200" i="2"/>
  <c r="P200" i="2"/>
  <c r="S200" i="2"/>
  <c r="Q200" i="2" s="1"/>
  <c r="AB200" i="2"/>
  <c r="AA200" i="2" s="1"/>
  <c r="AE200" i="2"/>
  <c r="AC200" i="2" s="1"/>
  <c r="AN200" i="2"/>
  <c r="AM200" i="2" s="1"/>
  <c r="AQ200" i="2"/>
  <c r="AO200" i="2" s="1"/>
  <c r="AW200" i="2" s="1" a="1"/>
  <c r="AW200" i="2" s="1"/>
  <c r="AZ200" i="2"/>
  <c r="AY200" i="2" s="1"/>
  <c r="BC200" i="2"/>
  <c r="BA200" i="2" s="1"/>
  <c r="BI200" i="2" s="1" a="1"/>
  <c r="BI200" i="2" s="1"/>
  <c r="BL200" i="2"/>
  <c r="BK200" i="2" s="1"/>
  <c r="D201" i="2"/>
  <c r="N201" i="2"/>
  <c r="P201" i="2"/>
  <c r="S201" i="2"/>
  <c r="Q201" i="2" s="1"/>
  <c r="AB201" i="2"/>
  <c r="AA201" i="2" s="1"/>
  <c r="AE201" i="2"/>
  <c r="AC201" i="2" s="1"/>
  <c r="AN201" i="2"/>
  <c r="AM201" i="2" s="1"/>
  <c r="AQ201" i="2"/>
  <c r="AO201" i="2" s="1"/>
  <c r="AW201" i="2" s="1" a="1"/>
  <c r="AW201" i="2" s="1"/>
  <c r="AZ201" i="2"/>
  <c r="AY201" i="2" s="1"/>
  <c r="BC201" i="2"/>
  <c r="BA201" i="2" s="1"/>
  <c r="BI201" i="2" s="1" a="1"/>
  <c r="BI201" i="2" s="1"/>
  <c r="BL201" i="2"/>
  <c r="BK201" i="2" s="1"/>
  <c r="D202" i="2"/>
  <c r="N202" i="2"/>
  <c r="P202" i="2"/>
  <c r="S202" i="2"/>
  <c r="Q202" i="2" s="1"/>
  <c r="AB202" i="2"/>
  <c r="AA202" i="2" s="1"/>
  <c r="AE202" i="2"/>
  <c r="AC202" i="2" s="1"/>
  <c r="AK202" i="2" s="1" a="1"/>
  <c r="AK202" i="2" s="1"/>
  <c r="AN202" i="2"/>
  <c r="AM202" i="2" s="1"/>
  <c r="AQ202" i="2"/>
  <c r="AO202" i="2" s="1"/>
  <c r="AW202" i="2" s="1" a="1"/>
  <c r="AW202" i="2" s="1"/>
  <c r="AZ202" i="2"/>
  <c r="AY202" i="2" s="1"/>
  <c r="BC202" i="2"/>
  <c r="BA202" i="2" s="1"/>
  <c r="BI202" i="2" s="1" a="1"/>
  <c r="BI202" i="2" s="1"/>
  <c r="BL202" i="2"/>
  <c r="BK202" i="2" s="1"/>
  <c r="D203" i="2"/>
  <c r="N203" i="2"/>
  <c r="P203" i="2"/>
  <c r="S203" i="2"/>
  <c r="Q203" i="2" s="1"/>
  <c r="AB203" i="2"/>
  <c r="AA203" i="2" s="1"/>
  <c r="AE203" i="2"/>
  <c r="AC203" i="2" s="1"/>
  <c r="AK203" i="2" s="1" a="1"/>
  <c r="AK203" i="2" s="1"/>
  <c r="AN203" i="2"/>
  <c r="AM203" i="2" s="1"/>
  <c r="AQ203" i="2"/>
  <c r="AO203" i="2" s="1"/>
  <c r="AW203" i="2" s="1" a="1"/>
  <c r="AW203" i="2" s="1"/>
  <c r="AZ203" i="2"/>
  <c r="AY203" i="2" s="1"/>
  <c r="BC203" i="2"/>
  <c r="BA203" i="2" s="1"/>
  <c r="BI203" i="2" s="1" a="1"/>
  <c r="BI203" i="2" s="1"/>
  <c r="BL203" i="2"/>
  <c r="BK203" i="2" s="1"/>
  <c r="D204" i="2"/>
  <c r="N204" i="2"/>
  <c r="P204" i="2"/>
  <c r="S204" i="2"/>
  <c r="Q204" i="2" s="1"/>
  <c r="AB204" i="2"/>
  <c r="AA204" i="2" s="1"/>
  <c r="AE204" i="2"/>
  <c r="AC204" i="2" s="1"/>
  <c r="AK204" i="2" s="1" a="1"/>
  <c r="AK204" i="2" s="1"/>
  <c r="AN204" i="2"/>
  <c r="AM204" i="2" s="1"/>
  <c r="AQ204" i="2"/>
  <c r="AO204" i="2" s="1"/>
  <c r="AW204" i="2" s="1" a="1"/>
  <c r="AW204" i="2" s="1"/>
  <c r="AZ204" i="2"/>
  <c r="AY204" i="2" s="1"/>
  <c r="BC204" i="2"/>
  <c r="BA204" i="2" s="1"/>
  <c r="BI204" i="2" s="1" a="1"/>
  <c r="BI204" i="2" s="1"/>
  <c r="BL204" i="2"/>
  <c r="BK204" i="2" s="1"/>
  <c r="D45" i="1"/>
  <c r="E45" i="1"/>
  <c r="H45" i="1"/>
  <c r="AI45" i="1"/>
  <c r="AP45" i="1"/>
  <c r="AQ45" i="1"/>
  <c r="AR45" i="1"/>
  <c r="AT45" i="1"/>
  <c r="AU45" i="1" a="1"/>
  <c r="AU45" i="1" s="1"/>
  <c r="AX45" i="1"/>
  <c r="BB45" i="1"/>
  <c r="BM45" i="1"/>
  <c r="D46" i="1"/>
  <c r="E46" i="1"/>
  <c r="H46" i="1"/>
  <c r="AI46" i="1"/>
  <c r="AP46" i="1"/>
  <c r="AQ46" i="1"/>
  <c r="AR46" i="1"/>
  <c r="AT46" i="1"/>
  <c r="AU46" i="1" a="1"/>
  <c r="AU46" i="1" s="1"/>
  <c r="AX46" i="1"/>
  <c r="BB46" i="1"/>
  <c r="BM46" i="1"/>
  <c r="D47" i="1"/>
  <c r="E47" i="1"/>
  <c r="H47" i="1"/>
  <c r="AI47" i="1"/>
  <c r="AP47" i="1"/>
  <c r="AQ47" i="1"/>
  <c r="AR47" i="1"/>
  <c r="AT47" i="1"/>
  <c r="AU47" i="1" a="1"/>
  <c r="AU47" i="1" s="1"/>
  <c r="AX47" i="1"/>
  <c r="BB47" i="1"/>
  <c r="BM47" i="1"/>
  <c r="D48" i="1"/>
  <c r="E48" i="1"/>
  <c r="H48" i="1"/>
  <c r="AI48" i="1"/>
  <c r="AP48" i="1"/>
  <c r="AQ48" i="1"/>
  <c r="AR48" i="1"/>
  <c r="AT48" i="1"/>
  <c r="AU48" i="1" a="1"/>
  <c r="AU48" i="1" s="1"/>
  <c r="AX48" i="1"/>
  <c r="BB48" i="1"/>
  <c r="BM48" i="1"/>
  <c r="D49" i="1"/>
  <c r="E49" i="1"/>
  <c r="H49" i="1"/>
  <c r="AI49" i="1"/>
  <c r="AP49" i="1"/>
  <c r="AQ49" i="1"/>
  <c r="AR49" i="1"/>
  <c r="AT49" i="1"/>
  <c r="AU49" i="1" a="1"/>
  <c r="AU49" i="1" s="1"/>
  <c r="AX49" i="1"/>
  <c r="BB49" i="1"/>
  <c r="BM49" i="1"/>
  <c r="D50" i="1"/>
  <c r="E50" i="1"/>
  <c r="H50" i="1"/>
  <c r="AI50" i="1"/>
  <c r="AP50" i="1"/>
  <c r="AQ50" i="1"/>
  <c r="AR50" i="1"/>
  <c r="AT50" i="1"/>
  <c r="AU50" i="1" a="1"/>
  <c r="AU50" i="1" s="1"/>
  <c r="AX50" i="1"/>
  <c r="BB50" i="1"/>
  <c r="BM50" i="1"/>
  <c r="D51" i="1"/>
  <c r="E51" i="1"/>
  <c r="H51" i="1"/>
  <c r="AI51" i="1"/>
  <c r="AP51" i="1"/>
  <c r="AQ51" i="1"/>
  <c r="AR51" i="1"/>
  <c r="AT51" i="1"/>
  <c r="AU51" i="1" a="1"/>
  <c r="AU51" i="1" s="1"/>
  <c r="AX51" i="1"/>
  <c r="BB51" i="1"/>
  <c r="BM51" i="1"/>
  <c r="D52" i="1"/>
  <c r="E52" i="1"/>
  <c r="H52" i="1"/>
  <c r="AI52" i="1"/>
  <c r="AP52" i="1"/>
  <c r="AQ52" i="1"/>
  <c r="AR52" i="1"/>
  <c r="AT52" i="1"/>
  <c r="AU52" i="1" a="1"/>
  <c r="AU52" i="1" s="1"/>
  <c r="AX52" i="1"/>
  <c r="BB52" i="1"/>
  <c r="BM52" i="1"/>
  <c r="D53" i="1"/>
  <c r="E53" i="1"/>
  <c r="H53" i="1"/>
  <c r="AI53" i="1"/>
  <c r="AP53" i="1"/>
  <c r="AQ53" i="1"/>
  <c r="AR53" i="1"/>
  <c r="AT53" i="1"/>
  <c r="AU53" i="1" a="1"/>
  <c r="AU53" i="1" s="1"/>
  <c r="AX53" i="1"/>
  <c r="BB53" i="1"/>
  <c r="BM53" i="1"/>
  <c r="D54" i="1"/>
  <c r="E54" i="1"/>
  <c r="H54" i="1"/>
  <c r="AI54" i="1"/>
  <c r="AP54" i="1"/>
  <c r="AQ54" i="1"/>
  <c r="AR54" i="1"/>
  <c r="AT54" i="1"/>
  <c r="AU54" i="1" a="1"/>
  <c r="AU54" i="1" s="1"/>
  <c r="AX54" i="1"/>
  <c r="BB54" i="1"/>
  <c r="BM54" i="1"/>
  <c r="D55" i="1"/>
  <c r="E55" i="1"/>
  <c r="H55" i="1"/>
  <c r="AI55" i="1"/>
  <c r="AP55" i="1"/>
  <c r="AQ55" i="1"/>
  <c r="AR55" i="1"/>
  <c r="AT55" i="1"/>
  <c r="AU55" i="1" a="1"/>
  <c r="AU55" i="1" s="1"/>
  <c r="AX55" i="1"/>
  <c r="BB55" i="1"/>
  <c r="BM55" i="1"/>
  <c r="D56" i="1"/>
  <c r="E56" i="1"/>
  <c r="H56" i="1"/>
  <c r="AI56" i="1"/>
  <c r="AP56" i="1"/>
  <c r="AQ56" i="1"/>
  <c r="AR56" i="1"/>
  <c r="AT56" i="1"/>
  <c r="AU56" i="1" a="1"/>
  <c r="AU56" i="1" s="1"/>
  <c r="AX56" i="1"/>
  <c r="BB56" i="1"/>
  <c r="BM56" i="1"/>
  <c r="D57" i="1"/>
  <c r="E57" i="1"/>
  <c r="H57" i="1"/>
  <c r="AI57" i="1"/>
  <c r="AP57" i="1"/>
  <c r="AQ57" i="1"/>
  <c r="AR57" i="1"/>
  <c r="AT57" i="1"/>
  <c r="AU57" i="1" a="1"/>
  <c r="AU57" i="1" s="1"/>
  <c r="AX57" i="1"/>
  <c r="BB57" i="1"/>
  <c r="BM57" i="1"/>
  <c r="D58" i="1"/>
  <c r="E58" i="1"/>
  <c r="H58" i="1"/>
  <c r="AI58" i="1"/>
  <c r="AP58" i="1"/>
  <c r="AQ58" i="1"/>
  <c r="AR58" i="1"/>
  <c r="AT58" i="1"/>
  <c r="AU58" i="1" a="1"/>
  <c r="AU58" i="1" s="1"/>
  <c r="AX58" i="1"/>
  <c r="BB58" i="1"/>
  <c r="BM58" i="1"/>
  <c r="D59" i="1"/>
  <c r="E59" i="1"/>
  <c r="H59" i="1"/>
  <c r="AI59" i="1"/>
  <c r="AP59" i="1"/>
  <c r="AQ59" i="1"/>
  <c r="AR59" i="1"/>
  <c r="AT59" i="1"/>
  <c r="AU59" i="1" a="1"/>
  <c r="AU59" i="1" s="1"/>
  <c r="AX59" i="1"/>
  <c r="BB59" i="1"/>
  <c r="BM59" i="1"/>
  <c r="D60" i="1"/>
  <c r="E60" i="1"/>
  <c r="H60" i="1"/>
  <c r="AI60" i="1"/>
  <c r="AP60" i="1"/>
  <c r="AQ60" i="1"/>
  <c r="AR60" i="1"/>
  <c r="AT60" i="1"/>
  <c r="AU60" i="1" a="1"/>
  <c r="AU60" i="1" s="1"/>
  <c r="AX60" i="1"/>
  <c r="BB60" i="1"/>
  <c r="BM60" i="1"/>
  <c r="D61" i="1"/>
  <c r="E61" i="1"/>
  <c r="H61" i="1"/>
  <c r="AI61" i="1"/>
  <c r="AP61" i="1"/>
  <c r="AQ61" i="1"/>
  <c r="AR61" i="1"/>
  <c r="AT61" i="1"/>
  <c r="AU61" i="1" a="1"/>
  <c r="AU61" i="1" s="1"/>
  <c r="AX61" i="1"/>
  <c r="BB61" i="1"/>
  <c r="BM61" i="1"/>
  <c r="D62" i="1"/>
  <c r="E62" i="1"/>
  <c r="H62" i="1"/>
  <c r="AI62" i="1"/>
  <c r="AP62" i="1"/>
  <c r="AQ62" i="1"/>
  <c r="AR62" i="1"/>
  <c r="AT62" i="1"/>
  <c r="AU62" i="1" a="1"/>
  <c r="AU62" i="1" s="1"/>
  <c r="AX62" i="1"/>
  <c r="BB62" i="1"/>
  <c r="BM62" i="1"/>
  <c r="D63" i="1"/>
  <c r="E63" i="1"/>
  <c r="H63" i="1"/>
  <c r="AI63" i="1"/>
  <c r="AP63" i="1"/>
  <c r="AQ63" i="1"/>
  <c r="AR63" i="1"/>
  <c r="AT63" i="1"/>
  <c r="AU63" i="1" a="1"/>
  <c r="AU63" i="1" s="1"/>
  <c r="AX63" i="1"/>
  <c r="BB63" i="1"/>
  <c r="BM63" i="1"/>
  <c r="D64" i="1"/>
  <c r="E64" i="1"/>
  <c r="H64" i="1"/>
  <c r="AI64" i="1"/>
  <c r="AP64" i="1"/>
  <c r="AQ64" i="1"/>
  <c r="AR64" i="1"/>
  <c r="AT64" i="1"/>
  <c r="AU64" i="1" a="1"/>
  <c r="AU64" i="1" s="1"/>
  <c r="AX64" i="1"/>
  <c r="BB64" i="1"/>
  <c r="BM64" i="1"/>
  <c r="D65" i="1"/>
  <c r="E65" i="1"/>
  <c r="H65" i="1"/>
  <c r="AI65" i="1"/>
  <c r="AP65" i="1"/>
  <c r="AQ65" i="1"/>
  <c r="AR65" i="1"/>
  <c r="AT65" i="1"/>
  <c r="AU65" i="1" a="1"/>
  <c r="AU65" i="1" s="1"/>
  <c r="AX65" i="1"/>
  <c r="BB65" i="1"/>
  <c r="BM65" i="1"/>
  <c r="D66" i="1"/>
  <c r="E66" i="1"/>
  <c r="H66" i="1"/>
  <c r="AI66" i="1"/>
  <c r="AP66" i="1"/>
  <c r="AQ66" i="1"/>
  <c r="AR66" i="1"/>
  <c r="AT66" i="1"/>
  <c r="AU66" i="1" a="1"/>
  <c r="AU66" i="1" s="1"/>
  <c r="AX66" i="1"/>
  <c r="BB66" i="1"/>
  <c r="BM66" i="1"/>
  <c r="D67" i="1"/>
  <c r="E67" i="1"/>
  <c r="H67" i="1"/>
  <c r="AI67" i="1"/>
  <c r="AP67" i="1"/>
  <c r="AQ67" i="1"/>
  <c r="AR67" i="1"/>
  <c r="AT67" i="1"/>
  <c r="AU67" i="1" a="1"/>
  <c r="AU67" i="1" s="1"/>
  <c r="AX67" i="1"/>
  <c r="BB67" i="1"/>
  <c r="BM67" i="1"/>
  <c r="D68" i="1"/>
  <c r="E68" i="1"/>
  <c r="H68" i="1"/>
  <c r="AI68" i="1"/>
  <c r="AP68" i="1"/>
  <c r="AQ68" i="1"/>
  <c r="AR68" i="1"/>
  <c r="AT68" i="1"/>
  <c r="AU68" i="1" a="1"/>
  <c r="AU68" i="1" s="1"/>
  <c r="AX68" i="1"/>
  <c r="BB68" i="1"/>
  <c r="BM68" i="1"/>
  <c r="D69" i="1"/>
  <c r="E69" i="1"/>
  <c r="H69" i="1"/>
  <c r="AI69" i="1"/>
  <c r="AP69" i="1"/>
  <c r="AQ69" i="1"/>
  <c r="AR69" i="1"/>
  <c r="AT69" i="1"/>
  <c r="AU69" i="1" a="1"/>
  <c r="AU69" i="1" s="1"/>
  <c r="AX69" i="1"/>
  <c r="BB69" i="1"/>
  <c r="BM69" i="1"/>
  <c r="D70" i="1"/>
  <c r="E70" i="1"/>
  <c r="H70" i="1"/>
  <c r="AI70" i="1"/>
  <c r="AP70" i="1"/>
  <c r="AQ70" i="1"/>
  <c r="AR70" i="1"/>
  <c r="AT70" i="1"/>
  <c r="AU70" i="1" a="1"/>
  <c r="AU70" i="1" s="1"/>
  <c r="AX70" i="1"/>
  <c r="BB70" i="1"/>
  <c r="BM70" i="1"/>
  <c r="D71" i="1"/>
  <c r="E71" i="1"/>
  <c r="H71" i="1"/>
  <c r="AI71" i="1"/>
  <c r="AP71" i="1"/>
  <c r="AQ71" i="1"/>
  <c r="AR71" i="1"/>
  <c r="AT71" i="1"/>
  <c r="AU71" i="1" a="1"/>
  <c r="AU71" i="1" s="1"/>
  <c r="AX71" i="1"/>
  <c r="BB71" i="1"/>
  <c r="BM71" i="1"/>
  <c r="D72" i="1"/>
  <c r="E72" i="1"/>
  <c r="H72" i="1"/>
  <c r="AI72" i="1"/>
  <c r="AP72" i="1"/>
  <c r="AQ72" i="1"/>
  <c r="AR72" i="1"/>
  <c r="AT72" i="1"/>
  <c r="AU72" i="1" a="1"/>
  <c r="AU72" i="1" s="1"/>
  <c r="AX72" i="1"/>
  <c r="BB72" i="1"/>
  <c r="BM72" i="1"/>
  <c r="D73" i="1"/>
  <c r="E73" i="1"/>
  <c r="H73" i="1"/>
  <c r="AI73" i="1"/>
  <c r="AP73" i="1"/>
  <c r="AQ73" i="1"/>
  <c r="AR73" i="1"/>
  <c r="AT73" i="1"/>
  <c r="AU73" i="1" a="1"/>
  <c r="AU73" i="1" s="1"/>
  <c r="AX73" i="1"/>
  <c r="BB73" i="1"/>
  <c r="BM73" i="1"/>
  <c r="D74" i="1"/>
  <c r="E74" i="1"/>
  <c r="H74" i="1"/>
  <c r="AI74" i="1"/>
  <c r="AP74" i="1"/>
  <c r="AQ74" i="1"/>
  <c r="AR74" i="1"/>
  <c r="AT74" i="1"/>
  <c r="AU74" i="1" a="1"/>
  <c r="AU74" i="1" s="1"/>
  <c r="AX74" i="1"/>
  <c r="BB74" i="1"/>
  <c r="BM74" i="1"/>
  <c r="D75" i="1"/>
  <c r="E75" i="1"/>
  <c r="H75" i="1"/>
  <c r="AI75" i="1"/>
  <c r="AP75" i="1"/>
  <c r="AQ75" i="1"/>
  <c r="AR75" i="1"/>
  <c r="AT75" i="1"/>
  <c r="AU75" i="1" a="1"/>
  <c r="AU75" i="1" s="1"/>
  <c r="AX75" i="1"/>
  <c r="BB75" i="1"/>
  <c r="BM75" i="1"/>
  <c r="D76" i="1"/>
  <c r="E76" i="1"/>
  <c r="H76" i="1"/>
  <c r="AI76" i="1"/>
  <c r="AP76" i="1"/>
  <c r="AQ76" i="1"/>
  <c r="AR76" i="1"/>
  <c r="AT76" i="1"/>
  <c r="AU76" i="1" a="1"/>
  <c r="AU76" i="1" s="1"/>
  <c r="AX76" i="1"/>
  <c r="BB76" i="1"/>
  <c r="BM76" i="1"/>
  <c r="D77" i="1"/>
  <c r="E77" i="1"/>
  <c r="H77" i="1"/>
  <c r="AI77" i="1"/>
  <c r="AP77" i="1"/>
  <c r="AQ77" i="1"/>
  <c r="AR77" i="1"/>
  <c r="AT77" i="1"/>
  <c r="AU77" i="1" a="1"/>
  <c r="AU77" i="1" s="1"/>
  <c r="AX77" i="1"/>
  <c r="BB77" i="1"/>
  <c r="BM77" i="1"/>
  <c r="D78" i="1"/>
  <c r="E78" i="1"/>
  <c r="H78" i="1"/>
  <c r="AI78" i="1"/>
  <c r="AP78" i="1"/>
  <c r="AQ78" i="1"/>
  <c r="AR78" i="1"/>
  <c r="AT78" i="1"/>
  <c r="AU78" i="1" a="1"/>
  <c r="AU78" i="1" s="1"/>
  <c r="AX78" i="1"/>
  <c r="BB78" i="1"/>
  <c r="BM78" i="1"/>
  <c r="D79" i="1"/>
  <c r="E79" i="1"/>
  <c r="H79" i="1"/>
  <c r="AI79" i="1"/>
  <c r="AP79" i="1"/>
  <c r="AQ79" i="1"/>
  <c r="AR79" i="1"/>
  <c r="AT79" i="1"/>
  <c r="AU79" i="1" a="1"/>
  <c r="AU79" i="1" s="1"/>
  <c r="AX79" i="1"/>
  <c r="BB79" i="1"/>
  <c r="BM79" i="1"/>
  <c r="D80" i="1"/>
  <c r="E80" i="1"/>
  <c r="H80" i="1"/>
  <c r="AI80" i="1"/>
  <c r="AP80" i="1"/>
  <c r="AQ80" i="1"/>
  <c r="AR80" i="1"/>
  <c r="AT80" i="1"/>
  <c r="AU80" i="1" a="1"/>
  <c r="AU80" i="1" s="1"/>
  <c r="AX80" i="1"/>
  <c r="BB80" i="1"/>
  <c r="BM80" i="1"/>
  <c r="D81" i="1"/>
  <c r="E81" i="1"/>
  <c r="H81" i="1"/>
  <c r="AI81" i="1"/>
  <c r="AP81" i="1"/>
  <c r="AQ81" i="1"/>
  <c r="AR81" i="1"/>
  <c r="AT81" i="1"/>
  <c r="AU81" i="1" a="1"/>
  <c r="AU81" i="1" s="1"/>
  <c r="AX81" i="1"/>
  <c r="BB81" i="1"/>
  <c r="BM81" i="1"/>
  <c r="D82" i="1"/>
  <c r="E82" i="1"/>
  <c r="H82" i="1"/>
  <c r="AI82" i="1"/>
  <c r="AP82" i="1"/>
  <c r="AQ82" i="1"/>
  <c r="AR82" i="1"/>
  <c r="AT82" i="1"/>
  <c r="AU82" i="1" a="1"/>
  <c r="AU82" i="1" s="1"/>
  <c r="AX82" i="1"/>
  <c r="BB82" i="1"/>
  <c r="BM82" i="1"/>
  <c r="D83" i="1"/>
  <c r="E83" i="1"/>
  <c r="H83" i="1"/>
  <c r="AI83" i="1"/>
  <c r="AP83" i="1"/>
  <c r="AQ83" i="1"/>
  <c r="AR83" i="1"/>
  <c r="AT83" i="1"/>
  <c r="AU83" i="1" a="1"/>
  <c r="AU83" i="1" s="1"/>
  <c r="AX83" i="1"/>
  <c r="BB83" i="1"/>
  <c r="BM83" i="1"/>
  <c r="D84" i="1"/>
  <c r="E84" i="1"/>
  <c r="H84" i="1"/>
  <c r="AI84" i="1"/>
  <c r="AP84" i="1"/>
  <c r="AQ84" i="1"/>
  <c r="AR84" i="1"/>
  <c r="AT84" i="1"/>
  <c r="AU84" i="1" a="1"/>
  <c r="AU84" i="1" s="1"/>
  <c r="AX84" i="1"/>
  <c r="BB84" i="1"/>
  <c r="BM84" i="1"/>
  <c r="D85" i="1"/>
  <c r="E85" i="1"/>
  <c r="H85" i="1"/>
  <c r="AI85" i="1"/>
  <c r="AP85" i="1"/>
  <c r="AQ85" i="1"/>
  <c r="AR85" i="1"/>
  <c r="AT85" i="1"/>
  <c r="AU85" i="1" a="1"/>
  <c r="AU85" i="1" s="1"/>
  <c r="AX85" i="1"/>
  <c r="BB85" i="1"/>
  <c r="BM85" i="1"/>
  <c r="D86" i="1"/>
  <c r="E86" i="1"/>
  <c r="H86" i="1"/>
  <c r="AI86" i="1"/>
  <c r="AP86" i="1"/>
  <c r="AQ86" i="1"/>
  <c r="AR86" i="1"/>
  <c r="AT86" i="1"/>
  <c r="AU86" i="1" a="1"/>
  <c r="AU86" i="1" s="1"/>
  <c r="AX86" i="1"/>
  <c r="BB86" i="1"/>
  <c r="BM86" i="1"/>
  <c r="D87" i="1"/>
  <c r="E87" i="1"/>
  <c r="H87" i="1"/>
  <c r="AI87" i="1"/>
  <c r="AP87" i="1"/>
  <c r="AQ87" i="1"/>
  <c r="AR87" i="1"/>
  <c r="AT87" i="1"/>
  <c r="AU87" i="1" a="1"/>
  <c r="AU87" i="1" s="1"/>
  <c r="AX87" i="1"/>
  <c r="BB87" i="1"/>
  <c r="BM87" i="1"/>
  <c r="D88" i="1"/>
  <c r="E88" i="1"/>
  <c r="H88" i="1"/>
  <c r="AI88" i="1"/>
  <c r="AP88" i="1"/>
  <c r="AQ88" i="1"/>
  <c r="AR88" i="1"/>
  <c r="AT88" i="1"/>
  <c r="AU88" i="1" a="1"/>
  <c r="AU88" i="1" s="1"/>
  <c r="AX88" i="1"/>
  <c r="BB88" i="1"/>
  <c r="BM88" i="1"/>
  <c r="D89" i="1"/>
  <c r="E89" i="1"/>
  <c r="H89" i="1"/>
  <c r="AI89" i="1"/>
  <c r="AP89" i="1"/>
  <c r="AQ89" i="1"/>
  <c r="AR89" i="1"/>
  <c r="AT89" i="1"/>
  <c r="AU89" i="1" a="1"/>
  <c r="AU89" i="1" s="1"/>
  <c r="AX89" i="1"/>
  <c r="BB89" i="1"/>
  <c r="BM89" i="1"/>
  <c r="D90" i="1"/>
  <c r="E90" i="1"/>
  <c r="H90" i="1"/>
  <c r="AI90" i="1"/>
  <c r="AP90" i="1"/>
  <c r="AQ90" i="1"/>
  <c r="AR90" i="1"/>
  <c r="AT90" i="1"/>
  <c r="AU90" i="1" a="1"/>
  <c r="AU90" i="1" s="1"/>
  <c r="AX90" i="1"/>
  <c r="BB90" i="1"/>
  <c r="BM90" i="1"/>
  <c r="D91" i="1"/>
  <c r="E91" i="1"/>
  <c r="H91" i="1"/>
  <c r="AI91" i="1"/>
  <c r="AP91" i="1"/>
  <c r="AQ91" i="1"/>
  <c r="AR91" i="1"/>
  <c r="AT91" i="1"/>
  <c r="AU91" i="1" a="1"/>
  <c r="AU91" i="1" s="1"/>
  <c r="AX91" i="1"/>
  <c r="BB91" i="1"/>
  <c r="BM91" i="1"/>
  <c r="D92" i="1"/>
  <c r="E92" i="1"/>
  <c r="H92" i="1"/>
  <c r="AI92" i="1"/>
  <c r="AP92" i="1"/>
  <c r="AQ92" i="1"/>
  <c r="AR92" i="1"/>
  <c r="AT92" i="1"/>
  <c r="AU92" i="1" a="1"/>
  <c r="AU92" i="1" s="1"/>
  <c r="AX92" i="1"/>
  <c r="BB92" i="1"/>
  <c r="BM92" i="1"/>
  <c r="D93" i="1"/>
  <c r="E93" i="1"/>
  <c r="H93" i="1"/>
  <c r="AI93" i="1"/>
  <c r="AP93" i="1"/>
  <c r="AQ93" i="1"/>
  <c r="AR93" i="1"/>
  <c r="AT93" i="1"/>
  <c r="AU93" i="1" a="1"/>
  <c r="AU93" i="1" s="1"/>
  <c r="AX93" i="1"/>
  <c r="BB93" i="1"/>
  <c r="BM93" i="1"/>
  <c r="D94" i="1"/>
  <c r="E94" i="1"/>
  <c r="H94" i="1"/>
  <c r="AI94" i="1"/>
  <c r="AP94" i="1"/>
  <c r="AQ94" i="1"/>
  <c r="AR94" i="1"/>
  <c r="AT94" i="1"/>
  <c r="AU94" i="1" a="1"/>
  <c r="AU94" i="1" s="1"/>
  <c r="AX94" i="1"/>
  <c r="BB94" i="1"/>
  <c r="BM94" i="1"/>
  <c r="D95" i="1"/>
  <c r="E95" i="1"/>
  <c r="H95" i="1"/>
  <c r="AI95" i="1"/>
  <c r="AP95" i="1"/>
  <c r="AQ95" i="1"/>
  <c r="AR95" i="1"/>
  <c r="AT95" i="1"/>
  <c r="AU95" i="1" a="1"/>
  <c r="AU95" i="1" s="1"/>
  <c r="AX95" i="1"/>
  <c r="BB95" i="1"/>
  <c r="BM95" i="1"/>
  <c r="D96" i="1"/>
  <c r="E96" i="1"/>
  <c r="H96" i="1"/>
  <c r="AI96" i="1"/>
  <c r="AP96" i="1"/>
  <c r="AQ96" i="1"/>
  <c r="AR96" i="1"/>
  <c r="AT96" i="1"/>
  <c r="AU96" i="1" a="1"/>
  <c r="AU96" i="1" s="1"/>
  <c r="AX96" i="1"/>
  <c r="BB96" i="1"/>
  <c r="BM96" i="1"/>
  <c r="D97" i="1"/>
  <c r="E97" i="1"/>
  <c r="H97" i="1"/>
  <c r="AI97" i="1"/>
  <c r="AP97" i="1"/>
  <c r="AQ97" i="1"/>
  <c r="AR97" i="1"/>
  <c r="AT97" i="1"/>
  <c r="AU97" i="1" a="1"/>
  <c r="AU97" i="1" s="1"/>
  <c r="AX97" i="1"/>
  <c r="BB97" i="1"/>
  <c r="BM97" i="1"/>
  <c r="D98" i="1"/>
  <c r="E98" i="1"/>
  <c r="H98" i="1"/>
  <c r="AI98" i="1"/>
  <c r="AP98" i="1"/>
  <c r="AQ98" i="1"/>
  <c r="AR98" i="1"/>
  <c r="AT98" i="1"/>
  <c r="AU98" i="1" a="1"/>
  <c r="AU98" i="1" s="1"/>
  <c r="AX98" i="1"/>
  <c r="BB98" i="1"/>
  <c r="BM98" i="1"/>
  <c r="D99" i="1"/>
  <c r="E99" i="1"/>
  <c r="H99" i="1"/>
  <c r="AI99" i="1"/>
  <c r="AP99" i="1"/>
  <c r="AQ99" i="1"/>
  <c r="AR99" i="1"/>
  <c r="AT99" i="1"/>
  <c r="AU99" i="1" a="1"/>
  <c r="AU99" i="1" s="1"/>
  <c r="AX99" i="1"/>
  <c r="BB99" i="1"/>
  <c r="BM99" i="1"/>
  <c r="D100" i="1"/>
  <c r="E100" i="1"/>
  <c r="H100" i="1"/>
  <c r="AI100" i="1"/>
  <c r="AP100" i="1"/>
  <c r="AQ100" i="1"/>
  <c r="AR100" i="1"/>
  <c r="AT100" i="1"/>
  <c r="AU100" i="1" a="1"/>
  <c r="AU100" i="1" s="1"/>
  <c r="AX100" i="1"/>
  <c r="BB100" i="1"/>
  <c r="BM100" i="1"/>
  <c r="D101" i="1"/>
  <c r="E101" i="1"/>
  <c r="H101" i="1"/>
  <c r="AI101" i="1"/>
  <c r="AP101" i="1"/>
  <c r="AQ101" i="1"/>
  <c r="AR101" i="1"/>
  <c r="AT101" i="1"/>
  <c r="AU101" i="1" a="1"/>
  <c r="AU101" i="1" s="1"/>
  <c r="AX101" i="1"/>
  <c r="BB101" i="1"/>
  <c r="BM101" i="1"/>
  <c r="D102" i="1"/>
  <c r="E102" i="1"/>
  <c r="H102" i="1"/>
  <c r="AI102" i="1"/>
  <c r="AP102" i="1"/>
  <c r="AQ102" i="1"/>
  <c r="AR102" i="1"/>
  <c r="AT102" i="1"/>
  <c r="AU102" i="1" a="1"/>
  <c r="AU102" i="1" s="1"/>
  <c r="AX102" i="1"/>
  <c r="BB102" i="1"/>
  <c r="BM102" i="1"/>
  <c r="D103" i="1"/>
  <c r="E103" i="1"/>
  <c r="H103" i="1"/>
  <c r="AI103" i="1"/>
  <c r="AP103" i="1"/>
  <c r="AQ103" i="1"/>
  <c r="AR103" i="1"/>
  <c r="AT103" i="1"/>
  <c r="AU103" i="1" a="1"/>
  <c r="AU103" i="1" s="1"/>
  <c r="AX103" i="1"/>
  <c r="BB103" i="1"/>
  <c r="BM103" i="1"/>
  <c r="D104" i="1"/>
  <c r="E104" i="1"/>
  <c r="H104" i="1"/>
  <c r="AI104" i="1"/>
  <c r="AP104" i="1"/>
  <c r="AQ104" i="1"/>
  <c r="AR104" i="1"/>
  <c r="AT104" i="1"/>
  <c r="AU104" i="1" a="1"/>
  <c r="AU104" i="1" s="1"/>
  <c r="AX104" i="1"/>
  <c r="BB104" i="1"/>
  <c r="BM104" i="1"/>
  <c r="D105" i="1"/>
  <c r="E105" i="1"/>
  <c r="H105" i="1"/>
  <c r="AI105" i="1"/>
  <c r="AP105" i="1"/>
  <c r="AQ105" i="1"/>
  <c r="AR105" i="1"/>
  <c r="AT105" i="1"/>
  <c r="AU105" i="1" a="1"/>
  <c r="AU105" i="1" s="1"/>
  <c r="AX105" i="1"/>
  <c r="BB105" i="1"/>
  <c r="BM105" i="1"/>
  <c r="D106" i="1"/>
  <c r="E106" i="1"/>
  <c r="H106" i="1"/>
  <c r="AI106" i="1"/>
  <c r="AP106" i="1"/>
  <c r="AQ106" i="1"/>
  <c r="AR106" i="1"/>
  <c r="AT106" i="1"/>
  <c r="AU106" i="1" a="1"/>
  <c r="AU106" i="1" s="1"/>
  <c r="AX106" i="1"/>
  <c r="BB106" i="1"/>
  <c r="BM106" i="1"/>
  <c r="D107" i="1"/>
  <c r="E107" i="1"/>
  <c r="H107" i="1"/>
  <c r="AI107" i="1"/>
  <c r="AP107" i="1"/>
  <c r="AQ107" i="1"/>
  <c r="AR107" i="1"/>
  <c r="AT107" i="1"/>
  <c r="AU107" i="1" a="1"/>
  <c r="AU107" i="1" s="1"/>
  <c r="AX107" i="1"/>
  <c r="BB107" i="1"/>
  <c r="BM107" i="1"/>
  <c r="D108" i="1"/>
  <c r="E108" i="1"/>
  <c r="H108" i="1"/>
  <c r="AI108" i="1"/>
  <c r="AP108" i="1"/>
  <c r="AQ108" i="1"/>
  <c r="AR108" i="1"/>
  <c r="AT108" i="1"/>
  <c r="AU108" i="1" a="1"/>
  <c r="AU108" i="1" s="1"/>
  <c r="AX108" i="1"/>
  <c r="BB108" i="1"/>
  <c r="BM108" i="1"/>
  <c r="D109" i="1"/>
  <c r="E109" i="1"/>
  <c r="H109" i="1"/>
  <c r="AI109" i="1"/>
  <c r="AP109" i="1"/>
  <c r="AQ109" i="1"/>
  <c r="AR109" i="1"/>
  <c r="AT109" i="1"/>
  <c r="AU109" i="1" a="1"/>
  <c r="AU109" i="1" s="1"/>
  <c r="AX109" i="1"/>
  <c r="BB109" i="1"/>
  <c r="BM109" i="1"/>
  <c r="D110" i="1"/>
  <c r="E110" i="1"/>
  <c r="H110" i="1"/>
  <c r="AI110" i="1"/>
  <c r="AP110" i="1"/>
  <c r="AQ110" i="1"/>
  <c r="AR110" i="1"/>
  <c r="AT110" i="1"/>
  <c r="AU110" i="1" a="1"/>
  <c r="AU110" i="1" s="1"/>
  <c r="AX110" i="1"/>
  <c r="BB110" i="1"/>
  <c r="BM110" i="1"/>
  <c r="D111" i="1"/>
  <c r="E111" i="1"/>
  <c r="H111" i="1"/>
  <c r="AI111" i="1"/>
  <c r="AP111" i="1"/>
  <c r="AQ111" i="1"/>
  <c r="AR111" i="1"/>
  <c r="AT111" i="1"/>
  <c r="AU111" i="1" a="1"/>
  <c r="AU111" i="1" s="1"/>
  <c r="AX111" i="1"/>
  <c r="BB111" i="1"/>
  <c r="BM111" i="1"/>
  <c r="D112" i="1"/>
  <c r="E112" i="1"/>
  <c r="H112" i="1"/>
  <c r="AI112" i="1"/>
  <c r="AP112" i="1"/>
  <c r="AQ112" i="1"/>
  <c r="AR112" i="1"/>
  <c r="AT112" i="1"/>
  <c r="AU112" i="1" a="1"/>
  <c r="AU112" i="1" s="1"/>
  <c r="AX112" i="1"/>
  <c r="BB112" i="1"/>
  <c r="BM112" i="1"/>
  <c r="D113" i="1"/>
  <c r="E113" i="1"/>
  <c r="H113" i="1"/>
  <c r="AI113" i="1"/>
  <c r="AP113" i="1"/>
  <c r="AQ113" i="1"/>
  <c r="AR113" i="1"/>
  <c r="AT113" i="1"/>
  <c r="AU113" i="1" a="1"/>
  <c r="AU113" i="1" s="1"/>
  <c r="AX113" i="1"/>
  <c r="BB113" i="1"/>
  <c r="BM113" i="1"/>
  <c r="D114" i="1"/>
  <c r="E114" i="1"/>
  <c r="H114" i="1"/>
  <c r="AI114" i="1"/>
  <c r="AP114" i="1"/>
  <c r="AQ114" i="1"/>
  <c r="AR114" i="1"/>
  <c r="AT114" i="1"/>
  <c r="AU114" i="1" a="1"/>
  <c r="AU114" i="1" s="1"/>
  <c r="AX114" i="1"/>
  <c r="BB114" i="1"/>
  <c r="BM114" i="1"/>
  <c r="D115" i="1"/>
  <c r="E115" i="1"/>
  <c r="H115" i="1"/>
  <c r="AI115" i="1"/>
  <c r="AP115" i="1"/>
  <c r="AQ115" i="1"/>
  <c r="AR115" i="1"/>
  <c r="AT115" i="1"/>
  <c r="AU115" i="1" a="1"/>
  <c r="AU115" i="1" s="1"/>
  <c r="AX115" i="1"/>
  <c r="BB115" i="1"/>
  <c r="BM115" i="1"/>
  <c r="D116" i="1"/>
  <c r="E116" i="1"/>
  <c r="H116" i="1"/>
  <c r="AI116" i="1"/>
  <c r="AP116" i="1"/>
  <c r="AQ116" i="1"/>
  <c r="AR116" i="1"/>
  <c r="AT116" i="1"/>
  <c r="AU116" i="1" a="1"/>
  <c r="AU116" i="1" s="1"/>
  <c r="AX116" i="1"/>
  <c r="BB116" i="1"/>
  <c r="BM116" i="1"/>
  <c r="D117" i="1"/>
  <c r="E117" i="1"/>
  <c r="H117" i="1"/>
  <c r="AI117" i="1"/>
  <c r="AP117" i="1"/>
  <c r="AQ117" i="1"/>
  <c r="AR117" i="1"/>
  <c r="AT117" i="1"/>
  <c r="AU117" i="1" a="1"/>
  <c r="AU117" i="1" s="1"/>
  <c r="AX117" i="1"/>
  <c r="BB117" i="1"/>
  <c r="BM117" i="1"/>
  <c r="D118" i="1"/>
  <c r="E118" i="1"/>
  <c r="H118" i="1"/>
  <c r="AI118" i="1"/>
  <c r="AP118" i="1"/>
  <c r="AQ118" i="1"/>
  <c r="AR118" i="1"/>
  <c r="AT118" i="1"/>
  <c r="AU118" i="1" a="1"/>
  <c r="AU118" i="1" s="1"/>
  <c r="AX118" i="1"/>
  <c r="BB118" i="1"/>
  <c r="BM118" i="1"/>
  <c r="D119" i="1"/>
  <c r="E119" i="1"/>
  <c r="H119" i="1"/>
  <c r="AI119" i="1"/>
  <c r="AP119" i="1"/>
  <c r="AQ119" i="1"/>
  <c r="AR119" i="1"/>
  <c r="AT119" i="1"/>
  <c r="AU119" i="1" a="1"/>
  <c r="AU119" i="1" s="1"/>
  <c r="AX119" i="1"/>
  <c r="BB119" i="1"/>
  <c r="BM119" i="1"/>
  <c r="D120" i="1"/>
  <c r="E120" i="1"/>
  <c r="H120" i="1"/>
  <c r="AI120" i="1"/>
  <c r="AP120" i="1"/>
  <c r="AQ120" i="1"/>
  <c r="AR120" i="1"/>
  <c r="AT120" i="1"/>
  <c r="AU120" i="1" a="1"/>
  <c r="AU120" i="1" s="1"/>
  <c r="AX120" i="1"/>
  <c r="BB120" i="1"/>
  <c r="BM120" i="1"/>
  <c r="D121" i="1"/>
  <c r="E121" i="1"/>
  <c r="H121" i="1"/>
  <c r="AI121" i="1"/>
  <c r="AP121" i="1"/>
  <c r="AQ121" i="1"/>
  <c r="AR121" i="1"/>
  <c r="AT121" i="1"/>
  <c r="AU121" i="1" a="1"/>
  <c r="AU121" i="1" s="1"/>
  <c r="AX121" i="1"/>
  <c r="BB121" i="1"/>
  <c r="BM121" i="1"/>
  <c r="D122" i="1"/>
  <c r="E122" i="1"/>
  <c r="H122" i="1"/>
  <c r="AI122" i="1"/>
  <c r="AP122" i="1"/>
  <c r="AQ122" i="1"/>
  <c r="AR122" i="1"/>
  <c r="AT122" i="1"/>
  <c r="AU122" i="1" a="1"/>
  <c r="AU122" i="1" s="1"/>
  <c r="AX122" i="1"/>
  <c r="BB122" i="1"/>
  <c r="BM122" i="1"/>
  <c r="D123" i="1"/>
  <c r="E123" i="1"/>
  <c r="H123" i="1"/>
  <c r="AI123" i="1"/>
  <c r="AP123" i="1"/>
  <c r="AQ123" i="1"/>
  <c r="AR123" i="1"/>
  <c r="AT123" i="1"/>
  <c r="AU123" i="1" a="1"/>
  <c r="AU123" i="1" s="1"/>
  <c r="AX123" i="1"/>
  <c r="BB123" i="1"/>
  <c r="BM123" i="1"/>
  <c r="D124" i="1"/>
  <c r="E124" i="1"/>
  <c r="H124" i="1"/>
  <c r="AI124" i="1"/>
  <c r="AP124" i="1"/>
  <c r="AQ124" i="1"/>
  <c r="AR124" i="1"/>
  <c r="AT124" i="1"/>
  <c r="AU124" i="1" a="1"/>
  <c r="AU124" i="1" s="1"/>
  <c r="AX124" i="1"/>
  <c r="BB124" i="1"/>
  <c r="BM124" i="1"/>
  <c r="D125" i="1"/>
  <c r="E125" i="1"/>
  <c r="H125" i="1"/>
  <c r="AI125" i="1"/>
  <c r="AP125" i="1"/>
  <c r="AQ125" i="1"/>
  <c r="AR125" i="1"/>
  <c r="AT125" i="1"/>
  <c r="AU125" i="1" a="1"/>
  <c r="AU125" i="1" s="1"/>
  <c r="AX125" i="1"/>
  <c r="BB125" i="1"/>
  <c r="BM125" i="1"/>
  <c r="D126" i="1"/>
  <c r="E126" i="1"/>
  <c r="H126" i="1"/>
  <c r="AI126" i="1"/>
  <c r="AP126" i="1"/>
  <c r="AQ126" i="1"/>
  <c r="AR126" i="1"/>
  <c r="AT126" i="1"/>
  <c r="AU126" i="1" a="1"/>
  <c r="AU126" i="1" s="1"/>
  <c r="AX126" i="1"/>
  <c r="BB126" i="1"/>
  <c r="BM126" i="1"/>
  <c r="D127" i="1"/>
  <c r="E127" i="1"/>
  <c r="H127" i="1"/>
  <c r="AI127" i="1"/>
  <c r="AP127" i="1"/>
  <c r="AQ127" i="1"/>
  <c r="AR127" i="1"/>
  <c r="AT127" i="1"/>
  <c r="AU127" i="1" a="1"/>
  <c r="AU127" i="1" s="1"/>
  <c r="AX127" i="1"/>
  <c r="BB127" i="1"/>
  <c r="BM127" i="1"/>
  <c r="D128" i="1"/>
  <c r="E128" i="1"/>
  <c r="H128" i="1"/>
  <c r="AI128" i="1"/>
  <c r="AP128" i="1"/>
  <c r="AQ128" i="1"/>
  <c r="AR128" i="1"/>
  <c r="AT128" i="1"/>
  <c r="AU128" i="1" a="1"/>
  <c r="AU128" i="1" s="1"/>
  <c r="AX128" i="1"/>
  <c r="BB128" i="1"/>
  <c r="BM128" i="1"/>
  <c r="D129" i="1"/>
  <c r="E129" i="1"/>
  <c r="H129" i="1"/>
  <c r="AI129" i="1"/>
  <c r="AP129" i="1"/>
  <c r="AQ129" i="1"/>
  <c r="AR129" i="1"/>
  <c r="AT129" i="1"/>
  <c r="AU129" i="1" a="1"/>
  <c r="AU129" i="1" s="1"/>
  <c r="AX129" i="1"/>
  <c r="BB129" i="1"/>
  <c r="BM129" i="1"/>
  <c r="D130" i="1"/>
  <c r="E130" i="1"/>
  <c r="H130" i="1"/>
  <c r="AI130" i="1"/>
  <c r="AP130" i="1"/>
  <c r="AQ130" i="1"/>
  <c r="AR130" i="1"/>
  <c r="AT130" i="1"/>
  <c r="AU130" i="1" a="1"/>
  <c r="AU130" i="1" s="1"/>
  <c r="AX130" i="1"/>
  <c r="BB130" i="1"/>
  <c r="BM130" i="1"/>
  <c r="D131" i="1"/>
  <c r="E131" i="1"/>
  <c r="H131" i="1"/>
  <c r="AI131" i="1"/>
  <c r="AP131" i="1"/>
  <c r="AQ131" i="1"/>
  <c r="AR131" i="1"/>
  <c r="AT131" i="1"/>
  <c r="AU131" i="1" a="1"/>
  <c r="AU131" i="1" s="1"/>
  <c r="AX131" i="1"/>
  <c r="BB131" i="1"/>
  <c r="BM131" i="1"/>
  <c r="D132" i="1"/>
  <c r="E132" i="1"/>
  <c r="H132" i="1"/>
  <c r="AI132" i="1"/>
  <c r="AP132" i="1"/>
  <c r="AQ132" i="1"/>
  <c r="AR132" i="1"/>
  <c r="AT132" i="1"/>
  <c r="AU132" i="1" a="1"/>
  <c r="AU132" i="1" s="1"/>
  <c r="AX132" i="1"/>
  <c r="BB132" i="1"/>
  <c r="BM132" i="1"/>
  <c r="D133" i="1"/>
  <c r="E133" i="1"/>
  <c r="H133" i="1"/>
  <c r="AI133" i="1"/>
  <c r="AP133" i="1"/>
  <c r="AQ133" i="1"/>
  <c r="AR133" i="1"/>
  <c r="AT133" i="1"/>
  <c r="AU133" i="1" a="1"/>
  <c r="AU133" i="1" s="1"/>
  <c r="AX133" i="1"/>
  <c r="BB133" i="1"/>
  <c r="BM133" i="1"/>
  <c r="D134" i="1"/>
  <c r="E134" i="1"/>
  <c r="H134" i="1"/>
  <c r="AI134" i="1"/>
  <c r="AP134" i="1"/>
  <c r="AQ134" i="1"/>
  <c r="AR134" i="1"/>
  <c r="AT134" i="1"/>
  <c r="AU134" i="1" a="1"/>
  <c r="AU134" i="1" s="1"/>
  <c r="AX134" i="1"/>
  <c r="BB134" i="1"/>
  <c r="BM134" i="1"/>
  <c r="D135" i="1"/>
  <c r="E135" i="1"/>
  <c r="H135" i="1"/>
  <c r="AI135" i="1"/>
  <c r="AP135" i="1"/>
  <c r="AQ135" i="1"/>
  <c r="AR135" i="1"/>
  <c r="AT135" i="1"/>
  <c r="AU135" i="1" a="1"/>
  <c r="AU135" i="1" s="1"/>
  <c r="AX135" i="1"/>
  <c r="BB135" i="1"/>
  <c r="BM135" i="1"/>
  <c r="D136" i="1"/>
  <c r="E136" i="1"/>
  <c r="H136" i="1"/>
  <c r="AI136" i="1"/>
  <c r="AP136" i="1"/>
  <c r="AQ136" i="1"/>
  <c r="AR136" i="1"/>
  <c r="AT136" i="1"/>
  <c r="AU136" i="1" a="1"/>
  <c r="AU136" i="1" s="1"/>
  <c r="AX136" i="1"/>
  <c r="BB136" i="1"/>
  <c r="BM136" i="1"/>
  <c r="D137" i="1"/>
  <c r="E137" i="1"/>
  <c r="H137" i="1"/>
  <c r="AI137" i="1"/>
  <c r="AP137" i="1"/>
  <c r="AQ137" i="1"/>
  <c r="AR137" i="1"/>
  <c r="AT137" i="1"/>
  <c r="AU137" i="1" a="1"/>
  <c r="AU137" i="1" s="1"/>
  <c r="AX137" i="1"/>
  <c r="BB137" i="1"/>
  <c r="BM137" i="1"/>
  <c r="D138" i="1"/>
  <c r="E138" i="1"/>
  <c r="H138" i="1"/>
  <c r="AI138" i="1"/>
  <c r="AP138" i="1"/>
  <c r="AQ138" i="1"/>
  <c r="AR138" i="1"/>
  <c r="AT138" i="1"/>
  <c r="AU138" i="1" a="1"/>
  <c r="AU138" i="1" s="1"/>
  <c r="AX138" i="1"/>
  <c r="BB138" i="1"/>
  <c r="BM138" i="1"/>
  <c r="D139" i="1"/>
  <c r="E139" i="1"/>
  <c r="H139" i="1"/>
  <c r="AI139" i="1"/>
  <c r="AP139" i="1"/>
  <c r="AQ139" i="1"/>
  <c r="AR139" i="1"/>
  <c r="AT139" i="1"/>
  <c r="AU139" i="1" a="1"/>
  <c r="AU139" i="1" s="1"/>
  <c r="AX139" i="1"/>
  <c r="BB139" i="1"/>
  <c r="BM139" i="1"/>
  <c r="D140" i="1"/>
  <c r="E140" i="1"/>
  <c r="H140" i="1"/>
  <c r="AI140" i="1"/>
  <c r="AP140" i="1"/>
  <c r="AQ140" i="1"/>
  <c r="AR140" i="1"/>
  <c r="AT140" i="1"/>
  <c r="AU140" i="1" a="1"/>
  <c r="AU140" i="1" s="1"/>
  <c r="AX140" i="1"/>
  <c r="BB140" i="1"/>
  <c r="BM140" i="1"/>
  <c r="D141" i="1"/>
  <c r="E141" i="1"/>
  <c r="H141" i="1"/>
  <c r="AI141" i="1"/>
  <c r="AP141" i="1"/>
  <c r="AQ141" i="1"/>
  <c r="AR141" i="1"/>
  <c r="AT141" i="1"/>
  <c r="AU141" i="1" a="1"/>
  <c r="AU141" i="1" s="1"/>
  <c r="AX141" i="1"/>
  <c r="BB141" i="1"/>
  <c r="BM141" i="1"/>
  <c r="D142" i="1"/>
  <c r="E142" i="1"/>
  <c r="H142" i="1"/>
  <c r="AI142" i="1"/>
  <c r="AP142" i="1"/>
  <c r="AQ142" i="1"/>
  <c r="AR142" i="1"/>
  <c r="AT142" i="1"/>
  <c r="AU142" i="1" a="1"/>
  <c r="AU142" i="1" s="1"/>
  <c r="AX142" i="1"/>
  <c r="BB142" i="1"/>
  <c r="BM142" i="1"/>
  <c r="D143" i="1"/>
  <c r="E143" i="1"/>
  <c r="H143" i="1"/>
  <c r="AI143" i="1"/>
  <c r="AP143" i="1"/>
  <c r="AQ143" i="1"/>
  <c r="AR143" i="1"/>
  <c r="AT143" i="1"/>
  <c r="AU143" i="1" a="1"/>
  <c r="AU143" i="1" s="1"/>
  <c r="AX143" i="1"/>
  <c r="BB143" i="1"/>
  <c r="BM143" i="1"/>
  <c r="D144" i="1"/>
  <c r="E144" i="1"/>
  <c r="H144" i="1"/>
  <c r="AI144" i="1"/>
  <c r="AP144" i="1"/>
  <c r="AQ144" i="1"/>
  <c r="AR144" i="1"/>
  <c r="AT144" i="1"/>
  <c r="AU144" i="1" a="1"/>
  <c r="AU144" i="1" s="1"/>
  <c r="AX144" i="1"/>
  <c r="BB144" i="1"/>
  <c r="BM144" i="1"/>
  <c r="D145" i="1"/>
  <c r="E145" i="1"/>
  <c r="H145" i="1"/>
  <c r="AI145" i="1"/>
  <c r="AP145" i="1"/>
  <c r="AQ145" i="1"/>
  <c r="AR145" i="1"/>
  <c r="AT145" i="1"/>
  <c r="AU145" i="1" a="1"/>
  <c r="AU145" i="1" s="1"/>
  <c r="AX145" i="1"/>
  <c r="BB145" i="1"/>
  <c r="BM145" i="1"/>
  <c r="D146" i="1"/>
  <c r="E146" i="1"/>
  <c r="H146" i="1"/>
  <c r="AI146" i="1"/>
  <c r="AP146" i="1"/>
  <c r="AQ146" i="1"/>
  <c r="AR146" i="1"/>
  <c r="AT146" i="1"/>
  <c r="AU146" i="1" a="1"/>
  <c r="AU146" i="1" s="1"/>
  <c r="AX146" i="1"/>
  <c r="BB146" i="1"/>
  <c r="BM146" i="1"/>
  <c r="D147" i="1"/>
  <c r="E147" i="1"/>
  <c r="H147" i="1"/>
  <c r="AI147" i="1"/>
  <c r="AP147" i="1"/>
  <c r="AQ147" i="1"/>
  <c r="AR147" i="1"/>
  <c r="AT147" i="1"/>
  <c r="AU147" i="1" a="1"/>
  <c r="AU147" i="1" s="1"/>
  <c r="AX147" i="1"/>
  <c r="BB147" i="1"/>
  <c r="BM147" i="1"/>
  <c r="D148" i="1"/>
  <c r="E148" i="1"/>
  <c r="H148" i="1"/>
  <c r="AI148" i="1"/>
  <c r="AP148" i="1"/>
  <c r="AQ148" i="1"/>
  <c r="AR148" i="1"/>
  <c r="AT148" i="1"/>
  <c r="AU148" i="1" a="1"/>
  <c r="AU148" i="1" s="1"/>
  <c r="AX148" i="1"/>
  <c r="BB148" i="1"/>
  <c r="BM148" i="1"/>
  <c r="D149" i="1"/>
  <c r="E149" i="1"/>
  <c r="H149" i="1"/>
  <c r="AI149" i="1"/>
  <c r="AP149" i="1"/>
  <c r="AQ149" i="1"/>
  <c r="AR149" i="1"/>
  <c r="AT149" i="1"/>
  <c r="AU149" i="1" a="1"/>
  <c r="AU149" i="1" s="1"/>
  <c r="AX149" i="1"/>
  <c r="BB149" i="1"/>
  <c r="BM149" i="1"/>
  <c r="D150" i="1"/>
  <c r="E150" i="1"/>
  <c r="H150" i="1"/>
  <c r="AI150" i="1"/>
  <c r="AP150" i="1"/>
  <c r="AQ150" i="1"/>
  <c r="AR150" i="1"/>
  <c r="AT150" i="1"/>
  <c r="AU150" i="1" a="1"/>
  <c r="AU150" i="1" s="1"/>
  <c r="AX150" i="1"/>
  <c r="BB150" i="1"/>
  <c r="BM150" i="1"/>
  <c r="D151" i="1"/>
  <c r="E151" i="1"/>
  <c r="H151" i="1"/>
  <c r="AI151" i="1"/>
  <c r="AP151" i="1"/>
  <c r="AQ151" i="1"/>
  <c r="AR151" i="1"/>
  <c r="AT151" i="1"/>
  <c r="AU151" i="1" a="1"/>
  <c r="AU151" i="1" s="1"/>
  <c r="AX151" i="1"/>
  <c r="BB151" i="1"/>
  <c r="BM151" i="1"/>
  <c r="D152" i="1"/>
  <c r="E152" i="1"/>
  <c r="H152" i="1"/>
  <c r="AI152" i="1"/>
  <c r="AP152" i="1"/>
  <c r="AQ152" i="1"/>
  <c r="AR152" i="1"/>
  <c r="AT152" i="1"/>
  <c r="AU152" i="1" a="1"/>
  <c r="AU152" i="1" s="1"/>
  <c r="AX152" i="1"/>
  <c r="BB152" i="1"/>
  <c r="BM152" i="1"/>
  <c r="D153" i="1"/>
  <c r="E153" i="1"/>
  <c r="H153" i="1"/>
  <c r="AI153" i="1"/>
  <c r="AP153" i="1"/>
  <c r="AQ153" i="1"/>
  <c r="AR153" i="1"/>
  <c r="AT153" i="1"/>
  <c r="AU153" i="1" a="1"/>
  <c r="AU153" i="1" s="1"/>
  <c r="AX153" i="1"/>
  <c r="BB153" i="1"/>
  <c r="BM153" i="1"/>
  <c r="D154" i="1"/>
  <c r="E154" i="1"/>
  <c r="H154" i="1"/>
  <c r="AI154" i="1"/>
  <c r="AP154" i="1"/>
  <c r="AQ154" i="1"/>
  <c r="AR154" i="1"/>
  <c r="AT154" i="1"/>
  <c r="AU154" i="1" a="1"/>
  <c r="AU154" i="1" s="1"/>
  <c r="AX154" i="1"/>
  <c r="BB154" i="1"/>
  <c r="BM154" i="1"/>
  <c r="D155" i="1"/>
  <c r="E155" i="1"/>
  <c r="H155" i="1"/>
  <c r="AI155" i="1"/>
  <c r="AP155" i="1"/>
  <c r="AQ155" i="1"/>
  <c r="AR155" i="1"/>
  <c r="AT155" i="1"/>
  <c r="AU155" i="1" a="1"/>
  <c r="AU155" i="1" s="1"/>
  <c r="AX155" i="1"/>
  <c r="BB155" i="1"/>
  <c r="BM155" i="1"/>
  <c r="D156" i="1"/>
  <c r="E156" i="1"/>
  <c r="H156" i="1"/>
  <c r="AI156" i="1"/>
  <c r="AP156" i="1"/>
  <c r="AQ156" i="1"/>
  <c r="AR156" i="1"/>
  <c r="AT156" i="1"/>
  <c r="AU156" i="1" a="1"/>
  <c r="AU156" i="1" s="1"/>
  <c r="AX156" i="1"/>
  <c r="BB156" i="1"/>
  <c r="BM156" i="1"/>
  <c r="D157" i="1"/>
  <c r="E157" i="1"/>
  <c r="H157" i="1"/>
  <c r="AI157" i="1"/>
  <c r="AP157" i="1"/>
  <c r="AQ157" i="1"/>
  <c r="AR157" i="1"/>
  <c r="AT157" i="1"/>
  <c r="AU157" i="1" a="1"/>
  <c r="AU157" i="1" s="1"/>
  <c r="AX157" i="1"/>
  <c r="BB157" i="1"/>
  <c r="BM157" i="1"/>
  <c r="D158" i="1"/>
  <c r="E158" i="1"/>
  <c r="H158" i="1"/>
  <c r="AI158" i="1"/>
  <c r="AP158" i="1"/>
  <c r="AQ158" i="1"/>
  <c r="AR158" i="1"/>
  <c r="AT158" i="1"/>
  <c r="AU158" i="1" a="1"/>
  <c r="AU158" i="1" s="1"/>
  <c r="AX158" i="1"/>
  <c r="BB158" i="1"/>
  <c r="BM158" i="1"/>
  <c r="D159" i="1"/>
  <c r="E159" i="1"/>
  <c r="H159" i="1"/>
  <c r="AI159" i="1"/>
  <c r="AP159" i="1"/>
  <c r="AQ159" i="1"/>
  <c r="AR159" i="1"/>
  <c r="AT159" i="1"/>
  <c r="AU159" i="1" a="1"/>
  <c r="AU159" i="1" s="1"/>
  <c r="AX159" i="1"/>
  <c r="BB159" i="1"/>
  <c r="BM159" i="1"/>
  <c r="D160" i="1"/>
  <c r="E160" i="1"/>
  <c r="H160" i="1"/>
  <c r="AI160" i="1"/>
  <c r="AP160" i="1"/>
  <c r="AQ160" i="1"/>
  <c r="AR160" i="1"/>
  <c r="AT160" i="1"/>
  <c r="AU160" i="1" a="1"/>
  <c r="AU160" i="1" s="1"/>
  <c r="AX160" i="1"/>
  <c r="BB160" i="1"/>
  <c r="BM160" i="1"/>
  <c r="D161" i="1"/>
  <c r="E161" i="1"/>
  <c r="H161" i="1"/>
  <c r="AI161" i="1"/>
  <c r="AP161" i="1"/>
  <c r="AQ161" i="1"/>
  <c r="AR161" i="1"/>
  <c r="AT161" i="1"/>
  <c r="AU161" i="1" a="1"/>
  <c r="AU161" i="1" s="1"/>
  <c r="AX161" i="1"/>
  <c r="BB161" i="1"/>
  <c r="BM161" i="1"/>
  <c r="D162" i="1"/>
  <c r="E162" i="1"/>
  <c r="H162" i="1"/>
  <c r="AI162" i="1"/>
  <c r="AP162" i="1"/>
  <c r="AQ162" i="1"/>
  <c r="AR162" i="1"/>
  <c r="AT162" i="1"/>
  <c r="AU162" i="1" a="1"/>
  <c r="AU162" i="1" s="1"/>
  <c r="AX162" i="1"/>
  <c r="BB162" i="1"/>
  <c r="BM162" i="1"/>
  <c r="D163" i="1"/>
  <c r="E163" i="1"/>
  <c r="H163" i="1"/>
  <c r="AI163" i="1"/>
  <c r="AP163" i="1"/>
  <c r="AQ163" i="1"/>
  <c r="AR163" i="1"/>
  <c r="AT163" i="1"/>
  <c r="AU163" i="1" a="1"/>
  <c r="AU163" i="1" s="1"/>
  <c r="AX163" i="1"/>
  <c r="BB163" i="1"/>
  <c r="BM163" i="1"/>
  <c r="D164" i="1"/>
  <c r="E164" i="1"/>
  <c r="H164" i="1"/>
  <c r="AI164" i="1"/>
  <c r="AP164" i="1"/>
  <c r="AQ164" i="1"/>
  <c r="AR164" i="1"/>
  <c r="AT164" i="1"/>
  <c r="AU164" i="1" a="1"/>
  <c r="AU164" i="1" s="1"/>
  <c r="AX164" i="1"/>
  <c r="BB164" i="1"/>
  <c r="BM164" i="1"/>
  <c r="D165" i="1"/>
  <c r="E165" i="1"/>
  <c r="H165" i="1"/>
  <c r="AI165" i="1"/>
  <c r="AP165" i="1"/>
  <c r="AQ165" i="1"/>
  <c r="AR165" i="1"/>
  <c r="AT165" i="1"/>
  <c r="AU165" i="1" a="1"/>
  <c r="AU165" i="1" s="1"/>
  <c r="AX165" i="1"/>
  <c r="BB165" i="1"/>
  <c r="BM165" i="1"/>
  <c r="D166" i="1"/>
  <c r="E166" i="1"/>
  <c r="H166" i="1"/>
  <c r="AI166" i="1"/>
  <c r="AP166" i="1"/>
  <c r="AQ166" i="1"/>
  <c r="AR166" i="1"/>
  <c r="AT166" i="1"/>
  <c r="AU166" i="1" a="1"/>
  <c r="AU166" i="1" s="1"/>
  <c r="AX166" i="1"/>
  <c r="BB166" i="1"/>
  <c r="BM166" i="1"/>
  <c r="D167" i="1"/>
  <c r="E167" i="1"/>
  <c r="H167" i="1"/>
  <c r="AI167" i="1"/>
  <c r="AP167" i="1"/>
  <c r="AQ167" i="1"/>
  <c r="AR167" i="1"/>
  <c r="AT167" i="1"/>
  <c r="AU167" i="1" a="1"/>
  <c r="AU167" i="1" s="1"/>
  <c r="AX167" i="1"/>
  <c r="BB167" i="1"/>
  <c r="BM167" i="1"/>
  <c r="D168" i="1"/>
  <c r="E168" i="1"/>
  <c r="H168" i="1"/>
  <c r="AI168" i="1"/>
  <c r="AP168" i="1"/>
  <c r="AQ168" i="1"/>
  <c r="AR168" i="1"/>
  <c r="AT168" i="1"/>
  <c r="AU168" i="1" a="1"/>
  <c r="AU168" i="1" s="1"/>
  <c r="AX168" i="1"/>
  <c r="BB168" i="1"/>
  <c r="BM168" i="1"/>
  <c r="D169" i="1"/>
  <c r="E169" i="1"/>
  <c r="H169" i="1"/>
  <c r="AI169" i="1"/>
  <c r="AP169" i="1"/>
  <c r="AQ169" i="1"/>
  <c r="AR169" i="1"/>
  <c r="AT169" i="1"/>
  <c r="AU169" i="1" a="1"/>
  <c r="AU169" i="1" s="1"/>
  <c r="AX169" i="1"/>
  <c r="BB169" i="1"/>
  <c r="BM169" i="1"/>
  <c r="D170" i="1"/>
  <c r="E170" i="1"/>
  <c r="H170" i="1"/>
  <c r="AI170" i="1"/>
  <c r="AP170" i="1"/>
  <c r="AQ170" i="1"/>
  <c r="AR170" i="1"/>
  <c r="AT170" i="1"/>
  <c r="AU170" i="1" a="1"/>
  <c r="AU170" i="1" s="1"/>
  <c r="AX170" i="1"/>
  <c r="BB170" i="1"/>
  <c r="BM170" i="1"/>
  <c r="D171" i="1"/>
  <c r="E171" i="1"/>
  <c r="H171" i="1"/>
  <c r="AI171" i="1"/>
  <c r="AP171" i="1"/>
  <c r="AQ171" i="1"/>
  <c r="AR171" i="1"/>
  <c r="AT171" i="1"/>
  <c r="AU171" i="1" a="1"/>
  <c r="AU171" i="1" s="1"/>
  <c r="AX171" i="1"/>
  <c r="BB171" i="1"/>
  <c r="BM171" i="1"/>
  <c r="D172" i="1"/>
  <c r="E172" i="1"/>
  <c r="H172" i="1"/>
  <c r="AI172" i="1"/>
  <c r="AP172" i="1"/>
  <c r="AQ172" i="1"/>
  <c r="AR172" i="1"/>
  <c r="AT172" i="1"/>
  <c r="AU172" i="1" a="1"/>
  <c r="AU172" i="1" s="1"/>
  <c r="AX172" i="1"/>
  <c r="BB172" i="1"/>
  <c r="BM172" i="1"/>
  <c r="D173" i="1"/>
  <c r="E173" i="1"/>
  <c r="H173" i="1"/>
  <c r="AI173" i="1"/>
  <c r="AP173" i="1"/>
  <c r="AQ173" i="1"/>
  <c r="AR173" i="1"/>
  <c r="AT173" i="1"/>
  <c r="AU173" i="1" a="1"/>
  <c r="AU173" i="1" s="1"/>
  <c r="AX173" i="1"/>
  <c r="BB173" i="1"/>
  <c r="BM173" i="1"/>
  <c r="D174" i="1"/>
  <c r="E174" i="1"/>
  <c r="H174" i="1"/>
  <c r="AI174" i="1"/>
  <c r="AP174" i="1"/>
  <c r="AQ174" i="1"/>
  <c r="AR174" i="1"/>
  <c r="AT174" i="1"/>
  <c r="AU174" i="1" a="1"/>
  <c r="AU174" i="1" s="1"/>
  <c r="AX174" i="1"/>
  <c r="BB174" i="1"/>
  <c r="BM174" i="1"/>
  <c r="D175" i="1"/>
  <c r="E175" i="1"/>
  <c r="H175" i="1"/>
  <c r="AI175" i="1"/>
  <c r="AP175" i="1"/>
  <c r="AQ175" i="1"/>
  <c r="AR175" i="1"/>
  <c r="AT175" i="1"/>
  <c r="AU175" i="1" a="1"/>
  <c r="AU175" i="1" s="1"/>
  <c r="AX175" i="1"/>
  <c r="BB175" i="1"/>
  <c r="BM175" i="1"/>
  <c r="D176" i="1"/>
  <c r="E176" i="1"/>
  <c r="H176" i="1"/>
  <c r="AI176" i="1"/>
  <c r="AP176" i="1"/>
  <c r="AQ176" i="1"/>
  <c r="AR176" i="1"/>
  <c r="AT176" i="1"/>
  <c r="AU176" i="1" a="1"/>
  <c r="AU176" i="1" s="1"/>
  <c r="AX176" i="1"/>
  <c r="BB176" i="1"/>
  <c r="BM176" i="1"/>
  <c r="D177" i="1"/>
  <c r="E177" i="1"/>
  <c r="H177" i="1"/>
  <c r="AI177" i="1"/>
  <c r="AP177" i="1"/>
  <c r="AQ177" i="1"/>
  <c r="AR177" i="1"/>
  <c r="AT177" i="1"/>
  <c r="AU177" i="1" a="1"/>
  <c r="AU177" i="1" s="1"/>
  <c r="AX177" i="1"/>
  <c r="BB177" i="1"/>
  <c r="BM177" i="1"/>
  <c r="D178" i="1"/>
  <c r="E178" i="1"/>
  <c r="H178" i="1"/>
  <c r="AI178" i="1"/>
  <c r="AP178" i="1"/>
  <c r="AQ178" i="1"/>
  <c r="AR178" i="1"/>
  <c r="AT178" i="1"/>
  <c r="AU178" i="1" a="1"/>
  <c r="AU178" i="1" s="1"/>
  <c r="AX178" i="1"/>
  <c r="BB178" i="1"/>
  <c r="BM178" i="1"/>
  <c r="D179" i="1"/>
  <c r="E179" i="1"/>
  <c r="H179" i="1"/>
  <c r="AI179" i="1"/>
  <c r="AP179" i="1"/>
  <c r="AQ179" i="1"/>
  <c r="AR179" i="1"/>
  <c r="AT179" i="1"/>
  <c r="AU179" i="1" a="1"/>
  <c r="AU179" i="1" s="1"/>
  <c r="AX179" i="1"/>
  <c r="BB179" i="1"/>
  <c r="BM179" i="1"/>
  <c r="D180" i="1"/>
  <c r="E180" i="1"/>
  <c r="H180" i="1"/>
  <c r="AI180" i="1"/>
  <c r="AP180" i="1"/>
  <c r="AQ180" i="1"/>
  <c r="AR180" i="1"/>
  <c r="AT180" i="1"/>
  <c r="AU180" i="1" a="1"/>
  <c r="AU180" i="1" s="1"/>
  <c r="AX180" i="1"/>
  <c r="BB180" i="1"/>
  <c r="BM180" i="1"/>
  <c r="D181" i="1"/>
  <c r="E181" i="1"/>
  <c r="H181" i="1"/>
  <c r="AI181" i="1"/>
  <c r="AP181" i="1"/>
  <c r="AQ181" i="1"/>
  <c r="AR181" i="1"/>
  <c r="AT181" i="1"/>
  <c r="AU181" i="1" a="1"/>
  <c r="AU181" i="1" s="1"/>
  <c r="AX181" i="1"/>
  <c r="BB181" i="1"/>
  <c r="BM181" i="1"/>
  <c r="D182" i="1"/>
  <c r="E182" i="1"/>
  <c r="H182" i="1"/>
  <c r="AI182" i="1"/>
  <c r="AP182" i="1"/>
  <c r="AQ182" i="1"/>
  <c r="AR182" i="1"/>
  <c r="AT182" i="1"/>
  <c r="AU182" i="1" a="1"/>
  <c r="AU182" i="1" s="1"/>
  <c r="AX182" i="1"/>
  <c r="BB182" i="1"/>
  <c r="BM182" i="1"/>
  <c r="D183" i="1"/>
  <c r="E183" i="1"/>
  <c r="H183" i="1"/>
  <c r="AI183" i="1"/>
  <c r="AP183" i="1"/>
  <c r="AQ183" i="1"/>
  <c r="AR183" i="1"/>
  <c r="AT183" i="1"/>
  <c r="AU183" i="1" a="1"/>
  <c r="AU183" i="1" s="1"/>
  <c r="AX183" i="1"/>
  <c r="BB183" i="1"/>
  <c r="BM183" i="1"/>
  <c r="D184" i="1"/>
  <c r="E184" i="1"/>
  <c r="H184" i="1"/>
  <c r="AI184" i="1"/>
  <c r="AP184" i="1"/>
  <c r="AQ184" i="1"/>
  <c r="AR184" i="1"/>
  <c r="AT184" i="1"/>
  <c r="AU184" i="1" a="1"/>
  <c r="AU184" i="1" s="1"/>
  <c r="AX184" i="1"/>
  <c r="BB184" i="1"/>
  <c r="BM184" i="1"/>
  <c r="D185" i="1"/>
  <c r="E185" i="1"/>
  <c r="H185" i="1"/>
  <c r="AI185" i="1"/>
  <c r="AP185" i="1"/>
  <c r="AQ185" i="1"/>
  <c r="AR185" i="1"/>
  <c r="AT185" i="1"/>
  <c r="AU185" i="1" a="1"/>
  <c r="AU185" i="1" s="1"/>
  <c r="AX185" i="1"/>
  <c r="BB185" i="1"/>
  <c r="BM185" i="1"/>
  <c r="D186" i="1"/>
  <c r="E186" i="1"/>
  <c r="H186" i="1"/>
  <c r="AI186" i="1"/>
  <c r="AP186" i="1"/>
  <c r="AQ186" i="1"/>
  <c r="AR186" i="1"/>
  <c r="AT186" i="1"/>
  <c r="AU186" i="1" a="1"/>
  <c r="AU186" i="1" s="1"/>
  <c r="AX186" i="1"/>
  <c r="BB186" i="1"/>
  <c r="BM186" i="1"/>
  <c r="D187" i="1"/>
  <c r="E187" i="1"/>
  <c r="H187" i="1"/>
  <c r="AI187" i="1"/>
  <c r="AP187" i="1"/>
  <c r="AQ187" i="1"/>
  <c r="AR187" i="1"/>
  <c r="AT187" i="1"/>
  <c r="AU187" i="1" a="1"/>
  <c r="AU187" i="1" s="1"/>
  <c r="AX187" i="1"/>
  <c r="BB187" i="1"/>
  <c r="BM187" i="1"/>
  <c r="D188" i="1"/>
  <c r="E188" i="1"/>
  <c r="H188" i="1"/>
  <c r="AI188" i="1"/>
  <c r="AP188" i="1"/>
  <c r="AQ188" i="1"/>
  <c r="AR188" i="1"/>
  <c r="AT188" i="1"/>
  <c r="AU188" i="1" a="1"/>
  <c r="AU188" i="1" s="1"/>
  <c r="AX188" i="1"/>
  <c r="BB188" i="1"/>
  <c r="BM188" i="1"/>
  <c r="D189" i="1"/>
  <c r="E189" i="1"/>
  <c r="H189" i="1"/>
  <c r="AI189" i="1"/>
  <c r="AP189" i="1"/>
  <c r="AQ189" i="1"/>
  <c r="AR189" i="1"/>
  <c r="AT189" i="1"/>
  <c r="AU189" i="1" a="1"/>
  <c r="AU189" i="1" s="1"/>
  <c r="AX189" i="1"/>
  <c r="BB189" i="1"/>
  <c r="BM189" i="1"/>
  <c r="D190" i="1"/>
  <c r="E190" i="1"/>
  <c r="H190" i="1"/>
  <c r="AI190" i="1"/>
  <c r="AP190" i="1"/>
  <c r="AQ190" i="1"/>
  <c r="AR190" i="1"/>
  <c r="AT190" i="1"/>
  <c r="AU190" i="1" a="1"/>
  <c r="AU190" i="1" s="1"/>
  <c r="AX190" i="1"/>
  <c r="BB190" i="1"/>
  <c r="BM190" i="1"/>
  <c r="D191" i="1"/>
  <c r="E191" i="1"/>
  <c r="H191" i="1"/>
  <c r="AI191" i="1"/>
  <c r="AP191" i="1"/>
  <c r="AQ191" i="1"/>
  <c r="AR191" i="1"/>
  <c r="AT191" i="1"/>
  <c r="AU191" i="1" a="1"/>
  <c r="AU191" i="1" s="1"/>
  <c r="AX191" i="1"/>
  <c r="BB191" i="1"/>
  <c r="BM191" i="1"/>
  <c r="D192" i="1"/>
  <c r="E192" i="1"/>
  <c r="H192" i="1"/>
  <c r="AI192" i="1"/>
  <c r="AP192" i="1"/>
  <c r="AQ192" i="1"/>
  <c r="AR192" i="1"/>
  <c r="AT192" i="1"/>
  <c r="AU192" i="1" a="1"/>
  <c r="AU192" i="1" s="1"/>
  <c r="AX192" i="1"/>
  <c r="BB192" i="1"/>
  <c r="BM192" i="1"/>
  <c r="D193" i="1"/>
  <c r="E193" i="1"/>
  <c r="H193" i="1"/>
  <c r="AI193" i="1"/>
  <c r="AP193" i="1"/>
  <c r="AQ193" i="1"/>
  <c r="AR193" i="1"/>
  <c r="AT193" i="1"/>
  <c r="AU193" i="1" a="1"/>
  <c r="AU193" i="1" s="1"/>
  <c r="AX193" i="1"/>
  <c r="BB193" i="1"/>
  <c r="BM193" i="1"/>
  <c r="D194" i="1"/>
  <c r="E194" i="1"/>
  <c r="H194" i="1"/>
  <c r="AI194" i="1"/>
  <c r="AP194" i="1"/>
  <c r="AQ194" i="1"/>
  <c r="AR194" i="1"/>
  <c r="AT194" i="1"/>
  <c r="AU194" i="1" a="1"/>
  <c r="AU194" i="1" s="1"/>
  <c r="AX194" i="1"/>
  <c r="BB194" i="1"/>
  <c r="BM194" i="1"/>
  <c r="D195" i="1"/>
  <c r="E195" i="1"/>
  <c r="H195" i="1"/>
  <c r="AI195" i="1"/>
  <c r="AP195" i="1"/>
  <c r="AQ195" i="1"/>
  <c r="AR195" i="1"/>
  <c r="AT195" i="1"/>
  <c r="AU195" i="1" a="1"/>
  <c r="AU195" i="1" s="1"/>
  <c r="AX195" i="1"/>
  <c r="BB195" i="1"/>
  <c r="BM195" i="1"/>
  <c r="D196" i="1"/>
  <c r="E196" i="1"/>
  <c r="H196" i="1"/>
  <c r="AI196" i="1"/>
  <c r="AP196" i="1"/>
  <c r="AQ196" i="1"/>
  <c r="AR196" i="1"/>
  <c r="AT196" i="1"/>
  <c r="AU196" i="1" a="1"/>
  <c r="AU196" i="1" s="1"/>
  <c r="AX196" i="1"/>
  <c r="BB196" i="1"/>
  <c r="BM196" i="1"/>
  <c r="D197" i="1"/>
  <c r="E197" i="1"/>
  <c r="H197" i="1"/>
  <c r="AI197" i="1"/>
  <c r="AP197" i="1"/>
  <c r="AQ197" i="1"/>
  <c r="AR197" i="1"/>
  <c r="AT197" i="1"/>
  <c r="AU197" i="1" a="1"/>
  <c r="AU197" i="1" s="1"/>
  <c r="AX197" i="1"/>
  <c r="BB197" i="1"/>
  <c r="BM197" i="1"/>
  <c r="D198" i="1"/>
  <c r="E198" i="1"/>
  <c r="H198" i="1"/>
  <c r="AI198" i="1"/>
  <c r="AP198" i="1"/>
  <c r="AQ198" i="1"/>
  <c r="AR198" i="1"/>
  <c r="AT198" i="1"/>
  <c r="AU198" i="1" a="1"/>
  <c r="AU198" i="1" s="1"/>
  <c r="AX198" i="1"/>
  <c r="BB198" i="1"/>
  <c r="BM198" i="1"/>
  <c r="D199" i="1"/>
  <c r="E199" i="1"/>
  <c r="H199" i="1"/>
  <c r="AI199" i="1"/>
  <c r="AP199" i="1"/>
  <c r="AQ199" i="1"/>
  <c r="AR199" i="1"/>
  <c r="AT199" i="1"/>
  <c r="AU199" i="1" a="1"/>
  <c r="AU199" i="1" s="1"/>
  <c r="AX199" i="1"/>
  <c r="BB199" i="1"/>
  <c r="BM199" i="1"/>
  <c r="D200" i="1"/>
  <c r="E200" i="1"/>
  <c r="H200" i="1"/>
  <c r="AI200" i="1"/>
  <c r="AP200" i="1"/>
  <c r="AQ200" i="1"/>
  <c r="AR200" i="1"/>
  <c r="AT200" i="1"/>
  <c r="AU200" i="1" a="1"/>
  <c r="AU200" i="1" s="1"/>
  <c r="AX200" i="1"/>
  <c r="BB200" i="1"/>
  <c r="BM200" i="1"/>
  <c r="D201" i="1"/>
  <c r="E201" i="1"/>
  <c r="H201" i="1"/>
  <c r="AI201" i="1"/>
  <c r="AP201" i="1"/>
  <c r="AQ201" i="1"/>
  <c r="AR201" i="1"/>
  <c r="AT201" i="1"/>
  <c r="AU201" i="1" a="1"/>
  <c r="AU201" i="1" s="1"/>
  <c r="AX201" i="1"/>
  <c r="BB201" i="1"/>
  <c r="BM201" i="1"/>
  <c r="D202" i="1"/>
  <c r="E202" i="1"/>
  <c r="H202" i="1"/>
  <c r="AI202" i="1"/>
  <c r="AP202" i="1"/>
  <c r="AQ202" i="1"/>
  <c r="AR202" i="1"/>
  <c r="AT202" i="1"/>
  <c r="AU202" i="1" a="1"/>
  <c r="AU202" i="1" s="1"/>
  <c r="AX202" i="1"/>
  <c r="BB202" i="1"/>
  <c r="BM202" i="1"/>
  <c r="D203" i="1"/>
  <c r="E203" i="1"/>
  <c r="H203" i="1"/>
  <c r="AI203" i="1"/>
  <c r="AP203" i="1"/>
  <c r="AQ203" i="1"/>
  <c r="AR203" i="1"/>
  <c r="AT203" i="1"/>
  <c r="AU203" i="1" a="1"/>
  <c r="AU203" i="1" s="1"/>
  <c r="AX203" i="1"/>
  <c r="BB203" i="1"/>
  <c r="BM203" i="1"/>
  <c r="D204" i="1"/>
  <c r="E204" i="1"/>
  <c r="H204" i="1"/>
  <c r="AI204" i="1"/>
  <c r="AP204" i="1"/>
  <c r="AQ204" i="1"/>
  <c r="AR204" i="1"/>
  <c r="AT204" i="1"/>
  <c r="AU204" i="1" a="1"/>
  <c r="AU204" i="1" s="1"/>
  <c r="AX204" i="1"/>
  <c r="BB204" i="1"/>
  <c r="BM204" i="1"/>
  <c r="B42" i="29"/>
  <c r="AB42" i="29" s="1"/>
  <c r="C42" i="29"/>
  <c r="E42" i="29"/>
  <c r="D42" i="29"/>
  <c r="I42" i="29"/>
  <c r="G42" i="29"/>
  <c r="N42" i="29"/>
  <c r="F42" i="29"/>
  <c r="O42" i="29"/>
  <c r="AD42" i="29"/>
  <c r="B43" i="29"/>
  <c r="C43" i="29"/>
  <c r="E43" i="29"/>
  <c r="D43" i="29"/>
  <c r="I43" i="29"/>
  <c r="G43" i="29"/>
  <c r="N43" i="29"/>
  <c r="F43" i="29"/>
  <c r="O43" i="29"/>
  <c r="AD43" i="29"/>
  <c r="B44" i="29"/>
  <c r="Y44" i="29" s="1"/>
  <c r="C44" i="29"/>
  <c r="E44" i="29"/>
  <c r="D44" i="29"/>
  <c r="I44" i="29"/>
  <c r="G44" i="29"/>
  <c r="N44" i="29"/>
  <c r="F44" i="29"/>
  <c r="O44" i="29"/>
  <c r="AD44" i="29"/>
  <c r="B45" i="29"/>
  <c r="M45" i="29" s="1"/>
  <c r="C45" i="29"/>
  <c r="E45" i="29"/>
  <c r="D45" i="29"/>
  <c r="I45" i="29"/>
  <c r="G45" i="29"/>
  <c r="N45" i="29"/>
  <c r="F45" i="29"/>
  <c r="O45" i="29"/>
  <c r="AD45" i="29"/>
  <c r="B46" i="29"/>
  <c r="U46" i="29" s="1"/>
  <c r="C46" i="29"/>
  <c r="E46" i="29"/>
  <c r="D46" i="29"/>
  <c r="I46" i="29"/>
  <c r="G46" i="29"/>
  <c r="N46" i="29"/>
  <c r="F46" i="29"/>
  <c r="O46" i="29"/>
  <c r="AD46" i="29"/>
  <c r="B47" i="29"/>
  <c r="Y47" i="29" s="1"/>
  <c r="C47" i="29"/>
  <c r="E47" i="29"/>
  <c r="D47" i="29"/>
  <c r="I47" i="29"/>
  <c r="G47" i="29"/>
  <c r="N47" i="29"/>
  <c r="F47" i="29"/>
  <c r="O47" i="29"/>
  <c r="AD47" i="29"/>
  <c r="B48" i="29"/>
  <c r="C48" i="29"/>
  <c r="E48" i="29"/>
  <c r="D48" i="29"/>
  <c r="I48" i="29"/>
  <c r="G48" i="29"/>
  <c r="N48" i="29"/>
  <c r="F48" i="29"/>
  <c r="O48" i="29"/>
  <c r="AD48" i="29"/>
  <c r="B49" i="29"/>
  <c r="C49" i="29"/>
  <c r="E49" i="29"/>
  <c r="D49" i="29"/>
  <c r="I49" i="29"/>
  <c r="G49" i="29"/>
  <c r="N49" i="29"/>
  <c r="F49" i="29"/>
  <c r="O49" i="29"/>
  <c r="AD49" i="29"/>
  <c r="B50" i="29"/>
  <c r="U50" i="29" s="1"/>
  <c r="C50" i="29"/>
  <c r="E50" i="29"/>
  <c r="D50" i="29"/>
  <c r="I50" i="29"/>
  <c r="G50" i="29"/>
  <c r="N50" i="29"/>
  <c r="F50" i="29"/>
  <c r="O50" i="29"/>
  <c r="AD50" i="29"/>
  <c r="B51" i="29"/>
  <c r="K51" i="29" s="1"/>
  <c r="C51" i="29"/>
  <c r="E51" i="29"/>
  <c r="D51" i="29"/>
  <c r="I51" i="29"/>
  <c r="G51" i="29"/>
  <c r="N51" i="29"/>
  <c r="F51" i="29"/>
  <c r="O51" i="29"/>
  <c r="AD51" i="29"/>
  <c r="B52" i="29"/>
  <c r="AB52" i="29" s="1"/>
  <c r="C52" i="29"/>
  <c r="E52" i="29"/>
  <c r="D52" i="29"/>
  <c r="I52" i="29"/>
  <c r="G52" i="29"/>
  <c r="N52" i="29"/>
  <c r="F52" i="29"/>
  <c r="O52" i="29"/>
  <c r="AD52" i="29"/>
  <c r="B53" i="29"/>
  <c r="M53" i="29" s="1"/>
  <c r="C53" i="29"/>
  <c r="E53" i="29"/>
  <c r="D53" i="29"/>
  <c r="I53" i="29"/>
  <c r="G53" i="29"/>
  <c r="N53" i="29"/>
  <c r="F53" i="29"/>
  <c r="O53" i="29"/>
  <c r="AD53" i="29"/>
  <c r="B54" i="29"/>
  <c r="C54" i="29"/>
  <c r="E54" i="29"/>
  <c r="D54" i="29"/>
  <c r="I54" i="29"/>
  <c r="G54" i="29"/>
  <c r="N54" i="29"/>
  <c r="F54" i="29"/>
  <c r="O54" i="29"/>
  <c r="AD54" i="29"/>
  <c r="B55" i="29"/>
  <c r="C55" i="29"/>
  <c r="E55" i="29"/>
  <c r="D55" i="29"/>
  <c r="I55" i="29"/>
  <c r="G55" i="29"/>
  <c r="N55" i="29"/>
  <c r="F55" i="29"/>
  <c r="O55" i="29"/>
  <c r="AD55" i="29"/>
  <c r="B56" i="29"/>
  <c r="M56" i="29" s="1"/>
  <c r="C56" i="29"/>
  <c r="E56" i="29"/>
  <c r="D56" i="29"/>
  <c r="I56" i="29"/>
  <c r="G56" i="29"/>
  <c r="N56" i="29"/>
  <c r="F56" i="29"/>
  <c r="O56" i="29"/>
  <c r="AD56" i="29"/>
  <c r="B57" i="29"/>
  <c r="C57" i="29"/>
  <c r="E57" i="29"/>
  <c r="D57" i="29"/>
  <c r="I57" i="29"/>
  <c r="G57" i="29"/>
  <c r="N57" i="29"/>
  <c r="F57" i="29"/>
  <c r="O57" i="29"/>
  <c r="AD57" i="29"/>
  <c r="B58" i="29"/>
  <c r="C58" i="29"/>
  <c r="E58" i="29"/>
  <c r="D58" i="29"/>
  <c r="I58" i="29"/>
  <c r="G58" i="29"/>
  <c r="N58" i="29"/>
  <c r="F58" i="29"/>
  <c r="O58" i="29"/>
  <c r="AD58" i="29"/>
  <c r="B59" i="29"/>
  <c r="C59" i="29"/>
  <c r="E59" i="29"/>
  <c r="D59" i="29"/>
  <c r="I59" i="29"/>
  <c r="G59" i="29"/>
  <c r="N59" i="29"/>
  <c r="F59" i="29"/>
  <c r="O59" i="29"/>
  <c r="AD59" i="29"/>
  <c r="B60" i="29"/>
  <c r="C60" i="29"/>
  <c r="E60" i="29"/>
  <c r="D60" i="29"/>
  <c r="I60" i="29"/>
  <c r="G60" i="29"/>
  <c r="N60" i="29"/>
  <c r="F60" i="29"/>
  <c r="O60" i="29"/>
  <c r="AD60" i="29"/>
  <c r="B61" i="29"/>
  <c r="L61" i="29" s="1"/>
  <c r="C61" i="29"/>
  <c r="E61" i="29"/>
  <c r="D61" i="29"/>
  <c r="I61" i="29"/>
  <c r="G61" i="29"/>
  <c r="N61" i="29"/>
  <c r="F61" i="29"/>
  <c r="O61" i="29"/>
  <c r="AD61" i="29"/>
  <c r="B62" i="29"/>
  <c r="P62" i="29" s="1"/>
  <c r="C62" i="29"/>
  <c r="E62" i="29"/>
  <c r="D62" i="29"/>
  <c r="I62" i="29"/>
  <c r="G62" i="29"/>
  <c r="N62" i="29"/>
  <c r="F62" i="29"/>
  <c r="O62" i="29"/>
  <c r="AD62" i="29"/>
  <c r="B63" i="29"/>
  <c r="C63" i="29"/>
  <c r="E63" i="29"/>
  <c r="D63" i="29"/>
  <c r="I63" i="29"/>
  <c r="G63" i="29"/>
  <c r="N63" i="29"/>
  <c r="F63" i="29"/>
  <c r="O63" i="29"/>
  <c r="AD63" i="29"/>
  <c r="B64" i="29"/>
  <c r="C64" i="29"/>
  <c r="E64" i="29"/>
  <c r="D64" i="29"/>
  <c r="I64" i="29"/>
  <c r="G64" i="29"/>
  <c r="N64" i="29"/>
  <c r="F64" i="29"/>
  <c r="O64" i="29"/>
  <c r="AD64" i="29"/>
  <c r="B65" i="29"/>
  <c r="C65" i="29"/>
  <c r="E65" i="29"/>
  <c r="D65" i="29"/>
  <c r="I65" i="29"/>
  <c r="G65" i="29"/>
  <c r="N65" i="29"/>
  <c r="F65" i="29"/>
  <c r="O65" i="29"/>
  <c r="AD65" i="29"/>
  <c r="B66" i="29"/>
  <c r="X66" i="29" s="1"/>
  <c r="C66" i="29"/>
  <c r="E66" i="29"/>
  <c r="D66" i="29"/>
  <c r="I66" i="29"/>
  <c r="G66" i="29"/>
  <c r="N66" i="29"/>
  <c r="F66" i="29"/>
  <c r="O66" i="29"/>
  <c r="AD66" i="29"/>
  <c r="B67" i="29"/>
  <c r="K67" i="29" s="1"/>
  <c r="C67" i="29"/>
  <c r="E67" i="29"/>
  <c r="D67" i="29"/>
  <c r="I67" i="29"/>
  <c r="G67" i="29"/>
  <c r="N67" i="29"/>
  <c r="F67" i="29"/>
  <c r="O67" i="29"/>
  <c r="AD67" i="29"/>
  <c r="B68" i="29"/>
  <c r="AA68" i="29" s="1"/>
  <c r="C68" i="29"/>
  <c r="E68" i="29"/>
  <c r="D68" i="29"/>
  <c r="I68" i="29"/>
  <c r="G68" i="29"/>
  <c r="N68" i="29"/>
  <c r="F68" i="29"/>
  <c r="O68" i="29"/>
  <c r="AD68" i="29"/>
  <c r="B69" i="29"/>
  <c r="AB69" i="29" s="1"/>
  <c r="C69" i="29"/>
  <c r="E69" i="29"/>
  <c r="D69" i="29"/>
  <c r="I69" i="29"/>
  <c r="G69" i="29"/>
  <c r="N69" i="29"/>
  <c r="F69" i="29"/>
  <c r="O69" i="29"/>
  <c r="AD69" i="29"/>
  <c r="B70" i="29"/>
  <c r="W70" i="29" s="1"/>
  <c r="C70" i="29"/>
  <c r="E70" i="29"/>
  <c r="D70" i="29"/>
  <c r="I70" i="29"/>
  <c r="G70" i="29"/>
  <c r="N70" i="29"/>
  <c r="F70" i="29"/>
  <c r="O70" i="29"/>
  <c r="AD70" i="29"/>
  <c r="B71" i="29"/>
  <c r="T71" i="29" s="1"/>
  <c r="C71" i="29"/>
  <c r="E71" i="29"/>
  <c r="D71" i="29"/>
  <c r="I71" i="29"/>
  <c r="G71" i="29"/>
  <c r="N71" i="29"/>
  <c r="F71" i="29"/>
  <c r="O71" i="29"/>
  <c r="AD71" i="29"/>
  <c r="B72" i="29"/>
  <c r="C72" i="29"/>
  <c r="E72" i="29"/>
  <c r="D72" i="29"/>
  <c r="I72" i="29"/>
  <c r="G72" i="29"/>
  <c r="N72" i="29"/>
  <c r="F72" i="29"/>
  <c r="O72" i="29"/>
  <c r="AD72" i="29"/>
  <c r="B73" i="29"/>
  <c r="C73" i="29"/>
  <c r="E73" i="29"/>
  <c r="D73" i="29"/>
  <c r="I73" i="29"/>
  <c r="G73" i="29"/>
  <c r="N73" i="29"/>
  <c r="F73" i="29"/>
  <c r="O73" i="29"/>
  <c r="AD73" i="29"/>
  <c r="B74" i="29"/>
  <c r="X74" i="29" s="1"/>
  <c r="C74" i="29"/>
  <c r="E74" i="29"/>
  <c r="D74" i="29"/>
  <c r="I74" i="29"/>
  <c r="G74" i="29"/>
  <c r="N74" i="29"/>
  <c r="F74" i="29"/>
  <c r="O74" i="29"/>
  <c r="AD74" i="29"/>
  <c r="B75" i="29"/>
  <c r="W75" i="29" s="1"/>
  <c r="C75" i="29"/>
  <c r="E75" i="29"/>
  <c r="D75" i="29"/>
  <c r="I75" i="29"/>
  <c r="G75" i="29"/>
  <c r="N75" i="29"/>
  <c r="F75" i="29"/>
  <c r="O75" i="29"/>
  <c r="AD75" i="29"/>
  <c r="B76" i="29"/>
  <c r="L76" i="29" s="1"/>
  <c r="C76" i="29"/>
  <c r="E76" i="29"/>
  <c r="D76" i="29"/>
  <c r="I76" i="29"/>
  <c r="G76" i="29"/>
  <c r="N76" i="29"/>
  <c r="F76" i="29"/>
  <c r="O76" i="29"/>
  <c r="AD76" i="29"/>
  <c r="B77" i="29"/>
  <c r="AA77" i="29" s="1"/>
  <c r="C77" i="29"/>
  <c r="E77" i="29"/>
  <c r="D77" i="29"/>
  <c r="I77" i="29"/>
  <c r="G77" i="29"/>
  <c r="N77" i="29"/>
  <c r="F77" i="29"/>
  <c r="O77" i="29"/>
  <c r="AD77" i="29"/>
  <c r="B78" i="29"/>
  <c r="C78" i="29"/>
  <c r="E78" i="29"/>
  <c r="D78" i="29"/>
  <c r="I78" i="29"/>
  <c r="G78" i="29"/>
  <c r="N78" i="29"/>
  <c r="F78" i="29"/>
  <c r="O78" i="29"/>
  <c r="AD78" i="29"/>
  <c r="B79" i="29"/>
  <c r="C79" i="29"/>
  <c r="E79" i="29"/>
  <c r="D79" i="29"/>
  <c r="I79" i="29"/>
  <c r="G79" i="29"/>
  <c r="N79" i="29"/>
  <c r="F79" i="29"/>
  <c r="O79" i="29"/>
  <c r="AD79" i="29"/>
  <c r="B80" i="29"/>
  <c r="C80" i="29"/>
  <c r="E80" i="29"/>
  <c r="D80" i="29"/>
  <c r="I80" i="29"/>
  <c r="G80" i="29"/>
  <c r="N80" i="29"/>
  <c r="F80" i="29"/>
  <c r="O80" i="29"/>
  <c r="AD80" i="29"/>
  <c r="B81" i="29"/>
  <c r="C81" i="29"/>
  <c r="E81" i="29"/>
  <c r="D81" i="29"/>
  <c r="I81" i="29"/>
  <c r="G81" i="29"/>
  <c r="N81" i="29"/>
  <c r="F81" i="29"/>
  <c r="O81" i="29"/>
  <c r="AD81" i="29"/>
  <c r="B82" i="29"/>
  <c r="C82" i="29"/>
  <c r="E82" i="29"/>
  <c r="D82" i="29"/>
  <c r="I82" i="29"/>
  <c r="G82" i="29"/>
  <c r="N82" i="29"/>
  <c r="F82" i="29"/>
  <c r="O82" i="29"/>
  <c r="AD82" i="29"/>
  <c r="B83" i="29"/>
  <c r="C83" i="29"/>
  <c r="E83" i="29"/>
  <c r="D83" i="29"/>
  <c r="I83" i="29"/>
  <c r="G83" i="29"/>
  <c r="N83" i="29"/>
  <c r="F83" i="29"/>
  <c r="O83" i="29"/>
  <c r="AD83" i="29"/>
  <c r="B84" i="29"/>
  <c r="C84" i="29"/>
  <c r="E84" i="29"/>
  <c r="D84" i="29"/>
  <c r="I84" i="29"/>
  <c r="G84" i="29"/>
  <c r="N84" i="29"/>
  <c r="F84" i="29"/>
  <c r="O84" i="29"/>
  <c r="AD84" i="29"/>
  <c r="B85" i="29"/>
  <c r="AB85" i="29" s="1"/>
  <c r="C85" i="29"/>
  <c r="E85" i="29"/>
  <c r="D85" i="29"/>
  <c r="I85" i="29"/>
  <c r="G85" i="29"/>
  <c r="N85" i="29"/>
  <c r="F85" i="29"/>
  <c r="O85" i="29"/>
  <c r="AD85" i="29"/>
  <c r="B86" i="29"/>
  <c r="K86" i="29" s="1"/>
  <c r="C86" i="29"/>
  <c r="E86" i="29"/>
  <c r="D86" i="29"/>
  <c r="I86" i="29"/>
  <c r="G86" i="29"/>
  <c r="N86" i="29"/>
  <c r="F86" i="29"/>
  <c r="O86" i="29"/>
  <c r="AD86" i="29"/>
  <c r="B87" i="29"/>
  <c r="P87" i="29" s="1"/>
  <c r="C87" i="29"/>
  <c r="E87" i="29"/>
  <c r="D87" i="29"/>
  <c r="I87" i="29"/>
  <c r="G87" i="29"/>
  <c r="N87" i="29"/>
  <c r="F87" i="29"/>
  <c r="O87" i="29"/>
  <c r="AD87" i="29"/>
  <c r="B88" i="29"/>
  <c r="U88" i="29" s="1"/>
  <c r="C88" i="29"/>
  <c r="E88" i="29"/>
  <c r="D88" i="29"/>
  <c r="I88" i="29"/>
  <c r="G88" i="29"/>
  <c r="N88" i="29"/>
  <c r="F88" i="29"/>
  <c r="O88" i="29"/>
  <c r="AD88" i="29"/>
  <c r="B89" i="29"/>
  <c r="K89" i="29" s="1"/>
  <c r="C89" i="29"/>
  <c r="E89" i="29"/>
  <c r="D89" i="29"/>
  <c r="I89" i="29"/>
  <c r="G89" i="29"/>
  <c r="N89" i="29"/>
  <c r="F89" i="29"/>
  <c r="O89" i="29"/>
  <c r="AD89" i="29"/>
  <c r="B90" i="29"/>
  <c r="U90" i="29" s="1"/>
  <c r="C90" i="29"/>
  <c r="E90" i="29"/>
  <c r="D90" i="29"/>
  <c r="I90" i="29"/>
  <c r="G90" i="29"/>
  <c r="N90" i="29"/>
  <c r="F90" i="29"/>
  <c r="O90" i="29"/>
  <c r="AD90" i="29"/>
  <c r="B91" i="29"/>
  <c r="AB91" i="29" s="1"/>
  <c r="C91" i="29"/>
  <c r="E91" i="29"/>
  <c r="D91" i="29"/>
  <c r="I91" i="29"/>
  <c r="G91" i="29"/>
  <c r="N91" i="29"/>
  <c r="F91" i="29"/>
  <c r="O91" i="29"/>
  <c r="AD91" i="29"/>
  <c r="B92" i="29"/>
  <c r="AB92" i="29" s="1"/>
  <c r="C92" i="29"/>
  <c r="E92" i="29"/>
  <c r="D92" i="29"/>
  <c r="I92" i="29"/>
  <c r="G92" i="29"/>
  <c r="N92" i="29"/>
  <c r="F92" i="29"/>
  <c r="O92" i="29"/>
  <c r="AD92" i="29"/>
  <c r="B93" i="29"/>
  <c r="C93" i="29"/>
  <c r="E93" i="29"/>
  <c r="D93" i="29"/>
  <c r="I93" i="29"/>
  <c r="G93" i="29"/>
  <c r="N93" i="29"/>
  <c r="F93" i="29"/>
  <c r="O93" i="29"/>
  <c r="AD93" i="29"/>
  <c r="B94" i="29"/>
  <c r="K94" i="29" s="1"/>
  <c r="C94" i="29"/>
  <c r="E94" i="29"/>
  <c r="D94" i="29"/>
  <c r="I94" i="29"/>
  <c r="G94" i="29"/>
  <c r="N94" i="29"/>
  <c r="F94" i="29"/>
  <c r="O94" i="29"/>
  <c r="AD94" i="29"/>
  <c r="B95" i="29"/>
  <c r="P95" i="29" s="1"/>
  <c r="C95" i="29"/>
  <c r="E95" i="29"/>
  <c r="D95" i="29"/>
  <c r="I95" i="29"/>
  <c r="G95" i="29"/>
  <c r="N95" i="29"/>
  <c r="F95" i="29"/>
  <c r="O95" i="29"/>
  <c r="AD95" i="29"/>
  <c r="B96" i="29"/>
  <c r="U96" i="29" s="1"/>
  <c r="C96" i="29"/>
  <c r="E96" i="29"/>
  <c r="D96" i="29"/>
  <c r="I96" i="29"/>
  <c r="G96" i="29"/>
  <c r="N96" i="29"/>
  <c r="F96" i="29"/>
  <c r="O96" i="29"/>
  <c r="AD96" i="29"/>
  <c r="B97" i="29"/>
  <c r="C97" i="29"/>
  <c r="E97" i="29"/>
  <c r="D97" i="29"/>
  <c r="I97" i="29"/>
  <c r="G97" i="29"/>
  <c r="N97" i="29"/>
  <c r="F97" i="29"/>
  <c r="O97" i="29"/>
  <c r="AD97" i="29"/>
  <c r="B98" i="29"/>
  <c r="C98" i="29"/>
  <c r="E98" i="29"/>
  <c r="D98" i="29"/>
  <c r="I98" i="29"/>
  <c r="G98" i="29"/>
  <c r="N98" i="29"/>
  <c r="F98" i="29"/>
  <c r="O98" i="29"/>
  <c r="AD98" i="29"/>
  <c r="B99" i="29"/>
  <c r="V99" i="29" s="1"/>
  <c r="C99" i="29"/>
  <c r="E99" i="29"/>
  <c r="D99" i="29"/>
  <c r="I99" i="29"/>
  <c r="G99" i="29"/>
  <c r="N99" i="29"/>
  <c r="F99" i="29"/>
  <c r="O99" i="29"/>
  <c r="AD99" i="29"/>
  <c r="B100" i="29"/>
  <c r="AB100" i="29" s="1"/>
  <c r="C100" i="29"/>
  <c r="E100" i="29"/>
  <c r="D100" i="29"/>
  <c r="I100" i="29"/>
  <c r="G100" i="29"/>
  <c r="N100" i="29"/>
  <c r="F100" i="29"/>
  <c r="O100" i="29"/>
  <c r="AD100" i="29"/>
  <c r="B101" i="29"/>
  <c r="C101" i="29"/>
  <c r="E101" i="29"/>
  <c r="D101" i="29"/>
  <c r="I101" i="29"/>
  <c r="G101" i="29"/>
  <c r="N101" i="29"/>
  <c r="F101" i="29"/>
  <c r="O101" i="29"/>
  <c r="AD101" i="29"/>
  <c r="B102" i="29"/>
  <c r="W102" i="29" s="1"/>
  <c r="C102" i="29"/>
  <c r="E102" i="29"/>
  <c r="D102" i="29"/>
  <c r="I102" i="29"/>
  <c r="G102" i="29"/>
  <c r="N102" i="29"/>
  <c r="F102" i="29"/>
  <c r="O102" i="29"/>
  <c r="AD102" i="29"/>
  <c r="B103" i="29"/>
  <c r="K103" i="29" s="1"/>
  <c r="C103" i="29"/>
  <c r="E103" i="29"/>
  <c r="D103" i="29"/>
  <c r="I103" i="29"/>
  <c r="G103" i="29"/>
  <c r="N103" i="29"/>
  <c r="F103" i="29"/>
  <c r="O103" i="29"/>
  <c r="AD103" i="29"/>
  <c r="B104" i="29"/>
  <c r="W104" i="29" s="1"/>
  <c r="C104" i="29"/>
  <c r="E104" i="29"/>
  <c r="D104" i="29"/>
  <c r="I104" i="29"/>
  <c r="G104" i="29"/>
  <c r="N104" i="29"/>
  <c r="F104" i="29"/>
  <c r="O104" i="29"/>
  <c r="AD104" i="29"/>
  <c r="B105" i="29"/>
  <c r="C105" i="29"/>
  <c r="E105" i="29"/>
  <c r="D105" i="29"/>
  <c r="I105" i="29"/>
  <c r="G105" i="29"/>
  <c r="N105" i="29"/>
  <c r="F105" i="29"/>
  <c r="O105" i="29"/>
  <c r="AD105" i="29"/>
  <c r="B106" i="29"/>
  <c r="C106" i="29"/>
  <c r="E106" i="29"/>
  <c r="D106" i="29"/>
  <c r="I106" i="29"/>
  <c r="G106" i="29"/>
  <c r="N106" i="29"/>
  <c r="F106" i="29"/>
  <c r="O106" i="29"/>
  <c r="AD106" i="29"/>
  <c r="B107" i="29"/>
  <c r="C107" i="29"/>
  <c r="E107" i="29"/>
  <c r="D107" i="29"/>
  <c r="I107" i="29"/>
  <c r="G107" i="29"/>
  <c r="N107" i="29"/>
  <c r="F107" i="29"/>
  <c r="O107" i="29"/>
  <c r="AD107" i="29"/>
  <c r="B108" i="29"/>
  <c r="AB108" i="29" s="1"/>
  <c r="C108" i="29"/>
  <c r="E108" i="29"/>
  <c r="D108" i="29"/>
  <c r="I108" i="29"/>
  <c r="G108" i="29"/>
  <c r="N108" i="29"/>
  <c r="F108" i="29"/>
  <c r="O108" i="29"/>
  <c r="AD108" i="29"/>
  <c r="B109" i="29"/>
  <c r="C109" i="29"/>
  <c r="E109" i="29"/>
  <c r="D109" i="29"/>
  <c r="I109" i="29"/>
  <c r="G109" i="29"/>
  <c r="N109" i="29"/>
  <c r="F109" i="29"/>
  <c r="O109" i="29"/>
  <c r="AD109" i="29"/>
  <c r="B110" i="29"/>
  <c r="U110" i="29" s="1"/>
  <c r="C110" i="29"/>
  <c r="E110" i="29"/>
  <c r="D110" i="29"/>
  <c r="I110" i="29"/>
  <c r="G110" i="29"/>
  <c r="N110" i="29"/>
  <c r="F110" i="29"/>
  <c r="O110" i="29"/>
  <c r="AD110" i="29"/>
  <c r="B111" i="29"/>
  <c r="C111" i="29"/>
  <c r="E111" i="29"/>
  <c r="D111" i="29"/>
  <c r="I111" i="29"/>
  <c r="G111" i="29"/>
  <c r="N111" i="29"/>
  <c r="F111" i="29"/>
  <c r="O111" i="29"/>
  <c r="AD111" i="29"/>
  <c r="B112" i="29"/>
  <c r="AB112" i="29" s="1"/>
  <c r="C112" i="29"/>
  <c r="E112" i="29"/>
  <c r="D112" i="29"/>
  <c r="I112" i="29"/>
  <c r="G112" i="29"/>
  <c r="N112" i="29"/>
  <c r="F112" i="29"/>
  <c r="O112" i="29"/>
  <c r="AD112" i="29"/>
  <c r="B113" i="29"/>
  <c r="W113" i="29" s="1"/>
  <c r="C113" i="29"/>
  <c r="E113" i="29"/>
  <c r="D113" i="29"/>
  <c r="I113" i="29"/>
  <c r="G113" i="29"/>
  <c r="N113" i="29"/>
  <c r="F113" i="29"/>
  <c r="O113" i="29"/>
  <c r="AD113" i="29"/>
  <c r="B114" i="29"/>
  <c r="J114" i="29" s="1"/>
  <c r="C114" i="29"/>
  <c r="E114" i="29"/>
  <c r="D114" i="29"/>
  <c r="I114" i="29"/>
  <c r="G114" i="29"/>
  <c r="N114" i="29"/>
  <c r="F114" i="29"/>
  <c r="O114" i="29"/>
  <c r="AD114" i="29"/>
  <c r="B115" i="29"/>
  <c r="C115" i="29"/>
  <c r="E115" i="29"/>
  <c r="D115" i="29"/>
  <c r="I115" i="29"/>
  <c r="G115" i="29"/>
  <c r="N115" i="29"/>
  <c r="F115" i="29"/>
  <c r="O115" i="29"/>
  <c r="AD115" i="29"/>
  <c r="B116" i="29"/>
  <c r="C116" i="29"/>
  <c r="E116" i="29"/>
  <c r="D116" i="29"/>
  <c r="I116" i="29"/>
  <c r="G116" i="29"/>
  <c r="N116" i="29"/>
  <c r="F116" i="29"/>
  <c r="O116" i="29"/>
  <c r="AD116" i="29"/>
  <c r="B117" i="29"/>
  <c r="C117" i="29"/>
  <c r="E117" i="29"/>
  <c r="D117" i="29"/>
  <c r="I117" i="29"/>
  <c r="G117" i="29"/>
  <c r="N117" i="29"/>
  <c r="F117" i="29"/>
  <c r="O117" i="29"/>
  <c r="AD117" i="29"/>
  <c r="B118" i="29"/>
  <c r="V118" i="29" s="1"/>
  <c r="C118" i="29"/>
  <c r="E118" i="29"/>
  <c r="D118" i="29"/>
  <c r="I118" i="29"/>
  <c r="G118" i="29"/>
  <c r="N118" i="29"/>
  <c r="F118" i="29"/>
  <c r="O118" i="29"/>
  <c r="AD118" i="29"/>
  <c r="B119" i="29"/>
  <c r="C119" i="29"/>
  <c r="E119" i="29"/>
  <c r="D119" i="29"/>
  <c r="I119" i="29"/>
  <c r="G119" i="29"/>
  <c r="N119" i="29"/>
  <c r="F119" i="29"/>
  <c r="O119" i="29"/>
  <c r="AD119" i="29"/>
  <c r="B120" i="29"/>
  <c r="C120" i="29"/>
  <c r="E120" i="29"/>
  <c r="D120" i="29"/>
  <c r="I120" i="29"/>
  <c r="G120" i="29"/>
  <c r="N120" i="29"/>
  <c r="F120" i="29"/>
  <c r="O120" i="29"/>
  <c r="AD120" i="29"/>
  <c r="B121" i="29"/>
  <c r="Q121" i="29" s="1"/>
  <c r="C121" i="29"/>
  <c r="E121" i="29"/>
  <c r="D121" i="29"/>
  <c r="I121" i="29"/>
  <c r="G121" i="29"/>
  <c r="N121" i="29"/>
  <c r="F121" i="29"/>
  <c r="O121" i="29"/>
  <c r="AD121" i="29"/>
  <c r="B122" i="29"/>
  <c r="R122" i="29" s="1"/>
  <c r="C122" i="29"/>
  <c r="E122" i="29"/>
  <c r="D122" i="29"/>
  <c r="I122" i="29"/>
  <c r="G122" i="29"/>
  <c r="N122" i="29"/>
  <c r="F122" i="29"/>
  <c r="O122" i="29"/>
  <c r="AD122" i="29"/>
  <c r="B123" i="29"/>
  <c r="C123" i="29"/>
  <c r="E123" i="29"/>
  <c r="D123" i="29"/>
  <c r="I123" i="29"/>
  <c r="G123" i="29"/>
  <c r="N123" i="29"/>
  <c r="F123" i="29"/>
  <c r="O123" i="29"/>
  <c r="AD123" i="29"/>
  <c r="B124" i="29"/>
  <c r="C124" i="29"/>
  <c r="E124" i="29"/>
  <c r="D124" i="29"/>
  <c r="I124" i="29"/>
  <c r="G124" i="29"/>
  <c r="N124" i="29"/>
  <c r="F124" i="29"/>
  <c r="O124" i="29"/>
  <c r="AD124" i="29"/>
  <c r="B125" i="29"/>
  <c r="M125" i="29" s="1"/>
  <c r="C125" i="29"/>
  <c r="E125" i="29"/>
  <c r="D125" i="29"/>
  <c r="I125" i="29"/>
  <c r="G125" i="29"/>
  <c r="N125" i="29"/>
  <c r="F125" i="29"/>
  <c r="O125" i="29"/>
  <c r="AD125" i="29"/>
  <c r="B126" i="29"/>
  <c r="C126" i="29"/>
  <c r="E126" i="29"/>
  <c r="D126" i="29"/>
  <c r="I126" i="29"/>
  <c r="G126" i="29"/>
  <c r="N126" i="29"/>
  <c r="F126" i="29"/>
  <c r="O126" i="29"/>
  <c r="AD126" i="29"/>
  <c r="B127" i="29"/>
  <c r="C127" i="29"/>
  <c r="E127" i="29"/>
  <c r="D127" i="29"/>
  <c r="I127" i="29"/>
  <c r="G127" i="29"/>
  <c r="N127" i="29"/>
  <c r="F127" i="29"/>
  <c r="O127" i="29"/>
  <c r="AD127" i="29"/>
  <c r="B128" i="29"/>
  <c r="J128" i="29" s="1"/>
  <c r="C128" i="29"/>
  <c r="E128" i="29"/>
  <c r="D128" i="29"/>
  <c r="I128" i="29"/>
  <c r="G128" i="29"/>
  <c r="N128" i="29"/>
  <c r="F128" i="29"/>
  <c r="O128" i="29"/>
  <c r="AD128" i="29"/>
  <c r="B129" i="29"/>
  <c r="C129" i="29"/>
  <c r="E129" i="29"/>
  <c r="D129" i="29"/>
  <c r="I129" i="29"/>
  <c r="G129" i="29"/>
  <c r="N129" i="29"/>
  <c r="F129" i="29"/>
  <c r="O129" i="29"/>
  <c r="AD129" i="29"/>
  <c r="B130" i="29"/>
  <c r="C130" i="29"/>
  <c r="E130" i="29"/>
  <c r="D130" i="29"/>
  <c r="I130" i="29"/>
  <c r="G130" i="29"/>
  <c r="N130" i="29"/>
  <c r="F130" i="29"/>
  <c r="O130" i="29"/>
  <c r="AD130" i="29"/>
  <c r="B131" i="29"/>
  <c r="W131" i="29" s="1"/>
  <c r="C131" i="29"/>
  <c r="E131" i="29"/>
  <c r="D131" i="29"/>
  <c r="I131" i="29"/>
  <c r="G131" i="29"/>
  <c r="N131" i="29"/>
  <c r="F131" i="29"/>
  <c r="O131" i="29"/>
  <c r="AD131" i="29"/>
  <c r="B132" i="29"/>
  <c r="C132" i="29"/>
  <c r="E132" i="29"/>
  <c r="D132" i="29"/>
  <c r="I132" i="29"/>
  <c r="G132" i="29"/>
  <c r="N132" i="29"/>
  <c r="F132" i="29"/>
  <c r="O132" i="29"/>
  <c r="AD132" i="29"/>
  <c r="B133" i="29"/>
  <c r="P133" i="29" s="1"/>
  <c r="C133" i="29"/>
  <c r="E133" i="29"/>
  <c r="D133" i="29"/>
  <c r="I133" i="29"/>
  <c r="G133" i="29"/>
  <c r="N133" i="29"/>
  <c r="F133" i="29"/>
  <c r="O133" i="29"/>
  <c r="AD133" i="29"/>
  <c r="B134" i="29"/>
  <c r="AB134" i="29" s="1"/>
  <c r="C134" i="29"/>
  <c r="E134" i="29"/>
  <c r="D134" i="29"/>
  <c r="I134" i="29"/>
  <c r="G134" i="29"/>
  <c r="N134" i="29"/>
  <c r="F134" i="29"/>
  <c r="O134" i="29"/>
  <c r="AD134" i="29"/>
  <c r="B135" i="29"/>
  <c r="C135" i="29"/>
  <c r="E135" i="29"/>
  <c r="D135" i="29"/>
  <c r="I135" i="29"/>
  <c r="G135" i="29"/>
  <c r="N135" i="29"/>
  <c r="F135" i="29"/>
  <c r="O135" i="29"/>
  <c r="AD135" i="29"/>
  <c r="B136" i="29"/>
  <c r="U136" i="29" s="1"/>
  <c r="C136" i="29"/>
  <c r="E136" i="29"/>
  <c r="D136" i="29"/>
  <c r="I136" i="29"/>
  <c r="G136" i="29"/>
  <c r="N136" i="29"/>
  <c r="F136" i="29"/>
  <c r="O136" i="29"/>
  <c r="AD136" i="29"/>
  <c r="B137" i="29"/>
  <c r="V137" i="29" s="1"/>
  <c r="C137" i="29"/>
  <c r="E137" i="29"/>
  <c r="D137" i="29"/>
  <c r="I137" i="29"/>
  <c r="G137" i="29"/>
  <c r="N137" i="29"/>
  <c r="F137" i="29"/>
  <c r="O137" i="29"/>
  <c r="AD137" i="29"/>
  <c r="B138" i="29"/>
  <c r="C138" i="29"/>
  <c r="E138" i="29"/>
  <c r="D138" i="29"/>
  <c r="I138" i="29"/>
  <c r="G138" i="29"/>
  <c r="N138" i="29"/>
  <c r="F138" i="29"/>
  <c r="O138" i="29"/>
  <c r="AD138" i="29"/>
  <c r="B139" i="29"/>
  <c r="U139" i="29" s="1"/>
  <c r="C139" i="29"/>
  <c r="E139" i="29"/>
  <c r="D139" i="29"/>
  <c r="I139" i="29"/>
  <c r="G139" i="29"/>
  <c r="N139" i="29"/>
  <c r="F139" i="29"/>
  <c r="O139" i="29"/>
  <c r="AD139" i="29"/>
  <c r="B140" i="29"/>
  <c r="U140" i="29" s="1"/>
  <c r="C140" i="29"/>
  <c r="E140" i="29"/>
  <c r="D140" i="29"/>
  <c r="I140" i="29"/>
  <c r="G140" i="29"/>
  <c r="N140" i="29"/>
  <c r="F140" i="29"/>
  <c r="O140" i="29"/>
  <c r="AD140" i="29"/>
  <c r="B141" i="29"/>
  <c r="AA141" i="29" s="1"/>
  <c r="C141" i="29"/>
  <c r="E141" i="29"/>
  <c r="D141" i="29"/>
  <c r="I141" i="29"/>
  <c r="G141" i="29"/>
  <c r="N141" i="29"/>
  <c r="F141" i="29"/>
  <c r="O141" i="29"/>
  <c r="AD141" i="29"/>
  <c r="B142" i="29"/>
  <c r="K142" i="29" s="1"/>
  <c r="C142" i="29"/>
  <c r="E142" i="29"/>
  <c r="D142" i="29"/>
  <c r="I142" i="29"/>
  <c r="G142" i="29"/>
  <c r="N142" i="29"/>
  <c r="F142" i="29"/>
  <c r="O142" i="29"/>
  <c r="AD142" i="29"/>
  <c r="B143" i="29"/>
  <c r="C143" i="29"/>
  <c r="E143" i="29"/>
  <c r="D143" i="29"/>
  <c r="I143" i="29"/>
  <c r="G143" i="29"/>
  <c r="N143" i="29"/>
  <c r="F143" i="29"/>
  <c r="O143" i="29"/>
  <c r="AD143" i="29"/>
  <c r="B144" i="29"/>
  <c r="T144" i="29" s="1"/>
  <c r="C144" i="29"/>
  <c r="E144" i="29"/>
  <c r="D144" i="29"/>
  <c r="I144" i="29"/>
  <c r="G144" i="29"/>
  <c r="N144" i="29"/>
  <c r="F144" i="29"/>
  <c r="O144" i="29"/>
  <c r="AD144" i="29"/>
  <c r="B145" i="29"/>
  <c r="C145" i="29"/>
  <c r="E145" i="29"/>
  <c r="D145" i="29"/>
  <c r="I145" i="29"/>
  <c r="G145" i="29"/>
  <c r="N145" i="29"/>
  <c r="F145" i="29"/>
  <c r="O145" i="29"/>
  <c r="AD145" i="29"/>
  <c r="B146" i="29"/>
  <c r="C146" i="29"/>
  <c r="E146" i="29"/>
  <c r="D146" i="29"/>
  <c r="I146" i="29"/>
  <c r="G146" i="29"/>
  <c r="N146" i="29"/>
  <c r="F146" i="29"/>
  <c r="O146" i="29"/>
  <c r="AD146" i="29"/>
  <c r="B147" i="29"/>
  <c r="J147" i="29" s="1"/>
  <c r="C147" i="29"/>
  <c r="E147" i="29"/>
  <c r="D147" i="29"/>
  <c r="I147" i="29"/>
  <c r="G147" i="29"/>
  <c r="N147" i="29"/>
  <c r="F147" i="29"/>
  <c r="O147" i="29"/>
  <c r="AD147" i="29"/>
  <c r="B148" i="29"/>
  <c r="Y148" i="29" s="1"/>
  <c r="C148" i="29"/>
  <c r="E148" i="29"/>
  <c r="D148" i="29"/>
  <c r="I148" i="29"/>
  <c r="G148" i="29"/>
  <c r="N148" i="29"/>
  <c r="F148" i="29"/>
  <c r="O148" i="29"/>
  <c r="AD148" i="29"/>
  <c r="B149" i="29"/>
  <c r="T149" i="29" s="1"/>
  <c r="C149" i="29"/>
  <c r="E149" i="29"/>
  <c r="D149" i="29"/>
  <c r="I149" i="29"/>
  <c r="G149" i="29"/>
  <c r="N149" i="29"/>
  <c r="F149" i="29"/>
  <c r="O149" i="29"/>
  <c r="AD149" i="29"/>
  <c r="B150" i="29"/>
  <c r="C150" i="29"/>
  <c r="E150" i="29"/>
  <c r="D150" i="29"/>
  <c r="I150" i="29"/>
  <c r="G150" i="29"/>
  <c r="N150" i="29"/>
  <c r="F150" i="29"/>
  <c r="O150" i="29"/>
  <c r="AD150" i="29"/>
  <c r="B151" i="29"/>
  <c r="C151" i="29"/>
  <c r="E151" i="29"/>
  <c r="D151" i="29"/>
  <c r="I151" i="29"/>
  <c r="G151" i="29"/>
  <c r="N151" i="29"/>
  <c r="F151" i="29"/>
  <c r="O151" i="29"/>
  <c r="AD151" i="29"/>
  <c r="B152" i="29"/>
  <c r="C152" i="29"/>
  <c r="E152" i="29"/>
  <c r="D152" i="29"/>
  <c r="I152" i="29"/>
  <c r="G152" i="29"/>
  <c r="N152" i="29"/>
  <c r="F152" i="29"/>
  <c r="O152" i="29"/>
  <c r="AD152" i="29"/>
  <c r="B153" i="29"/>
  <c r="C153" i="29"/>
  <c r="E153" i="29"/>
  <c r="D153" i="29"/>
  <c r="I153" i="29"/>
  <c r="G153" i="29"/>
  <c r="N153" i="29"/>
  <c r="F153" i="29"/>
  <c r="O153" i="29"/>
  <c r="AD153" i="29"/>
  <c r="B154" i="29"/>
  <c r="C154" i="29"/>
  <c r="E154" i="29"/>
  <c r="D154" i="29"/>
  <c r="I154" i="29"/>
  <c r="G154" i="29"/>
  <c r="N154" i="29"/>
  <c r="F154" i="29"/>
  <c r="O154" i="29"/>
  <c r="AD154" i="29"/>
  <c r="B155" i="29"/>
  <c r="C155" i="29"/>
  <c r="E155" i="29"/>
  <c r="D155" i="29"/>
  <c r="I155" i="29"/>
  <c r="G155" i="29"/>
  <c r="N155" i="29"/>
  <c r="F155" i="29"/>
  <c r="O155" i="29"/>
  <c r="AD155" i="29"/>
  <c r="B156" i="29"/>
  <c r="C156" i="29"/>
  <c r="E156" i="29"/>
  <c r="D156" i="29"/>
  <c r="I156" i="29"/>
  <c r="G156" i="29"/>
  <c r="N156" i="29"/>
  <c r="F156" i="29"/>
  <c r="O156" i="29"/>
  <c r="AD156" i="29"/>
  <c r="B157" i="29"/>
  <c r="C157" i="29"/>
  <c r="E157" i="29"/>
  <c r="D157" i="29"/>
  <c r="I157" i="29"/>
  <c r="G157" i="29"/>
  <c r="N157" i="29"/>
  <c r="F157" i="29"/>
  <c r="O157" i="29"/>
  <c r="AD157" i="29"/>
  <c r="B158" i="29"/>
  <c r="K158" i="29" s="1"/>
  <c r="C158" i="29"/>
  <c r="E158" i="29"/>
  <c r="D158" i="29"/>
  <c r="I158" i="29"/>
  <c r="G158" i="29"/>
  <c r="N158" i="29"/>
  <c r="F158" i="29"/>
  <c r="O158" i="29"/>
  <c r="AD158" i="29"/>
  <c r="B159" i="29"/>
  <c r="C159" i="29"/>
  <c r="E159" i="29"/>
  <c r="D159" i="29"/>
  <c r="I159" i="29"/>
  <c r="G159" i="29"/>
  <c r="N159" i="29"/>
  <c r="F159" i="29"/>
  <c r="O159" i="29"/>
  <c r="AD159" i="29"/>
  <c r="B160" i="29"/>
  <c r="Z160" i="29" s="1"/>
  <c r="C160" i="29"/>
  <c r="E160" i="29"/>
  <c r="D160" i="29"/>
  <c r="I160" i="29"/>
  <c r="G160" i="29"/>
  <c r="N160" i="29"/>
  <c r="F160" i="29"/>
  <c r="O160" i="29"/>
  <c r="AD160" i="29"/>
  <c r="B161" i="29"/>
  <c r="U161" i="29" s="1"/>
  <c r="C161" i="29"/>
  <c r="E161" i="29"/>
  <c r="D161" i="29"/>
  <c r="I161" i="29"/>
  <c r="G161" i="29"/>
  <c r="N161" i="29"/>
  <c r="F161" i="29"/>
  <c r="O161" i="29"/>
  <c r="AD161" i="29"/>
  <c r="B162" i="29"/>
  <c r="P162" i="29" s="1"/>
  <c r="C162" i="29"/>
  <c r="E162" i="29"/>
  <c r="D162" i="29"/>
  <c r="I162" i="29"/>
  <c r="G162" i="29"/>
  <c r="N162" i="29"/>
  <c r="F162" i="29"/>
  <c r="O162" i="29"/>
  <c r="AD162" i="29"/>
  <c r="B163" i="29"/>
  <c r="T163" i="29" s="1"/>
  <c r="C163" i="29"/>
  <c r="E163" i="29"/>
  <c r="D163" i="29"/>
  <c r="I163" i="29"/>
  <c r="G163" i="29"/>
  <c r="N163" i="29"/>
  <c r="F163" i="29"/>
  <c r="O163" i="29"/>
  <c r="AD163" i="29"/>
  <c r="B164" i="29"/>
  <c r="C164" i="29"/>
  <c r="E164" i="29"/>
  <c r="D164" i="29"/>
  <c r="I164" i="29"/>
  <c r="G164" i="29"/>
  <c r="N164" i="29"/>
  <c r="F164" i="29"/>
  <c r="O164" i="29"/>
  <c r="AD164" i="29"/>
  <c r="B165" i="29"/>
  <c r="C165" i="29"/>
  <c r="E165" i="29"/>
  <c r="D165" i="29"/>
  <c r="I165" i="29"/>
  <c r="G165" i="29"/>
  <c r="N165" i="29"/>
  <c r="F165" i="29"/>
  <c r="O165" i="29"/>
  <c r="AD165" i="29"/>
  <c r="B166" i="29"/>
  <c r="AB166" i="29" s="1"/>
  <c r="C166" i="29"/>
  <c r="E166" i="29"/>
  <c r="D166" i="29"/>
  <c r="I166" i="29"/>
  <c r="G166" i="29"/>
  <c r="N166" i="29"/>
  <c r="F166" i="29"/>
  <c r="O166" i="29"/>
  <c r="AD166" i="29"/>
  <c r="B167" i="29"/>
  <c r="Z167" i="29" s="1"/>
  <c r="C167" i="29"/>
  <c r="E167" i="29"/>
  <c r="D167" i="29"/>
  <c r="I167" i="29"/>
  <c r="G167" i="29"/>
  <c r="N167" i="29"/>
  <c r="F167" i="29"/>
  <c r="O167" i="29"/>
  <c r="AD167" i="29"/>
  <c r="B168" i="29"/>
  <c r="J168" i="29" s="1"/>
  <c r="C168" i="29"/>
  <c r="E168" i="29"/>
  <c r="D168" i="29"/>
  <c r="I168" i="29"/>
  <c r="G168" i="29"/>
  <c r="N168" i="29"/>
  <c r="F168" i="29"/>
  <c r="O168" i="29"/>
  <c r="AD168" i="29"/>
  <c r="B169" i="29"/>
  <c r="V169" i="29" s="1"/>
  <c r="C169" i="29"/>
  <c r="E169" i="29"/>
  <c r="D169" i="29"/>
  <c r="I169" i="29"/>
  <c r="G169" i="29"/>
  <c r="N169" i="29"/>
  <c r="F169" i="29"/>
  <c r="O169" i="29"/>
  <c r="AD169" i="29"/>
  <c r="B170" i="29"/>
  <c r="AB170" i="29" s="1"/>
  <c r="C170" i="29"/>
  <c r="E170" i="29"/>
  <c r="D170" i="29"/>
  <c r="I170" i="29"/>
  <c r="G170" i="29"/>
  <c r="N170" i="29"/>
  <c r="F170" i="29"/>
  <c r="O170" i="29"/>
  <c r="AD170" i="29"/>
  <c r="B171" i="29"/>
  <c r="W171" i="29" s="1"/>
  <c r="C171" i="29"/>
  <c r="E171" i="29"/>
  <c r="D171" i="29"/>
  <c r="I171" i="29"/>
  <c r="G171" i="29"/>
  <c r="N171" i="29"/>
  <c r="F171" i="29"/>
  <c r="O171" i="29"/>
  <c r="AD171" i="29"/>
  <c r="B172" i="29"/>
  <c r="K172" i="29" s="1"/>
  <c r="C172" i="29"/>
  <c r="E172" i="29"/>
  <c r="D172" i="29"/>
  <c r="I172" i="29"/>
  <c r="G172" i="29"/>
  <c r="N172" i="29"/>
  <c r="F172" i="29"/>
  <c r="O172" i="29"/>
  <c r="AD172" i="29"/>
  <c r="B173" i="29"/>
  <c r="C173" i="29"/>
  <c r="E173" i="29"/>
  <c r="D173" i="29"/>
  <c r="I173" i="29"/>
  <c r="G173" i="29"/>
  <c r="N173" i="29"/>
  <c r="F173" i="29"/>
  <c r="O173" i="29"/>
  <c r="AD173" i="29"/>
  <c r="B174" i="29"/>
  <c r="C174" i="29"/>
  <c r="E174" i="29"/>
  <c r="D174" i="29"/>
  <c r="I174" i="29"/>
  <c r="G174" i="29"/>
  <c r="N174" i="29"/>
  <c r="F174" i="29"/>
  <c r="O174" i="29"/>
  <c r="AD174" i="29"/>
  <c r="B175" i="29"/>
  <c r="AB175" i="29" s="1"/>
  <c r="C175" i="29"/>
  <c r="E175" i="29"/>
  <c r="D175" i="29"/>
  <c r="I175" i="29"/>
  <c r="G175" i="29"/>
  <c r="N175" i="29"/>
  <c r="F175" i="29"/>
  <c r="O175" i="29"/>
  <c r="AD175" i="29"/>
  <c r="B176" i="29"/>
  <c r="U176" i="29" s="1"/>
  <c r="C176" i="29"/>
  <c r="E176" i="29"/>
  <c r="D176" i="29"/>
  <c r="I176" i="29"/>
  <c r="G176" i="29"/>
  <c r="N176" i="29"/>
  <c r="F176" i="29"/>
  <c r="O176" i="29"/>
  <c r="AD176" i="29"/>
  <c r="B177" i="29"/>
  <c r="C177" i="29"/>
  <c r="E177" i="29"/>
  <c r="D177" i="29"/>
  <c r="I177" i="29"/>
  <c r="G177" i="29"/>
  <c r="N177" i="29"/>
  <c r="F177" i="29"/>
  <c r="O177" i="29"/>
  <c r="AD177" i="29"/>
  <c r="B178" i="29"/>
  <c r="C178" i="29"/>
  <c r="E178" i="29"/>
  <c r="D178" i="29"/>
  <c r="I178" i="29"/>
  <c r="G178" i="29"/>
  <c r="N178" i="29"/>
  <c r="F178" i="29"/>
  <c r="O178" i="29"/>
  <c r="AD178" i="29"/>
  <c r="B179" i="29"/>
  <c r="L179" i="29" s="1"/>
  <c r="C179" i="29"/>
  <c r="E179" i="29"/>
  <c r="D179" i="29"/>
  <c r="I179" i="29"/>
  <c r="G179" i="29"/>
  <c r="N179" i="29"/>
  <c r="F179" i="29"/>
  <c r="O179" i="29"/>
  <c r="AD179" i="29"/>
  <c r="B180" i="29"/>
  <c r="K180" i="29" s="1"/>
  <c r="C180" i="29"/>
  <c r="E180" i="29"/>
  <c r="D180" i="29"/>
  <c r="I180" i="29"/>
  <c r="G180" i="29"/>
  <c r="N180" i="29"/>
  <c r="F180" i="29"/>
  <c r="O180" i="29"/>
  <c r="AD180" i="29"/>
  <c r="B181" i="29"/>
  <c r="C181" i="29"/>
  <c r="E181" i="29"/>
  <c r="D181" i="29"/>
  <c r="I181" i="29"/>
  <c r="G181" i="29"/>
  <c r="N181" i="29"/>
  <c r="F181" i="29"/>
  <c r="O181" i="29"/>
  <c r="AD181" i="29"/>
  <c r="B182" i="29"/>
  <c r="Y182" i="29" s="1"/>
  <c r="C182" i="29"/>
  <c r="E182" i="29"/>
  <c r="D182" i="29"/>
  <c r="I182" i="29"/>
  <c r="G182" i="29"/>
  <c r="N182" i="29"/>
  <c r="F182" i="29"/>
  <c r="O182" i="29"/>
  <c r="AD182" i="29"/>
  <c r="B183" i="29"/>
  <c r="M183" i="29" s="1"/>
  <c r="C183" i="29"/>
  <c r="E183" i="29"/>
  <c r="D183" i="29"/>
  <c r="I183" i="29"/>
  <c r="G183" i="29"/>
  <c r="N183" i="29"/>
  <c r="F183" i="29"/>
  <c r="O183" i="29"/>
  <c r="AD183" i="29"/>
  <c r="B184" i="29"/>
  <c r="W184" i="29" s="1"/>
  <c r="C184" i="29"/>
  <c r="E184" i="29"/>
  <c r="D184" i="29"/>
  <c r="I184" i="29"/>
  <c r="G184" i="29"/>
  <c r="N184" i="29"/>
  <c r="F184" i="29"/>
  <c r="O184" i="29"/>
  <c r="AD184" i="29"/>
  <c r="B185" i="29"/>
  <c r="C185" i="29"/>
  <c r="E185" i="29"/>
  <c r="D185" i="29"/>
  <c r="I185" i="29"/>
  <c r="G185" i="29"/>
  <c r="N185" i="29"/>
  <c r="F185" i="29"/>
  <c r="O185" i="29"/>
  <c r="AD185" i="29"/>
  <c r="B186" i="29"/>
  <c r="C186" i="29"/>
  <c r="E186" i="29"/>
  <c r="D186" i="29"/>
  <c r="I186" i="29"/>
  <c r="G186" i="29"/>
  <c r="N186" i="29"/>
  <c r="F186" i="29"/>
  <c r="O186" i="29"/>
  <c r="AD186" i="29"/>
  <c r="B187" i="29"/>
  <c r="W187" i="29" s="1"/>
  <c r="C187" i="29"/>
  <c r="E187" i="29"/>
  <c r="D187" i="29"/>
  <c r="I187" i="29"/>
  <c r="G187" i="29"/>
  <c r="N187" i="29"/>
  <c r="F187" i="29"/>
  <c r="O187" i="29"/>
  <c r="AD187" i="29"/>
  <c r="B188" i="29"/>
  <c r="M188" i="29" s="1"/>
  <c r="C188" i="29"/>
  <c r="E188" i="29"/>
  <c r="D188" i="29"/>
  <c r="I188" i="29"/>
  <c r="G188" i="29"/>
  <c r="N188" i="29"/>
  <c r="F188" i="29"/>
  <c r="O188" i="29"/>
  <c r="AD188" i="29"/>
  <c r="B189" i="29"/>
  <c r="AB189" i="29" s="1"/>
  <c r="C189" i="29"/>
  <c r="E189" i="29"/>
  <c r="D189" i="29"/>
  <c r="I189" i="29"/>
  <c r="G189" i="29"/>
  <c r="N189" i="29"/>
  <c r="F189" i="29"/>
  <c r="O189" i="29"/>
  <c r="AD189" i="29"/>
  <c r="B190" i="29"/>
  <c r="C190" i="29"/>
  <c r="E190" i="29"/>
  <c r="D190" i="29"/>
  <c r="I190" i="29"/>
  <c r="G190" i="29"/>
  <c r="N190" i="29"/>
  <c r="F190" i="29"/>
  <c r="O190" i="29"/>
  <c r="AD190" i="29"/>
  <c r="B191" i="29"/>
  <c r="C191" i="29"/>
  <c r="E191" i="29"/>
  <c r="D191" i="29"/>
  <c r="I191" i="29"/>
  <c r="G191" i="29"/>
  <c r="N191" i="29"/>
  <c r="F191" i="29"/>
  <c r="O191" i="29"/>
  <c r="AD191" i="29"/>
  <c r="B192" i="29"/>
  <c r="Z192" i="29" s="1"/>
  <c r="C192" i="29"/>
  <c r="E192" i="29"/>
  <c r="D192" i="29"/>
  <c r="I192" i="29"/>
  <c r="G192" i="29"/>
  <c r="N192" i="29"/>
  <c r="F192" i="29"/>
  <c r="O192" i="29"/>
  <c r="AD192" i="29"/>
  <c r="B193" i="29"/>
  <c r="C193" i="29"/>
  <c r="E193" i="29"/>
  <c r="D193" i="29"/>
  <c r="I193" i="29"/>
  <c r="G193" i="29"/>
  <c r="N193" i="29"/>
  <c r="F193" i="29"/>
  <c r="O193" i="29"/>
  <c r="AD193" i="29"/>
  <c r="B194" i="29"/>
  <c r="R194" i="29" s="1"/>
  <c r="C194" i="29"/>
  <c r="E194" i="29"/>
  <c r="D194" i="29"/>
  <c r="I194" i="29"/>
  <c r="G194" i="29"/>
  <c r="N194" i="29"/>
  <c r="F194" i="29"/>
  <c r="O194" i="29"/>
  <c r="AD194" i="29"/>
  <c r="B195" i="29"/>
  <c r="S195" i="29" s="1"/>
  <c r="C195" i="29"/>
  <c r="E195" i="29"/>
  <c r="D195" i="29"/>
  <c r="I195" i="29"/>
  <c r="G195" i="29"/>
  <c r="N195" i="29"/>
  <c r="F195" i="29"/>
  <c r="O195" i="29"/>
  <c r="AD195" i="29"/>
  <c r="B196" i="29"/>
  <c r="U196" i="29" s="1"/>
  <c r="C196" i="29"/>
  <c r="E196" i="29"/>
  <c r="D196" i="29"/>
  <c r="I196" i="29"/>
  <c r="G196" i="29"/>
  <c r="N196" i="29"/>
  <c r="F196" i="29"/>
  <c r="O196" i="29"/>
  <c r="AD196" i="29"/>
  <c r="B197" i="29"/>
  <c r="M197" i="29" s="1"/>
  <c r="C197" i="29"/>
  <c r="E197" i="29"/>
  <c r="D197" i="29"/>
  <c r="I197" i="29"/>
  <c r="G197" i="29"/>
  <c r="N197" i="29"/>
  <c r="F197" i="29"/>
  <c r="O197" i="29"/>
  <c r="AD197" i="29"/>
  <c r="B198" i="29"/>
  <c r="Y198" i="29" s="1"/>
  <c r="C198" i="29"/>
  <c r="E198" i="29"/>
  <c r="D198" i="29"/>
  <c r="I198" i="29"/>
  <c r="G198" i="29"/>
  <c r="N198" i="29"/>
  <c r="F198" i="29"/>
  <c r="O198" i="29"/>
  <c r="AD198" i="29"/>
  <c r="B199" i="29"/>
  <c r="V199" i="29" s="1"/>
  <c r="C199" i="29"/>
  <c r="E199" i="29"/>
  <c r="D199" i="29"/>
  <c r="I199" i="29"/>
  <c r="G199" i="29"/>
  <c r="N199" i="29"/>
  <c r="F199" i="29"/>
  <c r="O199" i="29"/>
  <c r="AD199" i="29"/>
  <c r="B200" i="29"/>
  <c r="C200" i="29"/>
  <c r="E200" i="29"/>
  <c r="D200" i="29"/>
  <c r="I200" i="29"/>
  <c r="G200" i="29"/>
  <c r="N200" i="29"/>
  <c r="F200" i="29"/>
  <c r="O200" i="29"/>
  <c r="AD200" i="29"/>
  <c r="B201" i="29"/>
  <c r="AB201" i="29" s="1"/>
  <c r="C201" i="29"/>
  <c r="E201" i="29"/>
  <c r="D201" i="29"/>
  <c r="I201" i="29"/>
  <c r="G201" i="29"/>
  <c r="N201" i="29"/>
  <c r="F201" i="29"/>
  <c r="O201" i="29"/>
  <c r="AD201" i="29"/>
  <c r="B45" i="15"/>
  <c r="M45" i="15" s="1"/>
  <c r="C45" i="15"/>
  <c r="B46" i="15"/>
  <c r="M46" i="15" s="1"/>
  <c r="C46" i="15"/>
  <c r="B47" i="15"/>
  <c r="M47" i="15" s="1"/>
  <c r="C47" i="15"/>
  <c r="B48" i="15"/>
  <c r="M48" i="15" s="1"/>
  <c r="C48" i="15"/>
  <c r="B49" i="15"/>
  <c r="M49" i="15" s="1"/>
  <c r="C49" i="15"/>
  <c r="B50" i="15"/>
  <c r="M50" i="15" s="1"/>
  <c r="C50" i="15"/>
  <c r="B51" i="15"/>
  <c r="M51" i="15" s="1"/>
  <c r="C51" i="15"/>
  <c r="B52" i="15"/>
  <c r="M52" i="15" s="1"/>
  <c r="C52" i="15"/>
  <c r="B53" i="15"/>
  <c r="M53" i="15" s="1"/>
  <c r="C53" i="15"/>
  <c r="B54" i="15"/>
  <c r="M54" i="15" s="1"/>
  <c r="C54" i="15"/>
  <c r="B55" i="15"/>
  <c r="M55" i="15" s="1"/>
  <c r="C55" i="15"/>
  <c r="B56" i="15"/>
  <c r="M56" i="15" s="1"/>
  <c r="C56" i="15"/>
  <c r="B57" i="15"/>
  <c r="M57" i="15" s="1"/>
  <c r="C57" i="15"/>
  <c r="B58" i="15"/>
  <c r="M58" i="15" s="1"/>
  <c r="C58" i="15"/>
  <c r="B59" i="15"/>
  <c r="M59" i="15" s="1"/>
  <c r="C59" i="15"/>
  <c r="B60" i="15"/>
  <c r="M60" i="15" s="1"/>
  <c r="C60" i="15"/>
  <c r="B61" i="15"/>
  <c r="M61" i="15" s="1"/>
  <c r="C61" i="15"/>
  <c r="B62" i="15"/>
  <c r="M62" i="15" s="1"/>
  <c r="C62" i="15"/>
  <c r="B63" i="15"/>
  <c r="M63" i="15" s="1"/>
  <c r="C63" i="15"/>
  <c r="B64" i="15"/>
  <c r="M64" i="15" s="1"/>
  <c r="C64" i="15"/>
  <c r="B65" i="15"/>
  <c r="M65" i="15" s="1"/>
  <c r="C65" i="15"/>
  <c r="B66" i="15"/>
  <c r="M66" i="15" s="1"/>
  <c r="C66" i="15"/>
  <c r="B67" i="15"/>
  <c r="M67" i="15" s="1"/>
  <c r="C67" i="15"/>
  <c r="B68" i="15"/>
  <c r="M68" i="15" s="1"/>
  <c r="C68" i="15"/>
  <c r="B69" i="15"/>
  <c r="M69" i="15" s="1"/>
  <c r="C69" i="15"/>
  <c r="B70" i="15"/>
  <c r="M70" i="15" s="1"/>
  <c r="C70" i="15"/>
  <c r="B71" i="15"/>
  <c r="M71" i="15" s="1"/>
  <c r="C71" i="15"/>
  <c r="B72" i="15"/>
  <c r="M72" i="15" s="1"/>
  <c r="C72" i="15"/>
  <c r="B73" i="15"/>
  <c r="M73" i="15" s="1"/>
  <c r="C73" i="15"/>
  <c r="B74" i="15"/>
  <c r="M74" i="15" s="1"/>
  <c r="C74" i="15"/>
  <c r="B75" i="15"/>
  <c r="M75" i="15" s="1"/>
  <c r="C75" i="15"/>
  <c r="B76" i="15"/>
  <c r="M76" i="15" s="1"/>
  <c r="C76" i="15"/>
  <c r="B77" i="15"/>
  <c r="M77" i="15" s="1"/>
  <c r="C77" i="15"/>
  <c r="B78" i="15"/>
  <c r="M78" i="15" s="1"/>
  <c r="C78" i="15"/>
  <c r="B79" i="15"/>
  <c r="M79" i="15" s="1"/>
  <c r="C79" i="15"/>
  <c r="B80" i="15"/>
  <c r="M80" i="15" s="1"/>
  <c r="C80" i="15"/>
  <c r="B81" i="15"/>
  <c r="M81" i="15" s="1"/>
  <c r="C81" i="15"/>
  <c r="B82" i="15"/>
  <c r="M82" i="15" s="1"/>
  <c r="C82" i="15"/>
  <c r="B83" i="15"/>
  <c r="M83" i="15" s="1"/>
  <c r="C83" i="15"/>
  <c r="B84" i="15"/>
  <c r="M84" i="15" s="1"/>
  <c r="C84" i="15"/>
  <c r="B85" i="15"/>
  <c r="M85" i="15" s="1"/>
  <c r="C85" i="15"/>
  <c r="B86" i="15"/>
  <c r="M86" i="15" s="1"/>
  <c r="C86" i="15"/>
  <c r="B87" i="15"/>
  <c r="M87" i="15" s="1"/>
  <c r="C87" i="15"/>
  <c r="B88" i="15"/>
  <c r="M88" i="15" s="1"/>
  <c r="C88" i="15"/>
  <c r="B89" i="15"/>
  <c r="M89" i="15" s="1"/>
  <c r="C89" i="15"/>
  <c r="B90" i="15"/>
  <c r="M90" i="15" s="1"/>
  <c r="C90" i="15"/>
  <c r="B91" i="15"/>
  <c r="M91" i="15" s="1"/>
  <c r="C91" i="15"/>
  <c r="B92" i="15"/>
  <c r="M92" i="15" s="1"/>
  <c r="C92" i="15"/>
  <c r="B93" i="15"/>
  <c r="M93" i="15" s="1"/>
  <c r="C93" i="15"/>
  <c r="B94" i="15"/>
  <c r="M94" i="15" s="1"/>
  <c r="C94" i="15"/>
  <c r="B95" i="15"/>
  <c r="M95" i="15" s="1"/>
  <c r="C95" i="15"/>
  <c r="B96" i="15"/>
  <c r="M96" i="15" s="1"/>
  <c r="C96" i="15"/>
  <c r="B97" i="15"/>
  <c r="M97" i="15" s="1"/>
  <c r="C97" i="15"/>
  <c r="B98" i="15"/>
  <c r="M98" i="15" s="1"/>
  <c r="C98" i="15"/>
  <c r="B99" i="15"/>
  <c r="M99" i="15" s="1"/>
  <c r="C99" i="15"/>
  <c r="B100" i="15"/>
  <c r="M100" i="15" s="1"/>
  <c r="C100" i="15"/>
  <c r="B101" i="15"/>
  <c r="M101" i="15" s="1"/>
  <c r="C101" i="15"/>
  <c r="B102" i="15"/>
  <c r="M102" i="15" s="1"/>
  <c r="C102" i="15"/>
  <c r="B103" i="15"/>
  <c r="M103" i="15" s="1"/>
  <c r="C103" i="15"/>
  <c r="B104" i="15"/>
  <c r="M104" i="15" s="1"/>
  <c r="C104" i="15"/>
  <c r="B105" i="15"/>
  <c r="M105" i="15" s="1"/>
  <c r="C105" i="15"/>
  <c r="B106" i="15"/>
  <c r="M106" i="15" s="1"/>
  <c r="C106" i="15"/>
  <c r="B107" i="15"/>
  <c r="M107" i="15" s="1"/>
  <c r="C107" i="15"/>
  <c r="B108" i="15"/>
  <c r="M108" i="15" s="1"/>
  <c r="C108" i="15"/>
  <c r="B109" i="15"/>
  <c r="M109" i="15" s="1"/>
  <c r="C109" i="15"/>
  <c r="B110" i="15"/>
  <c r="M110" i="15" s="1"/>
  <c r="C110" i="15"/>
  <c r="B111" i="15"/>
  <c r="M111" i="15" s="1"/>
  <c r="C111" i="15"/>
  <c r="B112" i="15"/>
  <c r="M112" i="15" s="1"/>
  <c r="C112" i="15"/>
  <c r="B113" i="15"/>
  <c r="M113" i="15" s="1"/>
  <c r="C113" i="15"/>
  <c r="B114" i="15"/>
  <c r="M114" i="15" s="1"/>
  <c r="C114" i="15"/>
  <c r="B115" i="15"/>
  <c r="M115" i="15" s="1"/>
  <c r="C115" i="15"/>
  <c r="B116" i="15"/>
  <c r="M116" i="15" s="1"/>
  <c r="C116" i="15"/>
  <c r="B117" i="15"/>
  <c r="M117" i="15" s="1"/>
  <c r="C117" i="15"/>
  <c r="B118" i="15"/>
  <c r="M118" i="15" s="1"/>
  <c r="C118" i="15"/>
  <c r="B119" i="15"/>
  <c r="M119" i="15" s="1"/>
  <c r="C119" i="15"/>
  <c r="B120" i="15"/>
  <c r="M120" i="15" s="1"/>
  <c r="C120" i="15"/>
  <c r="B121" i="15"/>
  <c r="M121" i="15" s="1"/>
  <c r="C121" i="15"/>
  <c r="B122" i="15"/>
  <c r="M122" i="15" s="1"/>
  <c r="C122" i="15"/>
  <c r="B123" i="15"/>
  <c r="M123" i="15" s="1"/>
  <c r="C123" i="15"/>
  <c r="B124" i="15"/>
  <c r="M124" i="15" s="1"/>
  <c r="C124" i="15"/>
  <c r="B125" i="15"/>
  <c r="M125" i="15" s="1"/>
  <c r="C125" i="15"/>
  <c r="B126" i="15"/>
  <c r="M126" i="15" s="1"/>
  <c r="C126" i="15"/>
  <c r="B127" i="15"/>
  <c r="M127" i="15" s="1"/>
  <c r="C127" i="15"/>
  <c r="B128" i="15"/>
  <c r="M128" i="15" s="1"/>
  <c r="C128" i="15"/>
  <c r="B129" i="15"/>
  <c r="M129" i="15" s="1"/>
  <c r="C129" i="15"/>
  <c r="B130" i="15"/>
  <c r="M130" i="15" s="1"/>
  <c r="C130" i="15"/>
  <c r="B131" i="15"/>
  <c r="M131" i="15" s="1"/>
  <c r="C131" i="15"/>
  <c r="B132" i="15"/>
  <c r="M132" i="15" s="1"/>
  <c r="C132" i="15"/>
  <c r="B133" i="15"/>
  <c r="M133" i="15" s="1"/>
  <c r="C133" i="15"/>
  <c r="B134" i="15"/>
  <c r="M134" i="15" s="1"/>
  <c r="C134" i="15"/>
  <c r="B135" i="15"/>
  <c r="M135" i="15" s="1"/>
  <c r="C135" i="15"/>
  <c r="B136" i="15"/>
  <c r="C136" i="15"/>
  <c r="B137" i="15"/>
  <c r="M137" i="15" s="1"/>
  <c r="C137" i="15"/>
  <c r="B138" i="15"/>
  <c r="M138" i="15" s="1"/>
  <c r="C138" i="15"/>
  <c r="B139" i="15"/>
  <c r="M139" i="15" s="1"/>
  <c r="C139" i="15"/>
  <c r="B140" i="15"/>
  <c r="M140" i="15" s="1"/>
  <c r="C140" i="15"/>
  <c r="B141" i="15"/>
  <c r="M141" i="15" s="1"/>
  <c r="C141" i="15"/>
  <c r="B142" i="15"/>
  <c r="M142" i="15" s="1"/>
  <c r="C142" i="15"/>
  <c r="B143" i="15"/>
  <c r="M143" i="15" s="1"/>
  <c r="C143" i="15"/>
  <c r="B144" i="15"/>
  <c r="M144" i="15" s="1"/>
  <c r="C144" i="15"/>
  <c r="B145" i="15"/>
  <c r="M145" i="15" s="1"/>
  <c r="C145" i="15"/>
  <c r="B146" i="15"/>
  <c r="M146" i="15" s="1"/>
  <c r="C146" i="15"/>
  <c r="B147" i="15"/>
  <c r="M147" i="15" s="1"/>
  <c r="C147" i="15"/>
  <c r="B148" i="15"/>
  <c r="M148" i="15" s="1"/>
  <c r="C148" i="15"/>
  <c r="B149" i="15"/>
  <c r="M149" i="15" s="1"/>
  <c r="C149" i="15"/>
  <c r="B150" i="15"/>
  <c r="M150" i="15" s="1"/>
  <c r="C150" i="15"/>
  <c r="B151" i="15"/>
  <c r="M151" i="15" s="1"/>
  <c r="C151" i="15"/>
  <c r="B152" i="15"/>
  <c r="M152" i="15" s="1"/>
  <c r="C152" i="15"/>
  <c r="B153" i="15"/>
  <c r="M153" i="15" s="1"/>
  <c r="C153" i="15"/>
  <c r="B154" i="15"/>
  <c r="M154" i="15" s="1"/>
  <c r="C154" i="15"/>
  <c r="B155" i="15"/>
  <c r="M155" i="15" s="1"/>
  <c r="C155" i="15"/>
  <c r="B156" i="15"/>
  <c r="M156" i="15" s="1"/>
  <c r="C156" i="15"/>
  <c r="B157" i="15"/>
  <c r="M157" i="15" s="1"/>
  <c r="C157" i="15"/>
  <c r="B158" i="15"/>
  <c r="M158" i="15" s="1"/>
  <c r="C158" i="15"/>
  <c r="B159" i="15"/>
  <c r="M159" i="15" s="1"/>
  <c r="C159" i="15"/>
  <c r="B160" i="15"/>
  <c r="M160" i="15" s="1"/>
  <c r="C160" i="15"/>
  <c r="B161" i="15"/>
  <c r="M161" i="15" s="1"/>
  <c r="C161" i="15"/>
  <c r="B162" i="15"/>
  <c r="M162" i="15" s="1"/>
  <c r="C162" i="15"/>
  <c r="B163" i="15"/>
  <c r="M163" i="15" s="1"/>
  <c r="C163" i="15"/>
  <c r="B164" i="15"/>
  <c r="M164" i="15" s="1"/>
  <c r="C164" i="15"/>
  <c r="B165" i="15"/>
  <c r="M165" i="15" s="1"/>
  <c r="C165" i="15"/>
  <c r="B166" i="15"/>
  <c r="M166" i="15" s="1"/>
  <c r="C166" i="15"/>
  <c r="B167" i="15"/>
  <c r="M167" i="15" s="1"/>
  <c r="C167" i="15"/>
  <c r="B168" i="15"/>
  <c r="M168" i="15" s="1"/>
  <c r="C168" i="15"/>
  <c r="B169" i="15"/>
  <c r="M169" i="15" s="1"/>
  <c r="C169" i="15"/>
  <c r="B170" i="15"/>
  <c r="M170" i="15" s="1"/>
  <c r="C170" i="15"/>
  <c r="B171" i="15"/>
  <c r="M171" i="15" s="1"/>
  <c r="C171" i="15"/>
  <c r="B172" i="15"/>
  <c r="M172" i="15" s="1"/>
  <c r="C172" i="15"/>
  <c r="B173" i="15"/>
  <c r="M173" i="15" s="1"/>
  <c r="C173" i="15"/>
  <c r="B174" i="15"/>
  <c r="M174" i="15" s="1"/>
  <c r="C174" i="15"/>
  <c r="B175" i="15"/>
  <c r="M175" i="15" s="1"/>
  <c r="C175" i="15"/>
  <c r="B176" i="15"/>
  <c r="M176" i="15" s="1"/>
  <c r="C176" i="15"/>
  <c r="B177" i="15"/>
  <c r="M177" i="15" s="1"/>
  <c r="C177" i="15"/>
  <c r="B178" i="15"/>
  <c r="M178" i="15" s="1"/>
  <c r="C178" i="15"/>
  <c r="B179" i="15"/>
  <c r="M179" i="15" s="1"/>
  <c r="C179" i="15"/>
  <c r="B180" i="15"/>
  <c r="M180" i="15" s="1"/>
  <c r="C180" i="15"/>
  <c r="B181" i="15"/>
  <c r="M181" i="15" s="1"/>
  <c r="C181" i="15"/>
  <c r="B182" i="15"/>
  <c r="M182" i="15" s="1"/>
  <c r="C182" i="15"/>
  <c r="B183" i="15"/>
  <c r="M183" i="15" s="1"/>
  <c r="C183" i="15"/>
  <c r="B184" i="15"/>
  <c r="M184" i="15" s="1"/>
  <c r="C184" i="15"/>
  <c r="B185" i="15"/>
  <c r="M185" i="15" s="1"/>
  <c r="C185" i="15"/>
  <c r="B186" i="15"/>
  <c r="M186" i="15" s="1"/>
  <c r="C186" i="15"/>
  <c r="B187" i="15"/>
  <c r="M187" i="15" s="1"/>
  <c r="C187" i="15"/>
  <c r="B188" i="15"/>
  <c r="M188" i="15" s="1"/>
  <c r="C188" i="15"/>
  <c r="B189" i="15"/>
  <c r="M189" i="15" s="1"/>
  <c r="C189" i="15"/>
  <c r="B190" i="15"/>
  <c r="M190" i="15" s="1"/>
  <c r="C190" i="15"/>
  <c r="B191" i="15"/>
  <c r="M191" i="15" s="1"/>
  <c r="C191" i="15"/>
  <c r="B192" i="15"/>
  <c r="M192" i="15" s="1"/>
  <c r="C192" i="15"/>
  <c r="B193" i="15"/>
  <c r="M193" i="15" s="1"/>
  <c r="C193" i="15"/>
  <c r="B194" i="15"/>
  <c r="M194" i="15" s="1"/>
  <c r="C194" i="15"/>
  <c r="B195" i="15"/>
  <c r="M195" i="15" s="1"/>
  <c r="C195" i="15"/>
  <c r="B196" i="15"/>
  <c r="M196" i="15" s="1"/>
  <c r="C196" i="15"/>
  <c r="B197" i="15"/>
  <c r="M197" i="15" s="1"/>
  <c r="C197" i="15"/>
  <c r="B198" i="15"/>
  <c r="M198" i="15" s="1"/>
  <c r="C198" i="15"/>
  <c r="B199" i="15"/>
  <c r="M199" i="15" s="1"/>
  <c r="C199" i="15"/>
  <c r="B200" i="15"/>
  <c r="M200" i="15" s="1"/>
  <c r="C200" i="15"/>
  <c r="B201" i="15"/>
  <c r="M201" i="15" s="1"/>
  <c r="C201" i="15"/>
  <c r="B202" i="15"/>
  <c r="M202" i="15" s="1"/>
  <c r="C202" i="15"/>
  <c r="B203" i="15"/>
  <c r="M203" i="15" s="1"/>
  <c r="C203" i="15"/>
  <c r="B204" i="15"/>
  <c r="M204" i="15" s="1"/>
  <c r="C204" i="15"/>
  <c r="B155" i="13"/>
  <c r="C155" i="13"/>
  <c r="B156" i="13"/>
  <c r="C156" i="13"/>
  <c r="B157" i="13"/>
  <c r="C157" i="13"/>
  <c r="B158" i="13"/>
  <c r="C158" i="13"/>
  <c r="B159" i="13"/>
  <c r="C159" i="13"/>
  <c r="B160" i="13"/>
  <c r="C160" i="13"/>
  <c r="B161" i="13"/>
  <c r="C161" i="13"/>
  <c r="B162" i="13"/>
  <c r="C162" i="13"/>
  <c r="B163" i="13"/>
  <c r="C163" i="13"/>
  <c r="B164" i="13"/>
  <c r="C164" i="13"/>
  <c r="B165" i="13"/>
  <c r="C165" i="13"/>
  <c r="B166" i="13"/>
  <c r="C166" i="13"/>
  <c r="B167" i="13"/>
  <c r="C167" i="13"/>
  <c r="B168" i="13"/>
  <c r="C168" i="13"/>
  <c r="B169" i="13"/>
  <c r="C169" i="13"/>
  <c r="B170" i="13"/>
  <c r="C170" i="13"/>
  <c r="B171" i="13"/>
  <c r="C171" i="13"/>
  <c r="B172" i="13"/>
  <c r="C172" i="13"/>
  <c r="B173" i="13"/>
  <c r="C173" i="13"/>
  <c r="B174" i="13"/>
  <c r="C174" i="13"/>
  <c r="B175" i="13"/>
  <c r="C175" i="13"/>
  <c r="B176" i="13"/>
  <c r="C176" i="13"/>
  <c r="B177" i="13"/>
  <c r="C177" i="13"/>
  <c r="B178" i="13"/>
  <c r="C178" i="13"/>
  <c r="B179" i="13"/>
  <c r="C179" i="13"/>
  <c r="B180" i="13"/>
  <c r="C180" i="13"/>
  <c r="B181" i="13"/>
  <c r="C181" i="13"/>
  <c r="B182" i="13"/>
  <c r="C182" i="13"/>
  <c r="B183" i="13"/>
  <c r="C183" i="13"/>
  <c r="B184" i="13"/>
  <c r="C184" i="13"/>
  <c r="B185" i="13"/>
  <c r="C185" i="13"/>
  <c r="B186" i="13"/>
  <c r="C186" i="13"/>
  <c r="B187" i="13"/>
  <c r="C187" i="13"/>
  <c r="B188" i="13"/>
  <c r="C188" i="13"/>
  <c r="B189" i="13"/>
  <c r="C189" i="13"/>
  <c r="B190" i="13"/>
  <c r="C190" i="13"/>
  <c r="B191" i="13"/>
  <c r="C191" i="13"/>
  <c r="B192" i="13"/>
  <c r="C192" i="13"/>
  <c r="B193" i="13"/>
  <c r="C193" i="13"/>
  <c r="B194" i="13"/>
  <c r="C194" i="13"/>
  <c r="B195" i="13"/>
  <c r="C195" i="13"/>
  <c r="B196" i="13"/>
  <c r="C196" i="13"/>
  <c r="B197" i="13"/>
  <c r="C197" i="13"/>
  <c r="B198" i="13"/>
  <c r="C198" i="13"/>
  <c r="B199" i="13"/>
  <c r="C199" i="13"/>
  <c r="B200" i="13"/>
  <c r="C200" i="13"/>
  <c r="B201" i="13"/>
  <c r="C201" i="13"/>
  <c r="B202" i="13"/>
  <c r="C202" i="13"/>
  <c r="B203" i="13"/>
  <c r="C203" i="13"/>
  <c r="B204" i="13"/>
  <c r="C204" i="13"/>
  <c r="B155" i="12"/>
  <c r="C155" i="12"/>
  <c r="B156" i="12"/>
  <c r="C156" i="12"/>
  <c r="B157" i="12"/>
  <c r="C157" i="12"/>
  <c r="B158" i="12"/>
  <c r="C158" i="12"/>
  <c r="B159" i="12"/>
  <c r="C159" i="12"/>
  <c r="B160" i="12"/>
  <c r="C160" i="12"/>
  <c r="B161" i="12"/>
  <c r="C161" i="12"/>
  <c r="B162" i="12"/>
  <c r="C162" i="12"/>
  <c r="B163" i="12"/>
  <c r="C163" i="12"/>
  <c r="B164" i="12"/>
  <c r="C164" i="12"/>
  <c r="B165" i="12"/>
  <c r="C165" i="12"/>
  <c r="B166" i="12"/>
  <c r="C166" i="12"/>
  <c r="B167" i="12"/>
  <c r="C167" i="12"/>
  <c r="B168" i="12"/>
  <c r="C168" i="12"/>
  <c r="B169" i="12"/>
  <c r="C169" i="12"/>
  <c r="B170" i="12"/>
  <c r="C170" i="12"/>
  <c r="B171" i="12"/>
  <c r="C171" i="12"/>
  <c r="B172" i="12"/>
  <c r="C172" i="12"/>
  <c r="B173" i="12"/>
  <c r="C173" i="12"/>
  <c r="B174" i="12"/>
  <c r="C174" i="12"/>
  <c r="B175" i="12"/>
  <c r="C175" i="12"/>
  <c r="B176" i="12"/>
  <c r="C176" i="12"/>
  <c r="B177" i="12"/>
  <c r="C177" i="12"/>
  <c r="B178" i="12"/>
  <c r="C178" i="12"/>
  <c r="B179" i="12"/>
  <c r="C179" i="12"/>
  <c r="B180" i="12"/>
  <c r="C180" i="12"/>
  <c r="B181" i="12"/>
  <c r="C181" i="12"/>
  <c r="B182" i="12"/>
  <c r="C182" i="12"/>
  <c r="B183" i="12"/>
  <c r="C183" i="12"/>
  <c r="B184" i="12"/>
  <c r="C184" i="12"/>
  <c r="B185" i="12"/>
  <c r="C185" i="12"/>
  <c r="B186" i="12"/>
  <c r="C186" i="12"/>
  <c r="B187" i="12"/>
  <c r="C187" i="12"/>
  <c r="B188" i="12"/>
  <c r="C188" i="12"/>
  <c r="B189" i="12"/>
  <c r="C189" i="12"/>
  <c r="B190" i="12"/>
  <c r="C190" i="12"/>
  <c r="B191" i="12"/>
  <c r="C191" i="12"/>
  <c r="B192" i="12"/>
  <c r="C192" i="12"/>
  <c r="B193" i="12"/>
  <c r="C193" i="12"/>
  <c r="B194" i="12"/>
  <c r="C194" i="12"/>
  <c r="B195" i="12"/>
  <c r="C195" i="12"/>
  <c r="B196" i="12"/>
  <c r="C196" i="12"/>
  <c r="B197" i="12"/>
  <c r="C197" i="12"/>
  <c r="B198" i="12"/>
  <c r="C198" i="12"/>
  <c r="B199" i="12"/>
  <c r="C199" i="12"/>
  <c r="B200" i="12"/>
  <c r="C200" i="12"/>
  <c r="B201" i="12"/>
  <c r="C201" i="12"/>
  <c r="B202" i="12"/>
  <c r="C202" i="12"/>
  <c r="B203" i="12"/>
  <c r="C203" i="12"/>
  <c r="B204" i="12"/>
  <c r="C204" i="12"/>
  <c r="B155" i="14"/>
  <c r="C155" i="14"/>
  <c r="B156" i="14"/>
  <c r="C156" i="14"/>
  <c r="B157" i="14"/>
  <c r="C157" i="14"/>
  <c r="B158" i="14"/>
  <c r="C158" i="14"/>
  <c r="B159" i="14"/>
  <c r="C159" i="14"/>
  <c r="B160" i="14"/>
  <c r="C160" i="14"/>
  <c r="B161" i="14"/>
  <c r="C161" i="14"/>
  <c r="B162" i="14"/>
  <c r="C162" i="14"/>
  <c r="B163" i="14"/>
  <c r="C163" i="14"/>
  <c r="B164" i="14"/>
  <c r="C164" i="14"/>
  <c r="B165" i="14"/>
  <c r="C165" i="14"/>
  <c r="B166" i="14"/>
  <c r="C166" i="14"/>
  <c r="B167" i="14"/>
  <c r="C167" i="14"/>
  <c r="B168" i="14"/>
  <c r="C168" i="14"/>
  <c r="B169" i="14"/>
  <c r="C169" i="14"/>
  <c r="B170" i="14"/>
  <c r="C170" i="14"/>
  <c r="B171" i="14"/>
  <c r="C171" i="14"/>
  <c r="B172" i="14"/>
  <c r="C172" i="14"/>
  <c r="B173" i="14"/>
  <c r="C173" i="14"/>
  <c r="B174" i="14"/>
  <c r="C174" i="14"/>
  <c r="B175" i="14"/>
  <c r="C175" i="14"/>
  <c r="B176" i="14"/>
  <c r="C176" i="14"/>
  <c r="B177" i="14"/>
  <c r="C177" i="14"/>
  <c r="B178" i="14"/>
  <c r="C178" i="14"/>
  <c r="B179" i="14"/>
  <c r="C179" i="14"/>
  <c r="B180" i="14"/>
  <c r="C180" i="14"/>
  <c r="B181" i="14"/>
  <c r="C181" i="14"/>
  <c r="B182" i="14"/>
  <c r="C182" i="14"/>
  <c r="B183" i="14"/>
  <c r="C183" i="14"/>
  <c r="B184" i="14"/>
  <c r="C184" i="14"/>
  <c r="B185" i="14"/>
  <c r="C185" i="14"/>
  <c r="B186" i="14"/>
  <c r="C186" i="14"/>
  <c r="B187" i="14"/>
  <c r="C187" i="14"/>
  <c r="B188" i="14"/>
  <c r="C188" i="14"/>
  <c r="B189" i="14"/>
  <c r="C189" i="14"/>
  <c r="B190" i="14"/>
  <c r="C190" i="14"/>
  <c r="B191" i="14"/>
  <c r="C191" i="14"/>
  <c r="B192" i="14"/>
  <c r="C192" i="14"/>
  <c r="B193" i="14"/>
  <c r="C193" i="14"/>
  <c r="B194" i="14"/>
  <c r="C194" i="14"/>
  <c r="B195" i="14"/>
  <c r="C195" i="14"/>
  <c r="B196" i="14"/>
  <c r="C196" i="14"/>
  <c r="B197" i="14"/>
  <c r="C197" i="14"/>
  <c r="B198" i="14"/>
  <c r="C198" i="14"/>
  <c r="B199" i="14"/>
  <c r="C199" i="14"/>
  <c r="B200" i="14"/>
  <c r="C200" i="14"/>
  <c r="B201" i="14"/>
  <c r="C201" i="14"/>
  <c r="B202" i="14"/>
  <c r="C202" i="14"/>
  <c r="B203" i="14"/>
  <c r="C203" i="14"/>
  <c r="B204" i="14"/>
  <c r="C204" i="14"/>
  <c r="B155" i="10"/>
  <c r="C155" i="10"/>
  <c r="B156" i="10"/>
  <c r="C156" i="10"/>
  <c r="B157" i="10"/>
  <c r="C157" i="10"/>
  <c r="B158" i="10"/>
  <c r="C158" i="10"/>
  <c r="B159" i="10"/>
  <c r="C159" i="10"/>
  <c r="B160" i="10"/>
  <c r="C160" i="10"/>
  <c r="B161" i="10"/>
  <c r="C161" i="10"/>
  <c r="B162" i="10"/>
  <c r="C162" i="10"/>
  <c r="B163" i="10"/>
  <c r="C163" i="10"/>
  <c r="B164" i="10"/>
  <c r="C164" i="10"/>
  <c r="B165" i="10"/>
  <c r="C165" i="10"/>
  <c r="B166" i="10"/>
  <c r="C166" i="10"/>
  <c r="B167" i="10"/>
  <c r="C167" i="10"/>
  <c r="B168" i="10"/>
  <c r="C168" i="10"/>
  <c r="B169" i="10"/>
  <c r="C169" i="10"/>
  <c r="B170" i="10"/>
  <c r="C170" i="10"/>
  <c r="B171" i="10"/>
  <c r="C171" i="10"/>
  <c r="B172" i="10"/>
  <c r="C172" i="10"/>
  <c r="B173" i="10"/>
  <c r="C173" i="10"/>
  <c r="B174" i="10"/>
  <c r="C174" i="10"/>
  <c r="B175" i="10"/>
  <c r="C175" i="10"/>
  <c r="B176" i="10"/>
  <c r="C176" i="10"/>
  <c r="B177" i="10"/>
  <c r="C177" i="10"/>
  <c r="B178" i="10"/>
  <c r="C178" i="10"/>
  <c r="B179" i="10"/>
  <c r="C179" i="10"/>
  <c r="B180" i="10"/>
  <c r="C180" i="10"/>
  <c r="B181" i="10"/>
  <c r="C181" i="10"/>
  <c r="B182" i="10"/>
  <c r="C182" i="10"/>
  <c r="B183" i="10"/>
  <c r="C183" i="10"/>
  <c r="B184" i="10"/>
  <c r="C184" i="10"/>
  <c r="B185" i="10"/>
  <c r="C185" i="10"/>
  <c r="B186" i="10"/>
  <c r="C186" i="10"/>
  <c r="B187" i="10"/>
  <c r="C187" i="10"/>
  <c r="B188" i="10"/>
  <c r="C188" i="10"/>
  <c r="B189" i="10"/>
  <c r="C189" i="10"/>
  <c r="B190" i="10"/>
  <c r="C190" i="10"/>
  <c r="B191" i="10"/>
  <c r="C191" i="10"/>
  <c r="B192" i="10"/>
  <c r="C192" i="10"/>
  <c r="B193" i="10"/>
  <c r="C193" i="10"/>
  <c r="B194" i="10"/>
  <c r="C194" i="10"/>
  <c r="B195" i="10"/>
  <c r="C195" i="10"/>
  <c r="B196" i="10"/>
  <c r="C196" i="10"/>
  <c r="B197" i="10"/>
  <c r="C197" i="10"/>
  <c r="B198" i="10"/>
  <c r="C198" i="10"/>
  <c r="B199" i="10"/>
  <c r="C199" i="10"/>
  <c r="B200" i="10"/>
  <c r="C200" i="10"/>
  <c r="B201" i="10"/>
  <c r="C201" i="10"/>
  <c r="B202" i="10"/>
  <c r="C202" i="10"/>
  <c r="B203" i="10"/>
  <c r="C203" i="10"/>
  <c r="B204" i="10"/>
  <c r="C204" i="10"/>
  <c r="B45" i="13"/>
  <c r="C45" i="13"/>
  <c r="B46" i="13"/>
  <c r="C46" i="13"/>
  <c r="B47" i="13"/>
  <c r="C47" i="13"/>
  <c r="B48" i="13"/>
  <c r="C48" i="13"/>
  <c r="B49" i="13"/>
  <c r="C49" i="13"/>
  <c r="B50" i="13"/>
  <c r="C50" i="13"/>
  <c r="B51" i="13"/>
  <c r="C51" i="13"/>
  <c r="B52" i="13"/>
  <c r="C52" i="13"/>
  <c r="B53" i="13"/>
  <c r="C53" i="13"/>
  <c r="B54" i="13"/>
  <c r="C54" i="13"/>
  <c r="B55" i="13"/>
  <c r="C55" i="13"/>
  <c r="B56" i="13"/>
  <c r="C56" i="13"/>
  <c r="B57" i="13"/>
  <c r="C57" i="13"/>
  <c r="B58" i="13"/>
  <c r="C58" i="13"/>
  <c r="B59" i="13"/>
  <c r="C59" i="13"/>
  <c r="B60" i="13"/>
  <c r="C60" i="13"/>
  <c r="B61" i="13"/>
  <c r="C61" i="13"/>
  <c r="B62" i="13"/>
  <c r="C62" i="13"/>
  <c r="B63" i="13"/>
  <c r="C63" i="13"/>
  <c r="B64" i="13"/>
  <c r="C64" i="13"/>
  <c r="B65" i="13"/>
  <c r="C65" i="13"/>
  <c r="B66" i="13"/>
  <c r="C66" i="13"/>
  <c r="B67" i="13"/>
  <c r="C67" i="13"/>
  <c r="B68" i="13"/>
  <c r="C68" i="13"/>
  <c r="B69" i="13"/>
  <c r="C69" i="13"/>
  <c r="B70" i="13"/>
  <c r="C70" i="13"/>
  <c r="B71" i="13"/>
  <c r="C71" i="13"/>
  <c r="B72" i="13"/>
  <c r="C72" i="13"/>
  <c r="B73" i="13"/>
  <c r="C73" i="13"/>
  <c r="B74" i="13"/>
  <c r="C74" i="13"/>
  <c r="B75" i="13"/>
  <c r="C75" i="13"/>
  <c r="B76" i="13"/>
  <c r="C76" i="13"/>
  <c r="B77" i="13"/>
  <c r="C77" i="13"/>
  <c r="B78" i="13"/>
  <c r="C78" i="13"/>
  <c r="B79" i="13"/>
  <c r="C79" i="13"/>
  <c r="B80" i="13"/>
  <c r="C80" i="13"/>
  <c r="B81" i="13"/>
  <c r="C81" i="13"/>
  <c r="B82" i="13"/>
  <c r="C82" i="13"/>
  <c r="B83" i="13"/>
  <c r="C83" i="13"/>
  <c r="B84" i="13"/>
  <c r="C84" i="13"/>
  <c r="B85" i="13"/>
  <c r="C85" i="13"/>
  <c r="B86" i="13"/>
  <c r="C86" i="13"/>
  <c r="B87" i="13"/>
  <c r="C87" i="13"/>
  <c r="B88" i="13"/>
  <c r="C88" i="13"/>
  <c r="B89" i="13"/>
  <c r="C89" i="13"/>
  <c r="B90" i="13"/>
  <c r="C90" i="13"/>
  <c r="B91" i="13"/>
  <c r="C91" i="13"/>
  <c r="B92" i="13"/>
  <c r="C92" i="13"/>
  <c r="B93" i="13"/>
  <c r="C93" i="13"/>
  <c r="B94" i="13"/>
  <c r="C94" i="13"/>
  <c r="B95" i="13"/>
  <c r="C95" i="13"/>
  <c r="B96" i="13"/>
  <c r="C96" i="13"/>
  <c r="B97" i="13"/>
  <c r="C97" i="13"/>
  <c r="B98" i="13"/>
  <c r="C98" i="13"/>
  <c r="B99" i="13"/>
  <c r="C99" i="13"/>
  <c r="B100" i="13"/>
  <c r="C100" i="13"/>
  <c r="B101" i="13"/>
  <c r="C101" i="13"/>
  <c r="B102" i="13"/>
  <c r="C102" i="13"/>
  <c r="B103" i="13"/>
  <c r="C103" i="13"/>
  <c r="B104" i="13"/>
  <c r="C104" i="13"/>
  <c r="B105" i="13"/>
  <c r="C105" i="13"/>
  <c r="B106" i="13"/>
  <c r="C106" i="13"/>
  <c r="B107" i="13"/>
  <c r="C107" i="13"/>
  <c r="B108" i="13"/>
  <c r="C108" i="13"/>
  <c r="B109" i="13"/>
  <c r="C109" i="13"/>
  <c r="B110" i="13"/>
  <c r="C110" i="13"/>
  <c r="B111" i="13"/>
  <c r="C111" i="13"/>
  <c r="B112" i="13"/>
  <c r="C112" i="13"/>
  <c r="B113" i="13"/>
  <c r="C113" i="13"/>
  <c r="B114" i="13"/>
  <c r="C114" i="13"/>
  <c r="B115" i="13"/>
  <c r="C115" i="13"/>
  <c r="B116" i="13"/>
  <c r="C116" i="13"/>
  <c r="B117" i="13"/>
  <c r="C117" i="13"/>
  <c r="B118" i="13"/>
  <c r="C118" i="13"/>
  <c r="B119" i="13"/>
  <c r="C119" i="13"/>
  <c r="B120" i="13"/>
  <c r="C120" i="13"/>
  <c r="B121" i="13"/>
  <c r="C121" i="13"/>
  <c r="B122" i="13"/>
  <c r="C122" i="13"/>
  <c r="B123" i="13"/>
  <c r="C123" i="13"/>
  <c r="B124" i="13"/>
  <c r="C124" i="13"/>
  <c r="B125" i="13"/>
  <c r="C125" i="13"/>
  <c r="B126" i="13"/>
  <c r="C126" i="13"/>
  <c r="B127" i="13"/>
  <c r="C127" i="13"/>
  <c r="B128" i="13"/>
  <c r="C128" i="13"/>
  <c r="B129" i="13"/>
  <c r="C129" i="13"/>
  <c r="B130" i="13"/>
  <c r="C130" i="13"/>
  <c r="B131" i="13"/>
  <c r="C131" i="13"/>
  <c r="B132" i="13"/>
  <c r="C132" i="13"/>
  <c r="B133" i="13"/>
  <c r="C133" i="13"/>
  <c r="B134" i="13"/>
  <c r="C134" i="13"/>
  <c r="B135" i="13"/>
  <c r="C135" i="13"/>
  <c r="B136" i="13"/>
  <c r="C136" i="13"/>
  <c r="B137" i="13"/>
  <c r="C137" i="13"/>
  <c r="B138" i="13"/>
  <c r="C138" i="13"/>
  <c r="B139" i="13"/>
  <c r="C139" i="13"/>
  <c r="B140" i="13"/>
  <c r="C140" i="13"/>
  <c r="B141" i="13"/>
  <c r="C141" i="13"/>
  <c r="B142" i="13"/>
  <c r="C142" i="13"/>
  <c r="B143" i="13"/>
  <c r="C143" i="13"/>
  <c r="B144" i="13"/>
  <c r="C144" i="13"/>
  <c r="B145" i="13"/>
  <c r="C145" i="13"/>
  <c r="B146" i="13"/>
  <c r="C146" i="13"/>
  <c r="B147" i="13"/>
  <c r="C147" i="13"/>
  <c r="B148" i="13"/>
  <c r="C148" i="13"/>
  <c r="B149" i="13"/>
  <c r="C149" i="13"/>
  <c r="B150" i="13"/>
  <c r="C150" i="13"/>
  <c r="B151" i="13"/>
  <c r="C151" i="13"/>
  <c r="B152" i="13"/>
  <c r="C152" i="13"/>
  <c r="B153" i="13"/>
  <c r="C153" i="13"/>
  <c r="B154" i="13"/>
  <c r="C154" i="13"/>
  <c r="B45" i="12"/>
  <c r="C45" i="12"/>
  <c r="B46" i="12"/>
  <c r="C46" i="12"/>
  <c r="B47" i="12"/>
  <c r="C47" i="12"/>
  <c r="B48" i="12"/>
  <c r="C48" i="12"/>
  <c r="B49" i="12"/>
  <c r="C49" i="12"/>
  <c r="B50" i="12"/>
  <c r="C50" i="12"/>
  <c r="B51" i="12"/>
  <c r="C51" i="12"/>
  <c r="B52" i="12"/>
  <c r="C52" i="12"/>
  <c r="B53" i="12"/>
  <c r="C53" i="12"/>
  <c r="B54" i="12"/>
  <c r="C54" i="12"/>
  <c r="B55" i="12"/>
  <c r="C55" i="12"/>
  <c r="B56" i="12"/>
  <c r="C56" i="12"/>
  <c r="B57" i="12"/>
  <c r="C57" i="12"/>
  <c r="B58" i="12"/>
  <c r="C58" i="12"/>
  <c r="B59" i="12"/>
  <c r="C59" i="12"/>
  <c r="B60" i="12"/>
  <c r="C60" i="12"/>
  <c r="B61" i="12"/>
  <c r="C61" i="12"/>
  <c r="B62" i="12"/>
  <c r="C62" i="12"/>
  <c r="B63" i="12"/>
  <c r="C63" i="12"/>
  <c r="B64" i="12"/>
  <c r="C64" i="12"/>
  <c r="B65" i="12"/>
  <c r="C65" i="12"/>
  <c r="B66" i="12"/>
  <c r="C66" i="12"/>
  <c r="B67" i="12"/>
  <c r="C67" i="12"/>
  <c r="B68" i="12"/>
  <c r="C68" i="12"/>
  <c r="B69" i="12"/>
  <c r="C69" i="12"/>
  <c r="B70" i="12"/>
  <c r="C70" i="12"/>
  <c r="B71" i="12"/>
  <c r="C71" i="12"/>
  <c r="B72" i="12"/>
  <c r="C72" i="12"/>
  <c r="B73" i="12"/>
  <c r="C73" i="12"/>
  <c r="B74" i="12"/>
  <c r="C74" i="12"/>
  <c r="B75" i="12"/>
  <c r="C75" i="12"/>
  <c r="B76" i="12"/>
  <c r="C76" i="12"/>
  <c r="B77" i="12"/>
  <c r="C77" i="12"/>
  <c r="B78" i="12"/>
  <c r="C78" i="12"/>
  <c r="B79" i="12"/>
  <c r="C79" i="12"/>
  <c r="B80" i="12"/>
  <c r="C80" i="12"/>
  <c r="B81" i="12"/>
  <c r="C81" i="12"/>
  <c r="B82" i="12"/>
  <c r="C82" i="12"/>
  <c r="B83" i="12"/>
  <c r="C83" i="12"/>
  <c r="B84" i="12"/>
  <c r="C84" i="12"/>
  <c r="B85" i="12"/>
  <c r="C85" i="12"/>
  <c r="B86" i="12"/>
  <c r="C86" i="12"/>
  <c r="B87" i="12"/>
  <c r="C87" i="12"/>
  <c r="B88" i="12"/>
  <c r="C88" i="12"/>
  <c r="B89" i="12"/>
  <c r="C89" i="12"/>
  <c r="B90" i="12"/>
  <c r="C90" i="12"/>
  <c r="B91" i="12"/>
  <c r="C91" i="12"/>
  <c r="B92" i="12"/>
  <c r="C92" i="12"/>
  <c r="B93" i="12"/>
  <c r="C93" i="12"/>
  <c r="B94" i="12"/>
  <c r="C94" i="12"/>
  <c r="B95" i="12"/>
  <c r="C95" i="12"/>
  <c r="B96" i="12"/>
  <c r="C96" i="12"/>
  <c r="B97" i="12"/>
  <c r="C97" i="12"/>
  <c r="B98" i="12"/>
  <c r="C98" i="12"/>
  <c r="B99" i="12"/>
  <c r="C99" i="12"/>
  <c r="B100" i="12"/>
  <c r="C100" i="12"/>
  <c r="B101" i="12"/>
  <c r="C101" i="12"/>
  <c r="B102" i="12"/>
  <c r="C102" i="12"/>
  <c r="B103" i="12"/>
  <c r="C103" i="12"/>
  <c r="B104" i="12"/>
  <c r="C104" i="12"/>
  <c r="B105" i="12"/>
  <c r="C105" i="12"/>
  <c r="B106" i="12"/>
  <c r="C106" i="12"/>
  <c r="B107" i="12"/>
  <c r="C107" i="12"/>
  <c r="B108" i="12"/>
  <c r="C108" i="12"/>
  <c r="B109" i="12"/>
  <c r="C109" i="12"/>
  <c r="B110" i="12"/>
  <c r="C110" i="12"/>
  <c r="B111" i="12"/>
  <c r="C111" i="12"/>
  <c r="B112" i="12"/>
  <c r="C112" i="12"/>
  <c r="B113" i="12"/>
  <c r="C113" i="12"/>
  <c r="B114" i="12"/>
  <c r="C114" i="12"/>
  <c r="B115" i="12"/>
  <c r="C115" i="12"/>
  <c r="B116" i="12"/>
  <c r="C116" i="12"/>
  <c r="B117" i="12"/>
  <c r="C117" i="12"/>
  <c r="B118" i="12"/>
  <c r="C118" i="12"/>
  <c r="B119" i="12"/>
  <c r="C119" i="12"/>
  <c r="B120" i="12"/>
  <c r="C120" i="12"/>
  <c r="B121" i="12"/>
  <c r="C121" i="12"/>
  <c r="B122" i="12"/>
  <c r="C122" i="12"/>
  <c r="B123" i="12"/>
  <c r="C123" i="12"/>
  <c r="B124" i="12"/>
  <c r="C124" i="12"/>
  <c r="B125" i="12"/>
  <c r="C125" i="12"/>
  <c r="B126" i="12"/>
  <c r="C126" i="12"/>
  <c r="B127" i="12"/>
  <c r="C127" i="12"/>
  <c r="B128" i="12"/>
  <c r="C128" i="12"/>
  <c r="B129" i="12"/>
  <c r="C129" i="12"/>
  <c r="B130" i="12"/>
  <c r="C130" i="12"/>
  <c r="B131" i="12"/>
  <c r="C131" i="12"/>
  <c r="B132" i="12"/>
  <c r="C132" i="12"/>
  <c r="B133" i="12"/>
  <c r="C133" i="12"/>
  <c r="B134" i="12"/>
  <c r="C134" i="12"/>
  <c r="B135" i="12"/>
  <c r="C135" i="12"/>
  <c r="B136" i="12"/>
  <c r="C136" i="12"/>
  <c r="B137" i="12"/>
  <c r="C137" i="12"/>
  <c r="B138" i="12"/>
  <c r="C138" i="12"/>
  <c r="B139" i="12"/>
  <c r="C139" i="12"/>
  <c r="B140" i="12"/>
  <c r="C140" i="12"/>
  <c r="B141" i="12"/>
  <c r="C141" i="12"/>
  <c r="B142" i="12"/>
  <c r="C142" i="12"/>
  <c r="B143" i="12"/>
  <c r="C143" i="12"/>
  <c r="B144" i="12"/>
  <c r="C144" i="12"/>
  <c r="B145" i="12"/>
  <c r="C145" i="12"/>
  <c r="B146" i="12"/>
  <c r="C146" i="12"/>
  <c r="B147" i="12"/>
  <c r="C147" i="12"/>
  <c r="B148" i="12"/>
  <c r="C148" i="12"/>
  <c r="B149" i="12"/>
  <c r="C149" i="12"/>
  <c r="B150" i="12"/>
  <c r="C150" i="12"/>
  <c r="B151" i="12"/>
  <c r="C151" i="12"/>
  <c r="B152" i="12"/>
  <c r="C152" i="12"/>
  <c r="B153" i="12"/>
  <c r="C153" i="12"/>
  <c r="B154" i="12"/>
  <c r="C154" i="12"/>
  <c r="B45" i="14"/>
  <c r="C45" i="14"/>
  <c r="B46" i="14"/>
  <c r="C46" i="14"/>
  <c r="B47" i="14"/>
  <c r="C47" i="14"/>
  <c r="B48" i="14"/>
  <c r="C48" i="14"/>
  <c r="B49" i="14"/>
  <c r="C49" i="14"/>
  <c r="B50" i="14"/>
  <c r="C50" i="14"/>
  <c r="B51" i="14"/>
  <c r="C51" i="14"/>
  <c r="B52" i="14"/>
  <c r="C52" i="14"/>
  <c r="B53" i="14"/>
  <c r="C53" i="14"/>
  <c r="B54" i="14"/>
  <c r="C54" i="14"/>
  <c r="B55" i="14"/>
  <c r="C55" i="14"/>
  <c r="B56" i="14"/>
  <c r="C56" i="14"/>
  <c r="B57" i="14"/>
  <c r="C57" i="14"/>
  <c r="B58" i="14"/>
  <c r="C58" i="14"/>
  <c r="B59" i="14"/>
  <c r="C59" i="14"/>
  <c r="B60" i="14"/>
  <c r="C60" i="14"/>
  <c r="B61" i="14"/>
  <c r="C61" i="14"/>
  <c r="B62" i="14"/>
  <c r="C62" i="14"/>
  <c r="B63" i="14"/>
  <c r="C63" i="14"/>
  <c r="B64" i="14"/>
  <c r="C64" i="14"/>
  <c r="B65" i="14"/>
  <c r="C65" i="14"/>
  <c r="B66" i="14"/>
  <c r="C66" i="14"/>
  <c r="B67" i="14"/>
  <c r="C67" i="14"/>
  <c r="B68" i="14"/>
  <c r="C68" i="14"/>
  <c r="B69" i="14"/>
  <c r="C69" i="14"/>
  <c r="B70" i="14"/>
  <c r="C70" i="14"/>
  <c r="B71" i="14"/>
  <c r="C71" i="14"/>
  <c r="B72" i="14"/>
  <c r="C72" i="14"/>
  <c r="B73" i="14"/>
  <c r="C73" i="14"/>
  <c r="B74" i="14"/>
  <c r="C74" i="14"/>
  <c r="B75" i="14"/>
  <c r="C75" i="14"/>
  <c r="B76" i="14"/>
  <c r="C76" i="14"/>
  <c r="B77" i="14"/>
  <c r="C77" i="14"/>
  <c r="B78" i="14"/>
  <c r="C78" i="14"/>
  <c r="B79" i="14"/>
  <c r="C79" i="14"/>
  <c r="B80" i="14"/>
  <c r="C80" i="14"/>
  <c r="B81" i="14"/>
  <c r="C81" i="14"/>
  <c r="B82" i="14"/>
  <c r="C82" i="14"/>
  <c r="B83" i="14"/>
  <c r="C83" i="14"/>
  <c r="B84" i="14"/>
  <c r="C84" i="14"/>
  <c r="B85" i="14"/>
  <c r="C85" i="14"/>
  <c r="B86" i="14"/>
  <c r="C86" i="14"/>
  <c r="B87" i="14"/>
  <c r="C87" i="14"/>
  <c r="B88" i="14"/>
  <c r="C88" i="14"/>
  <c r="B89" i="14"/>
  <c r="C89" i="14"/>
  <c r="B90" i="14"/>
  <c r="C90" i="14"/>
  <c r="B91" i="14"/>
  <c r="C91" i="14"/>
  <c r="B92" i="14"/>
  <c r="C92" i="14"/>
  <c r="B93" i="14"/>
  <c r="C93" i="14"/>
  <c r="B94" i="14"/>
  <c r="C94" i="14"/>
  <c r="B95" i="14"/>
  <c r="C95" i="14"/>
  <c r="B96" i="14"/>
  <c r="C96" i="14"/>
  <c r="B97" i="14"/>
  <c r="C97" i="14"/>
  <c r="B98" i="14"/>
  <c r="C98" i="14"/>
  <c r="B99" i="14"/>
  <c r="C99" i="14"/>
  <c r="B100" i="14"/>
  <c r="C100" i="14"/>
  <c r="B101" i="14"/>
  <c r="C101" i="14"/>
  <c r="B102" i="14"/>
  <c r="C102" i="14"/>
  <c r="B103" i="14"/>
  <c r="C103" i="14"/>
  <c r="B104" i="14"/>
  <c r="C104" i="14"/>
  <c r="B105" i="14"/>
  <c r="C105" i="14"/>
  <c r="B106" i="14"/>
  <c r="C106" i="14"/>
  <c r="B107" i="14"/>
  <c r="C107" i="14"/>
  <c r="B108" i="14"/>
  <c r="C108" i="14"/>
  <c r="B109" i="14"/>
  <c r="C109" i="14"/>
  <c r="B110" i="14"/>
  <c r="C110" i="14"/>
  <c r="B111" i="14"/>
  <c r="C111" i="14"/>
  <c r="B112" i="14"/>
  <c r="C112" i="14"/>
  <c r="B113" i="14"/>
  <c r="C113" i="14"/>
  <c r="B114" i="14"/>
  <c r="C114" i="14"/>
  <c r="B115" i="14"/>
  <c r="C115" i="14"/>
  <c r="B116" i="14"/>
  <c r="C116" i="14"/>
  <c r="B117" i="14"/>
  <c r="C117" i="14"/>
  <c r="B118" i="14"/>
  <c r="C118" i="14"/>
  <c r="B119" i="14"/>
  <c r="C119" i="14"/>
  <c r="B120" i="14"/>
  <c r="C120" i="14"/>
  <c r="B121" i="14"/>
  <c r="C121" i="14"/>
  <c r="B122" i="14"/>
  <c r="C122" i="14"/>
  <c r="B123" i="14"/>
  <c r="C123" i="14"/>
  <c r="B124" i="14"/>
  <c r="C124" i="14"/>
  <c r="B125" i="14"/>
  <c r="C125" i="14"/>
  <c r="B126" i="14"/>
  <c r="C126" i="14"/>
  <c r="B127" i="14"/>
  <c r="C127" i="14"/>
  <c r="B128" i="14"/>
  <c r="C128" i="14"/>
  <c r="B129" i="14"/>
  <c r="C129" i="14"/>
  <c r="B130" i="14"/>
  <c r="C130" i="14"/>
  <c r="B131" i="14"/>
  <c r="C131" i="14"/>
  <c r="B132" i="14"/>
  <c r="C132" i="14"/>
  <c r="B133" i="14"/>
  <c r="C133" i="14"/>
  <c r="B134" i="14"/>
  <c r="C134" i="14"/>
  <c r="B135" i="14"/>
  <c r="C135" i="14"/>
  <c r="B136" i="14"/>
  <c r="C136" i="14"/>
  <c r="B137" i="14"/>
  <c r="C137" i="14"/>
  <c r="B138" i="14"/>
  <c r="C138" i="14"/>
  <c r="B139" i="14"/>
  <c r="C139" i="14"/>
  <c r="B140" i="14"/>
  <c r="C140" i="14"/>
  <c r="B141" i="14"/>
  <c r="C141" i="14"/>
  <c r="B142" i="14"/>
  <c r="C142" i="14"/>
  <c r="B143" i="14"/>
  <c r="C143" i="14"/>
  <c r="B144" i="14"/>
  <c r="C144" i="14"/>
  <c r="B145" i="14"/>
  <c r="C145" i="14"/>
  <c r="B146" i="14"/>
  <c r="C146" i="14"/>
  <c r="B147" i="14"/>
  <c r="C147" i="14"/>
  <c r="B148" i="14"/>
  <c r="C148" i="14"/>
  <c r="B149" i="14"/>
  <c r="C149" i="14"/>
  <c r="B150" i="14"/>
  <c r="C150" i="14"/>
  <c r="B151" i="14"/>
  <c r="C151" i="14"/>
  <c r="B152" i="14"/>
  <c r="C152" i="14"/>
  <c r="B153" i="14"/>
  <c r="C153" i="14"/>
  <c r="B154" i="14"/>
  <c r="C154" i="14"/>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Y178" i="2" l="1" a="1"/>
  <c r="Y178" i="2" s="1"/>
  <c r="Y170" i="2" a="1"/>
  <c r="Y170" i="2" s="1"/>
  <c r="Y146" i="2" a="1"/>
  <c r="Y146" i="2" s="1"/>
  <c r="Y138" i="2" a="1"/>
  <c r="Y138" i="2" s="1"/>
  <c r="Y114" i="2" a="1"/>
  <c r="Y114" i="2" s="1"/>
  <c r="Y202" i="2" a="1"/>
  <c r="Y202" i="2" s="1"/>
  <c r="Y106" i="2" a="1"/>
  <c r="Y106" i="2" s="1"/>
  <c r="Y82" i="2" a="1"/>
  <c r="Y82" i="2" s="1"/>
  <c r="Y74" i="2" a="1"/>
  <c r="Y74" i="2" s="1"/>
  <c r="Y50" i="2" a="1"/>
  <c r="Y50" i="2" s="1"/>
  <c r="Y203" i="2" a="1"/>
  <c r="Y203" i="2" s="1"/>
  <c r="Y195" i="2" a="1"/>
  <c r="Y195" i="2" s="1"/>
  <c r="Y187" i="2" a="1"/>
  <c r="Y187" i="2" s="1"/>
  <c r="Y179" i="2" a="1"/>
  <c r="Y179" i="2" s="1"/>
  <c r="Y171" i="2" a="1"/>
  <c r="Y171" i="2" s="1"/>
  <c r="Y163" i="2" a="1"/>
  <c r="Y163" i="2" s="1"/>
  <c r="Y155" i="2" a="1"/>
  <c r="Y155" i="2" s="1"/>
  <c r="Y147" i="2" a="1"/>
  <c r="Y147" i="2" s="1"/>
  <c r="Y139" i="2" a="1"/>
  <c r="Y139" i="2" s="1"/>
  <c r="Y131" i="2" a="1"/>
  <c r="Y131" i="2" s="1"/>
  <c r="Y123" i="2" a="1"/>
  <c r="Y123" i="2" s="1"/>
  <c r="Y115" i="2" a="1"/>
  <c r="Y115" i="2" s="1"/>
  <c r="Y107" i="2" a="1"/>
  <c r="Y107" i="2" s="1"/>
  <c r="Y99" i="2" a="1"/>
  <c r="Y99" i="2" s="1"/>
  <c r="Y91" i="2" a="1"/>
  <c r="Y91" i="2" s="1"/>
  <c r="Y83" i="2" a="1"/>
  <c r="Y83" i="2" s="1"/>
  <c r="AK200" i="2" a="1"/>
  <c r="AK200" i="2" s="1"/>
  <c r="Y200" i="2" a="1"/>
  <c r="Y200" i="2" s="1"/>
  <c r="Y198" i="2" a="1"/>
  <c r="Y198" i="2" s="1"/>
  <c r="AK192" i="2" a="1"/>
  <c r="AK192" i="2" s="1"/>
  <c r="Y192" i="2" a="1"/>
  <c r="Y192" i="2" s="1"/>
  <c r="Y190" i="2" a="1"/>
  <c r="Y190" i="2" s="1"/>
  <c r="AK184" i="2" a="1"/>
  <c r="AK184" i="2" s="1"/>
  <c r="Y184" i="2" a="1"/>
  <c r="Y184" i="2" s="1"/>
  <c r="Y182" i="2" a="1"/>
  <c r="Y182" i="2" s="1"/>
  <c r="AK176" i="2" a="1"/>
  <c r="AK176" i="2" s="1"/>
  <c r="Y176" i="2" a="1"/>
  <c r="Y176" i="2" s="1"/>
  <c r="Y174" i="2" a="1"/>
  <c r="Y174" i="2" s="1"/>
  <c r="AK168" i="2" a="1"/>
  <c r="AK168" i="2" s="1"/>
  <c r="Y168" i="2" a="1"/>
  <c r="Y168" i="2" s="1"/>
  <c r="Y166" i="2" a="1"/>
  <c r="Y166" i="2" s="1"/>
  <c r="AK160" i="2" a="1"/>
  <c r="AK160" i="2" s="1"/>
  <c r="Y160" i="2" a="1"/>
  <c r="Y160" i="2" s="1"/>
  <c r="Y158" i="2" a="1"/>
  <c r="Y158" i="2" s="1"/>
  <c r="AK152" i="2" a="1"/>
  <c r="AK152" i="2" s="1"/>
  <c r="Y152" i="2" a="1"/>
  <c r="Y152" i="2" s="1"/>
  <c r="Y150" i="2" a="1"/>
  <c r="Y150" i="2" s="1"/>
  <c r="AK144" i="2" a="1"/>
  <c r="AK144" i="2" s="1"/>
  <c r="Y144" i="2" a="1"/>
  <c r="Y144" i="2" s="1"/>
  <c r="Y142" i="2" a="1"/>
  <c r="Y142" i="2" s="1"/>
  <c r="AK136" i="2" a="1"/>
  <c r="AK136" i="2" s="1"/>
  <c r="Y136" i="2" a="1"/>
  <c r="Y136" i="2" s="1"/>
  <c r="Y134" i="2" a="1"/>
  <c r="Y134" i="2" s="1"/>
  <c r="Y128" i="2" a="1"/>
  <c r="Y128" i="2" s="1"/>
  <c r="AK128" i="2" a="1"/>
  <c r="AK128" i="2" s="1"/>
  <c r="Y126" i="2" a="1"/>
  <c r="Y126" i="2" s="1"/>
  <c r="Y120" i="2" a="1"/>
  <c r="Y120" i="2" s="1"/>
  <c r="AK120" i="2" a="1"/>
  <c r="AK120" i="2" s="1"/>
  <c r="Y118" i="2" a="1"/>
  <c r="Y118" i="2" s="1"/>
  <c r="Y112" i="2" a="1"/>
  <c r="Y112" i="2" s="1"/>
  <c r="AK112" i="2" a="1"/>
  <c r="AK112" i="2" s="1"/>
  <c r="Y110" i="2" a="1"/>
  <c r="Y110" i="2" s="1"/>
  <c r="Y104" i="2" a="1"/>
  <c r="Y104" i="2" s="1"/>
  <c r="AK104" i="2" a="1"/>
  <c r="AK104" i="2" s="1"/>
  <c r="Y102" i="2" a="1"/>
  <c r="Y102" i="2" s="1"/>
  <c r="Y96" i="2" a="1"/>
  <c r="Y96" i="2" s="1"/>
  <c r="AK96" i="2" a="1"/>
  <c r="AK96" i="2" s="1"/>
  <c r="Y88" i="2" a="1"/>
  <c r="Y88" i="2" s="1"/>
  <c r="AK88" i="2" a="1"/>
  <c r="AK88" i="2" s="1"/>
  <c r="Y86" i="2" a="1"/>
  <c r="Y86" i="2" s="1"/>
  <c r="Y80" i="2" a="1"/>
  <c r="Y80" i="2" s="1"/>
  <c r="AK80" i="2" a="1"/>
  <c r="AK80" i="2" s="1"/>
  <c r="Y78" i="2" a="1"/>
  <c r="Y78" i="2" s="1"/>
  <c r="AK72" i="2" a="1"/>
  <c r="AK72" i="2" s="1"/>
  <c r="Y72" i="2" a="1"/>
  <c r="Y72" i="2" s="1"/>
  <c r="Y70" i="2" a="1"/>
  <c r="Y70" i="2" s="1"/>
  <c r="AK64" i="2" a="1"/>
  <c r="AK64" i="2" s="1"/>
  <c r="Y64" i="2" a="1"/>
  <c r="Y64" i="2" s="1"/>
  <c r="Y62" i="2" a="1"/>
  <c r="Y62" i="2" s="1"/>
  <c r="AK56" i="2" a="1"/>
  <c r="AK56" i="2" s="1"/>
  <c r="Y56" i="2" a="1"/>
  <c r="Y56" i="2" s="1"/>
  <c r="Y54" i="2" a="1"/>
  <c r="Y54" i="2" s="1"/>
  <c r="AK48" i="2" a="1"/>
  <c r="AK48" i="2" s="1"/>
  <c r="Y48" i="2" a="1"/>
  <c r="Y48" i="2" s="1"/>
  <c r="Y46" i="2" a="1"/>
  <c r="Y46" i="2" s="1"/>
  <c r="Y197" i="2" a="1"/>
  <c r="Y197" i="2" s="1"/>
  <c r="AK197" i="2" a="1"/>
  <c r="AK197" i="2" s="1"/>
  <c r="Y189" i="2" a="1"/>
  <c r="Y189" i="2" s="1"/>
  <c r="AK189" i="2" a="1"/>
  <c r="AK189" i="2" s="1"/>
  <c r="Y181" i="2" a="1"/>
  <c r="Y181" i="2" s="1"/>
  <c r="AK181" i="2" a="1"/>
  <c r="AK181" i="2" s="1"/>
  <c r="Y173" i="2" a="1"/>
  <c r="Y173" i="2" s="1"/>
  <c r="AK173" i="2" a="1"/>
  <c r="AK173" i="2" s="1"/>
  <c r="Y165" i="2" a="1"/>
  <c r="Y165" i="2" s="1"/>
  <c r="AK165" i="2" a="1"/>
  <c r="AK165" i="2" s="1"/>
  <c r="Y157" i="2" a="1"/>
  <c r="Y157" i="2" s="1"/>
  <c r="AK157" i="2" a="1"/>
  <c r="AK157" i="2" s="1"/>
  <c r="Y149" i="2" a="1"/>
  <c r="Y149" i="2" s="1"/>
  <c r="AK149" i="2" a="1"/>
  <c r="AK149" i="2" s="1"/>
  <c r="Y141" i="2" a="1"/>
  <c r="Y141" i="2" s="1"/>
  <c r="AK141" i="2" a="1"/>
  <c r="AK141" i="2" s="1"/>
  <c r="Y133" i="2" a="1"/>
  <c r="Y133" i="2" s="1"/>
  <c r="AK133" i="2" a="1"/>
  <c r="AK133" i="2" s="1"/>
  <c r="Y125" i="2" a="1"/>
  <c r="Y125" i="2" s="1"/>
  <c r="AK125" i="2" a="1"/>
  <c r="AK125" i="2" s="1"/>
  <c r="Y117" i="2" a="1"/>
  <c r="Y117" i="2" s="1"/>
  <c r="AK117" i="2" a="1"/>
  <c r="AK117" i="2" s="1"/>
  <c r="Y109" i="2" a="1"/>
  <c r="Y109" i="2" s="1"/>
  <c r="AK109" i="2" a="1"/>
  <c r="AK109" i="2" s="1"/>
  <c r="Y101" i="2" a="1"/>
  <c r="Y101" i="2" s="1"/>
  <c r="AK101" i="2" a="1"/>
  <c r="AK101" i="2" s="1"/>
  <c r="Y93" i="2" a="1"/>
  <c r="Y93" i="2" s="1"/>
  <c r="AK93" i="2" a="1"/>
  <c r="AK93" i="2" s="1"/>
  <c r="Y85" i="2" a="1"/>
  <c r="Y85" i="2" s="1"/>
  <c r="AK85" i="2" a="1"/>
  <c r="AK85" i="2" s="1"/>
  <c r="Y77" i="2" a="1"/>
  <c r="Y77" i="2" s="1"/>
  <c r="AK77" i="2" a="1"/>
  <c r="AK77" i="2" s="1"/>
  <c r="Y75" i="2" a="1"/>
  <c r="Y75" i="2" s="1"/>
  <c r="Y69" i="2" a="1"/>
  <c r="Y69" i="2" s="1"/>
  <c r="AK69" i="2" a="1"/>
  <c r="AK69" i="2" s="1"/>
  <c r="Y67" i="2" a="1"/>
  <c r="Y67" i="2" s="1"/>
  <c r="Y61" i="2" a="1"/>
  <c r="Y61" i="2" s="1"/>
  <c r="AK61" i="2" a="1"/>
  <c r="AK61" i="2" s="1"/>
  <c r="Y59" i="2" a="1"/>
  <c r="Y59" i="2" s="1"/>
  <c r="Y53" i="2" a="1"/>
  <c r="Y53" i="2" s="1"/>
  <c r="AK53" i="2" a="1"/>
  <c r="AK53" i="2" s="1"/>
  <c r="Y51" i="2" a="1"/>
  <c r="Y51" i="2" s="1"/>
  <c r="Y45" i="2" a="1"/>
  <c r="Y45" i="2" s="1"/>
  <c r="AK45" i="2" a="1"/>
  <c r="AK45" i="2" s="1"/>
  <c r="AK194" i="2" a="1"/>
  <c r="AK194" i="2" s="1"/>
  <c r="Y194" i="2" a="1"/>
  <c r="Y194" i="2" s="1"/>
  <c r="AK186" i="2" a="1"/>
  <c r="AK186" i="2" s="1"/>
  <c r="Y186" i="2" a="1"/>
  <c r="Y186" i="2" s="1"/>
  <c r="Y162" i="2" a="1"/>
  <c r="Y162" i="2" s="1"/>
  <c r="AK162" i="2" a="1"/>
  <c r="AK162" i="2" s="1"/>
  <c r="AK154" i="2" a="1"/>
  <c r="AK154" i="2" s="1"/>
  <c r="Y154" i="2" a="1"/>
  <c r="Y154" i="2" s="1"/>
  <c r="AK130" i="2" a="1"/>
  <c r="AK130" i="2" s="1"/>
  <c r="Y130" i="2" a="1"/>
  <c r="Y130" i="2" s="1"/>
  <c r="AK122" i="2" a="1"/>
  <c r="AK122" i="2" s="1"/>
  <c r="Y122" i="2" a="1"/>
  <c r="Y122" i="2" s="1"/>
  <c r="AK98" i="2" a="1"/>
  <c r="AK98" i="2" s="1"/>
  <c r="Y98" i="2" a="1"/>
  <c r="Y98" i="2" s="1"/>
  <c r="AK90" i="2" a="1"/>
  <c r="AK90" i="2" s="1"/>
  <c r="Y90" i="2" a="1"/>
  <c r="Y90" i="2" s="1"/>
  <c r="AK66" i="2" a="1"/>
  <c r="AK66" i="2" s="1"/>
  <c r="Y66" i="2" a="1"/>
  <c r="Y66" i="2" s="1"/>
  <c r="AK58" i="2" a="1"/>
  <c r="AK58" i="2" s="1"/>
  <c r="Y58" i="2" a="1"/>
  <c r="Y58" i="2" s="1"/>
  <c r="Y199" i="2" a="1"/>
  <c r="Y199" i="2" s="1"/>
  <c r="AK199" i="2" a="1"/>
  <c r="AK199" i="2" s="1"/>
  <c r="Y191" i="2" a="1"/>
  <c r="Y191" i="2" s="1"/>
  <c r="AK191" i="2" a="1"/>
  <c r="AK191" i="2" s="1"/>
  <c r="AK183" i="2" a="1"/>
  <c r="AK183" i="2" s="1"/>
  <c r="Y183" i="2" a="1"/>
  <c r="Y183" i="2" s="1"/>
  <c r="Y175" i="2" a="1"/>
  <c r="Y175" i="2" s="1"/>
  <c r="AK175" i="2" a="1"/>
  <c r="AK175" i="2" s="1"/>
  <c r="Y167" i="2" a="1"/>
  <c r="Y167" i="2" s="1"/>
  <c r="AK167" i="2" a="1"/>
  <c r="AK167" i="2" s="1"/>
  <c r="Y159" i="2" a="1"/>
  <c r="Y159" i="2" s="1"/>
  <c r="AK159" i="2" a="1"/>
  <c r="AK159" i="2" s="1"/>
  <c r="Y151" i="2" a="1"/>
  <c r="Y151" i="2" s="1"/>
  <c r="AK151" i="2" a="1"/>
  <c r="AK151" i="2" s="1"/>
  <c r="Y143" i="2" a="1"/>
  <c r="Y143" i="2" s="1"/>
  <c r="AK143" i="2" a="1"/>
  <c r="AK143" i="2" s="1"/>
  <c r="Y135" i="2" a="1"/>
  <c r="Y135" i="2" s="1"/>
  <c r="AK135" i="2" a="1"/>
  <c r="AK135" i="2" s="1"/>
  <c r="AK127" i="2" a="1"/>
  <c r="AK127" i="2" s="1"/>
  <c r="Y127" i="2" a="1"/>
  <c r="Y127" i="2" s="1"/>
  <c r="Y119" i="2" a="1"/>
  <c r="Y119" i="2" s="1"/>
  <c r="AK119" i="2" a="1"/>
  <c r="AK119" i="2" s="1"/>
  <c r="Y111" i="2" a="1"/>
  <c r="Y111" i="2" s="1"/>
  <c r="AK111" i="2" a="1"/>
  <c r="AK111" i="2" s="1"/>
  <c r="Y103" i="2" a="1"/>
  <c r="Y103" i="2" s="1"/>
  <c r="AK103" i="2" a="1"/>
  <c r="AK103" i="2" s="1"/>
  <c r="Y95" i="2" a="1"/>
  <c r="Y95" i="2" s="1"/>
  <c r="AK95" i="2" a="1"/>
  <c r="AK95" i="2" s="1"/>
  <c r="Y87" i="2" a="1"/>
  <c r="Y87" i="2" s="1"/>
  <c r="AK87" i="2" a="1"/>
  <c r="AK87" i="2" s="1"/>
  <c r="Y79" i="2" a="1"/>
  <c r="Y79" i="2" s="1"/>
  <c r="AK79" i="2" a="1"/>
  <c r="AK79" i="2" s="1"/>
  <c r="AK71" i="2" a="1"/>
  <c r="AK71" i="2" s="1"/>
  <c r="Y71" i="2" a="1"/>
  <c r="Y71" i="2" s="1"/>
  <c r="AK63" i="2" a="1"/>
  <c r="AK63" i="2" s="1"/>
  <c r="Y63" i="2" a="1"/>
  <c r="Y63" i="2" s="1"/>
  <c r="AK55" i="2" a="1"/>
  <c r="AK55" i="2" s="1"/>
  <c r="Y55" i="2" a="1"/>
  <c r="Y55" i="2" s="1"/>
  <c r="AK47" i="2" a="1"/>
  <c r="AK47" i="2" s="1"/>
  <c r="Y47" i="2" a="1"/>
  <c r="Y47" i="2" s="1"/>
  <c r="AK196" i="2" a="1"/>
  <c r="AK196" i="2" s="1"/>
  <c r="Y196" i="2" a="1"/>
  <c r="Y196" i="2" s="1"/>
  <c r="AK201" i="2" a="1"/>
  <c r="AK201" i="2" s="1"/>
  <c r="Y201" i="2" a="1"/>
  <c r="Y201" i="2" s="1"/>
  <c r="AK193" i="2" a="1"/>
  <c r="AK193" i="2" s="1"/>
  <c r="Y193" i="2" a="1"/>
  <c r="Y193" i="2" s="1"/>
  <c r="AK185" i="2" a="1"/>
  <c r="AK185" i="2" s="1"/>
  <c r="Y185" i="2" a="1"/>
  <c r="Y185" i="2" s="1"/>
  <c r="AK177" i="2" a="1"/>
  <c r="AK177" i="2" s="1"/>
  <c r="Y177" i="2" a="1"/>
  <c r="Y177" i="2" s="1"/>
  <c r="AK169" i="2" a="1"/>
  <c r="AK169" i="2" s="1"/>
  <c r="Y169" i="2" a="1"/>
  <c r="Y169" i="2" s="1"/>
  <c r="AK161" i="2" a="1"/>
  <c r="AK161" i="2" s="1"/>
  <c r="Y161" i="2" a="1"/>
  <c r="Y161" i="2" s="1"/>
  <c r="AK153" i="2" a="1"/>
  <c r="AK153" i="2" s="1"/>
  <c r="Y153" i="2" a="1"/>
  <c r="Y153" i="2" s="1"/>
  <c r="Y145" i="2" a="1"/>
  <c r="Y145" i="2" s="1"/>
  <c r="AK145" i="2" a="1"/>
  <c r="AK145" i="2" s="1"/>
  <c r="AK137" i="2" a="1"/>
  <c r="AK137" i="2" s="1"/>
  <c r="Y137" i="2" a="1"/>
  <c r="Y137" i="2" s="1"/>
  <c r="AK129" i="2" a="1"/>
  <c r="AK129" i="2" s="1"/>
  <c r="Y129" i="2" a="1"/>
  <c r="Y129" i="2" s="1"/>
  <c r="AK121" i="2" a="1"/>
  <c r="AK121" i="2" s="1"/>
  <c r="Y121" i="2" a="1"/>
  <c r="Y121" i="2" s="1"/>
  <c r="AK113" i="2" a="1"/>
  <c r="AK113" i="2" s="1"/>
  <c r="Y113" i="2" a="1"/>
  <c r="Y113" i="2" s="1"/>
  <c r="AK105" i="2" a="1"/>
  <c r="AK105" i="2" s="1"/>
  <c r="Y105" i="2" a="1"/>
  <c r="Y105" i="2" s="1"/>
  <c r="AK97" i="2" a="1"/>
  <c r="AK97" i="2" s="1"/>
  <c r="Y97" i="2" a="1"/>
  <c r="Y97" i="2" s="1"/>
  <c r="AK89" i="2" a="1"/>
  <c r="AK89" i="2" s="1"/>
  <c r="Y89" i="2" a="1"/>
  <c r="Y89" i="2" s="1"/>
  <c r="AK81" i="2" a="1"/>
  <c r="AK81" i="2" s="1"/>
  <c r="Y81" i="2" a="1"/>
  <c r="Y81" i="2" s="1"/>
  <c r="AK73" i="2" a="1"/>
  <c r="AK73" i="2" s="1"/>
  <c r="Y73" i="2" a="1"/>
  <c r="Y73" i="2" s="1"/>
  <c r="AK65" i="2" a="1"/>
  <c r="AK65" i="2" s="1"/>
  <c r="Y65" i="2" a="1"/>
  <c r="Y65" i="2" s="1"/>
  <c r="AK57" i="2" a="1"/>
  <c r="AK57" i="2" s="1"/>
  <c r="Y57" i="2" a="1"/>
  <c r="Y57" i="2" s="1"/>
  <c r="AK49" i="2" a="1"/>
  <c r="AK49" i="2" s="1"/>
  <c r="Y49" i="2" a="1"/>
  <c r="Y49" i="2" s="1"/>
  <c r="Y204" i="2" a="1"/>
  <c r="Y204" i="2" s="1"/>
  <c r="Y188" i="2" a="1"/>
  <c r="Y188" i="2" s="1"/>
  <c r="Y180" i="2" a="1"/>
  <c r="Y180" i="2" s="1"/>
  <c r="Y172" i="2" a="1"/>
  <c r="Y172" i="2" s="1"/>
  <c r="Y164" i="2" a="1"/>
  <c r="Y164" i="2" s="1"/>
  <c r="Y156" i="2" a="1"/>
  <c r="Y156" i="2" s="1"/>
  <c r="Y148" i="2" a="1"/>
  <c r="Y148" i="2" s="1"/>
  <c r="Y140" i="2" a="1"/>
  <c r="Y140" i="2" s="1"/>
  <c r="Y132" i="2" a="1"/>
  <c r="Y132" i="2" s="1"/>
  <c r="Y124" i="2" a="1"/>
  <c r="Y124" i="2" s="1"/>
  <c r="Y116" i="2" a="1"/>
  <c r="Y116" i="2" s="1"/>
  <c r="Y108" i="2" a="1"/>
  <c r="Y108" i="2" s="1"/>
  <c r="Y100" i="2" a="1"/>
  <c r="Y100" i="2" s="1"/>
  <c r="Y94" i="2" a="1"/>
  <c r="Y94" i="2" s="1"/>
  <c r="AK94" i="2" a="1"/>
  <c r="AK94" i="2" s="1"/>
  <c r="Y92" i="2" a="1"/>
  <c r="Y92" i="2" s="1"/>
  <c r="Y84" i="2" a="1"/>
  <c r="Y84" i="2" s="1"/>
  <c r="Y76" i="2" a="1"/>
  <c r="Y76" i="2" s="1"/>
  <c r="Y68" i="2" a="1"/>
  <c r="Y68" i="2" s="1"/>
  <c r="Y60" i="2" a="1"/>
  <c r="Y60" i="2" s="1"/>
  <c r="Y52" i="2" a="1"/>
  <c r="Y52" i="2" s="1"/>
  <c r="Z136" i="15"/>
  <c r="M136" i="15"/>
  <c r="J182" i="29"/>
  <c r="K92" i="29"/>
  <c r="L96" i="29"/>
  <c r="U42" i="29"/>
  <c r="M92" i="29"/>
  <c r="S92" i="29"/>
  <c r="Q56" i="29"/>
  <c r="R47" i="29"/>
  <c r="J42" i="29"/>
  <c r="R50" i="29"/>
  <c r="X48" i="29"/>
  <c r="T42" i="29"/>
  <c r="Z42" i="29"/>
  <c r="K42" i="29"/>
  <c r="W42" i="29"/>
  <c r="P50" i="29"/>
  <c r="AA162" i="29"/>
  <c r="T161" i="29"/>
  <c r="J82" i="29"/>
  <c r="P68" i="29"/>
  <c r="V56" i="29"/>
  <c r="L52" i="29"/>
  <c r="T48" i="29"/>
  <c r="J47" i="29"/>
  <c r="U47" i="29"/>
  <c r="Q125" i="29"/>
  <c r="W116" i="29"/>
  <c r="J48" i="29"/>
  <c r="J125" i="29"/>
  <c r="K151" i="29"/>
  <c r="L170" i="29"/>
  <c r="AA189" i="29"/>
  <c r="W152" i="29"/>
  <c r="Y134" i="29"/>
  <c r="Y68" i="29"/>
  <c r="L50" i="29"/>
  <c r="X50" i="29"/>
  <c r="T165" i="29"/>
  <c r="T192" i="29"/>
  <c r="M190" i="29"/>
  <c r="AA158" i="29"/>
  <c r="X96" i="29"/>
  <c r="X92" i="29"/>
  <c r="P91" i="29"/>
  <c r="K90" i="29"/>
  <c r="V61" i="29"/>
  <c r="Q50" i="29"/>
  <c r="J50" i="29"/>
  <c r="W49" i="29"/>
  <c r="S48" i="29"/>
  <c r="W48" i="29"/>
  <c r="S47" i="29"/>
  <c r="X47" i="29"/>
  <c r="AB47" i="29"/>
  <c r="S46" i="29"/>
  <c r="W44" i="29"/>
  <c r="AA200" i="29"/>
  <c r="R190" i="29"/>
  <c r="P189" i="29"/>
  <c r="K183" i="29"/>
  <c r="U166" i="29"/>
  <c r="R164" i="29"/>
  <c r="T162" i="29"/>
  <c r="AB162" i="29"/>
  <c r="M158" i="29"/>
  <c r="R131" i="29"/>
  <c r="Z108" i="29"/>
  <c r="Y98" i="29"/>
  <c r="K88" i="29"/>
  <c r="P69" i="29"/>
  <c r="U69" i="29"/>
  <c r="T63" i="29"/>
  <c r="V200" i="29"/>
  <c r="L190" i="29"/>
  <c r="X190" i="29"/>
  <c r="AB190" i="29"/>
  <c r="J189" i="29"/>
  <c r="J185" i="29"/>
  <c r="T108" i="29"/>
  <c r="U108" i="29"/>
  <c r="R69" i="29"/>
  <c r="L68" i="29"/>
  <c r="P200" i="29"/>
  <c r="J190" i="29"/>
  <c r="Y190" i="29"/>
  <c r="K108" i="29"/>
  <c r="AA138" i="29"/>
  <c r="P112" i="29"/>
  <c r="S108" i="29"/>
  <c r="J108" i="29"/>
  <c r="M108" i="29"/>
  <c r="V82" i="29"/>
  <c r="J81" i="29"/>
  <c r="K201" i="29"/>
  <c r="J179" i="29"/>
  <c r="W161" i="29"/>
  <c r="P160" i="29"/>
  <c r="Y151" i="29"/>
  <c r="P138" i="29"/>
  <c r="X137" i="29"/>
  <c r="W134" i="29"/>
  <c r="S125" i="29"/>
  <c r="AB125" i="29"/>
  <c r="X122" i="29"/>
  <c r="J112" i="29"/>
  <c r="Q108" i="29"/>
  <c r="R108" i="29"/>
  <c r="Y108" i="29"/>
  <c r="Q103" i="29"/>
  <c r="X88" i="29"/>
  <c r="R87" i="29"/>
  <c r="S82" i="29"/>
  <c r="R77" i="29"/>
  <c r="X63" i="29"/>
  <c r="S198" i="29"/>
  <c r="V185" i="29"/>
  <c r="Q161" i="29"/>
  <c r="V161" i="29"/>
  <c r="X159" i="29"/>
  <c r="T151" i="29"/>
  <c r="S138" i="29"/>
  <c r="K134" i="29"/>
  <c r="U131" i="29"/>
  <c r="R125" i="29"/>
  <c r="X125" i="29"/>
  <c r="P108" i="29"/>
  <c r="L108" i="29"/>
  <c r="AA108" i="29"/>
  <c r="V108" i="29"/>
  <c r="S88" i="29"/>
  <c r="M88" i="29"/>
  <c r="R82" i="29"/>
  <c r="Y82" i="29"/>
  <c r="Y52" i="29"/>
  <c r="AB50" i="29"/>
  <c r="L200" i="29"/>
  <c r="AB200" i="29"/>
  <c r="W199" i="29"/>
  <c r="J198" i="29"/>
  <c r="M198" i="29"/>
  <c r="W192" i="29"/>
  <c r="P177" i="29"/>
  <c r="V177" i="29"/>
  <c r="J176" i="29"/>
  <c r="M166" i="29"/>
  <c r="S165" i="29"/>
  <c r="AB159" i="29"/>
  <c r="T152" i="29"/>
  <c r="V152" i="29"/>
  <c r="W128" i="29"/>
  <c r="AB122" i="29"/>
  <c r="V120" i="29"/>
  <c r="M107" i="29"/>
  <c r="K96" i="29"/>
  <c r="W96" i="29"/>
  <c r="AB96" i="29"/>
  <c r="AB88" i="29"/>
  <c r="AB64" i="29"/>
  <c r="X60" i="29"/>
  <c r="K57" i="29"/>
  <c r="P54" i="29"/>
  <c r="P53" i="29"/>
  <c r="K177" i="29"/>
  <c r="Z175" i="29"/>
  <c r="J166" i="29"/>
  <c r="K165" i="29"/>
  <c r="L159" i="29"/>
  <c r="S152" i="29"/>
  <c r="W112" i="29"/>
  <c r="W108" i="29"/>
  <c r="Q107" i="29"/>
  <c r="AB107" i="29"/>
  <c r="Q96" i="29"/>
  <c r="Z92" i="29"/>
  <c r="W87" i="29"/>
  <c r="AB82" i="29"/>
  <c r="W79" i="29"/>
  <c r="M60" i="29"/>
  <c r="T53" i="29"/>
  <c r="U53" i="29"/>
  <c r="J177" i="29"/>
  <c r="AA137" i="29"/>
  <c r="J120" i="29"/>
  <c r="R96" i="29"/>
  <c r="R60" i="29"/>
  <c r="K53" i="29"/>
  <c r="AA72" i="29"/>
  <c r="P64" i="29"/>
  <c r="Y64" i="29"/>
  <c r="J60" i="29"/>
  <c r="W60" i="29"/>
  <c r="P56" i="29"/>
  <c r="U56" i="29"/>
  <c r="K52" i="29"/>
  <c r="W52" i="29"/>
  <c r="J183" i="29"/>
  <c r="K159" i="29"/>
  <c r="S151" i="29"/>
  <c r="W151" i="29"/>
  <c r="AB151" i="29"/>
  <c r="K200" i="29"/>
  <c r="Y200" i="29"/>
  <c r="AA192" i="29"/>
  <c r="W179" i="29"/>
  <c r="Y173" i="29"/>
  <c r="R165" i="29"/>
  <c r="X165" i="29"/>
  <c r="AB165" i="29"/>
  <c r="V160" i="29"/>
  <c r="Q159" i="29"/>
  <c r="U159" i="29"/>
  <c r="R151" i="29"/>
  <c r="Z151" i="29"/>
  <c r="U151" i="29"/>
  <c r="W148" i="29"/>
  <c r="K131" i="29"/>
  <c r="AA120" i="29"/>
  <c r="S116" i="29"/>
  <c r="L112" i="29"/>
  <c r="AA112" i="29"/>
  <c r="V112" i="29"/>
  <c r="W94" i="29"/>
  <c r="J88" i="29"/>
  <c r="Y88" i="29"/>
  <c r="Z85" i="29"/>
  <c r="J79" i="29"/>
  <c r="Z71" i="29"/>
  <c r="R64" i="29"/>
  <c r="V64" i="29"/>
  <c r="R63" i="29"/>
  <c r="S61" i="29"/>
  <c r="AA61" i="29"/>
  <c r="M61" i="29"/>
  <c r="T60" i="29"/>
  <c r="AB171" i="29"/>
  <c r="Z157" i="29"/>
  <c r="U132" i="29"/>
  <c r="U116" i="29"/>
  <c r="J200" i="29"/>
  <c r="W200" i="29"/>
  <c r="R174" i="29"/>
  <c r="R171" i="29"/>
  <c r="L165" i="29"/>
  <c r="W165" i="29"/>
  <c r="T159" i="29"/>
  <c r="M159" i="29"/>
  <c r="Q151" i="29"/>
  <c r="L151" i="29"/>
  <c r="M151" i="29"/>
  <c r="K132" i="29"/>
  <c r="S127" i="29"/>
  <c r="L120" i="29"/>
  <c r="Y120" i="29"/>
  <c r="K112" i="29"/>
  <c r="Y112" i="29"/>
  <c r="Q88" i="29"/>
  <c r="J72" i="29"/>
  <c r="J64" i="29"/>
  <c r="R61" i="29"/>
  <c r="S60" i="29"/>
  <c r="Z60" i="29"/>
  <c r="U60" i="29"/>
  <c r="AA56" i="29"/>
  <c r="P52" i="29"/>
  <c r="X52" i="29"/>
  <c r="L198" i="29"/>
  <c r="AA198" i="29"/>
  <c r="V198" i="29"/>
  <c r="AB198" i="29"/>
  <c r="Z199" i="29"/>
  <c r="T198" i="29"/>
  <c r="K198" i="29"/>
  <c r="Z198" i="29"/>
  <c r="W198" i="29"/>
  <c r="U198" i="29"/>
  <c r="X197" i="29"/>
  <c r="J195" i="29"/>
  <c r="AA191" i="29"/>
  <c r="S174" i="29"/>
  <c r="W174" i="29"/>
  <c r="J171" i="29"/>
  <c r="X130" i="29"/>
  <c r="AB124" i="29"/>
  <c r="S124" i="29"/>
  <c r="Z119" i="29"/>
  <c r="U104" i="29"/>
  <c r="K104" i="29"/>
  <c r="R104" i="29"/>
  <c r="M95" i="29"/>
  <c r="Y95" i="29"/>
  <c r="V78" i="29"/>
  <c r="AA78" i="29"/>
  <c r="AA66" i="29"/>
  <c r="Q66" i="29"/>
  <c r="K55" i="29"/>
  <c r="T55" i="29"/>
  <c r="Z55" i="29"/>
  <c r="Q184" i="29"/>
  <c r="M171" i="29"/>
  <c r="AB160" i="29"/>
  <c r="W160" i="29"/>
  <c r="AA160" i="29"/>
  <c r="R160" i="29"/>
  <c r="Q160" i="29"/>
  <c r="M160" i="29"/>
  <c r="Y160" i="29"/>
  <c r="S160" i="29"/>
  <c r="U160" i="29"/>
  <c r="K160" i="29"/>
  <c r="T160" i="29"/>
  <c r="AA133" i="29"/>
  <c r="Q133" i="29"/>
  <c r="R133" i="29"/>
  <c r="S126" i="29"/>
  <c r="M126" i="29"/>
  <c r="W121" i="29"/>
  <c r="K121" i="29"/>
  <c r="Y121" i="29"/>
  <c r="L121" i="29"/>
  <c r="X121" i="29"/>
  <c r="R121" i="29"/>
  <c r="J117" i="29"/>
  <c r="M117" i="29"/>
  <c r="K111" i="29"/>
  <c r="J101" i="29"/>
  <c r="P83" i="29"/>
  <c r="U83" i="29"/>
  <c r="AB80" i="29"/>
  <c r="K80" i="29"/>
  <c r="V80" i="29"/>
  <c r="U199" i="29"/>
  <c r="Q198" i="29"/>
  <c r="R198" i="29"/>
  <c r="X198" i="29"/>
  <c r="L197" i="29"/>
  <c r="S190" i="29"/>
  <c r="K189" i="29"/>
  <c r="P184" i="29"/>
  <c r="U184" i="29"/>
  <c r="V181" i="29"/>
  <c r="AA175" i="29"/>
  <c r="L171" i="29"/>
  <c r="X171" i="29"/>
  <c r="L160" i="29"/>
  <c r="Y133" i="29"/>
  <c r="AB121" i="29"/>
  <c r="AA76" i="29"/>
  <c r="P76" i="29"/>
  <c r="P198" i="29"/>
  <c r="T184" i="29"/>
  <c r="X174" i="29"/>
  <c r="K171" i="29"/>
  <c r="Y171" i="29"/>
  <c r="W143" i="29"/>
  <c r="AB128" i="29"/>
  <c r="Y128" i="29"/>
  <c r="L128" i="29"/>
  <c r="U128" i="29"/>
  <c r="AA128" i="29"/>
  <c r="T128" i="29"/>
  <c r="P128" i="29"/>
  <c r="U106" i="29"/>
  <c r="S106" i="29"/>
  <c r="V106" i="29"/>
  <c r="W45" i="29"/>
  <c r="T166" i="29"/>
  <c r="Y164" i="29"/>
  <c r="P125" i="29"/>
  <c r="L125" i="29"/>
  <c r="AA125" i="29"/>
  <c r="Y125" i="29"/>
  <c r="V125" i="29"/>
  <c r="K116" i="29"/>
  <c r="M116" i="29"/>
  <c r="J92" i="29"/>
  <c r="L63" i="29"/>
  <c r="Y63" i="29"/>
  <c r="AB63" i="29"/>
  <c r="R56" i="29"/>
  <c r="Y56" i="29"/>
  <c r="S166" i="29"/>
  <c r="X166" i="29"/>
  <c r="K157" i="29"/>
  <c r="AA152" i="29"/>
  <c r="M140" i="29"/>
  <c r="T125" i="29"/>
  <c r="K125" i="29"/>
  <c r="Z125" i="29"/>
  <c r="W125" i="29"/>
  <c r="Y103" i="29"/>
  <c r="P92" i="29"/>
  <c r="AB87" i="29"/>
  <c r="L82" i="29"/>
  <c r="X82" i="29"/>
  <c r="T81" i="29"/>
  <c r="AB74" i="29"/>
  <c r="L72" i="29"/>
  <c r="X72" i="29"/>
  <c r="K64" i="29"/>
  <c r="W64" i="29"/>
  <c r="Q63" i="29"/>
  <c r="K63" i="29"/>
  <c r="W63" i="29"/>
  <c r="M62" i="29"/>
  <c r="Q61" i="29"/>
  <c r="J61" i="29"/>
  <c r="Y61" i="29"/>
  <c r="AB61" i="29"/>
  <c r="Q60" i="29"/>
  <c r="K60" i="29"/>
  <c r="Q58" i="29"/>
  <c r="M58" i="29"/>
  <c r="L56" i="29"/>
  <c r="W56" i="29"/>
  <c r="M54" i="29"/>
  <c r="Q53" i="29"/>
  <c r="J53" i="29"/>
  <c r="Q52" i="29"/>
  <c r="U52" i="29"/>
  <c r="Y50" i="29"/>
  <c r="AB48" i="29"/>
  <c r="M46" i="29"/>
  <c r="J45" i="29"/>
  <c r="AB186" i="29"/>
  <c r="K186" i="29"/>
  <c r="L186" i="29"/>
  <c r="Y186" i="29"/>
  <c r="Q186" i="29"/>
  <c r="W169" i="29"/>
  <c r="AA169" i="29"/>
  <c r="V163" i="29"/>
  <c r="X163" i="29"/>
  <c r="J163" i="29"/>
  <c r="P163" i="29"/>
  <c r="Z163" i="29"/>
  <c r="K163" i="29"/>
  <c r="Q163" i="29"/>
  <c r="AA163" i="29"/>
  <c r="R163" i="29"/>
  <c r="J122" i="29"/>
  <c r="S122" i="29"/>
  <c r="M122" i="29"/>
  <c r="W122" i="29"/>
  <c r="Z122" i="29"/>
  <c r="K122" i="29"/>
  <c r="T122" i="29"/>
  <c r="U122" i="29"/>
  <c r="Y122" i="29"/>
  <c r="AA122" i="29"/>
  <c r="L122" i="29"/>
  <c r="P122" i="29"/>
  <c r="U117" i="29"/>
  <c r="W117" i="29"/>
  <c r="Z117" i="29"/>
  <c r="K117" i="29"/>
  <c r="T117" i="29"/>
  <c r="AB117" i="29"/>
  <c r="V117" i="29"/>
  <c r="Y117" i="29"/>
  <c r="AA117" i="29"/>
  <c r="L117" i="29"/>
  <c r="P117" i="29"/>
  <c r="X117" i="29"/>
  <c r="R117" i="29"/>
  <c r="Q117" i="29"/>
  <c r="Z101" i="29"/>
  <c r="U101" i="29"/>
  <c r="W101" i="29"/>
  <c r="U98" i="29"/>
  <c r="K98" i="29"/>
  <c r="V98" i="29"/>
  <c r="T98" i="29"/>
  <c r="AB71" i="29"/>
  <c r="Q71" i="29"/>
  <c r="J71" i="29"/>
  <c r="W71" i="29"/>
  <c r="L71" i="29"/>
  <c r="M173" i="29"/>
  <c r="AB173" i="29"/>
  <c r="X173" i="29"/>
  <c r="R173" i="29"/>
  <c r="W173" i="29"/>
  <c r="K173" i="29"/>
  <c r="V146" i="29"/>
  <c r="X146" i="29"/>
  <c r="R146" i="29"/>
  <c r="Y99" i="29"/>
  <c r="J99" i="29"/>
  <c r="X99" i="29"/>
  <c r="S99" i="29"/>
  <c r="M99" i="29"/>
  <c r="AA99" i="29"/>
  <c r="P99" i="29"/>
  <c r="J84" i="29"/>
  <c r="AB77" i="29"/>
  <c r="T77" i="29"/>
  <c r="M77" i="29"/>
  <c r="W77" i="29"/>
  <c r="J77" i="29"/>
  <c r="Q77" i="29"/>
  <c r="U77" i="29"/>
  <c r="Z77" i="29"/>
  <c r="K77" i="29"/>
  <c r="AB176" i="29"/>
  <c r="V176" i="29"/>
  <c r="K176" i="29"/>
  <c r="T176" i="29"/>
  <c r="L173" i="29"/>
  <c r="Y170" i="29"/>
  <c r="Q170" i="29"/>
  <c r="K170" i="29"/>
  <c r="W163" i="29"/>
  <c r="P118" i="29"/>
  <c r="W100" i="29"/>
  <c r="P100" i="29"/>
  <c r="S74" i="29"/>
  <c r="M74" i="29"/>
  <c r="T74" i="29"/>
  <c r="W74" i="29"/>
  <c r="J74" i="29"/>
  <c r="U70" i="29"/>
  <c r="K70" i="29"/>
  <c r="P70" i="29"/>
  <c r="U163" i="29"/>
  <c r="K156" i="29"/>
  <c r="S156" i="29"/>
  <c r="Q122" i="29"/>
  <c r="S117" i="29"/>
  <c r="V91" i="29"/>
  <c r="L91" i="29"/>
  <c r="K74" i="29"/>
  <c r="W55" i="29"/>
  <c r="P185" i="29"/>
  <c r="AA185" i="29"/>
  <c r="V183" i="29"/>
  <c r="Q175" i="29"/>
  <c r="U175" i="29"/>
  <c r="Q166" i="29"/>
  <c r="R166" i="29"/>
  <c r="AA166" i="29"/>
  <c r="W166" i="29"/>
  <c r="L152" i="29"/>
  <c r="U152" i="29"/>
  <c r="L148" i="29"/>
  <c r="L140" i="29"/>
  <c r="K133" i="29"/>
  <c r="J131" i="29"/>
  <c r="M131" i="29"/>
  <c r="K128" i="29"/>
  <c r="Z128" i="29"/>
  <c r="V128" i="29"/>
  <c r="U125" i="29"/>
  <c r="S55" i="29"/>
  <c r="J55" i="29"/>
  <c r="M55" i="29"/>
  <c r="K194" i="29"/>
  <c r="K185" i="29"/>
  <c r="W185" i="29"/>
  <c r="S183" i="29"/>
  <c r="AA183" i="29"/>
  <c r="M175" i="29"/>
  <c r="P166" i="29"/>
  <c r="K166" i="29"/>
  <c r="Z166" i="29"/>
  <c r="AA155" i="29"/>
  <c r="Q152" i="29"/>
  <c r="K152" i="29"/>
  <c r="X152" i="29"/>
  <c r="M152" i="29"/>
  <c r="K148" i="29"/>
  <c r="U133" i="29"/>
  <c r="T85" i="29"/>
  <c r="S58" i="29"/>
  <c r="Y58" i="29"/>
  <c r="T56" i="29"/>
  <c r="K56" i="29"/>
  <c r="Z56" i="29"/>
  <c r="Q55" i="29"/>
  <c r="R55" i="29"/>
  <c r="X55" i="29"/>
  <c r="R48" i="29"/>
  <c r="Z48" i="29"/>
  <c r="V48" i="29"/>
  <c r="Q47" i="29"/>
  <c r="L47" i="29"/>
  <c r="Z47" i="29"/>
  <c r="W47" i="29"/>
  <c r="M47" i="29"/>
  <c r="U55" i="29"/>
  <c r="S96" i="29"/>
  <c r="J96" i="29"/>
  <c r="Y96" i="29"/>
  <c r="M96" i="29"/>
  <c r="Q95" i="29"/>
  <c r="W95" i="29"/>
  <c r="P78" i="29"/>
  <c r="J58" i="29"/>
  <c r="S56" i="29"/>
  <c r="J56" i="29"/>
  <c r="X56" i="29"/>
  <c r="AB56" i="29"/>
  <c r="P55" i="29"/>
  <c r="L55" i="29"/>
  <c r="AA55" i="29"/>
  <c r="Y55" i="29"/>
  <c r="V55" i="29"/>
  <c r="AB55" i="29"/>
  <c r="L53" i="29"/>
  <c r="Z53" i="29"/>
  <c r="S50" i="29"/>
  <c r="K49" i="29"/>
  <c r="Q48" i="29"/>
  <c r="K48" i="29"/>
  <c r="M48" i="29"/>
  <c r="T47" i="29"/>
  <c r="K47" i="29"/>
  <c r="K46" i="29"/>
  <c r="AI204" i="15"/>
  <c r="AM204" i="15"/>
  <c r="AK204" i="15"/>
  <c r="AG204" i="15"/>
  <c r="AD204" i="15"/>
  <c r="AE204" i="15" s="1" a="1"/>
  <c r="AE204" i="15" s="1"/>
  <c r="AF204" i="15"/>
  <c r="AI200" i="15"/>
  <c r="AM200" i="15"/>
  <c r="AK200" i="15"/>
  <c r="AD200" i="15"/>
  <c r="AE200" i="15" s="1" a="1"/>
  <c r="AE200" i="15" s="1"/>
  <c r="AG200" i="15"/>
  <c r="AF200" i="15"/>
  <c r="AI194" i="15"/>
  <c r="AM194" i="15"/>
  <c r="AK194" i="15"/>
  <c r="AG194" i="15"/>
  <c r="AF194" i="15"/>
  <c r="AD194" i="15"/>
  <c r="AE194" i="15" s="1" a="1"/>
  <c r="AE194" i="15" s="1"/>
  <c r="AI188" i="15"/>
  <c r="AM188" i="15"/>
  <c r="AK188" i="15"/>
  <c r="AG188" i="15"/>
  <c r="AD188" i="15"/>
  <c r="AE188" i="15" s="1" a="1"/>
  <c r="AE188" i="15" s="1"/>
  <c r="AF188" i="15"/>
  <c r="AI186" i="15"/>
  <c r="AM186" i="15"/>
  <c r="AK186" i="15"/>
  <c r="AG186" i="15"/>
  <c r="AF186" i="15"/>
  <c r="AD186" i="15"/>
  <c r="AE186" i="15" s="1" a="1"/>
  <c r="AE186" i="15" s="1"/>
  <c r="AI180" i="15"/>
  <c r="AG180" i="15"/>
  <c r="AK180" i="15"/>
  <c r="AM180" i="15"/>
  <c r="AD180" i="15"/>
  <c r="AE180" i="15" s="1" a="1"/>
  <c r="AE180" i="15" s="1"/>
  <c r="AF180" i="15"/>
  <c r="AM174" i="15"/>
  <c r="AI174" i="15"/>
  <c r="AK174" i="15"/>
  <c r="AG174" i="15"/>
  <c r="AF174" i="15"/>
  <c r="AD174" i="15"/>
  <c r="AE174" i="15" s="1" a="1"/>
  <c r="AE174" i="15" s="1"/>
  <c r="AI170" i="15"/>
  <c r="AM170" i="15"/>
  <c r="AK170" i="15"/>
  <c r="AG170" i="15"/>
  <c r="AF170" i="15"/>
  <c r="AD170" i="15"/>
  <c r="AE170" i="15" s="1" a="1"/>
  <c r="AE170" i="15" s="1"/>
  <c r="Z164" i="15"/>
  <c r="AI164" i="15"/>
  <c r="AG164" i="15"/>
  <c r="AM164" i="15"/>
  <c r="AK164" i="15"/>
  <c r="AD164" i="15"/>
  <c r="AE164" i="15" s="1" a="1"/>
  <c r="AE164" i="15" s="1"/>
  <c r="AF164" i="15"/>
  <c r="AH201" i="15"/>
  <c r="AM201" i="15"/>
  <c r="AI201" i="15"/>
  <c r="AK201" i="15"/>
  <c r="AG201" i="15"/>
  <c r="AF201" i="15"/>
  <c r="AD201" i="15"/>
  <c r="AE201" i="15" s="1" a="1"/>
  <c r="AE201" i="15" s="1"/>
  <c r="U195" i="15"/>
  <c r="AI195" i="15"/>
  <c r="AM195" i="15"/>
  <c r="AK195" i="15"/>
  <c r="AG195" i="15"/>
  <c r="AD195" i="15"/>
  <c r="AE195" i="15" s="1" a="1"/>
  <c r="AE195" i="15" s="1"/>
  <c r="AF195" i="15"/>
  <c r="AI191" i="15"/>
  <c r="AM191" i="15"/>
  <c r="AK191" i="15"/>
  <c r="AG191" i="15"/>
  <c r="AD191" i="15"/>
  <c r="AE191" i="15" s="1" a="1"/>
  <c r="AE191" i="15" s="1"/>
  <c r="AF191" i="15"/>
  <c r="AI187" i="15"/>
  <c r="AM187" i="15"/>
  <c r="AK187" i="15"/>
  <c r="AG187" i="15"/>
  <c r="AD187" i="15"/>
  <c r="AE187" i="15" s="1" a="1"/>
  <c r="AE187" i="15" s="1"/>
  <c r="AF187" i="15"/>
  <c r="AI183" i="15"/>
  <c r="AM183" i="15"/>
  <c r="AK183" i="15"/>
  <c r="AG183" i="15"/>
  <c r="AD183" i="15"/>
  <c r="AE183" i="15" s="1" a="1"/>
  <c r="AE183" i="15" s="1"/>
  <c r="AF183" i="15"/>
  <c r="AI179" i="15"/>
  <c r="AM179" i="15"/>
  <c r="AK179" i="15"/>
  <c r="AG179" i="15"/>
  <c r="AD179" i="15"/>
  <c r="AE179" i="15" s="1" a="1"/>
  <c r="AE179" i="15" s="1"/>
  <c r="AF179" i="15"/>
  <c r="AI175" i="15"/>
  <c r="AM175" i="15"/>
  <c r="AK175" i="15"/>
  <c r="AG175" i="15"/>
  <c r="AD175" i="15"/>
  <c r="AE175" i="15" s="1" a="1"/>
  <c r="AE175" i="15" s="1"/>
  <c r="AF175" i="15"/>
  <c r="AI171" i="15"/>
  <c r="AM171" i="15"/>
  <c r="AK171" i="15"/>
  <c r="AG171" i="15"/>
  <c r="AD171" i="15"/>
  <c r="AE171" i="15" s="1" a="1"/>
  <c r="AE171" i="15" s="1"/>
  <c r="AF171" i="15"/>
  <c r="AI167" i="15"/>
  <c r="AM167" i="15"/>
  <c r="AK167" i="15"/>
  <c r="AG167" i="15"/>
  <c r="AD167" i="15"/>
  <c r="AE167" i="15" s="1" a="1"/>
  <c r="AE167" i="15" s="1"/>
  <c r="AF167" i="15"/>
  <c r="AI163" i="15"/>
  <c r="AM163" i="15"/>
  <c r="AK163" i="15"/>
  <c r="AG163" i="15"/>
  <c r="AD163" i="15"/>
  <c r="AE163" i="15" s="1" a="1"/>
  <c r="AE163" i="15" s="1"/>
  <c r="AF163" i="15"/>
  <c r="AI159" i="15"/>
  <c r="AM159" i="15"/>
  <c r="AK159" i="15"/>
  <c r="AG159" i="15"/>
  <c r="AD159" i="15"/>
  <c r="AE159" i="15" s="1" a="1"/>
  <c r="AE159" i="15" s="1"/>
  <c r="AF159" i="15"/>
  <c r="AI155" i="15"/>
  <c r="AM155" i="15"/>
  <c r="AK155" i="15"/>
  <c r="AG155" i="15"/>
  <c r="AD155" i="15"/>
  <c r="AE155" i="15" s="1" a="1"/>
  <c r="AE155" i="15" s="1"/>
  <c r="AF155" i="15"/>
  <c r="AI151" i="15"/>
  <c r="AM151" i="15"/>
  <c r="AK151" i="15"/>
  <c r="AG151" i="15"/>
  <c r="AD151" i="15"/>
  <c r="AE151" i="15" s="1" a="1"/>
  <c r="AE151" i="15" s="1"/>
  <c r="AF151" i="15"/>
  <c r="AM136" i="15"/>
  <c r="AI136" i="15"/>
  <c r="AG136" i="15"/>
  <c r="AK136" i="15"/>
  <c r="AD136" i="15"/>
  <c r="AE136" i="15" s="1" a="1"/>
  <c r="AE136" i="15" s="1"/>
  <c r="AF136" i="15"/>
  <c r="AM132" i="15"/>
  <c r="AI132" i="15"/>
  <c r="AG132" i="15"/>
  <c r="AK132" i="15"/>
  <c r="AD132" i="15"/>
  <c r="AE132" i="15" s="1" a="1"/>
  <c r="AE132" i="15" s="1"/>
  <c r="AF132" i="15"/>
  <c r="AM128" i="15"/>
  <c r="AI128" i="15"/>
  <c r="AG128" i="15"/>
  <c r="AK128" i="15"/>
  <c r="AD128" i="15"/>
  <c r="AE128" i="15" s="1" a="1"/>
  <c r="AE128" i="15" s="1"/>
  <c r="AF128" i="15"/>
  <c r="AM124" i="15"/>
  <c r="AI124" i="15"/>
  <c r="AG124" i="15"/>
  <c r="AK124" i="15"/>
  <c r="AD124" i="15"/>
  <c r="AE124" i="15" s="1" a="1"/>
  <c r="AE124" i="15" s="1"/>
  <c r="AF124" i="15"/>
  <c r="E120" i="15"/>
  <c r="AE120" i="5" s="1"/>
  <c r="AM120" i="15"/>
  <c r="AI120" i="15"/>
  <c r="AG120" i="15"/>
  <c r="AK120" i="15"/>
  <c r="AD120" i="15"/>
  <c r="AE120" i="15" s="1" a="1"/>
  <c r="AE120" i="15" s="1"/>
  <c r="AF120" i="15"/>
  <c r="AM116" i="15"/>
  <c r="AI116" i="15"/>
  <c r="AG116" i="15"/>
  <c r="AK116" i="15"/>
  <c r="AD116" i="15"/>
  <c r="AE116" i="15" s="1" a="1"/>
  <c r="AE116" i="15" s="1"/>
  <c r="AF116" i="15"/>
  <c r="AI114" i="15"/>
  <c r="AM114" i="15"/>
  <c r="AG114" i="15"/>
  <c r="AK114" i="15"/>
  <c r="AF114" i="15"/>
  <c r="AD114" i="15"/>
  <c r="AE114" i="15" s="1" a="1"/>
  <c r="AE114" i="15" s="1"/>
  <c r="AI110" i="15"/>
  <c r="AM110" i="15"/>
  <c r="AG110" i="15"/>
  <c r="AK110" i="15"/>
  <c r="AF110" i="15"/>
  <c r="AD110" i="15"/>
  <c r="AE110" i="15" s="1" a="1"/>
  <c r="AE110" i="15" s="1"/>
  <c r="AI106" i="15"/>
  <c r="AM106" i="15"/>
  <c r="AG106" i="15"/>
  <c r="AK106" i="15"/>
  <c r="AF106" i="15"/>
  <c r="AD106" i="15"/>
  <c r="AE106" i="15" s="1" a="1"/>
  <c r="AE106" i="15" s="1"/>
  <c r="AM104" i="15"/>
  <c r="AI104" i="15"/>
  <c r="AG104" i="15"/>
  <c r="AK104" i="15"/>
  <c r="AD104" i="15"/>
  <c r="AE104" i="15" s="1" a="1"/>
  <c r="AE104" i="15" s="1"/>
  <c r="AF104" i="15"/>
  <c r="AA102" i="15" a="1"/>
  <c r="AA102" i="15" s="1"/>
  <c r="AM102" i="15"/>
  <c r="AI102" i="15"/>
  <c r="AK102" i="15"/>
  <c r="AG102" i="15"/>
  <c r="AF102" i="15"/>
  <c r="AD102" i="15"/>
  <c r="AE102" i="15" s="1" a="1"/>
  <c r="AE102" i="15" s="1"/>
  <c r="AM100" i="15"/>
  <c r="AI100" i="15"/>
  <c r="AG100" i="15"/>
  <c r="AK100" i="15"/>
  <c r="AD100" i="15"/>
  <c r="AE100" i="15" s="1" a="1"/>
  <c r="AE100" i="15" s="1"/>
  <c r="AF100" i="15"/>
  <c r="AH98" i="15"/>
  <c r="AI98" i="15"/>
  <c r="AM98" i="15"/>
  <c r="AG98" i="15"/>
  <c r="AK98" i="15"/>
  <c r="AF98" i="15"/>
  <c r="AD98" i="15"/>
  <c r="AE98" i="15" s="1" a="1"/>
  <c r="AE98" i="15" s="1"/>
  <c r="AM96" i="15"/>
  <c r="AI96" i="15"/>
  <c r="AG96" i="15"/>
  <c r="AK96" i="15"/>
  <c r="AD96" i="15"/>
  <c r="AE96" i="15" s="1" a="1"/>
  <c r="AE96" i="15" s="1"/>
  <c r="AF96" i="15"/>
  <c r="AC94" i="15"/>
  <c r="W94" i="5" s="1"/>
  <c r="AM94" i="15"/>
  <c r="AI94" i="15"/>
  <c r="AG94" i="15"/>
  <c r="AK94" i="15"/>
  <c r="AF94" i="15"/>
  <c r="AD94" i="15"/>
  <c r="AE94" i="15" s="1" a="1"/>
  <c r="AE94" i="15" s="1"/>
  <c r="AM92" i="15"/>
  <c r="AI92" i="15"/>
  <c r="AG92" i="15"/>
  <c r="AK92" i="15"/>
  <c r="AD92" i="15"/>
  <c r="AE92" i="15" s="1" a="1"/>
  <c r="AE92" i="15" s="1"/>
  <c r="AF92" i="15"/>
  <c r="AM88" i="15"/>
  <c r="AI88" i="15"/>
  <c r="AG88" i="15"/>
  <c r="AK88" i="15"/>
  <c r="AD88" i="15"/>
  <c r="AE88" i="15" s="1" a="1"/>
  <c r="AE88" i="15" s="1"/>
  <c r="AF88" i="15"/>
  <c r="AM86" i="15"/>
  <c r="AI86" i="15"/>
  <c r="AK86" i="15"/>
  <c r="AG86" i="15"/>
  <c r="AF86" i="15"/>
  <c r="AD86" i="15"/>
  <c r="AE86" i="15" s="1" a="1"/>
  <c r="AE86" i="15" s="1"/>
  <c r="AM84" i="15"/>
  <c r="AI84" i="15"/>
  <c r="AK84" i="15"/>
  <c r="AG84" i="15"/>
  <c r="AD84" i="15"/>
  <c r="AE84" i="15" s="1" a="1"/>
  <c r="AE84" i="15" s="1"/>
  <c r="AF84" i="15"/>
  <c r="AI82" i="15"/>
  <c r="AK82" i="15"/>
  <c r="AM82" i="15"/>
  <c r="AG82" i="15"/>
  <c r="AF82" i="15"/>
  <c r="AD82" i="15"/>
  <c r="AE82" i="15" s="1" a="1"/>
  <c r="AE82" i="15" s="1"/>
  <c r="AM80" i="15"/>
  <c r="AI80" i="15"/>
  <c r="AG80" i="15"/>
  <c r="AK80" i="15"/>
  <c r="AD80" i="15"/>
  <c r="AE80" i="15" s="1" a="1"/>
  <c r="AE80" i="15" s="1"/>
  <c r="AF80" i="15"/>
  <c r="AM78" i="15"/>
  <c r="AI78" i="15"/>
  <c r="AK78" i="15"/>
  <c r="AG78" i="15"/>
  <c r="AF78" i="15"/>
  <c r="AD78" i="15"/>
  <c r="AE78" i="15" s="1" a="1"/>
  <c r="AE78" i="15" s="1"/>
  <c r="AM76" i="15"/>
  <c r="AI76" i="15"/>
  <c r="AK76" i="15"/>
  <c r="AG76" i="15"/>
  <c r="AD76" i="15"/>
  <c r="AE76" i="15" s="1" a="1"/>
  <c r="AE76" i="15" s="1"/>
  <c r="AF76" i="15"/>
  <c r="AI74" i="15"/>
  <c r="AK74" i="15"/>
  <c r="AM74" i="15"/>
  <c r="AG74" i="15"/>
  <c r="AF74" i="15"/>
  <c r="AD74" i="15"/>
  <c r="AE74" i="15" s="1" a="1"/>
  <c r="AE74" i="15" s="1"/>
  <c r="AM72" i="15"/>
  <c r="AI72" i="15"/>
  <c r="AG72" i="15"/>
  <c r="AK72" i="15"/>
  <c r="AD72" i="15"/>
  <c r="AE72" i="15" s="1" a="1"/>
  <c r="AE72" i="15" s="1"/>
  <c r="AF72" i="15"/>
  <c r="AM70" i="15"/>
  <c r="AI70" i="15"/>
  <c r="AK70" i="15"/>
  <c r="AG70" i="15"/>
  <c r="AF70" i="15"/>
  <c r="AD70" i="15"/>
  <c r="AE70" i="15" s="1" a="1"/>
  <c r="AE70" i="15" s="1"/>
  <c r="AM68" i="15"/>
  <c r="AI68" i="15"/>
  <c r="AK68" i="15"/>
  <c r="AG68" i="15"/>
  <c r="AF68" i="15"/>
  <c r="AD68" i="15"/>
  <c r="AE68" i="15" s="1" a="1"/>
  <c r="AE68" i="15" s="1"/>
  <c r="AI66" i="15"/>
  <c r="AK66" i="15"/>
  <c r="AM66" i="15"/>
  <c r="AG66" i="15"/>
  <c r="AF66" i="15"/>
  <c r="AD66" i="15"/>
  <c r="AE66" i="15" s="1" a="1"/>
  <c r="AE66" i="15" s="1"/>
  <c r="AM64" i="15"/>
  <c r="AI64" i="15"/>
  <c r="AG64" i="15"/>
  <c r="AK64" i="15"/>
  <c r="AF64" i="15"/>
  <c r="AD64" i="15"/>
  <c r="AE64" i="15" s="1" a="1"/>
  <c r="AE64" i="15" s="1"/>
  <c r="AM62" i="15"/>
  <c r="AI62" i="15"/>
  <c r="AK62" i="15"/>
  <c r="AG62" i="15"/>
  <c r="AF62" i="15"/>
  <c r="AD62" i="15"/>
  <c r="AE62" i="15" s="1" a="1"/>
  <c r="AE62" i="15" s="1"/>
  <c r="AC60" i="15"/>
  <c r="W60" i="5" s="1"/>
  <c r="AM60" i="15"/>
  <c r="AI60" i="15"/>
  <c r="AK60" i="15"/>
  <c r="AG60" i="15"/>
  <c r="AD60" i="15"/>
  <c r="AE60" i="15" s="1" a="1"/>
  <c r="AE60" i="15" s="1"/>
  <c r="AF60" i="15"/>
  <c r="AI58" i="15"/>
  <c r="AK58" i="15"/>
  <c r="AM58" i="15"/>
  <c r="AG58" i="15"/>
  <c r="AF58" i="15"/>
  <c r="AD58" i="15"/>
  <c r="AE58" i="15" s="1" a="1"/>
  <c r="AE58" i="15" s="1"/>
  <c r="AM56" i="15"/>
  <c r="AI56" i="15"/>
  <c r="AG56" i="15"/>
  <c r="AK56" i="15"/>
  <c r="AD56" i="15"/>
  <c r="AE56" i="15" s="1" a="1"/>
  <c r="AE56" i="15" s="1"/>
  <c r="AF56" i="15"/>
  <c r="AM54" i="15"/>
  <c r="AI54" i="15"/>
  <c r="AK54" i="15"/>
  <c r="AG54" i="15"/>
  <c r="AF54" i="15"/>
  <c r="AD54" i="15"/>
  <c r="AE54" i="15" s="1" a="1"/>
  <c r="AE54" i="15" s="1"/>
  <c r="AM52" i="15"/>
  <c r="AI52" i="15"/>
  <c r="AK52" i="15"/>
  <c r="AG52" i="15"/>
  <c r="AF52" i="15"/>
  <c r="AD52" i="15"/>
  <c r="AE52" i="15" s="1" a="1"/>
  <c r="AE52" i="15" s="1"/>
  <c r="AI50" i="15"/>
  <c r="AK50" i="15"/>
  <c r="AM50" i="15"/>
  <c r="AG50" i="15"/>
  <c r="AF50" i="15"/>
  <c r="AD50" i="15"/>
  <c r="AE50" i="15" s="1" a="1"/>
  <c r="AE50" i="15" s="1"/>
  <c r="AM48" i="15"/>
  <c r="AI48" i="15"/>
  <c r="AG48" i="15"/>
  <c r="AF48" i="15"/>
  <c r="AK48" i="15"/>
  <c r="AD48" i="15"/>
  <c r="AE48" i="15" s="1" a="1"/>
  <c r="AE48" i="15" s="1"/>
  <c r="AC46" i="15"/>
  <c r="W46" i="5" s="1"/>
  <c r="AM46" i="15"/>
  <c r="AI46" i="15"/>
  <c r="AK46" i="15"/>
  <c r="AG46" i="15"/>
  <c r="AF46" i="15"/>
  <c r="AD46" i="15"/>
  <c r="AE46" i="15" s="1" a="1"/>
  <c r="AE46" i="15" s="1"/>
  <c r="AI202" i="15"/>
  <c r="AM202" i="15"/>
  <c r="AK202" i="15"/>
  <c r="AG202" i="15"/>
  <c r="AF202" i="15"/>
  <c r="AD202" i="15"/>
  <c r="AE202" i="15" s="1" a="1"/>
  <c r="AE202" i="15" s="1"/>
  <c r="AI196" i="15"/>
  <c r="AM196" i="15"/>
  <c r="AG196" i="15"/>
  <c r="AK196" i="15"/>
  <c r="AD196" i="15"/>
  <c r="AE196" i="15" s="1" a="1"/>
  <c r="AE196" i="15" s="1"/>
  <c r="AF196" i="15"/>
  <c r="AM190" i="15"/>
  <c r="AI190" i="15"/>
  <c r="AK190" i="15"/>
  <c r="AG190" i="15"/>
  <c r="AF190" i="15"/>
  <c r="AD190" i="15"/>
  <c r="AE190" i="15" s="1" a="1"/>
  <c r="AE190" i="15" s="1"/>
  <c r="AI184" i="15"/>
  <c r="AM184" i="15"/>
  <c r="AK184" i="15"/>
  <c r="AG184" i="15"/>
  <c r="AD184" i="15"/>
  <c r="AE184" i="15" s="1" a="1"/>
  <c r="AE184" i="15" s="1"/>
  <c r="AF184" i="15"/>
  <c r="AL176" i="15"/>
  <c r="AI176" i="15"/>
  <c r="AM176" i="15"/>
  <c r="AG176" i="15"/>
  <c r="AK176" i="15"/>
  <c r="AD176" i="15"/>
  <c r="AE176" i="15" s="1" a="1"/>
  <c r="AE176" i="15" s="1"/>
  <c r="AF176" i="15"/>
  <c r="AI168" i="15"/>
  <c r="AM168" i="15"/>
  <c r="AK168" i="15"/>
  <c r="AG168" i="15"/>
  <c r="AD168" i="15"/>
  <c r="AE168" i="15" s="1" a="1"/>
  <c r="AE168" i="15" s="1"/>
  <c r="AF168" i="15"/>
  <c r="AI203" i="15"/>
  <c r="AM203" i="15"/>
  <c r="AK203" i="15"/>
  <c r="AG203" i="15"/>
  <c r="AD203" i="15"/>
  <c r="AE203" i="15" s="1" a="1"/>
  <c r="AE203" i="15" s="1"/>
  <c r="AF203" i="15"/>
  <c r="AI199" i="15"/>
  <c r="AM199" i="15"/>
  <c r="AK199" i="15"/>
  <c r="AG199" i="15"/>
  <c r="AD199" i="15"/>
  <c r="AE199" i="15" s="1" a="1"/>
  <c r="AE199" i="15" s="1"/>
  <c r="AF199" i="15"/>
  <c r="AM197" i="15"/>
  <c r="AI197" i="15"/>
  <c r="AG197" i="15"/>
  <c r="AK197" i="15"/>
  <c r="AF197" i="15"/>
  <c r="AD197" i="15"/>
  <c r="AE197" i="15" s="1" a="1"/>
  <c r="AE197" i="15" s="1"/>
  <c r="AM193" i="15"/>
  <c r="AI193" i="15"/>
  <c r="AK193" i="15"/>
  <c r="AG193" i="15"/>
  <c r="AF193" i="15"/>
  <c r="AD193" i="15"/>
  <c r="AE193" i="15" s="1" a="1"/>
  <c r="AE193" i="15" s="1"/>
  <c r="AM189" i="15"/>
  <c r="AI189" i="15"/>
  <c r="AK189" i="15"/>
  <c r="AG189" i="15"/>
  <c r="AF189" i="15"/>
  <c r="AD189" i="15"/>
  <c r="AE189" i="15" s="1" a="1"/>
  <c r="AE189" i="15" s="1"/>
  <c r="AH185" i="15"/>
  <c r="AM185" i="15"/>
  <c r="AI185" i="15"/>
  <c r="AK185" i="15"/>
  <c r="AG185" i="15"/>
  <c r="AF185" i="15"/>
  <c r="AD185" i="15"/>
  <c r="AE185" i="15" s="1" a="1"/>
  <c r="AE185" i="15" s="1"/>
  <c r="AA181" i="15" a="1"/>
  <c r="AA181" i="15" s="1"/>
  <c r="K181" i="5" s="1"/>
  <c r="AM181" i="15"/>
  <c r="AI181" i="15"/>
  <c r="AG181" i="15"/>
  <c r="AK181" i="15"/>
  <c r="AF181" i="15"/>
  <c r="AD181" i="15"/>
  <c r="AE181" i="15" s="1" a="1"/>
  <c r="AE181" i="15" s="1"/>
  <c r="AM177" i="15"/>
  <c r="AI177" i="15"/>
  <c r="AK177" i="15"/>
  <c r="AG177" i="15"/>
  <c r="AF177" i="15"/>
  <c r="AD177" i="15"/>
  <c r="AE177" i="15" s="1" a="1"/>
  <c r="AE177" i="15" s="1"/>
  <c r="AM173" i="15"/>
  <c r="AI173" i="15"/>
  <c r="AK173" i="15"/>
  <c r="AG173" i="15"/>
  <c r="AF173" i="15"/>
  <c r="AD173" i="15"/>
  <c r="AE173" i="15" s="1" a="1"/>
  <c r="AE173" i="15" s="1"/>
  <c r="V169" i="15"/>
  <c r="AM169" i="15"/>
  <c r="AI169" i="15"/>
  <c r="AK169" i="15"/>
  <c r="AG169" i="15"/>
  <c r="AF169" i="15"/>
  <c r="AD169" i="15"/>
  <c r="AE169" i="15" s="1" a="1"/>
  <c r="AE169" i="15" s="1"/>
  <c r="AM165" i="15"/>
  <c r="AI165" i="15"/>
  <c r="AG165" i="15"/>
  <c r="AK165" i="15"/>
  <c r="AF165" i="15"/>
  <c r="AD165" i="15"/>
  <c r="AE165" i="15" s="1" a="1"/>
  <c r="AE165" i="15" s="1"/>
  <c r="AM161" i="15"/>
  <c r="AI161" i="15"/>
  <c r="AK161" i="15"/>
  <c r="AG161" i="15"/>
  <c r="AF161" i="15"/>
  <c r="AD161" i="15"/>
  <c r="AE161" i="15" s="1" a="1"/>
  <c r="AE161" i="15" s="1"/>
  <c r="AM157" i="15"/>
  <c r="AI157" i="15"/>
  <c r="AG157" i="15"/>
  <c r="AK157" i="15"/>
  <c r="AF157" i="15"/>
  <c r="AD157" i="15"/>
  <c r="AE157" i="15" s="1" a="1"/>
  <c r="AE157" i="15" s="1"/>
  <c r="AM153" i="15"/>
  <c r="AI153" i="15"/>
  <c r="AG153" i="15"/>
  <c r="AK153" i="15"/>
  <c r="AF153" i="15"/>
  <c r="AD153" i="15"/>
  <c r="AE153" i="15" s="1" a="1"/>
  <c r="AE153" i="15" s="1"/>
  <c r="AM149" i="15"/>
  <c r="AI149" i="15"/>
  <c r="AG149" i="15"/>
  <c r="AK149" i="15"/>
  <c r="AF149" i="15"/>
  <c r="AD149" i="15"/>
  <c r="AE149" i="15" s="1" a="1"/>
  <c r="AE149" i="15" s="1"/>
  <c r="AM134" i="15"/>
  <c r="AI134" i="15"/>
  <c r="AK134" i="15"/>
  <c r="AG134" i="15"/>
  <c r="AF134" i="15"/>
  <c r="AD134" i="15"/>
  <c r="AE134" i="15" s="1" a="1"/>
  <c r="AE134" i="15" s="1"/>
  <c r="AI130" i="15"/>
  <c r="AM130" i="15"/>
  <c r="AG130" i="15"/>
  <c r="AK130" i="15"/>
  <c r="AF130" i="15"/>
  <c r="AD130" i="15"/>
  <c r="AE130" i="15" s="1" a="1"/>
  <c r="AE130" i="15" s="1"/>
  <c r="AI126" i="15"/>
  <c r="AM126" i="15"/>
  <c r="AG126" i="15"/>
  <c r="AK126" i="15"/>
  <c r="AF126" i="15"/>
  <c r="AD126" i="15"/>
  <c r="AE126" i="15" s="1" a="1"/>
  <c r="AE126" i="15" s="1"/>
  <c r="AI122" i="15"/>
  <c r="AM122" i="15"/>
  <c r="AG122" i="15"/>
  <c r="AK122" i="15"/>
  <c r="AF122" i="15"/>
  <c r="AD122" i="15"/>
  <c r="AE122" i="15" s="1" a="1"/>
  <c r="AE122" i="15" s="1"/>
  <c r="AM118" i="15"/>
  <c r="AI118" i="15"/>
  <c r="AK118" i="15"/>
  <c r="AG118" i="15"/>
  <c r="AF118" i="15"/>
  <c r="AD118" i="15"/>
  <c r="AE118" i="15" s="1" a="1"/>
  <c r="AE118" i="15" s="1"/>
  <c r="AM112" i="15"/>
  <c r="AI112" i="15"/>
  <c r="AG112" i="15"/>
  <c r="AK112" i="15"/>
  <c r="AD112" i="15"/>
  <c r="AE112" i="15" s="1" a="1"/>
  <c r="AE112" i="15" s="1"/>
  <c r="AF112" i="15"/>
  <c r="AM108" i="15"/>
  <c r="AI108" i="15"/>
  <c r="AG108" i="15"/>
  <c r="AK108" i="15"/>
  <c r="AD108" i="15"/>
  <c r="AE108" i="15" s="1" a="1"/>
  <c r="AE108" i="15" s="1"/>
  <c r="AF108" i="15"/>
  <c r="AI90" i="15"/>
  <c r="AM90" i="15"/>
  <c r="AG90" i="15"/>
  <c r="AK90" i="15"/>
  <c r="AF90" i="15"/>
  <c r="AD90" i="15"/>
  <c r="AE90" i="15" s="1" a="1"/>
  <c r="AE90" i="15" s="1"/>
  <c r="AI147" i="15"/>
  <c r="AM147" i="15"/>
  <c r="AK147" i="15"/>
  <c r="AG147" i="15"/>
  <c r="AD147" i="15"/>
  <c r="AE147" i="15" s="1" a="1"/>
  <c r="AE147" i="15" s="1"/>
  <c r="AF147" i="15"/>
  <c r="AH145" i="15"/>
  <c r="AM145" i="15"/>
  <c r="AI145" i="15"/>
  <c r="AK145" i="15"/>
  <c r="AG145" i="15"/>
  <c r="AF145" i="15"/>
  <c r="AD145" i="15"/>
  <c r="AE145" i="15" s="1" a="1"/>
  <c r="AE145" i="15" s="1"/>
  <c r="AI143" i="15"/>
  <c r="AK143" i="15"/>
  <c r="AM143" i="15"/>
  <c r="AG143" i="15"/>
  <c r="AD143" i="15"/>
  <c r="AE143" i="15" s="1" a="1"/>
  <c r="AE143" i="15" s="1"/>
  <c r="AF143" i="15"/>
  <c r="AC141" i="15"/>
  <c r="W141" i="5" s="1"/>
  <c r="AI141" i="15"/>
  <c r="AM141" i="15"/>
  <c r="AG141" i="15"/>
  <c r="AK141" i="15"/>
  <c r="AF141" i="15"/>
  <c r="AD141" i="15"/>
  <c r="AE141" i="15" s="1" a="1"/>
  <c r="AE141" i="15" s="1"/>
  <c r="E139" i="15"/>
  <c r="AE139" i="5" s="1"/>
  <c r="AI139" i="15"/>
  <c r="AM139" i="15"/>
  <c r="AK139" i="15"/>
  <c r="AG139" i="15"/>
  <c r="AD139" i="15"/>
  <c r="AE139" i="15" s="1" a="1"/>
  <c r="AE139" i="15" s="1"/>
  <c r="AF139" i="15"/>
  <c r="AM137" i="15"/>
  <c r="AI137" i="15"/>
  <c r="AG137" i="15"/>
  <c r="AK137" i="15"/>
  <c r="AF137" i="15"/>
  <c r="AD137" i="15"/>
  <c r="AE137" i="15" s="1" a="1"/>
  <c r="AE137" i="15" s="1"/>
  <c r="Z198" i="15"/>
  <c r="AM198" i="15"/>
  <c r="AI198" i="15"/>
  <c r="AK198" i="15"/>
  <c r="AG198" i="15"/>
  <c r="AF198" i="15"/>
  <c r="AD198" i="15"/>
  <c r="AE198" i="15" s="1" a="1"/>
  <c r="AE198" i="15" s="1"/>
  <c r="AI192" i="15"/>
  <c r="AM192" i="15"/>
  <c r="AG192" i="15"/>
  <c r="AK192" i="15"/>
  <c r="AD192" i="15"/>
  <c r="AE192" i="15" s="1" a="1"/>
  <c r="AE192" i="15" s="1"/>
  <c r="AF192" i="15"/>
  <c r="AM182" i="15"/>
  <c r="AI182" i="15"/>
  <c r="AK182" i="15"/>
  <c r="AG182" i="15"/>
  <c r="AF182" i="15"/>
  <c r="AD182" i="15"/>
  <c r="AE182" i="15" s="1" a="1"/>
  <c r="AE182" i="15" s="1"/>
  <c r="AI178" i="15"/>
  <c r="AM178" i="15"/>
  <c r="AK178" i="15"/>
  <c r="AG178" i="15"/>
  <c r="AF178" i="15"/>
  <c r="AD178" i="15"/>
  <c r="AE178" i="15" s="1" a="1"/>
  <c r="AE178" i="15" s="1"/>
  <c r="AI172" i="15"/>
  <c r="AM172" i="15"/>
  <c r="AK172" i="15"/>
  <c r="AG172" i="15"/>
  <c r="AD172" i="15"/>
  <c r="AE172" i="15" s="1" a="1"/>
  <c r="AE172" i="15" s="1"/>
  <c r="AF172" i="15"/>
  <c r="AM166" i="15"/>
  <c r="AI166" i="15"/>
  <c r="AK166" i="15"/>
  <c r="AG166" i="15"/>
  <c r="AF166" i="15"/>
  <c r="AD166" i="15"/>
  <c r="AE166" i="15" s="1" a="1"/>
  <c r="AE166" i="15" s="1"/>
  <c r="AI162" i="15"/>
  <c r="AM162" i="15"/>
  <c r="AG162" i="15"/>
  <c r="AK162" i="15"/>
  <c r="AF162" i="15"/>
  <c r="AD162" i="15"/>
  <c r="AE162" i="15" s="1" a="1"/>
  <c r="AE162" i="15" s="1"/>
  <c r="AI160" i="15"/>
  <c r="AG160" i="15"/>
  <c r="AM160" i="15"/>
  <c r="AK160" i="15"/>
  <c r="AD160" i="15"/>
  <c r="AE160" i="15" s="1" a="1"/>
  <c r="AE160" i="15" s="1"/>
  <c r="AF160" i="15"/>
  <c r="AM158" i="15"/>
  <c r="AI158" i="15"/>
  <c r="AG158" i="15"/>
  <c r="AK158" i="15"/>
  <c r="AF158" i="15"/>
  <c r="AD158" i="15"/>
  <c r="AE158" i="15" s="1" a="1"/>
  <c r="AE158" i="15" s="1"/>
  <c r="AI156" i="15"/>
  <c r="AG156" i="15"/>
  <c r="AM156" i="15"/>
  <c r="AK156" i="15"/>
  <c r="AD156" i="15"/>
  <c r="AE156" i="15" s="1" a="1"/>
  <c r="AE156" i="15" s="1"/>
  <c r="AF156" i="15"/>
  <c r="AL154" i="15"/>
  <c r="AI154" i="15"/>
  <c r="AM154" i="15"/>
  <c r="AG154" i="15"/>
  <c r="AK154" i="15"/>
  <c r="AF154" i="15"/>
  <c r="AD154" i="15"/>
  <c r="AE154" i="15" s="1" a="1"/>
  <c r="AE154" i="15" s="1"/>
  <c r="AI152" i="15"/>
  <c r="AM152" i="15"/>
  <c r="AG152" i="15"/>
  <c r="AK152" i="15"/>
  <c r="AD152" i="15"/>
  <c r="AE152" i="15" s="1" a="1"/>
  <c r="AE152" i="15" s="1"/>
  <c r="AF152" i="15"/>
  <c r="AM150" i="15"/>
  <c r="AI150" i="15"/>
  <c r="AK150" i="15"/>
  <c r="AG150" i="15"/>
  <c r="AF150" i="15"/>
  <c r="AD150" i="15"/>
  <c r="AE150" i="15" s="1" a="1"/>
  <c r="AE150" i="15" s="1"/>
  <c r="AI148" i="15"/>
  <c r="AG148" i="15"/>
  <c r="AM148" i="15"/>
  <c r="AK148" i="15"/>
  <c r="AD148" i="15"/>
  <c r="AE148" i="15" s="1" a="1"/>
  <c r="AE148" i="15" s="1"/>
  <c r="AF148" i="15"/>
  <c r="AI135" i="15"/>
  <c r="AM135" i="15"/>
  <c r="AK135" i="15"/>
  <c r="AG135" i="15"/>
  <c r="AD135" i="15"/>
  <c r="AE135" i="15" s="1" a="1"/>
  <c r="AE135" i="15" s="1"/>
  <c r="AF135" i="15"/>
  <c r="AI133" i="15"/>
  <c r="AM133" i="15"/>
  <c r="AG133" i="15"/>
  <c r="AK133" i="15"/>
  <c r="AF133" i="15"/>
  <c r="AD133" i="15"/>
  <c r="AE133" i="15" s="1" a="1"/>
  <c r="AE133" i="15" s="1"/>
  <c r="AI131" i="15"/>
  <c r="AM131" i="15"/>
  <c r="AK131" i="15"/>
  <c r="AG131" i="15"/>
  <c r="AD131" i="15"/>
  <c r="AE131" i="15" s="1" a="1"/>
  <c r="AE131" i="15" s="1"/>
  <c r="AF131" i="15"/>
  <c r="AM129" i="15"/>
  <c r="AI129" i="15"/>
  <c r="AK129" i="15"/>
  <c r="AG129" i="15"/>
  <c r="AF129" i="15"/>
  <c r="AD129" i="15"/>
  <c r="AE129" i="15" s="1" a="1"/>
  <c r="AE129" i="15" s="1"/>
  <c r="AI127" i="15"/>
  <c r="AK127" i="15"/>
  <c r="AM127" i="15"/>
  <c r="AG127" i="15"/>
  <c r="AD127" i="15"/>
  <c r="AE127" i="15" s="1" a="1"/>
  <c r="AE127" i="15" s="1"/>
  <c r="AF127" i="15"/>
  <c r="AI125" i="15"/>
  <c r="AM125" i="15"/>
  <c r="AG125" i="15"/>
  <c r="AK125" i="15"/>
  <c r="AF125" i="15"/>
  <c r="AD125" i="15"/>
  <c r="AE125" i="15" s="1" a="1"/>
  <c r="AE125" i="15" s="1"/>
  <c r="AI123" i="15"/>
  <c r="AM123" i="15"/>
  <c r="AK123" i="15"/>
  <c r="AG123" i="15"/>
  <c r="AD123" i="15"/>
  <c r="AE123" i="15" s="1" a="1"/>
  <c r="AE123" i="15" s="1"/>
  <c r="AF123" i="15"/>
  <c r="AM121" i="15"/>
  <c r="AI121" i="15"/>
  <c r="AG121" i="15"/>
  <c r="AK121" i="15"/>
  <c r="AF121" i="15"/>
  <c r="AD121" i="15"/>
  <c r="AE121" i="15" s="1" a="1"/>
  <c r="AE121" i="15" s="1"/>
  <c r="AI119" i="15"/>
  <c r="AM119" i="15"/>
  <c r="AK119" i="15"/>
  <c r="AG119" i="15"/>
  <c r="AD119" i="15"/>
  <c r="AE119" i="15" s="1" a="1"/>
  <c r="AE119" i="15" s="1"/>
  <c r="AF119" i="15"/>
  <c r="AI117" i="15"/>
  <c r="AM117" i="15"/>
  <c r="AG117" i="15"/>
  <c r="AK117" i="15"/>
  <c r="AF117" i="15"/>
  <c r="AD117" i="15"/>
  <c r="AE117" i="15" s="1" a="1"/>
  <c r="AE117" i="15" s="1"/>
  <c r="AI115" i="15"/>
  <c r="AM115" i="15"/>
  <c r="AK115" i="15"/>
  <c r="AG115" i="15"/>
  <c r="AD115" i="15"/>
  <c r="AE115" i="15" s="1" a="1"/>
  <c r="AE115" i="15" s="1"/>
  <c r="AF115" i="15"/>
  <c r="AM113" i="15"/>
  <c r="AI113" i="15"/>
  <c r="AK113" i="15"/>
  <c r="AG113" i="15"/>
  <c r="AF113" i="15"/>
  <c r="AD113" i="15"/>
  <c r="AE113" i="15" s="1" a="1"/>
  <c r="AE113" i="15" s="1"/>
  <c r="AI111" i="15"/>
  <c r="AM111" i="15"/>
  <c r="AK111" i="15"/>
  <c r="AG111" i="15"/>
  <c r="AD111" i="15"/>
  <c r="AE111" i="15" s="1" a="1"/>
  <c r="AE111" i="15" s="1"/>
  <c r="AF111" i="15"/>
  <c r="AI109" i="15"/>
  <c r="AM109" i="15"/>
  <c r="AG109" i="15"/>
  <c r="AK109" i="15"/>
  <c r="AF109" i="15"/>
  <c r="AD109" i="15"/>
  <c r="AE109" i="15" s="1" a="1"/>
  <c r="AE109" i="15" s="1"/>
  <c r="AI107" i="15"/>
  <c r="AM107" i="15"/>
  <c r="AK107" i="15"/>
  <c r="AG107" i="15"/>
  <c r="AD107" i="15"/>
  <c r="AE107" i="15" s="1" a="1"/>
  <c r="AE107" i="15" s="1"/>
  <c r="AF107" i="15"/>
  <c r="AM105" i="15"/>
  <c r="AI105" i="15"/>
  <c r="AG105" i="15"/>
  <c r="AK105" i="15"/>
  <c r="AF105" i="15"/>
  <c r="AD105" i="15"/>
  <c r="AE105" i="15" s="1" a="1"/>
  <c r="AE105" i="15" s="1"/>
  <c r="AI103" i="15"/>
  <c r="AM103" i="15"/>
  <c r="AK103" i="15"/>
  <c r="AG103" i="15"/>
  <c r="AD103" i="15"/>
  <c r="AE103" i="15" s="1" a="1"/>
  <c r="AE103" i="15" s="1"/>
  <c r="AF103" i="15"/>
  <c r="AM101" i="15"/>
  <c r="AI101" i="15"/>
  <c r="AG101" i="15"/>
  <c r="AK101" i="15"/>
  <c r="AF101" i="15"/>
  <c r="AD101" i="15"/>
  <c r="AE101" i="15" s="1" a="1"/>
  <c r="AE101" i="15" s="1"/>
  <c r="AI99" i="15"/>
  <c r="AM99" i="15"/>
  <c r="AK99" i="15"/>
  <c r="AG99" i="15"/>
  <c r="AD99" i="15"/>
  <c r="AE99" i="15" s="1" a="1"/>
  <c r="AE99" i="15" s="1"/>
  <c r="AF99" i="15"/>
  <c r="AH97" i="15"/>
  <c r="AM97" i="15"/>
  <c r="AI97" i="15"/>
  <c r="AK97" i="15"/>
  <c r="AG97" i="15"/>
  <c r="AF97" i="15"/>
  <c r="AD97" i="15"/>
  <c r="AE97" i="15" s="1" a="1"/>
  <c r="AE97" i="15" s="1"/>
  <c r="AI95" i="15"/>
  <c r="AM95" i="15"/>
  <c r="AK95" i="15"/>
  <c r="AG95" i="15"/>
  <c r="AD95" i="15"/>
  <c r="AE95" i="15" s="1" a="1"/>
  <c r="AE95" i="15" s="1"/>
  <c r="AF95" i="15"/>
  <c r="AM93" i="15"/>
  <c r="AI93" i="15"/>
  <c r="AG93" i="15"/>
  <c r="AK93" i="15"/>
  <c r="AF93" i="15"/>
  <c r="AD93" i="15"/>
  <c r="AE93" i="15" s="1" a="1"/>
  <c r="AE93" i="15" s="1"/>
  <c r="Z91" i="15"/>
  <c r="AI91" i="15"/>
  <c r="AM91" i="15"/>
  <c r="AK91" i="15"/>
  <c r="AG91" i="15"/>
  <c r="AD91" i="15"/>
  <c r="AE91" i="15" s="1" a="1"/>
  <c r="AE91" i="15" s="1"/>
  <c r="AF91" i="15"/>
  <c r="AM89" i="15"/>
  <c r="AK89" i="15"/>
  <c r="AI89" i="15"/>
  <c r="AG89" i="15"/>
  <c r="AF89" i="15"/>
  <c r="AD89" i="15"/>
  <c r="AE89" i="15" s="1" a="1"/>
  <c r="AE89" i="15" s="1"/>
  <c r="AI87" i="15"/>
  <c r="AM87" i="15"/>
  <c r="AG87" i="15"/>
  <c r="AK87" i="15"/>
  <c r="AD87" i="15"/>
  <c r="AE87" i="15" s="1" a="1"/>
  <c r="AE87" i="15" s="1"/>
  <c r="AF87" i="15"/>
  <c r="AM85" i="15"/>
  <c r="AI85" i="15"/>
  <c r="AK85" i="15"/>
  <c r="AG85" i="15"/>
  <c r="AF85" i="15"/>
  <c r="AD85" i="15"/>
  <c r="AE85" i="15" s="1" a="1"/>
  <c r="AE85" i="15" s="1"/>
  <c r="AI83" i="15"/>
  <c r="AM83" i="15"/>
  <c r="AK83" i="15"/>
  <c r="AG83" i="15"/>
  <c r="AD83" i="15"/>
  <c r="AE83" i="15" s="1" a="1"/>
  <c r="AE83" i="15" s="1"/>
  <c r="AF83" i="15"/>
  <c r="Z81" i="15"/>
  <c r="AM81" i="15"/>
  <c r="AK81" i="15"/>
  <c r="AI81" i="15"/>
  <c r="AG81" i="15"/>
  <c r="AF81" i="15"/>
  <c r="AD81" i="15"/>
  <c r="AE81" i="15" s="1" a="1"/>
  <c r="AE81" i="15" s="1"/>
  <c r="AI79" i="15"/>
  <c r="AM79" i="15"/>
  <c r="AK79" i="15"/>
  <c r="AG79" i="15"/>
  <c r="AD79" i="15"/>
  <c r="AE79" i="15" s="1" a="1"/>
  <c r="AE79" i="15" s="1"/>
  <c r="AF79" i="15"/>
  <c r="AM77" i="15"/>
  <c r="AI77" i="15"/>
  <c r="AK77" i="15"/>
  <c r="AG77" i="15"/>
  <c r="AF77" i="15"/>
  <c r="AD77" i="15"/>
  <c r="AE77" i="15" s="1" a="1"/>
  <c r="AE77" i="15" s="1"/>
  <c r="AI75" i="15"/>
  <c r="AM75" i="15"/>
  <c r="AK75" i="15"/>
  <c r="AG75" i="15"/>
  <c r="AD75" i="15"/>
  <c r="AE75" i="15" s="1" a="1"/>
  <c r="AE75" i="15" s="1"/>
  <c r="AF75" i="15"/>
  <c r="AM73" i="15"/>
  <c r="AK73" i="15"/>
  <c r="AI73" i="15"/>
  <c r="AG73" i="15"/>
  <c r="AF73" i="15"/>
  <c r="AD73" i="15"/>
  <c r="AE73" i="15" s="1" a="1"/>
  <c r="AE73" i="15" s="1"/>
  <c r="AI71" i="15"/>
  <c r="AM71" i="15"/>
  <c r="AG71" i="15"/>
  <c r="AK71" i="15"/>
  <c r="AF71" i="15"/>
  <c r="AD71" i="15"/>
  <c r="AE71" i="15" s="1" a="1"/>
  <c r="AE71" i="15" s="1"/>
  <c r="AM69" i="15"/>
  <c r="AI69" i="15"/>
  <c r="AK69" i="15"/>
  <c r="AG69" i="15"/>
  <c r="AF69" i="15"/>
  <c r="AD69" i="15"/>
  <c r="AE69" i="15" s="1" a="1"/>
  <c r="AE69" i="15" s="1"/>
  <c r="AI67" i="15"/>
  <c r="AM67" i="15"/>
  <c r="AG67" i="15"/>
  <c r="AK67" i="15"/>
  <c r="AF67" i="15"/>
  <c r="AD67" i="15"/>
  <c r="AE67" i="15" s="1" a="1"/>
  <c r="AE67" i="15" s="1"/>
  <c r="AM65" i="15"/>
  <c r="AK65" i="15"/>
  <c r="AI65" i="15"/>
  <c r="AG65" i="15"/>
  <c r="AF65" i="15"/>
  <c r="AD65" i="15"/>
  <c r="AE65" i="15" s="1" a="1"/>
  <c r="AE65" i="15" s="1"/>
  <c r="AI63" i="15"/>
  <c r="AM63" i="15"/>
  <c r="AK63" i="15"/>
  <c r="AG63" i="15"/>
  <c r="AF63" i="15"/>
  <c r="AD63" i="15"/>
  <c r="AE63" i="15" s="1" a="1"/>
  <c r="AE63" i="15" s="1"/>
  <c r="AM61" i="15"/>
  <c r="AI61" i="15"/>
  <c r="AK61" i="15"/>
  <c r="AG61" i="15"/>
  <c r="AD61" i="15"/>
  <c r="AE61" i="15" s="1" a="1"/>
  <c r="AE61" i="15" s="1"/>
  <c r="AF61" i="15"/>
  <c r="AI59" i="15"/>
  <c r="AM59" i="15"/>
  <c r="AK59" i="15"/>
  <c r="AG59" i="15"/>
  <c r="AF59" i="15"/>
  <c r="AD59" i="15"/>
  <c r="AE59" i="15" s="1" a="1"/>
  <c r="AE59" i="15" s="1"/>
  <c r="AM57" i="15"/>
  <c r="AK57" i="15"/>
  <c r="AI57" i="15"/>
  <c r="AG57" i="15"/>
  <c r="AF57" i="15"/>
  <c r="AD57" i="15"/>
  <c r="AE57" i="15" s="1" a="1"/>
  <c r="AE57" i="15" s="1"/>
  <c r="AI55" i="15"/>
  <c r="AM55" i="15"/>
  <c r="AG55" i="15"/>
  <c r="AK55" i="15"/>
  <c r="AF55" i="15"/>
  <c r="AD55" i="15"/>
  <c r="AE55" i="15" s="1" a="1"/>
  <c r="AE55" i="15" s="1"/>
  <c r="AM53" i="15"/>
  <c r="AI53" i="15"/>
  <c r="AK53" i="15"/>
  <c r="AG53" i="15"/>
  <c r="AF53" i="15"/>
  <c r="AD53" i="15"/>
  <c r="AE53" i="15" s="1" a="1"/>
  <c r="AE53" i="15" s="1"/>
  <c r="AI51" i="15"/>
  <c r="AM51" i="15"/>
  <c r="AK51" i="15"/>
  <c r="AG51" i="15"/>
  <c r="AF51" i="15"/>
  <c r="AD51" i="15"/>
  <c r="AE51" i="15" s="1" a="1"/>
  <c r="AE51" i="15" s="1"/>
  <c r="AM49" i="15"/>
  <c r="AK49" i="15"/>
  <c r="AI49" i="15"/>
  <c r="AG49" i="15"/>
  <c r="AD49" i="15"/>
  <c r="AE49" i="15" s="1" a="1"/>
  <c r="AE49" i="15" s="1"/>
  <c r="AF49" i="15"/>
  <c r="AI47" i="15"/>
  <c r="AM47" i="15"/>
  <c r="AK47" i="15"/>
  <c r="AG47" i="15"/>
  <c r="AF47" i="15"/>
  <c r="AD47" i="15"/>
  <c r="AE47" i="15" s="1" a="1"/>
  <c r="AE47" i="15" s="1"/>
  <c r="AM45" i="15"/>
  <c r="AI45" i="15"/>
  <c r="AK45" i="15"/>
  <c r="AG45" i="15"/>
  <c r="AF45" i="15"/>
  <c r="AD45" i="15"/>
  <c r="AE45" i="15" s="1" a="1"/>
  <c r="AE45" i="15" s="1"/>
  <c r="E147" i="15"/>
  <c r="AE147" i="5" s="1"/>
  <c r="AI146" i="15"/>
  <c r="AM146" i="15"/>
  <c r="AG146" i="15"/>
  <c r="AK146" i="15"/>
  <c r="AF146" i="15"/>
  <c r="AD146" i="15"/>
  <c r="AE146" i="15" s="1" a="1"/>
  <c r="AE146" i="15" s="1"/>
  <c r="AM144" i="15"/>
  <c r="AI144" i="15"/>
  <c r="AG144" i="15"/>
  <c r="AK144" i="15"/>
  <c r="AD144" i="15"/>
  <c r="AE144" i="15" s="1" a="1"/>
  <c r="AE144" i="15" s="1"/>
  <c r="AF144" i="15"/>
  <c r="AI142" i="15"/>
  <c r="AM142" i="15"/>
  <c r="AG142" i="15"/>
  <c r="AK142" i="15"/>
  <c r="AF142" i="15"/>
  <c r="AD142" i="15"/>
  <c r="AE142" i="15" s="1" a="1"/>
  <c r="AE142" i="15" s="1"/>
  <c r="AL140" i="15"/>
  <c r="AM140" i="15"/>
  <c r="AI140" i="15"/>
  <c r="AG140" i="15"/>
  <c r="AK140" i="15"/>
  <c r="AD140" i="15"/>
  <c r="AE140" i="15" s="1" a="1"/>
  <c r="AE140" i="15" s="1"/>
  <c r="AF140" i="15"/>
  <c r="AI138" i="15"/>
  <c r="AM138" i="15"/>
  <c r="AG138" i="15"/>
  <c r="AK138" i="15"/>
  <c r="AF138" i="15"/>
  <c r="AD138" i="15"/>
  <c r="AE138" i="15" s="1" a="1"/>
  <c r="AE138" i="15" s="1"/>
  <c r="J122" i="13"/>
  <c r="BA122" i="1" s="1"/>
  <c r="K122" i="13"/>
  <c r="N122" i="3" s="1"/>
  <c r="K103" i="13"/>
  <c r="N103" i="3" s="1"/>
  <c r="J103" i="13"/>
  <c r="BA103" i="1" s="1"/>
  <c r="J67" i="13"/>
  <c r="BA67" i="1" s="1"/>
  <c r="K67" i="13"/>
  <c r="N67" i="3" s="1"/>
  <c r="J156" i="13"/>
  <c r="BA156" i="1" s="1"/>
  <c r="K156" i="13"/>
  <c r="N156" i="3" s="1"/>
  <c r="K56" i="13"/>
  <c r="N56" i="3" s="1"/>
  <c r="J56" i="13"/>
  <c r="BA56" i="1" s="1"/>
  <c r="K195" i="13"/>
  <c r="N195" i="3" s="1"/>
  <c r="J195" i="13"/>
  <c r="BA195" i="1" s="1"/>
  <c r="K153" i="13"/>
  <c r="N153" i="3" s="1"/>
  <c r="J153" i="13"/>
  <c r="BA153" i="1" s="1"/>
  <c r="K150" i="13"/>
  <c r="N150" i="3" s="1"/>
  <c r="J150" i="13"/>
  <c r="BA150" i="1" s="1"/>
  <c r="J130" i="13"/>
  <c r="BA130" i="1" s="1"/>
  <c r="K130" i="13"/>
  <c r="N130" i="3" s="1"/>
  <c r="K119" i="13"/>
  <c r="N119" i="3" s="1"/>
  <c r="J119" i="13"/>
  <c r="BA119" i="1" s="1"/>
  <c r="K116" i="13"/>
  <c r="N116" i="3" s="1"/>
  <c r="J116" i="13"/>
  <c r="BA116" i="1" s="1"/>
  <c r="K108" i="13"/>
  <c r="N108" i="3" s="1"/>
  <c r="J108" i="13"/>
  <c r="BA108" i="1" s="1"/>
  <c r="K97" i="13"/>
  <c r="N97" i="3" s="1"/>
  <c r="J97" i="13"/>
  <c r="BA97" i="1" s="1"/>
  <c r="K94" i="13"/>
  <c r="N94" i="3" s="1"/>
  <c r="J94" i="13"/>
  <c r="BA94" i="1" s="1"/>
  <c r="K83" i="13"/>
  <c r="N83" i="3" s="1"/>
  <c r="J83" i="13"/>
  <c r="BA83" i="1" s="1"/>
  <c r="K75" i="13"/>
  <c r="N75" i="3" s="1"/>
  <c r="J75" i="13"/>
  <c r="BA75" i="1" s="1"/>
  <c r="K64" i="13"/>
  <c r="N64" i="3" s="1"/>
  <c r="J64" i="13"/>
  <c r="BA64" i="1" s="1"/>
  <c r="K61" i="13"/>
  <c r="N61" i="3" s="1"/>
  <c r="J61" i="13"/>
  <c r="BA61" i="1" s="1"/>
  <c r="K50" i="13"/>
  <c r="N50" i="3" s="1"/>
  <c r="J50" i="13"/>
  <c r="BA50" i="1" s="1"/>
  <c r="K203" i="13"/>
  <c r="N203" i="3" s="1"/>
  <c r="J203" i="13"/>
  <c r="BA203" i="1" s="1"/>
  <c r="K192" i="13"/>
  <c r="N192" i="3" s="1"/>
  <c r="J192" i="13"/>
  <c r="BA192" i="1" s="1"/>
  <c r="K189" i="13"/>
  <c r="N189" i="3" s="1"/>
  <c r="J189" i="13"/>
  <c r="BA189" i="1" s="1"/>
  <c r="K178" i="13"/>
  <c r="N178" i="3" s="1"/>
  <c r="J178" i="13"/>
  <c r="BA178" i="1" s="1"/>
  <c r="K167" i="13"/>
  <c r="N167" i="3" s="1"/>
  <c r="J167" i="13"/>
  <c r="BA167" i="1" s="1"/>
  <c r="J164" i="13"/>
  <c r="BA164" i="1" s="1"/>
  <c r="K164" i="13"/>
  <c r="N164" i="3" s="1"/>
  <c r="K147" i="13"/>
  <c r="N147" i="3" s="1"/>
  <c r="J147" i="13"/>
  <c r="BA147" i="1" s="1"/>
  <c r="K144" i="13"/>
  <c r="N144" i="3" s="1"/>
  <c r="J144" i="13"/>
  <c r="BA144" i="1" s="1"/>
  <c r="J138" i="13"/>
  <c r="BA138" i="1" s="1"/>
  <c r="K138" i="13"/>
  <c r="N138" i="3" s="1"/>
  <c r="K127" i="13"/>
  <c r="N127" i="3" s="1"/>
  <c r="J127" i="13"/>
  <c r="BA127" i="1" s="1"/>
  <c r="K124" i="13"/>
  <c r="N124" i="3" s="1"/>
  <c r="J124" i="13"/>
  <c r="BA124" i="1" s="1"/>
  <c r="K113" i="13"/>
  <c r="N113" i="3" s="1"/>
  <c r="J113" i="13"/>
  <c r="BA113" i="1" s="1"/>
  <c r="K105" i="13"/>
  <c r="N105" i="3" s="1"/>
  <c r="J105" i="13"/>
  <c r="BA105" i="1" s="1"/>
  <c r="K102" i="13"/>
  <c r="N102" i="3" s="1"/>
  <c r="J102" i="13"/>
  <c r="BA102" i="1" s="1"/>
  <c r="J91" i="13"/>
  <c r="BA91" i="1" s="1"/>
  <c r="K91" i="13"/>
  <c r="N91" i="3" s="1"/>
  <c r="K80" i="13"/>
  <c r="N80" i="3" s="1"/>
  <c r="J80" i="13"/>
  <c r="BA80" i="1" s="1"/>
  <c r="K72" i="13"/>
  <c r="N72" i="3" s="1"/>
  <c r="J72" i="13"/>
  <c r="BA72" i="1" s="1"/>
  <c r="K69" i="13"/>
  <c r="N69" i="3" s="1"/>
  <c r="J69" i="13"/>
  <c r="BA69" i="1" s="1"/>
  <c r="J58" i="13"/>
  <c r="BA58" i="1" s="1"/>
  <c r="K58" i="13"/>
  <c r="N58" i="3" s="1"/>
  <c r="K47" i="13"/>
  <c r="N47" i="3" s="1"/>
  <c r="J47" i="13"/>
  <c r="BA47" i="1" s="1"/>
  <c r="K200" i="13"/>
  <c r="N200" i="3" s="1"/>
  <c r="J200" i="13"/>
  <c r="BA200" i="1" s="1"/>
  <c r="K197" i="13"/>
  <c r="N197" i="3" s="1"/>
  <c r="J197" i="13"/>
  <c r="BA197" i="1" s="1"/>
  <c r="K186" i="13"/>
  <c r="N186" i="3" s="1"/>
  <c r="J186" i="13"/>
  <c r="BA186" i="1" s="1"/>
  <c r="K175" i="13"/>
  <c r="N175" i="3" s="1"/>
  <c r="J175" i="13"/>
  <c r="BA175" i="1" s="1"/>
  <c r="K172" i="13"/>
  <c r="N172" i="3" s="1"/>
  <c r="J172" i="13"/>
  <c r="BA172" i="1" s="1"/>
  <c r="J161" i="13"/>
  <c r="BA161" i="1" s="1"/>
  <c r="K161" i="13"/>
  <c r="N161" i="3" s="1"/>
  <c r="K158" i="13"/>
  <c r="N158" i="3" s="1"/>
  <c r="J158" i="13"/>
  <c r="BA158" i="1" s="1"/>
  <c r="K78" i="13"/>
  <c r="N78" i="3" s="1"/>
  <c r="J78" i="13"/>
  <c r="BA78" i="1" s="1"/>
  <c r="K85" i="13"/>
  <c r="N85" i="3" s="1"/>
  <c r="J85" i="13"/>
  <c r="BA85" i="1" s="1"/>
  <c r="J66" i="13"/>
  <c r="BA66" i="1" s="1"/>
  <c r="K66" i="13"/>
  <c r="N66" i="3" s="1"/>
  <c r="K183" i="13"/>
  <c r="N183" i="3" s="1"/>
  <c r="J183" i="13"/>
  <c r="BA183" i="1" s="1"/>
  <c r="K169" i="13"/>
  <c r="N169" i="3" s="1"/>
  <c r="J169" i="13"/>
  <c r="BA169" i="1" s="1"/>
  <c r="K155" i="13"/>
  <c r="N155" i="3" s="1"/>
  <c r="J155" i="13"/>
  <c r="BA155" i="1" s="1"/>
  <c r="K111" i="13"/>
  <c r="N111" i="3" s="1"/>
  <c r="J111" i="13"/>
  <c r="BA111" i="1" s="1"/>
  <c r="K89" i="13"/>
  <c r="N89" i="3" s="1"/>
  <c r="J89" i="13"/>
  <c r="BA89" i="1" s="1"/>
  <c r="K53" i="13"/>
  <c r="N53" i="3" s="1"/>
  <c r="J53" i="13"/>
  <c r="BA53" i="1" s="1"/>
  <c r="J181" i="13"/>
  <c r="BA181" i="1" s="1"/>
  <c r="K181" i="13"/>
  <c r="N181" i="3" s="1"/>
  <c r="K121" i="13"/>
  <c r="N121" i="3" s="1"/>
  <c r="J121" i="13"/>
  <c r="BA121" i="1" s="1"/>
  <c r="K88" i="13"/>
  <c r="N88" i="3" s="1"/>
  <c r="J88" i="13"/>
  <c r="BA88" i="1" s="1"/>
  <c r="K55" i="13"/>
  <c r="N55" i="3" s="1"/>
  <c r="J55" i="13"/>
  <c r="BA55" i="1" s="1"/>
  <c r="K140" i="13"/>
  <c r="N140" i="3" s="1"/>
  <c r="J140" i="13"/>
  <c r="BA140" i="1" s="1"/>
  <c r="K126" i="13"/>
  <c r="N126" i="3" s="1"/>
  <c r="J126" i="13"/>
  <c r="BA126" i="1" s="1"/>
  <c r="K82" i="13"/>
  <c r="N82" i="3" s="1"/>
  <c r="J82" i="13"/>
  <c r="BA82" i="1" s="1"/>
  <c r="K202" i="13"/>
  <c r="N202" i="3" s="1"/>
  <c r="J202" i="13"/>
  <c r="BA202" i="1" s="1"/>
  <c r="K188" i="13"/>
  <c r="N188" i="3" s="1"/>
  <c r="J188" i="13"/>
  <c r="BA188" i="1" s="1"/>
  <c r="K174" i="13"/>
  <c r="N174" i="3" s="1"/>
  <c r="J174" i="13"/>
  <c r="BA174" i="1" s="1"/>
  <c r="K163" i="13"/>
  <c r="N163" i="3" s="1"/>
  <c r="J163" i="13"/>
  <c r="BA163" i="1" s="1"/>
  <c r="K170" i="13"/>
  <c r="N170" i="3" s="1"/>
  <c r="J170" i="13"/>
  <c r="BA170" i="1" s="1"/>
  <c r="K135" i="13"/>
  <c r="N135" i="3" s="1"/>
  <c r="J135" i="13"/>
  <c r="BA135" i="1" s="1"/>
  <c r="K110" i="13"/>
  <c r="N110" i="3" s="1"/>
  <c r="J110" i="13"/>
  <c r="BA110" i="1" s="1"/>
  <c r="J180" i="13"/>
  <c r="BA180" i="1" s="1"/>
  <c r="K180" i="13"/>
  <c r="N180" i="3" s="1"/>
  <c r="K149" i="13"/>
  <c r="N149" i="3" s="1"/>
  <c r="J149" i="13"/>
  <c r="BA149" i="1" s="1"/>
  <c r="K129" i="13"/>
  <c r="N129" i="3" s="1"/>
  <c r="J129" i="13"/>
  <c r="BA129" i="1" s="1"/>
  <c r="J74" i="13"/>
  <c r="BA74" i="1" s="1"/>
  <c r="K74" i="13"/>
  <c r="N74" i="3" s="1"/>
  <c r="K49" i="13"/>
  <c r="N49" i="3" s="1"/>
  <c r="J49" i="13"/>
  <c r="BA49" i="1" s="1"/>
  <c r="K146" i="13"/>
  <c r="N146" i="3" s="1"/>
  <c r="J146" i="13"/>
  <c r="BA146" i="1" s="1"/>
  <c r="K123" i="13"/>
  <c r="N123" i="3" s="1"/>
  <c r="J123" i="13"/>
  <c r="BA123" i="1" s="1"/>
  <c r="K199" i="13"/>
  <c r="N199" i="3" s="1"/>
  <c r="J199" i="13"/>
  <c r="BA199" i="1" s="1"/>
  <c r="K185" i="13"/>
  <c r="N185" i="3" s="1"/>
  <c r="J185" i="13"/>
  <c r="BA185" i="1" s="1"/>
  <c r="K160" i="13"/>
  <c r="N160" i="3" s="1"/>
  <c r="J160" i="13"/>
  <c r="BA160" i="1" s="1"/>
  <c r="K136" i="13"/>
  <c r="N136" i="3" s="1"/>
  <c r="J136" i="13"/>
  <c r="BA136" i="1" s="1"/>
  <c r="K100" i="13"/>
  <c r="N100" i="3" s="1"/>
  <c r="J100" i="13"/>
  <c r="BA100" i="1" s="1"/>
  <c r="K159" i="13"/>
  <c r="N159" i="3" s="1"/>
  <c r="J159" i="13"/>
  <c r="BA159" i="1" s="1"/>
  <c r="K132" i="13"/>
  <c r="N132" i="3" s="1"/>
  <c r="J132" i="13"/>
  <c r="BA132" i="1" s="1"/>
  <c r="K118" i="13"/>
  <c r="N118" i="3" s="1"/>
  <c r="J118" i="13"/>
  <c r="BA118" i="1" s="1"/>
  <c r="K52" i="13"/>
  <c r="N52" i="3" s="1"/>
  <c r="J52" i="13"/>
  <c r="BA52" i="1" s="1"/>
  <c r="K166" i="13"/>
  <c r="N166" i="3" s="1"/>
  <c r="J166" i="13"/>
  <c r="BA166" i="1" s="1"/>
  <c r="K107" i="13"/>
  <c r="N107" i="3" s="1"/>
  <c r="J107" i="13"/>
  <c r="BA107" i="1" s="1"/>
  <c r="K93" i="13"/>
  <c r="N93" i="3" s="1"/>
  <c r="J93" i="13"/>
  <c r="BA93" i="1" s="1"/>
  <c r="K60" i="13"/>
  <c r="N60" i="3" s="1"/>
  <c r="J60" i="13"/>
  <c r="BA60" i="1" s="1"/>
  <c r="K46" i="13"/>
  <c r="N46" i="3" s="1"/>
  <c r="J46" i="13"/>
  <c r="BA46" i="1" s="1"/>
  <c r="K191" i="13"/>
  <c r="N191" i="3" s="1"/>
  <c r="J191" i="13"/>
  <c r="BA191" i="1" s="1"/>
  <c r="K137" i="13"/>
  <c r="N137" i="3" s="1"/>
  <c r="J137" i="13"/>
  <c r="BA137" i="1" s="1"/>
  <c r="K101" i="13"/>
  <c r="N101" i="3" s="1"/>
  <c r="J101" i="13"/>
  <c r="BA101" i="1" s="1"/>
  <c r="K68" i="13"/>
  <c r="N68" i="3" s="1"/>
  <c r="J68" i="13"/>
  <c r="BA68" i="1" s="1"/>
  <c r="K54" i="13"/>
  <c r="N54" i="3" s="1"/>
  <c r="J54" i="13"/>
  <c r="BA54" i="1" s="1"/>
  <c r="J196" i="13"/>
  <c r="BA196" i="1" s="1"/>
  <c r="K196" i="13"/>
  <c r="N196" i="3" s="1"/>
  <c r="K182" i="13"/>
  <c r="N182" i="3" s="1"/>
  <c r="J182" i="13"/>
  <c r="BA182" i="1" s="1"/>
  <c r="K171" i="13"/>
  <c r="N171" i="3" s="1"/>
  <c r="J171" i="13"/>
  <c r="BA171" i="1" s="1"/>
  <c r="J157" i="13"/>
  <c r="BA157" i="1" s="1"/>
  <c r="K157" i="13"/>
  <c r="N157" i="3" s="1"/>
  <c r="K154" i="13"/>
  <c r="N154" i="3" s="1"/>
  <c r="J154" i="13"/>
  <c r="BA154" i="1" s="1"/>
  <c r="K131" i="13"/>
  <c r="N131" i="3" s="1"/>
  <c r="J131" i="13"/>
  <c r="BA131" i="1" s="1"/>
  <c r="K120" i="13"/>
  <c r="N120" i="3" s="1"/>
  <c r="J120" i="13"/>
  <c r="BA120" i="1" s="1"/>
  <c r="K117" i="13"/>
  <c r="N117" i="3" s="1"/>
  <c r="J117" i="13"/>
  <c r="BA117" i="1" s="1"/>
  <c r="K109" i="13"/>
  <c r="N109" i="3" s="1"/>
  <c r="J109" i="13"/>
  <c r="BA109" i="1" s="1"/>
  <c r="J98" i="13"/>
  <c r="BA98" i="1" s="1"/>
  <c r="K98" i="13"/>
  <c r="N98" i="3" s="1"/>
  <c r="K87" i="13"/>
  <c r="N87" i="3" s="1"/>
  <c r="J87" i="13"/>
  <c r="BA87" i="1" s="1"/>
  <c r="K84" i="13"/>
  <c r="N84" i="3" s="1"/>
  <c r="J84" i="13"/>
  <c r="BA84" i="1" s="1"/>
  <c r="K76" i="13"/>
  <c r="N76" i="3" s="1"/>
  <c r="J76" i="13"/>
  <c r="BA76" i="1" s="1"/>
  <c r="K65" i="13"/>
  <c r="N65" i="3" s="1"/>
  <c r="J65" i="13"/>
  <c r="BA65" i="1" s="1"/>
  <c r="K62" i="13"/>
  <c r="N62" i="3" s="1"/>
  <c r="J62" i="13"/>
  <c r="BA62" i="1" s="1"/>
  <c r="K51" i="13"/>
  <c r="N51" i="3" s="1"/>
  <c r="J51" i="13"/>
  <c r="BA51" i="1" s="1"/>
  <c r="J204" i="13"/>
  <c r="BA204" i="1" s="1"/>
  <c r="K204" i="13"/>
  <c r="N204" i="3" s="1"/>
  <c r="K193" i="13"/>
  <c r="N193" i="3" s="1"/>
  <c r="J193" i="13"/>
  <c r="BA193" i="1" s="1"/>
  <c r="K190" i="13"/>
  <c r="N190" i="3" s="1"/>
  <c r="J190" i="13"/>
  <c r="BA190" i="1" s="1"/>
  <c r="K179" i="13"/>
  <c r="N179" i="3" s="1"/>
  <c r="J179" i="13"/>
  <c r="BA179" i="1" s="1"/>
  <c r="K168" i="13"/>
  <c r="N168" i="3" s="1"/>
  <c r="J168" i="13"/>
  <c r="BA168" i="1" s="1"/>
  <c r="J165" i="13"/>
  <c r="BA165" i="1" s="1"/>
  <c r="K165" i="13"/>
  <c r="N165" i="3" s="1"/>
  <c r="K133" i="13"/>
  <c r="N133" i="3" s="1"/>
  <c r="J133" i="13"/>
  <c r="BA133" i="1" s="1"/>
  <c r="K86" i="13"/>
  <c r="N86" i="3" s="1"/>
  <c r="J86" i="13"/>
  <c r="BA86" i="1" s="1"/>
  <c r="K184" i="13"/>
  <c r="N184" i="3" s="1"/>
  <c r="J184" i="13"/>
  <c r="BA184" i="1" s="1"/>
  <c r="J99" i="13"/>
  <c r="BA99" i="1" s="1"/>
  <c r="K99" i="13"/>
  <c r="N99" i="3" s="1"/>
  <c r="K77" i="13"/>
  <c r="N77" i="3" s="1"/>
  <c r="J77" i="13"/>
  <c r="BA77" i="1" s="1"/>
  <c r="K194" i="13"/>
  <c r="N194" i="3" s="1"/>
  <c r="J194" i="13"/>
  <c r="BA194" i="1" s="1"/>
  <c r="K152" i="13"/>
  <c r="N152" i="3" s="1"/>
  <c r="J152" i="13"/>
  <c r="BA152" i="1" s="1"/>
  <c r="J115" i="13"/>
  <c r="BA115" i="1" s="1"/>
  <c r="K115" i="13"/>
  <c r="N115" i="3" s="1"/>
  <c r="K96" i="13"/>
  <c r="N96" i="3" s="1"/>
  <c r="J96" i="13"/>
  <c r="BA96" i="1" s="1"/>
  <c r="K63" i="13"/>
  <c r="N63" i="3" s="1"/>
  <c r="J63" i="13"/>
  <c r="BA63" i="1" s="1"/>
  <c r="K177" i="13"/>
  <c r="N177" i="3" s="1"/>
  <c r="J177" i="13"/>
  <c r="BA177" i="1" s="1"/>
  <c r="K143" i="13"/>
  <c r="N143" i="3" s="1"/>
  <c r="J143" i="13"/>
  <c r="BA143" i="1" s="1"/>
  <c r="K134" i="13"/>
  <c r="N134" i="3" s="1"/>
  <c r="J134" i="13"/>
  <c r="BA134" i="1" s="1"/>
  <c r="K112" i="13"/>
  <c r="N112" i="3" s="1"/>
  <c r="J112" i="13"/>
  <c r="BA112" i="1" s="1"/>
  <c r="K104" i="13"/>
  <c r="N104" i="3" s="1"/>
  <c r="J104" i="13"/>
  <c r="BA104" i="1" s="1"/>
  <c r="J90" i="13"/>
  <c r="BA90" i="1" s="1"/>
  <c r="K90" i="13"/>
  <c r="N90" i="3" s="1"/>
  <c r="K79" i="13"/>
  <c r="N79" i="3" s="1"/>
  <c r="J79" i="13"/>
  <c r="BA79" i="1" s="1"/>
  <c r="K71" i="13"/>
  <c r="N71" i="3" s="1"/>
  <c r="J71" i="13"/>
  <c r="BA71" i="1" s="1"/>
  <c r="K57" i="13"/>
  <c r="N57" i="3" s="1"/>
  <c r="J57" i="13"/>
  <c r="BA57" i="1" s="1"/>
  <c r="K151" i="13"/>
  <c r="N151" i="3" s="1"/>
  <c r="J151" i="13"/>
  <c r="BA151" i="1" s="1"/>
  <c r="K148" i="13"/>
  <c r="N148" i="3" s="1"/>
  <c r="J148" i="13"/>
  <c r="BA148" i="1" s="1"/>
  <c r="K142" i="13"/>
  <c r="N142" i="3" s="1"/>
  <c r="J142" i="13"/>
  <c r="BA142" i="1" s="1"/>
  <c r="J139" i="13"/>
  <c r="BA139" i="1" s="1"/>
  <c r="K139" i="13"/>
  <c r="N139" i="3" s="1"/>
  <c r="K128" i="13"/>
  <c r="N128" i="3" s="1"/>
  <c r="J128" i="13"/>
  <c r="BA128" i="1" s="1"/>
  <c r="K125" i="13"/>
  <c r="N125" i="3" s="1"/>
  <c r="J125" i="13"/>
  <c r="BA125" i="1" s="1"/>
  <c r="J114" i="13"/>
  <c r="BA114" i="1" s="1"/>
  <c r="K114" i="13"/>
  <c r="N114" i="3" s="1"/>
  <c r="K106" i="13"/>
  <c r="N106" i="3" s="1"/>
  <c r="J106" i="13"/>
  <c r="BA106" i="1" s="1"/>
  <c r="K95" i="13"/>
  <c r="N95" i="3" s="1"/>
  <c r="J95" i="13"/>
  <c r="BA95" i="1" s="1"/>
  <c r="K92" i="13"/>
  <c r="N92" i="3" s="1"/>
  <c r="J92" i="13"/>
  <c r="BA92" i="1" s="1"/>
  <c r="K81" i="13"/>
  <c r="N81" i="3" s="1"/>
  <c r="J81" i="13"/>
  <c r="BA81" i="1" s="1"/>
  <c r="K73" i="13"/>
  <c r="N73" i="3" s="1"/>
  <c r="J73" i="13"/>
  <c r="BA73" i="1" s="1"/>
  <c r="K70" i="13"/>
  <c r="N70" i="3" s="1"/>
  <c r="J70" i="13"/>
  <c r="BA70" i="1" s="1"/>
  <c r="K59" i="13"/>
  <c r="N59" i="3" s="1"/>
  <c r="J59" i="13"/>
  <c r="BA59" i="1" s="1"/>
  <c r="K48" i="13"/>
  <c r="N48" i="3" s="1"/>
  <c r="J48" i="13"/>
  <c r="BA48" i="1" s="1"/>
  <c r="K45" i="13"/>
  <c r="N45" i="3" s="1"/>
  <c r="J45" i="13"/>
  <c r="BA45" i="1" s="1"/>
  <c r="K201" i="13"/>
  <c r="N201" i="3" s="1"/>
  <c r="J201" i="13"/>
  <c r="BA201" i="1" s="1"/>
  <c r="K198" i="13"/>
  <c r="N198" i="3" s="1"/>
  <c r="J198" i="13"/>
  <c r="BA198" i="1" s="1"/>
  <c r="K187" i="13"/>
  <c r="N187" i="3" s="1"/>
  <c r="J187" i="13"/>
  <c r="BA187" i="1" s="1"/>
  <c r="K176" i="13"/>
  <c r="N176" i="3" s="1"/>
  <c r="J176" i="13"/>
  <c r="BA176" i="1" s="1"/>
  <c r="K173" i="13"/>
  <c r="N173" i="3" s="1"/>
  <c r="J173" i="13"/>
  <c r="BA173" i="1" s="1"/>
  <c r="K162" i="13"/>
  <c r="N162" i="3" s="1"/>
  <c r="J162" i="13"/>
  <c r="BA162" i="1" s="1"/>
  <c r="V157" i="15"/>
  <c r="W142" i="29"/>
  <c r="J145" i="13"/>
  <c r="BA145" i="1" s="1"/>
  <c r="K145" i="13"/>
  <c r="N145" i="3" s="1"/>
  <c r="X138" i="29"/>
  <c r="J141" i="13"/>
  <c r="BA141" i="1" s="1"/>
  <c r="K141" i="13"/>
  <c r="N141" i="3" s="1"/>
  <c r="V138" i="29"/>
  <c r="M138" i="29"/>
  <c r="R138" i="29"/>
  <c r="AL172" i="15"/>
  <c r="AA70" i="15" a="1"/>
  <c r="AA70" i="15" s="1"/>
  <c r="K70" i="5" s="1"/>
  <c r="Z157" i="15"/>
  <c r="E157" i="15"/>
  <c r="AE157" i="5" s="1"/>
  <c r="AL70" i="15"/>
  <c r="AC70" i="15"/>
  <c r="W70" i="5" s="1"/>
  <c r="V181" i="15"/>
  <c r="E168" i="15"/>
  <c r="AE168" i="5" s="1"/>
  <c r="AH153" i="15"/>
  <c r="AA118" i="15" a="1"/>
  <c r="AA118" i="15" s="1"/>
  <c r="K118" i="5" s="1"/>
  <c r="AC58" i="15"/>
  <c r="W58" i="5" s="1"/>
  <c r="AH203" i="15"/>
  <c r="V196" i="15"/>
  <c r="U190" i="15"/>
  <c r="V186" i="15"/>
  <c r="E176" i="15"/>
  <c r="AE176" i="5" s="1"/>
  <c r="AH170" i="15"/>
  <c r="Z165" i="15"/>
  <c r="AH142" i="15"/>
  <c r="Z140" i="15"/>
  <c r="Z134" i="15"/>
  <c r="AA127" i="15" a="1"/>
  <c r="AA127" i="15" s="1"/>
  <c r="K127" i="5" s="1"/>
  <c r="AA124" i="15" a="1"/>
  <c r="AA124" i="15" s="1"/>
  <c r="K124" i="5" s="1"/>
  <c r="E97" i="15"/>
  <c r="E94" i="15"/>
  <c r="S94" i="5" s="1"/>
  <c r="U89" i="15"/>
  <c r="AL78" i="15"/>
  <c r="Z65" i="15"/>
  <c r="AA61" i="15" a="1"/>
  <c r="AA61" i="15" s="1"/>
  <c r="K61" i="5" s="1"/>
  <c r="AL50" i="15"/>
  <c r="AA179" i="15" a="1"/>
  <c r="AA179" i="15" s="1"/>
  <c r="K179" i="5" s="1"/>
  <c r="E131" i="15"/>
  <c r="S131" i="5" s="1"/>
  <c r="AL110" i="15"/>
  <c r="E71" i="15"/>
  <c r="AE71" i="5" s="1"/>
  <c r="AL57" i="15"/>
  <c r="E137" i="15"/>
  <c r="E47" i="15"/>
  <c r="G47" i="5" s="1"/>
  <c r="AH147" i="15"/>
  <c r="E130" i="15"/>
  <c r="AL202" i="15"/>
  <c r="AC195" i="15"/>
  <c r="W195" i="5" s="1"/>
  <c r="E167" i="15"/>
  <c r="AE167" i="5" s="1"/>
  <c r="E145" i="15"/>
  <c r="AE145" i="5" s="1"/>
  <c r="AC133" i="15"/>
  <c r="W133" i="5" s="1"/>
  <c r="E105" i="15"/>
  <c r="AL102" i="15"/>
  <c r="V96" i="15"/>
  <c r="AC81" i="15"/>
  <c r="W81" i="5" s="1"/>
  <c r="AA77" i="15" a="1"/>
  <c r="AA77" i="15" s="1"/>
  <c r="K77" i="5" s="1"/>
  <c r="Z73" i="15"/>
  <c r="AC68" i="15"/>
  <c r="W68" i="5" s="1"/>
  <c r="AL53" i="15"/>
  <c r="E46" i="15"/>
  <c r="AH194" i="15"/>
  <c r="AA146" i="15" a="1"/>
  <c r="AA146" i="15" s="1"/>
  <c r="K146" i="5" s="1"/>
  <c r="AL114" i="15"/>
  <c r="AC161" i="15"/>
  <c r="W161" i="5" s="1"/>
  <c r="Z152" i="15"/>
  <c r="AA85" i="15" a="1"/>
  <c r="AA85" i="15" s="1"/>
  <c r="AZ85" i="1" s="1"/>
  <c r="E183" i="15"/>
  <c r="AE183" i="5" s="1"/>
  <c r="Z181" i="15"/>
  <c r="Z177" i="15"/>
  <c r="U148" i="15"/>
  <c r="U141" i="15"/>
  <c r="Z139" i="15"/>
  <c r="E123" i="15"/>
  <c r="AL120" i="15"/>
  <c r="AH116" i="15"/>
  <c r="AL112" i="15"/>
  <c r="AA98" i="15" a="1"/>
  <c r="AA98" i="15" s="1"/>
  <c r="K98" i="5" s="1"/>
  <c r="AL93" i="15"/>
  <c r="AA150" i="15" a="1"/>
  <c r="AA150" i="15" s="1"/>
  <c r="K150" i="5" s="1"/>
  <c r="Z199" i="15"/>
  <c r="V184" i="15"/>
  <c r="E198" i="15"/>
  <c r="AH188" i="15"/>
  <c r="AA185" i="15" a="1"/>
  <c r="AA185" i="15" s="1"/>
  <c r="K185" i="5" s="1"/>
  <c r="AL174" i="15"/>
  <c r="AH151" i="15"/>
  <c r="AL132" i="15"/>
  <c r="U108" i="15"/>
  <c r="AA101" i="15" a="1"/>
  <c r="AA101" i="15" s="1"/>
  <c r="K101" i="5" s="1"/>
  <c r="AH95" i="15"/>
  <c r="Z90" i="15"/>
  <c r="AL80" i="15"/>
  <c r="AA72" i="15" a="1"/>
  <c r="AA72" i="15" s="1"/>
  <c r="AZ72" i="1" s="1"/>
  <c r="AL52" i="15"/>
  <c r="AA45" i="15" a="1"/>
  <c r="AA45" i="15" s="1"/>
  <c r="K45" i="5" s="1"/>
  <c r="AC201" i="15"/>
  <c r="W201" i="5" s="1"/>
  <c r="E195" i="15"/>
  <c r="E185" i="15"/>
  <c r="AE185" i="5" s="1"/>
  <c r="Z182" i="15"/>
  <c r="AL169" i="15"/>
  <c r="E163" i="15"/>
  <c r="S163" i="5" s="1"/>
  <c r="V146" i="15"/>
  <c r="V138" i="15"/>
  <c r="Z135" i="15"/>
  <c r="E125" i="15"/>
  <c r="AE125" i="5" s="1"/>
  <c r="V115" i="15"/>
  <c r="AH92" i="15"/>
  <c r="AA86" i="15" a="1"/>
  <c r="AA86" i="15" s="1"/>
  <c r="K86" i="5" s="1"/>
  <c r="Z83" i="15"/>
  <c r="AC71" i="15"/>
  <c r="W71" i="5" s="1"/>
  <c r="Z59" i="15"/>
  <c r="AL55" i="15"/>
  <c r="U204" i="15"/>
  <c r="U197" i="15"/>
  <c r="AL187" i="15"/>
  <c r="V176" i="15"/>
  <c r="AC173" i="15"/>
  <c r="W173" i="5" s="1"/>
  <c r="V165" i="15"/>
  <c r="AH157" i="15"/>
  <c r="AA147" i="15" a="1"/>
  <c r="AA147" i="15" s="1"/>
  <c r="K147" i="5" s="1"/>
  <c r="AA143" i="15" a="1"/>
  <c r="AA143" i="15" s="1"/>
  <c r="K143" i="5" s="1"/>
  <c r="V140" i="15"/>
  <c r="V128" i="15"/>
  <c r="AH103" i="15"/>
  <c r="AA97" i="15" a="1"/>
  <c r="AA97" i="15" s="1"/>
  <c r="AZ97" i="1" s="1"/>
  <c r="AA94" i="15" a="1"/>
  <c r="AA94" i="15" s="1"/>
  <c r="K94" i="5" s="1"/>
  <c r="AC89" i="15"/>
  <c r="W89" i="5" s="1"/>
  <c r="AC79" i="15"/>
  <c r="W79" i="5" s="1"/>
  <c r="AC75" i="15"/>
  <c r="W75" i="5" s="1"/>
  <c r="E70" i="15"/>
  <c r="AL66" i="15"/>
  <c r="AA62" i="15" a="1"/>
  <c r="AA62" i="15" s="1"/>
  <c r="K62" i="5" s="1"/>
  <c r="AL54" i="15"/>
  <c r="M199" i="29"/>
  <c r="Y197" i="29"/>
  <c r="Y189" i="29"/>
  <c r="M182" i="29"/>
  <c r="W178" i="29"/>
  <c r="P175" i="29"/>
  <c r="J173" i="29"/>
  <c r="W201" i="29"/>
  <c r="Q199" i="29"/>
  <c r="Y194" i="29"/>
  <c r="Y193" i="29"/>
  <c r="W189" i="29"/>
  <c r="AA176" i="29"/>
  <c r="T175" i="29"/>
  <c r="W175" i="29"/>
  <c r="Q173" i="29"/>
  <c r="W170" i="29"/>
  <c r="P169" i="29"/>
  <c r="T199" i="29"/>
  <c r="AB197" i="29"/>
  <c r="V193" i="29"/>
  <c r="S182" i="29"/>
  <c r="AB182" i="29"/>
  <c r="AB178" i="29"/>
  <c r="Z176" i="29"/>
  <c r="S175" i="29"/>
  <c r="P173" i="29"/>
  <c r="AA173" i="29"/>
  <c r="V173" i="29"/>
  <c r="K169" i="29"/>
  <c r="V166" i="29"/>
  <c r="L189" i="29"/>
  <c r="V189" i="29"/>
  <c r="W186" i="29"/>
  <c r="R182" i="29"/>
  <c r="R179" i="29"/>
  <c r="Q176" i="29"/>
  <c r="W176" i="29"/>
  <c r="K175" i="29"/>
  <c r="T173" i="29"/>
  <c r="Z173" i="29"/>
  <c r="U173" i="29"/>
  <c r="J169" i="29"/>
  <c r="Y165" i="29"/>
  <c r="AA199" i="29"/>
  <c r="R197" i="29"/>
  <c r="L182" i="29"/>
  <c r="P176" i="29"/>
  <c r="J175" i="29"/>
  <c r="V175" i="29"/>
  <c r="S173" i="29"/>
  <c r="Q178" i="29"/>
  <c r="Z161" i="29"/>
  <c r="Y154" i="29"/>
  <c r="T146" i="29"/>
  <c r="Z146" i="29"/>
  <c r="U146" i="29"/>
  <c r="K143" i="29"/>
  <c r="M143" i="29"/>
  <c r="T140" i="29"/>
  <c r="W140" i="29"/>
  <c r="J138" i="29"/>
  <c r="S132" i="29"/>
  <c r="W132" i="29"/>
  <c r="P130" i="29"/>
  <c r="P126" i="29"/>
  <c r="AA126" i="29"/>
  <c r="V126" i="29"/>
  <c r="Y118" i="29"/>
  <c r="P116" i="29"/>
  <c r="AA110" i="29"/>
  <c r="L107" i="29"/>
  <c r="Y106" i="29"/>
  <c r="Q104" i="29"/>
  <c r="X104" i="29"/>
  <c r="AA100" i="29"/>
  <c r="Y91" i="29"/>
  <c r="AB90" i="29"/>
  <c r="W89" i="29"/>
  <c r="AA83" i="29"/>
  <c r="M78" i="29"/>
  <c r="Q45" i="29"/>
  <c r="S146" i="29"/>
  <c r="M146" i="29"/>
  <c r="J143" i="29"/>
  <c r="Y142" i="29"/>
  <c r="S140" i="29"/>
  <c r="V140" i="29"/>
  <c r="Q138" i="29"/>
  <c r="L133" i="29"/>
  <c r="W133" i="29"/>
  <c r="L132" i="29"/>
  <c r="V132" i="29"/>
  <c r="R130" i="29"/>
  <c r="T126" i="29"/>
  <c r="Z126" i="29"/>
  <c r="U126" i="29"/>
  <c r="AA124" i="29"/>
  <c r="K120" i="29"/>
  <c r="AB120" i="29"/>
  <c r="Q119" i="29"/>
  <c r="Q118" i="29"/>
  <c r="T116" i="29"/>
  <c r="Y116" i="29"/>
  <c r="Y110" i="29"/>
  <c r="J107" i="29"/>
  <c r="V107" i="29"/>
  <c r="W106" i="29"/>
  <c r="S104" i="29"/>
  <c r="Y104" i="29"/>
  <c r="Y100" i="29"/>
  <c r="T92" i="29"/>
  <c r="Q91" i="29"/>
  <c r="T84" i="29"/>
  <c r="X83" i="29"/>
  <c r="K81" i="29"/>
  <c r="Q78" i="29"/>
  <c r="K72" i="29"/>
  <c r="V72" i="29"/>
  <c r="V70" i="29"/>
  <c r="Q69" i="29"/>
  <c r="W69" i="29"/>
  <c r="P66" i="29"/>
  <c r="Z63" i="29"/>
  <c r="W46" i="29"/>
  <c r="R45" i="29"/>
  <c r="Y83" i="29"/>
  <c r="M70" i="29"/>
  <c r="R66" i="29"/>
  <c r="Z162" i="29"/>
  <c r="P161" i="29"/>
  <c r="Z159" i="29"/>
  <c r="J157" i="29"/>
  <c r="P152" i="29"/>
  <c r="Z152" i="29"/>
  <c r="AB152" i="29"/>
  <c r="X151" i="29"/>
  <c r="Q148" i="29"/>
  <c r="AB148" i="29"/>
  <c r="L146" i="29"/>
  <c r="Y146" i="29"/>
  <c r="AB146" i="29"/>
  <c r="Z143" i="29"/>
  <c r="AB142" i="29"/>
  <c r="AB140" i="29"/>
  <c r="R139" i="29"/>
  <c r="T138" i="29"/>
  <c r="Z138" i="29"/>
  <c r="U138" i="29"/>
  <c r="AB137" i="29"/>
  <c r="J133" i="29"/>
  <c r="V133" i="29"/>
  <c r="M132" i="29"/>
  <c r="AA130" i="29"/>
  <c r="R126" i="29"/>
  <c r="X126" i="29"/>
  <c r="U124" i="29"/>
  <c r="W119" i="29"/>
  <c r="R118" i="29"/>
  <c r="L116" i="29"/>
  <c r="V116" i="29"/>
  <c r="AA107" i="29"/>
  <c r="T106" i="29"/>
  <c r="M106" i="29"/>
  <c r="L104" i="29"/>
  <c r="V100" i="29"/>
  <c r="Q99" i="29"/>
  <c r="AB99" i="29"/>
  <c r="L98" i="29"/>
  <c r="AB98" i="29"/>
  <c r="AB95" i="29"/>
  <c r="R92" i="29"/>
  <c r="W92" i="29"/>
  <c r="R91" i="29"/>
  <c r="L90" i="29"/>
  <c r="W85" i="29"/>
  <c r="Q83" i="29"/>
  <c r="V83" i="29"/>
  <c r="L80" i="29"/>
  <c r="S78" i="29"/>
  <c r="Z74" i="29"/>
  <c r="AB72" i="29"/>
  <c r="S70" i="29"/>
  <c r="T69" i="29"/>
  <c r="M69" i="29"/>
  <c r="AB53" i="29"/>
  <c r="R52" i="29"/>
  <c r="M50" i="29"/>
  <c r="K44" i="29"/>
  <c r="K146" i="29"/>
  <c r="W146" i="29"/>
  <c r="AA140" i="29"/>
  <c r="AA132" i="29"/>
  <c r="AB132" i="29"/>
  <c r="L126" i="29"/>
  <c r="Y126" i="29"/>
  <c r="AB126" i="29"/>
  <c r="L118" i="29"/>
  <c r="AB118" i="29"/>
  <c r="AB106" i="29"/>
  <c r="S161" i="29"/>
  <c r="M161" i="29"/>
  <c r="J146" i="29"/>
  <c r="Z140" i="29"/>
  <c r="Z132" i="29"/>
  <c r="K126" i="29"/>
  <c r="W126" i="29"/>
  <c r="P107" i="29"/>
  <c r="X107" i="29"/>
  <c r="L106" i="29"/>
  <c r="J104" i="29"/>
  <c r="M104" i="29"/>
  <c r="V102" i="29"/>
  <c r="L100" i="29"/>
  <c r="R83" i="29"/>
  <c r="AB83" i="29"/>
  <c r="X53" i="29"/>
  <c r="S159" i="29"/>
  <c r="Y159" i="29"/>
  <c r="U157" i="29"/>
  <c r="L156" i="29"/>
  <c r="K155" i="29"/>
  <c r="R152" i="29"/>
  <c r="Y152" i="29"/>
  <c r="J148" i="29"/>
  <c r="Q146" i="29"/>
  <c r="T143" i="29"/>
  <c r="L142" i="29"/>
  <c r="L138" i="29"/>
  <c r="Y138" i="29"/>
  <c r="AB138" i="29"/>
  <c r="K137" i="29"/>
  <c r="T133" i="29"/>
  <c r="Z133" i="29"/>
  <c r="AB133" i="29"/>
  <c r="P132" i="29"/>
  <c r="V130" i="29"/>
  <c r="J126" i="29"/>
  <c r="W120" i="29"/>
  <c r="AA118" i="29"/>
  <c r="AA116" i="29"/>
  <c r="AB116" i="29"/>
  <c r="S107" i="29"/>
  <c r="Y107" i="29"/>
  <c r="K100" i="29"/>
  <c r="R99" i="29"/>
  <c r="AA98" i="29"/>
  <c r="K95" i="29"/>
  <c r="V92" i="29"/>
  <c r="AA91" i="29"/>
  <c r="Z90" i="29"/>
  <c r="L83" i="29"/>
  <c r="AA80" i="29"/>
  <c r="Q79" i="29"/>
  <c r="X75" i="29"/>
  <c r="P72" i="29"/>
  <c r="Y72" i="29"/>
  <c r="AA70" i="29"/>
  <c r="AA69" i="29"/>
  <c r="U66" i="29"/>
  <c r="S53" i="29"/>
  <c r="Y53" i="29"/>
  <c r="AA161" i="29"/>
  <c r="R159" i="29"/>
  <c r="W159" i="29"/>
  <c r="P146" i="29"/>
  <c r="AA146" i="29"/>
  <c r="S143" i="29"/>
  <c r="U143" i="29"/>
  <c r="P140" i="29"/>
  <c r="Y140" i="29"/>
  <c r="K138" i="29"/>
  <c r="W138" i="29"/>
  <c r="S133" i="29"/>
  <c r="X133" i="29"/>
  <c r="T132" i="29"/>
  <c r="Y132" i="29"/>
  <c r="Q130" i="29"/>
  <c r="Q126" i="29"/>
  <c r="P120" i="29"/>
  <c r="X118" i="29"/>
  <c r="Z116" i="29"/>
  <c r="R107" i="29"/>
  <c r="AA106" i="29"/>
  <c r="AB104" i="29"/>
  <c r="L99" i="29"/>
  <c r="Z98" i="29"/>
  <c r="Q92" i="29"/>
  <c r="AA92" i="29"/>
  <c r="U92" i="29"/>
  <c r="X91" i="29"/>
  <c r="L88" i="29"/>
  <c r="T79" i="29"/>
  <c r="P77" i="29"/>
  <c r="Y76" i="29"/>
  <c r="R74" i="29"/>
  <c r="K73" i="29"/>
  <c r="R72" i="29"/>
  <c r="W72" i="29"/>
  <c r="Z69" i="29"/>
  <c r="M66" i="29"/>
  <c r="X64" i="29"/>
  <c r="J63" i="29"/>
  <c r="U63" i="29"/>
  <c r="AA62" i="29"/>
  <c r="P61" i="29"/>
  <c r="X61" i="29"/>
  <c r="L58" i="29"/>
  <c r="AB58" i="29"/>
  <c r="R53" i="29"/>
  <c r="W53" i="29"/>
  <c r="AA52" i="29"/>
  <c r="L181" i="29"/>
  <c r="AB167" i="29"/>
  <c r="U167" i="29"/>
  <c r="V167" i="29"/>
  <c r="J167" i="29"/>
  <c r="K167" i="29"/>
  <c r="S167" i="29"/>
  <c r="W167" i="29"/>
  <c r="T167" i="29"/>
  <c r="M187" i="29"/>
  <c r="Y187" i="29"/>
  <c r="X187" i="29"/>
  <c r="AB187" i="29"/>
  <c r="K187" i="29"/>
  <c r="K181" i="29"/>
  <c r="AB181" i="29"/>
  <c r="Y149" i="29"/>
  <c r="X149" i="29"/>
  <c r="Z149" i="29"/>
  <c r="J149" i="29"/>
  <c r="AB149" i="29"/>
  <c r="K149" i="29"/>
  <c r="P147" i="29"/>
  <c r="W144" i="29"/>
  <c r="Z144" i="29"/>
  <c r="J144" i="29"/>
  <c r="AB144" i="29"/>
  <c r="K144" i="29"/>
  <c r="U144" i="29"/>
  <c r="L144" i="29"/>
  <c r="U141" i="29"/>
  <c r="V141" i="29"/>
  <c r="K141" i="29"/>
  <c r="L141" i="29"/>
  <c r="W141" i="29"/>
  <c r="R141" i="29"/>
  <c r="Y141" i="29"/>
  <c r="T141" i="29"/>
  <c r="X141" i="29"/>
  <c r="P141" i="29"/>
  <c r="AB145" i="29"/>
  <c r="Q145" i="29"/>
  <c r="W145" i="29"/>
  <c r="Y145" i="29"/>
  <c r="AA145" i="29"/>
  <c r="L145" i="29"/>
  <c r="V129" i="29"/>
  <c r="R129" i="29"/>
  <c r="P129" i="29"/>
  <c r="W129" i="29"/>
  <c r="Q129" i="29"/>
  <c r="Y129" i="29"/>
  <c r="X129" i="29"/>
  <c r="AA129" i="29"/>
  <c r="K197" i="29"/>
  <c r="W197" i="29"/>
  <c r="S196" i="29"/>
  <c r="AB191" i="29"/>
  <c r="W191" i="29"/>
  <c r="T191" i="29"/>
  <c r="P191" i="29"/>
  <c r="Z191" i="29"/>
  <c r="Q191" i="29"/>
  <c r="U191" i="29"/>
  <c r="J181" i="29"/>
  <c r="M167" i="29"/>
  <c r="M154" i="29"/>
  <c r="Z154" i="29"/>
  <c r="P154" i="29"/>
  <c r="U154" i="29"/>
  <c r="AA154" i="29"/>
  <c r="Q154" i="29"/>
  <c r="V154" i="29"/>
  <c r="J154" i="29"/>
  <c r="K154" i="29"/>
  <c r="X150" i="29"/>
  <c r="V145" i="29"/>
  <c r="Z141" i="29"/>
  <c r="X134" i="29"/>
  <c r="R134" i="29"/>
  <c r="M134" i="29"/>
  <c r="S134" i="29"/>
  <c r="U134" i="29"/>
  <c r="Z134" i="29"/>
  <c r="T134" i="29"/>
  <c r="V134" i="29"/>
  <c r="AA134" i="29"/>
  <c r="P134" i="29"/>
  <c r="Q134" i="29"/>
  <c r="J134" i="29"/>
  <c r="AB129" i="29"/>
  <c r="J197" i="29"/>
  <c r="J192" i="29"/>
  <c r="U192" i="29"/>
  <c r="K192" i="29"/>
  <c r="Q192" i="29"/>
  <c r="V191" i="29"/>
  <c r="U190" i="29"/>
  <c r="Z190" i="29"/>
  <c r="T190" i="29"/>
  <c r="V190" i="29"/>
  <c r="AA190" i="29"/>
  <c r="P190" i="29"/>
  <c r="Q190" i="29"/>
  <c r="W190" i="29"/>
  <c r="K190" i="29"/>
  <c r="J184" i="29"/>
  <c r="L174" i="29"/>
  <c r="AB168" i="29"/>
  <c r="V168" i="29"/>
  <c r="K168" i="29"/>
  <c r="T168" i="29"/>
  <c r="P168" i="29"/>
  <c r="W168" i="29"/>
  <c r="Q168" i="29"/>
  <c r="Z168" i="29"/>
  <c r="V158" i="29"/>
  <c r="L158" i="29"/>
  <c r="W158" i="29"/>
  <c r="R158" i="29"/>
  <c r="Y158" i="29"/>
  <c r="S158" i="29"/>
  <c r="X158" i="29"/>
  <c r="P158" i="29"/>
  <c r="W156" i="29"/>
  <c r="Q156" i="29"/>
  <c r="Y156" i="29"/>
  <c r="AB156" i="29"/>
  <c r="J156" i="29"/>
  <c r="W154" i="29"/>
  <c r="U149" i="29"/>
  <c r="Z115" i="29"/>
  <c r="K115" i="29"/>
  <c r="R115" i="29"/>
  <c r="T115" i="29"/>
  <c r="U115" i="29"/>
  <c r="AB93" i="29"/>
  <c r="T93" i="29"/>
  <c r="U93" i="29"/>
  <c r="Z93" i="29"/>
  <c r="W93" i="29"/>
  <c r="X181" i="29"/>
  <c r="R181" i="29"/>
  <c r="M181" i="29"/>
  <c r="S181" i="29"/>
  <c r="U181" i="29"/>
  <c r="Z181" i="29"/>
  <c r="T181" i="29"/>
  <c r="Q181" i="29"/>
  <c r="M150" i="29"/>
  <c r="AA150" i="29"/>
  <c r="P150" i="29"/>
  <c r="AB150" i="29"/>
  <c r="L129" i="29"/>
  <c r="Q197" i="29"/>
  <c r="S191" i="29"/>
  <c r="M191" i="29"/>
  <c r="X182" i="29"/>
  <c r="AA181" i="29"/>
  <c r="M179" i="29"/>
  <c r="Y179" i="29"/>
  <c r="X179" i="29"/>
  <c r="AB179" i="29"/>
  <c r="K179" i="29"/>
  <c r="AA168" i="29"/>
  <c r="Q167" i="29"/>
  <c r="AB154" i="29"/>
  <c r="V144" i="29"/>
  <c r="AB141" i="29"/>
  <c r="J123" i="29"/>
  <c r="K123" i="29"/>
  <c r="M123" i="29"/>
  <c r="U114" i="29"/>
  <c r="K114" i="29"/>
  <c r="L114" i="29"/>
  <c r="W114" i="29"/>
  <c r="R114" i="29"/>
  <c r="Y114" i="29"/>
  <c r="S114" i="29"/>
  <c r="X114" i="29"/>
  <c r="T114" i="29"/>
  <c r="AB114" i="29"/>
  <c r="Q114" i="29"/>
  <c r="U109" i="29"/>
  <c r="M109" i="29"/>
  <c r="AA109" i="29"/>
  <c r="K93" i="29"/>
  <c r="W139" i="29"/>
  <c r="T139" i="29"/>
  <c r="X139" i="29"/>
  <c r="Z139" i="29"/>
  <c r="J139" i="29"/>
  <c r="M139" i="29"/>
  <c r="K139" i="29"/>
  <c r="P197" i="29"/>
  <c r="AA197" i="29"/>
  <c r="V197" i="29"/>
  <c r="V192" i="29"/>
  <c r="K191" i="29"/>
  <c r="X189" i="29"/>
  <c r="R189" i="29"/>
  <c r="M189" i="29"/>
  <c r="S189" i="29"/>
  <c r="U189" i="29"/>
  <c r="Z189" i="29"/>
  <c r="T189" i="29"/>
  <c r="Q189" i="29"/>
  <c r="R187" i="29"/>
  <c r="AB183" i="29"/>
  <c r="W183" i="29"/>
  <c r="T183" i="29"/>
  <c r="P183" i="29"/>
  <c r="Z183" i="29"/>
  <c r="Q183" i="29"/>
  <c r="U183" i="29"/>
  <c r="Y181" i="29"/>
  <c r="U168" i="29"/>
  <c r="P167" i="29"/>
  <c r="V162" i="29"/>
  <c r="J162" i="29"/>
  <c r="K162" i="29"/>
  <c r="W162" i="29"/>
  <c r="L162" i="29"/>
  <c r="Y162" i="29"/>
  <c r="S162" i="29"/>
  <c r="T154" i="29"/>
  <c r="X115" i="29"/>
  <c r="Z97" i="29"/>
  <c r="K97" i="29"/>
  <c r="M97" i="29"/>
  <c r="T97" i="29"/>
  <c r="U97" i="29"/>
  <c r="W97" i="29"/>
  <c r="J93" i="29"/>
  <c r="T197" i="29"/>
  <c r="Z197" i="29"/>
  <c r="U197" i="29"/>
  <c r="J191" i="29"/>
  <c r="L187" i="29"/>
  <c r="AB184" i="29"/>
  <c r="Z184" i="29"/>
  <c r="AA184" i="29"/>
  <c r="V184" i="29"/>
  <c r="K184" i="29"/>
  <c r="U182" i="29"/>
  <c r="Z182" i="29"/>
  <c r="T182" i="29"/>
  <c r="V182" i="29"/>
  <c r="AA182" i="29"/>
  <c r="P182" i="29"/>
  <c r="Q182" i="29"/>
  <c r="W182" i="29"/>
  <c r="K182" i="29"/>
  <c r="W181" i="29"/>
  <c r="AB174" i="29"/>
  <c r="M174" i="29"/>
  <c r="Z174" i="29"/>
  <c r="T174" i="29"/>
  <c r="U174" i="29"/>
  <c r="AA174" i="29"/>
  <c r="P174" i="29"/>
  <c r="V174" i="29"/>
  <c r="Q174" i="29"/>
  <c r="J174" i="29"/>
  <c r="K174" i="29"/>
  <c r="U162" i="29"/>
  <c r="AB158" i="29"/>
  <c r="M156" i="29"/>
  <c r="S154" i="29"/>
  <c r="X142" i="29"/>
  <c r="R142" i="29"/>
  <c r="M142" i="29"/>
  <c r="S142" i="29"/>
  <c r="U142" i="29"/>
  <c r="Z142" i="29"/>
  <c r="T142" i="29"/>
  <c r="V142" i="29"/>
  <c r="AA142" i="29"/>
  <c r="P142" i="29"/>
  <c r="Q142" i="29"/>
  <c r="J142" i="29"/>
  <c r="Z123" i="29"/>
  <c r="W115" i="29"/>
  <c r="M114" i="29"/>
  <c r="P109" i="29"/>
  <c r="V147" i="29"/>
  <c r="R145" i="29"/>
  <c r="S197" i="29"/>
  <c r="J193" i="29"/>
  <c r="K193" i="29"/>
  <c r="AB193" i="29"/>
  <c r="X188" i="29"/>
  <c r="J187" i="29"/>
  <c r="P181" i="29"/>
  <c r="W180" i="29"/>
  <c r="AA167" i="29"/>
  <c r="Q162" i="29"/>
  <c r="M162" i="29"/>
  <c r="L154" i="29"/>
  <c r="P145" i="29"/>
  <c r="Q141" i="29"/>
  <c r="S139" i="29"/>
  <c r="L134" i="29"/>
  <c r="U123" i="29"/>
  <c r="S97" i="29"/>
  <c r="T130" i="29"/>
  <c r="Z130" i="29"/>
  <c r="U130" i="29"/>
  <c r="W124" i="29"/>
  <c r="T118" i="29"/>
  <c r="Z118" i="29"/>
  <c r="U118" i="29"/>
  <c r="AB110" i="29"/>
  <c r="V90" i="29"/>
  <c r="T90" i="29"/>
  <c r="W90" i="29"/>
  <c r="P90" i="29"/>
  <c r="Y90" i="29"/>
  <c r="AA90" i="29"/>
  <c r="M87" i="29"/>
  <c r="Y87" i="29"/>
  <c r="Q87" i="29"/>
  <c r="X87" i="29"/>
  <c r="AA87" i="29"/>
  <c r="K87" i="29"/>
  <c r="V87" i="29"/>
  <c r="L87" i="29"/>
  <c r="L178" i="29"/>
  <c r="X160" i="29"/>
  <c r="J155" i="29"/>
  <c r="P136" i="29"/>
  <c r="S130" i="29"/>
  <c r="M130" i="29"/>
  <c r="P124" i="29"/>
  <c r="V124" i="29"/>
  <c r="S118" i="29"/>
  <c r="M118" i="29"/>
  <c r="Q111" i="29"/>
  <c r="X108" i="29"/>
  <c r="Z89" i="29"/>
  <c r="S89" i="29"/>
  <c r="M89" i="29"/>
  <c r="T89" i="29"/>
  <c r="K178" i="29"/>
  <c r="AA177" i="29"/>
  <c r="M103" i="29"/>
  <c r="V103" i="29"/>
  <c r="L103" i="29"/>
  <c r="R103" i="29"/>
  <c r="W103" i="29"/>
  <c r="P103" i="29"/>
  <c r="X103" i="29"/>
  <c r="AA103" i="29"/>
  <c r="Q76" i="29"/>
  <c r="J76" i="29"/>
  <c r="W76" i="29"/>
  <c r="K76" i="29"/>
  <c r="X76" i="29"/>
  <c r="R76" i="29"/>
  <c r="M76" i="29"/>
  <c r="S76" i="29"/>
  <c r="U76" i="29"/>
  <c r="Z76" i="29"/>
  <c r="T76" i="29"/>
  <c r="X68" i="29"/>
  <c r="R68" i="29"/>
  <c r="M68" i="29"/>
  <c r="S68" i="29"/>
  <c r="U68" i="29"/>
  <c r="Z68" i="29"/>
  <c r="T68" i="29"/>
  <c r="Q68" i="29"/>
  <c r="J68" i="29"/>
  <c r="W68" i="29"/>
  <c r="K68" i="29"/>
  <c r="W177" i="29"/>
  <c r="Y136" i="29"/>
  <c r="L130" i="29"/>
  <c r="Y130" i="29"/>
  <c r="AB130" i="29"/>
  <c r="L124" i="29"/>
  <c r="M124" i="29"/>
  <c r="V76" i="29"/>
  <c r="V68" i="29"/>
  <c r="Y178" i="29"/>
  <c r="J160" i="29"/>
  <c r="V155" i="29"/>
  <c r="J152" i="29"/>
  <c r="AB136" i="29"/>
  <c r="K130" i="29"/>
  <c r="W130" i="29"/>
  <c r="K124" i="29"/>
  <c r="K118" i="29"/>
  <c r="W118" i="29"/>
  <c r="W111" i="29"/>
  <c r="P110" i="29"/>
  <c r="AB103" i="29"/>
  <c r="X100" i="29"/>
  <c r="R100" i="29"/>
  <c r="M100" i="29"/>
  <c r="S100" i="29"/>
  <c r="U100" i="29"/>
  <c r="Z100" i="29"/>
  <c r="T100" i="29"/>
  <c r="Q100" i="29"/>
  <c r="J100" i="29"/>
  <c r="U89" i="29"/>
  <c r="AB76" i="29"/>
  <c r="AB68" i="29"/>
  <c r="U54" i="29"/>
  <c r="K54" i="29"/>
  <c r="S54" i="29"/>
  <c r="V54" i="29"/>
  <c r="W54" i="29"/>
  <c r="J130" i="29"/>
  <c r="J118" i="29"/>
  <c r="AB84" i="29"/>
  <c r="K84" i="29"/>
  <c r="W84" i="29"/>
  <c r="R84" i="29"/>
  <c r="X84" i="29"/>
  <c r="S84" i="29"/>
  <c r="M84" i="29"/>
  <c r="Z84" i="29"/>
  <c r="P84" i="29"/>
  <c r="U84" i="29"/>
  <c r="AA84" i="29"/>
  <c r="Q84" i="29"/>
  <c r="V84" i="29"/>
  <c r="W65" i="29"/>
  <c r="K65" i="29"/>
  <c r="Q65" i="29"/>
  <c r="U62" i="29"/>
  <c r="V62" i="29"/>
  <c r="W62" i="29"/>
  <c r="K62" i="29"/>
  <c r="S62" i="29"/>
  <c r="AA54" i="29"/>
  <c r="P102" i="29"/>
  <c r="R95" i="29"/>
  <c r="T91" i="29"/>
  <c r="Z91" i="29"/>
  <c r="U91" i="29"/>
  <c r="Z79" i="29"/>
  <c r="T66" i="29"/>
  <c r="Z66" i="29"/>
  <c r="P58" i="29"/>
  <c r="AA58" i="29"/>
  <c r="V58" i="29"/>
  <c r="W57" i="29"/>
  <c r="L45" i="29"/>
  <c r="Q44" i="29"/>
  <c r="K43" i="29"/>
  <c r="Q42" i="29"/>
  <c r="T107" i="29"/>
  <c r="Z107" i="29"/>
  <c r="U107" i="29"/>
  <c r="L102" i="29"/>
  <c r="T99" i="29"/>
  <c r="Z99" i="29"/>
  <c r="U99" i="29"/>
  <c r="L95" i="29"/>
  <c r="V95" i="29"/>
  <c r="S91" i="29"/>
  <c r="M91" i="29"/>
  <c r="R88" i="29"/>
  <c r="W88" i="29"/>
  <c r="U85" i="29"/>
  <c r="Y79" i="29"/>
  <c r="V77" i="29"/>
  <c r="L74" i="29"/>
  <c r="Y74" i="29"/>
  <c r="Q73" i="29"/>
  <c r="Y71" i="29"/>
  <c r="S69" i="29"/>
  <c r="X69" i="29"/>
  <c r="S66" i="29"/>
  <c r="AB66" i="29"/>
  <c r="AA64" i="29"/>
  <c r="T61" i="29"/>
  <c r="Z61" i="29"/>
  <c r="U61" i="29"/>
  <c r="L60" i="29"/>
  <c r="Y60" i="29"/>
  <c r="AB60" i="29"/>
  <c r="T58" i="29"/>
  <c r="Z58" i="29"/>
  <c r="U58" i="29"/>
  <c r="J52" i="29"/>
  <c r="K50" i="29"/>
  <c r="W50" i="29"/>
  <c r="Q49" i="29"/>
  <c r="L48" i="29"/>
  <c r="Y48" i="29"/>
  <c r="K45" i="29"/>
  <c r="AB45" i="29"/>
  <c r="L44" i="29"/>
  <c r="AB44" i="29"/>
  <c r="P42" i="29"/>
  <c r="AA42" i="29"/>
  <c r="V42" i="29"/>
  <c r="K85" i="29"/>
  <c r="K69" i="29"/>
  <c r="L66" i="29"/>
  <c r="Y66" i="29"/>
  <c r="R58" i="29"/>
  <c r="X58" i="29"/>
  <c r="J44" i="29"/>
  <c r="S42" i="29"/>
  <c r="AB102" i="29"/>
  <c r="T101" i="29"/>
  <c r="AA95" i="29"/>
  <c r="K91" i="29"/>
  <c r="W91" i="29"/>
  <c r="J85" i="29"/>
  <c r="L79" i="29"/>
  <c r="U79" i="29"/>
  <c r="V74" i="29"/>
  <c r="W73" i="29"/>
  <c r="J69" i="29"/>
  <c r="K66" i="29"/>
  <c r="W66" i="29"/>
  <c r="T52" i="29"/>
  <c r="Z52" i="29"/>
  <c r="M52" i="29"/>
  <c r="AA50" i="29"/>
  <c r="V50" i="29"/>
  <c r="X45" i="29"/>
  <c r="R42" i="29"/>
  <c r="X42" i="29"/>
  <c r="K107" i="29"/>
  <c r="W107" i="29"/>
  <c r="K101" i="29"/>
  <c r="K99" i="29"/>
  <c r="W99" i="29"/>
  <c r="P98" i="29"/>
  <c r="W98" i="29"/>
  <c r="X95" i="29"/>
  <c r="J91" i="29"/>
  <c r="K79" i="29"/>
  <c r="AB79" i="29"/>
  <c r="S77" i="29"/>
  <c r="X77" i="29"/>
  <c r="P74" i="29"/>
  <c r="AA74" i="29"/>
  <c r="U74" i="29"/>
  <c r="K71" i="29"/>
  <c r="U71" i="29"/>
  <c r="V69" i="29"/>
  <c r="J66" i="29"/>
  <c r="L64" i="29"/>
  <c r="K61" i="29"/>
  <c r="W61" i="29"/>
  <c r="P60" i="29"/>
  <c r="AA60" i="29"/>
  <c r="V60" i="29"/>
  <c r="K58" i="29"/>
  <c r="W58" i="29"/>
  <c r="Q57" i="29"/>
  <c r="S52" i="29"/>
  <c r="T50" i="29"/>
  <c r="Z50" i="29"/>
  <c r="P48" i="29"/>
  <c r="AA48" i="29"/>
  <c r="U48" i="29"/>
  <c r="Y45" i="29"/>
  <c r="L42" i="29"/>
  <c r="Y42" i="29"/>
  <c r="AC93" i="15"/>
  <c r="W93" i="5" s="1"/>
  <c r="AA197" i="15" a="1"/>
  <c r="AA197" i="15" s="1"/>
  <c r="K197" i="5" s="1"/>
  <c r="E196" i="15"/>
  <c r="AH146" i="15"/>
  <c r="AC117" i="15"/>
  <c r="W117" i="5" s="1"/>
  <c r="AH102" i="15"/>
  <c r="E93" i="15"/>
  <c r="AL199" i="15"/>
  <c r="AC197" i="15"/>
  <c r="W197" i="5" s="1"/>
  <c r="AL134" i="15"/>
  <c r="AL124" i="15"/>
  <c r="AH199" i="15"/>
  <c r="AL135" i="15"/>
  <c r="AL131" i="15"/>
  <c r="AH124" i="15"/>
  <c r="U123" i="15"/>
  <c r="AH90" i="15"/>
  <c r="AC74" i="15"/>
  <c r="W74" i="5" s="1"/>
  <c r="Z197" i="15"/>
  <c r="V199" i="15"/>
  <c r="AL197" i="15"/>
  <c r="V197" i="15"/>
  <c r="AL195" i="15"/>
  <c r="E190" i="15"/>
  <c r="AA177" i="15" a="1"/>
  <c r="AA177" i="15" s="1"/>
  <c r="K177" i="5" s="1"/>
  <c r="AH150" i="15"/>
  <c r="E146" i="15"/>
  <c r="AE146" i="5" s="1"/>
  <c r="E141" i="15"/>
  <c r="U140" i="15"/>
  <c r="V135" i="15"/>
  <c r="V131" i="15"/>
  <c r="U125" i="15"/>
  <c r="Z124" i="15"/>
  <c r="E116" i="15"/>
  <c r="AC114" i="15"/>
  <c r="W114" i="5" s="1"/>
  <c r="U98" i="15"/>
  <c r="AA71" i="15" a="1"/>
  <c r="AA71" i="15" s="1"/>
  <c r="K71" i="5" s="1"/>
  <c r="AL62" i="15"/>
  <c r="AC177" i="15"/>
  <c r="W177" i="5" s="1"/>
  <c r="E199" i="15"/>
  <c r="E197" i="15"/>
  <c r="E177" i="15"/>
  <c r="AE177" i="5" s="1"/>
  <c r="AL165" i="15"/>
  <c r="AA157" i="15" a="1"/>
  <c r="AA157" i="15" s="1"/>
  <c r="K157" i="5" s="1"/>
  <c r="AH148" i="15"/>
  <c r="AH143" i="15"/>
  <c r="U124" i="15"/>
  <c r="AA114" i="15" a="1"/>
  <c r="AA114" i="15" s="1"/>
  <c r="K114" i="5" s="1"/>
  <c r="AH114" i="15"/>
  <c r="AH197" i="15"/>
  <c r="V150" i="15"/>
  <c r="AH93" i="15"/>
  <c r="AA195" i="15" a="1"/>
  <c r="AA195" i="15" s="1"/>
  <c r="K195" i="5" s="1"/>
  <c r="AL184" i="15"/>
  <c r="Z173" i="15"/>
  <c r="U165" i="15"/>
  <c r="V164" i="15"/>
  <c r="V162" i="15"/>
  <c r="AH154" i="15"/>
  <c r="AC151" i="15"/>
  <c r="W151" i="5" s="1"/>
  <c r="Z147" i="15"/>
  <c r="U135" i="15"/>
  <c r="AC134" i="15"/>
  <c r="W134" i="5" s="1"/>
  <c r="AC131" i="15"/>
  <c r="W131" i="5" s="1"/>
  <c r="AH110" i="15"/>
  <c r="AH109" i="15"/>
  <c r="Z102" i="15"/>
  <c r="AL47" i="15"/>
  <c r="Z195" i="15"/>
  <c r="AA191" i="15" a="1"/>
  <c r="AA191" i="15" s="1"/>
  <c r="K191" i="5" s="1"/>
  <c r="Z184" i="15"/>
  <c r="AC179" i="15"/>
  <c r="W179" i="5" s="1"/>
  <c r="V170" i="15"/>
  <c r="E165" i="15"/>
  <c r="AE165" i="5" s="1"/>
  <c r="E164" i="15"/>
  <c r="AE164" i="5" s="1"/>
  <c r="AA154" i="15" a="1"/>
  <c r="AA154" i="15" s="1"/>
  <c r="K154" i="5" s="1"/>
  <c r="AA151" i="15" a="1"/>
  <c r="AA151" i="15" s="1"/>
  <c r="K151" i="5" s="1"/>
  <c r="AL150" i="15"/>
  <c r="V147" i="15"/>
  <c r="E135" i="15"/>
  <c r="AE135" i="5" s="1"/>
  <c r="V134" i="15"/>
  <c r="AA131" i="15" a="1"/>
  <c r="AA131" i="15" s="1"/>
  <c r="K131" i="5" s="1"/>
  <c r="AC112" i="15"/>
  <c r="W112" i="5" s="1"/>
  <c r="AC110" i="15"/>
  <c r="W110" i="5" s="1"/>
  <c r="V102" i="15"/>
  <c r="AL79" i="15"/>
  <c r="AL76" i="15"/>
  <c r="AL71" i="15"/>
  <c r="AC47" i="15"/>
  <c r="W47" i="5" s="1"/>
  <c r="AL204" i="15"/>
  <c r="AC199" i="15"/>
  <c r="W199" i="5" s="1"/>
  <c r="V195" i="15"/>
  <c r="V193" i="15"/>
  <c r="V191" i="15"/>
  <c r="E184" i="15"/>
  <c r="AE184" i="5" s="1"/>
  <c r="AL181" i="15"/>
  <c r="AL180" i="15"/>
  <c r="AH177" i="15"/>
  <c r="AH165" i="15"/>
  <c r="AC157" i="15"/>
  <c r="W157" i="5" s="1"/>
  <c r="V154" i="15"/>
  <c r="Z151" i="15"/>
  <c r="AL147" i="15"/>
  <c r="U147" i="15"/>
  <c r="AH135" i="15"/>
  <c r="E134" i="15"/>
  <c r="T134" i="26" s="1"/>
  <c r="Z131" i="15"/>
  <c r="AA110" i="15" a="1"/>
  <c r="AA110" i="15" s="1"/>
  <c r="K110" i="5" s="1"/>
  <c r="E102" i="15"/>
  <c r="AE102" i="5" s="1"/>
  <c r="AL81" i="15"/>
  <c r="AA73" i="15" a="1"/>
  <c r="AA73" i="15" s="1"/>
  <c r="AZ73" i="1" s="1"/>
  <c r="AH189" i="15"/>
  <c r="AL151" i="15"/>
  <c r="V151" i="15"/>
  <c r="Z110" i="15"/>
  <c r="AL68" i="15"/>
  <c r="AC204" i="15"/>
  <c r="W204" i="5" s="1"/>
  <c r="Z189" i="15"/>
  <c r="Z180" i="15"/>
  <c r="AC165" i="15"/>
  <c r="W165" i="5" s="1"/>
  <c r="U163" i="15"/>
  <c r="U151" i="15"/>
  <c r="AC135" i="15"/>
  <c r="W135" i="5" s="1"/>
  <c r="AC118" i="15"/>
  <c r="W118" i="5" s="1"/>
  <c r="V110" i="15"/>
  <c r="AA204" i="15" a="1"/>
  <c r="AA204" i="15" s="1"/>
  <c r="K204" i="5" s="1"/>
  <c r="Z202" i="15"/>
  <c r="AA192" i="15" a="1"/>
  <c r="AA192" i="15" s="1"/>
  <c r="K192" i="5" s="1"/>
  <c r="U189" i="15"/>
  <c r="V180" i="15"/>
  <c r="V178" i="15"/>
  <c r="AA165" i="15" a="1"/>
  <c r="AA165" i="15" s="1"/>
  <c r="K165" i="5" s="1"/>
  <c r="AL164" i="15"/>
  <c r="E151" i="15"/>
  <c r="AA135" i="15" a="1"/>
  <c r="AA135" i="15" s="1"/>
  <c r="K135" i="5" s="1"/>
  <c r="E118" i="15"/>
  <c r="S118" i="5" s="1"/>
  <c r="E110" i="15"/>
  <c r="AL46" i="15"/>
  <c r="AH190" i="15"/>
  <c r="AH173" i="15"/>
  <c r="AA169" i="15" a="1"/>
  <c r="AA169" i="15" s="1"/>
  <c r="K169" i="5" s="1"/>
  <c r="AL157" i="15"/>
  <c r="U157" i="15"/>
  <c r="U150" i="15"/>
  <c r="AC147" i="15"/>
  <c r="W147" i="5" s="1"/>
  <c r="U143" i="15"/>
  <c r="AA140" i="15" a="1"/>
  <c r="AA140" i="15" s="1"/>
  <c r="K140" i="5" s="1"/>
  <c r="Z133" i="15"/>
  <c r="AH131" i="15"/>
  <c r="AC120" i="15"/>
  <c r="W120" i="5" s="1"/>
  <c r="AC102" i="15"/>
  <c r="W102" i="5" s="1"/>
  <c r="AC97" i="15"/>
  <c r="W97" i="5" s="1"/>
  <c r="V93" i="15"/>
  <c r="Z71" i="15"/>
  <c r="Z70" i="15"/>
  <c r="AA202" i="15" a="1"/>
  <c r="AA202" i="15" s="1"/>
  <c r="K202" i="5" s="1"/>
  <c r="AA200" i="15" a="1"/>
  <c r="AA200" i="15" s="1"/>
  <c r="K200" i="5" s="1"/>
  <c r="AL196" i="15"/>
  <c r="AC193" i="15"/>
  <c r="W193" i="5" s="1"/>
  <c r="Z191" i="15"/>
  <c r="AL188" i="15"/>
  <c r="Z185" i="15"/>
  <c r="AH181" i="15"/>
  <c r="E181" i="15"/>
  <c r="O181" i="26" s="1"/>
  <c r="AA173" i="15" a="1"/>
  <c r="AA173" i="15" s="1"/>
  <c r="K173" i="5" s="1"/>
  <c r="Z169" i="15"/>
  <c r="AH168" i="15"/>
  <c r="U132" i="15"/>
  <c r="V132" i="15"/>
  <c r="AH132" i="15"/>
  <c r="U129" i="15"/>
  <c r="AL109" i="15"/>
  <c r="AC109" i="15"/>
  <c r="W109" i="5" s="1"/>
  <c r="E109" i="15"/>
  <c r="U109" i="15"/>
  <c r="V109" i="15"/>
  <c r="Z109" i="15"/>
  <c r="Z99" i="15"/>
  <c r="U99" i="15"/>
  <c r="V99" i="15"/>
  <c r="AA99" i="15" a="1"/>
  <c r="AA99" i="15" s="1"/>
  <c r="AZ99" i="1" s="1"/>
  <c r="E95" i="15"/>
  <c r="AE95" i="5" s="1"/>
  <c r="U95" i="15"/>
  <c r="V95" i="15"/>
  <c r="E72" i="15"/>
  <c r="AC72" i="15"/>
  <c r="W72" i="5" s="1"/>
  <c r="AL72" i="15"/>
  <c r="E56" i="15"/>
  <c r="G56" i="5" s="1"/>
  <c r="Z56" i="15"/>
  <c r="AA56" i="15" a="1"/>
  <c r="AA56" i="15" s="1"/>
  <c r="K56" i="5" s="1"/>
  <c r="AC56" i="15"/>
  <c r="W56" i="5" s="1"/>
  <c r="AC200" i="15"/>
  <c r="W200" i="5" s="1"/>
  <c r="V166" i="15"/>
  <c r="Z166" i="15"/>
  <c r="Z144" i="15"/>
  <c r="AC144" i="15"/>
  <c r="W144" i="5" s="1"/>
  <c r="E51" i="15"/>
  <c r="AE51" i="5" s="1"/>
  <c r="Z51" i="15"/>
  <c r="AA51" i="15" a="1"/>
  <c r="AA51" i="15" s="1"/>
  <c r="K51" i="5" s="1"/>
  <c r="AC51" i="15"/>
  <c r="W51" i="5" s="1"/>
  <c r="AL144" i="15"/>
  <c r="V202" i="15"/>
  <c r="AL200" i="15"/>
  <c r="Z200" i="15"/>
  <c r="U193" i="15"/>
  <c r="U191" i="15"/>
  <c r="AC181" i="15"/>
  <c r="W181" i="5" s="1"/>
  <c r="Z176" i="15"/>
  <c r="AH176" i="15"/>
  <c r="E173" i="15"/>
  <c r="U169" i="15"/>
  <c r="U167" i="15"/>
  <c r="AA167" i="15" a="1"/>
  <c r="AA167" i="15" s="1"/>
  <c r="K167" i="5" s="1"/>
  <c r="AA163" i="15" a="1"/>
  <c r="AA163" i="15" s="1"/>
  <c r="AZ163" i="1" s="1"/>
  <c r="E155" i="15"/>
  <c r="G155" i="5" s="1"/>
  <c r="AH144" i="15"/>
  <c r="AC137" i="15"/>
  <c r="W137" i="5" s="1"/>
  <c r="Z125" i="15"/>
  <c r="AA125" i="15" a="1"/>
  <c r="AA125" i="15" s="1"/>
  <c r="K125" i="5" s="1"/>
  <c r="AC125" i="15"/>
  <c r="W125" i="5" s="1"/>
  <c r="V108" i="15"/>
  <c r="AL67" i="15"/>
  <c r="AA67" i="15" a="1"/>
  <c r="AA67" i="15" s="1"/>
  <c r="K67" i="5" s="1"/>
  <c r="AC67" i="15"/>
  <c r="W67" i="5" s="1"/>
  <c r="E50" i="15"/>
  <c r="Z50" i="15"/>
  <c r="AA50" i="15" a="1"/>
  <c r="AA50" i="15" s="1"/>
  <c r="K50" i="5" s="1"/>
  <c r="AC50" i="15"/>
  <c r="W50" i="5" s="1"/>
  <c r="AA188" i="15" a="1"/>
  <c r="AA188" i="15" s="1"/>
  <c r="AZ188" i="1" s="1"/>
  <c r="U188" i="15"/>
  <c r="AH161" i="15"/>
  <c r="U161" i="15"/>
  <c r="V161" i="15"/>
  <c r="AL161" i="15"/>
  <c r="E156" i="15"/>
  <c r="T156" i="26" s="1"/>
  <c r="AL156" i="15"/>
  <c r="AH186" i="15"/>
  <c r="E53" i="15"/>
  <c r="S53" i="5" s="1"/>
  <c r="Z53" i="15"/>
  <c r="AA53" i="15" a="1"/>
  <c r="AA53" i="15" s="1"/>
  <c r="K53" i="5" s="1"/>
  <c r="AC53" i="15"/>
  <c r="W53" i="5" s="1"/>
  <c r="V200" i="15"/>
  <c r="AL191" i="15"/>
  <c r="AC190" i="15"/>
  <c r="W190" i="5" s="1"/>
  <c r="U185" i="15"/>
  <c r="V185" i="15"/>
  <c r="AL185" i="15"/>
  <c r="AH184" i="15"/>
  <c r="E179" i="15"/>
  <c r="G179" i="5" s="1"/>
  <c r="U177" i="15"/>
  <c r="V177" i="15"/>
  <c r="AL177" i="15"/>
  <c r="AA161" i="15" a="1"/>
  <c r="AA161" i="15" s="1"/>
  <c r="K161" i="5" s="1"/>
  <c r="E153" i="15"/>
  <c r="AA153" i="15" a="1"/>
  <c r="AA153" i="15" s="1"/>
  <c r="K153" i="5" s="1"/>
  <c r="AA144" i="15" a="1"/>
  <c r="AA144" i="15" s="1"/>
  <c r="AZ144" i="1" s="1"/>
  <c r="AH123" i="15"/>
  <c r="V123" i="15"/>
  <c r="AL123" i="15"/>
  <c r="Z123" i="15"/>
  <c r="AA123" i="15" a="1"/>
  <c r="AA123" i="15" s="1"/>
  <c r="K123" i="5" s="1"/>
  <c r="AC123" i="15"/>
  <c r="W123" i="5" s="1"/>
  <c r="AL90" i="15"/>
  <c r="AA90" i="15" a="1"/>
  <c r="AA90" i="15" s="1"/>
  <c r="K90" i="5" s="1"/>
  <c r="E90" i="15"/>
  <c r="U90" i="15"/>
  <c r="V90" i="15"/>
  <c r="AC83" i="15"/>
  <c r="W83" i="5" s="1"/>
  <c r="E55" i="15"/>
  <c r="Z55" i="15"/>
  <c r="AA55" i="15" a="1"/>
  <c r="AA55" i="15" s="1"/>
  <c r="K55" i="5" s="1"/>
  <c r="AC55" i="15"/>
  <c r="W55" i="5" s="1"/>
  <c r="U200" i="15"/>
  <c r="AC196" i="15"/>
  <c r="W196" i="5" s="1"/>
  <c r="AA190" i="15" a="1"/>
  <c r="AA190" i="15" s="1"/>
  <c r="K190" i="5" s="1"/>
  <c r="AC188" i="15"/>
  <c r="W188" i="5" s="1"/>
  <c r="AL186" i="15"/>
  <c r="U173" i="15"/>
  <c r="V173" i="15"/>
  <c r="AL173" i="15"/>
  <c r="AL170" i="15"/>
  <c r="AH169" i="15"/>
  <c r="E169" i="15"/>
  <c r="G169" i="5" s="1"/>
  <c r="V168" i="15"/>
  <c r="Z168" i="15"/>
  <c r="Z161" i="15"/>
  <c r="AH152" i="15"/>
  <c r="V144" i="15"/>
  <c r="AC138" i="15"/>
  <c r="W138" i="5" s="1"/>
  <c r="U128" i="15"/>
  <c r="E126" i="15"/>
  <c r="AL126" i="15"/>
  <c r="V126" i="15"/>
  <c r="Z126" i="15"/>
  <c r="AH126" i="15"/>
  <c r="U100" i="15"/>
  <c r="V100" i="15"/>
  <c r="AA100" i="15" a="1"/>
  <c r="AA100" i="15" s="1"/>
  <c r="K100" i="5" s="1"/>
  <c r="AH100" i="15"/>
  <c r="E73" i="15"/>
  <c r="AE73" i="5" s="1"/>
  <c r="AC73" i="15"/>
  <c r="W73" i="5" s="1"/>
  <c r="AL73" i="15"/>
  <c r="E52" i="15"/>
  <c r="T52" i="26" s="1"/>
  <c r="Z52" i="15"/>
  <c r="AA52" i="15" a="1"/>
  <c r="AA52" i="15" s="1"/>
  <c r="K52" i="5" s="1"/>
  <c r="AC52" i="15"/>
  <c r="W52" i="5" s="1"/>
  <c r="V142" i="15"/>
  <c r="AC142" i="15"/>
  <c r="W142" i="5" s="1"/>
  <c r="AA136" i="15" a="1"/>
  <c r="AA136" i="15" s="1"/>
  <c r="K136" i="5" s="1"/>
  <c r="U136" i="15"/>
  <c r="AC127" i="15"/>
  <c r="W127" i="5" s="1"/>
  <c r="E127" i="15"/>
  <c r="U127" i="15"/>
  <c r="V127" i="15"/>
  <c r="AL127" i="15"/>
  <c r="Z127" i="15"/>
  <c r="V111" i="15"/>
  <c r="E103" i="15"/>
  <c r="Z103" i="15"/>
  <c r="AC103" i="15"/>
  <c r="W103" i="5" s="1"/>
  <c r="AL101" i="15"/>
  <c r="AC101" i="15"/>
  <c r="W101" i="5" s="1"/>
  <c r="E101" i="15"/>
  <c r="O101" i="26" s="1"/>
  <c r="U101" i="15"/>
  <c r="V101" i="15"/>
  <c r="Z101" i="15"/>
  <c r="AH200" i="15"/>
  <c r="E200" i="15"/>
  <c r="S200" i="5" s="1"/>
  <c r="AC198" i="15"/>
  <c r="W198" i="5" s="1"/>
  <c r="Z196" i="15"/>
  <c r="AH192" i="15"/>
  <c r="AH191" i="15"/>
  <c r="Z190" i="15"/>
  <c r="V188" i="15"/>
  <c r="AA186" i="15" a="1"/>
  <c r="AA186" i="15" s="1"/>
  <c r="K186" i="5" s="1"/>
  <c r="AA183" i="15" a="1"/>
  <c r="AA183" i="15" s="1"/>
  <c r="K183" i="5" s="1"/>
  <c r="V182" i="15"/>
  <c r="AA182" i="15" a="1"/>
  <c r="AA182" i="15" s="1"/>
  <c r="K182" i="5" s="1"/>
  <c r="AA166" i="15" a="1"/>
  <c r="AA166" i="15" s="1"/>
  <c r="K166" i="5" s="1"/>
  <c r="E161" i="15"/>
  <c r="AC152" i="15"/>
  <c r="W152" i="5" s="1"/>
  <c r="U144" i="15"/>
  <c r="Z137" i="15"/>
  <c r="AA137" i="15" a="1"/>
  <c r="AA137" i="15" s="1"/>
  <c r="AZ137" i="1" s="1"/>
  <c r="AH127" i="15"/>
  <c r="E122" i="15"/>
  <c r="V122" i="15"/>
  <c r="AA108" i="15" a="1"/>
  <c r="AA108" i="15" s="1"/>
  <c r="K108" i="5" s="1"/>
  <c r="AC108" i="15"/>
  <c r="W108" i="5" s="1"/>
  <c r="AH108" i="15"/>
  <c r="U104" i="15"/>
  <c r="AH101" i="15"/>
  <c r="E66" i="15"/>
  <c r="AE66" i="5" s="1"/>
  <c r="AA66" i="15" a="1"/>
  <c r="AA66" i="15" s="1"/>
  <c r="K66" i="5" s="1"/>
  <c r="AC66" i="15"/>
  <c r="W66" i="5" s="1"/>
  <c r="E57" i="15"/>
  <c r="Z57" i="15"/>
  <c r="AA57" i="15" a="1"/>
  <c r="AA57" i="15" s="1"/>
  <c r="K57" i="5" s="1"/>
  <c r="AC57" i="15"/>
  <c r="W57" i="5" s="1"/>
  <c r="AL51" i="15"/>
  <c r="Z138" i="15"/>
  <c r="AH138" i="15"/>
  <c r="AL138" i="15"/>
  <c r="E138" i="15"/>
  <c r="O138" i="26" s="1"/>
  <c r="Z107" i="15"/>
  <c r="AA178" i="15" a="1"/>
  <c r="AA178" i="15" s="1"/>
  <c r="K178" i="5" s="1"/>
  <c r="AH178" i="15"/>
  <c r="AL178" i="15"/>
  <c r="Z170" i="15"/>
  <c r="AA170" i="15" a="1"/>
  <c r="AA170" i="15" s="1"/>
  <c r="K170" i="5" s="1"/>
  <c r="AH139" i="15"/>
  <c r="V139" i="15"/>
  <c r="AL139" i="15"/>
  <c r="AA139" i="15" a="1"/>
  <c r="AA139" i="15" s="1"/>
  <c r="K139" i="5" s="1"/>
  <c r="AC139" i="15"/>
  <c r="W139" i="5" s="1"/>
  <c r="AA198" i="15" a="1"/>
  <c r="AA198" i="15" s="1"/>
  <c r="AZ198" i="1" s="1"/>
  <c r="U196" i="15"/>
  <c r="AH195" i="15"/>
  <c r="AC192" i="15"/>
  <c r="W192" i="5" s="1"/>
  <c r="AL190" i="15"/>
  <c r="V190" i="15"/>
  <c r="Z186" i="15"/>
  <c r="AC185" i="15"/>
  <c r="W185" i="5" s="1"/>
  <c r="U183" i="15"/>
  <c r="U181" i="15"/>
  <c r="Z178" i="15"/>
  <c r="E175" i="15"/>
  <c r="AC169" i="15"/>
  <c r="W169" i="5" s="1"/>
  <c r="AL168" i="15"/>
  <c r="AA162" i="15" a="1"/>
  <c r="AA162" i="15" s="1"/>
  <c r="AZ162" i="1" s="1"/>
  <c r="AH162" i="15"/>
  <c r="AL162" i="15"/>
  <c r="AC143" i="15"/>
  <c r="W143" i="5" s="1"/>
  <c r="E143" i="15"/>
  <c r="V143" i="15"/>
  <c r="AL143" i="15"/>
  <c r="Z143" i="15"/>
  <c r="U139" i="15"/>
  <c r="Z132" i="15"/>
  <c r="AC116" i="15"/>
  <c r="W116" i="5" s="1"/>
  <c r="AA109" i="15" a="1"/>
  <c r="AA109" i="15" s="1"/>
  <c r="K109" i="5" s="1"/>
  <c r="Z95" i="15"/>
  <c r="Z74" i="15"/>
  <c r="Z72" i="15"/>
  <c r="AL56" i="15"/>
  <c r="E54" i="15"/>
  <c r="Z54" i="15"/>
  <c r="AA54" i="15" a="1"/>
  <c r="AA54" i="15" s="1"/>
  <c r="AZ54" i="1" s="1"/>
  <c r="AC54" i="15"/>
  <c r="W54" i="5" s="1"/>
  <c r="Z148" i="15"/>
  <c r="AC146" i="15"/>
  <c r="W146" i="5" s="1"/>
  <c r="AC145" i="15"/>
  <c r="W145" i="5" s="1"/>
  <c r="U131" i="15"/>
  <c r="V117" i="15"/>
  <c r="V114" i="15"/>
  <c r="E112" i="15"/>
  <c r="H112" i="3" s="1"/>
  <c r="Z97" i="15"/>
  <c r="AA93" i="15" a="1"/>
  <c r="AA93" i="15" s="1"/>
  <c r="K93" i="5" s="1"/>
  <c r="U92" i="15"/>
  <c r="AL85" i="15"/>
  <c r="AC80" i="15"/>
  <c r="W80" i="5" s="1"/>
  <c r="AL48" i="15"/>
  <c r="AA47" i="15" a="1"/>
  <c r="AA47" i="15" s="1"/>
  <c r="K47" i="5" s="1"/>
  <c r="V148" i="15"/>
  <c r="Z146" i="15"/>
  <c r="U145" i="15"/>
  <c r="AH120" i="15"/>
  <c r="AH118" i="15"/>
  <c r="E114" i="15"/>
  <c r="Z93" i="15"/>
  <c r="E92" i="15"/>
  <c r="AE92" i="5" s="1"/>
  <c r="AA80" i="15" a="1"/>
  <c r="AA80" i="15" s="1"/>
  <c r="K80" i="5" s="1"/>
  <c r="AL45" i="15"/>
  <c r="AL146" i="15"/>
  <c r="U146" i="15"/>
  <c r="AA120" i="15" a="1"/>
  <c r="AA120" i="15" s="1"/>
  <c r="K120" i="5" s="1"/>
  <c r="U118" i="15"/>
  <c r="U93" i="15"/>
  <c r="AH112" i="15"/>
  <c r="AA194" i="15" a="1"/>
  <c r="AA194" i="15" s="1"/>
  <c r="U194" i="15"/>
  <c r="E174" i="15"/>
  <c r="AE174" i="5" s="1"/>
  <c r="U174" i="15"/>
  <c r="AC174" i="15"/>
  <c r="W174" i="5" s="1"/>
  <c r="AA172" i="15" a="1"/>
  <c r="AA172" i="15" s="1"/>
  <c r="AC172" i="15"/>
  <c r="W172" i="5" s="1"/>
  <c r="U172" i="15"/>
  <c r="E158" i="15"/>
  <c r="AE158" i="5" s="1"/>
  <c r="U158" i="15"/>
  <c r="Z158" i="15"/>
  <c r="AC158" i="15"/>
  <c r="W158" i="5" s="1"/>
  <c r="AL88" i="15"/>
  <c r="AC88" i="15"/>
  <c r="W88" i="5" s="1"/>
  <c r="AH88" i="15"/>
  <c r="E88" i="15"/>
  <c r="AE88" i="5" s="1"/>
  <c r="Z88" i="15"/>
  <c r="AA88" i="15" a="1"/>
  <c r="AA88" i="15" s="1"/>
  <c r="E49" i="15"/>
  <c r="AE49" i="5" s="1"/>
  <c r="AA49" i="15" a="1"/>
  <c r="AA49" i="15" s="1"/>
  <c r="AL49" i="15"/>
  <c r="Z49" i="15"/>
  <c r="AL106" i="15"/>
  <c r="AC106" i="15"/>
  <c r="W106" i="5" s="1"/>
  <c r="V106" i="15"/>
  <c r="Z106" i="15"/>
  <c r="AA106" i="15" a="1"/>
  <c r="AA106" i="15" s="1"/>
  <c r="AH106" i="15"/>
  <c r="E64" i="15"/>
  <c r="AE64" i="5" s="1"/>
  <c r="AA64" i="15" a="1"/>
  <c r="AA64" i="15" s="1"/>
  <c r="AC64" i="15"/>
  <c r="W64" i="5" s="1"/>
  <c r="AL64" i="15"/>
  <c r="V203" i="15"/>
  <c r="V187" i="15"/>
  <c r="Z187" i="15"/>
  <c r="V171" i="15"/>
  <c r="AL171" i="15"/>
  <c r="Z171" i="15"/>
  <c r="AH171" i="15"/>
  <c r="AA160" i="15" a="1"/>
  <c r="AA160" i="15" s="1"/>
  <c r="AC160" i="15"/>
  <c r="W160" i="5" s="1"/>
  <c r="AH160" i="15"/>
  <c r="U160" i="15"/>
  <c r="V159" i="15"/>
  <c r="AL159" i="15"/>
  <c r="Z159" i="15"/>
  <c r="AC159" i="15"/>
  <c r="W159" i="5" s="1"/>
  <c r="AH159" i="15"/>
  <c r="V149" i="15"/>
  <c r="AL149" i="15"/>
  <c r="E149" i="15"/>
  <c r="AE149" i="5" s="1"/>
  <c r="Z149" i="15"/>
  <c r="AC149" i="15"/>
  <c r="W149" i="5" s="1"/>
  <c r="V204" i="15"/>
  <c r="AC203" i="15"/>
  <c r="W203" i="5" s="1"/>
  <c r="U202" i="15"/>
  <c r="AA201" i="15" a="1"/>
  <c r="AA201" i="15" s="1"/>
  <c r="AA199" i="15" a="1"/>
  <c r="AA199" i="15" s="1"/>
  <c r="U199" i="15"/>
  <c r="U198" i="15"/>
  <c r="E191" i="15"/>
  <c r="AE191" i="5" s="1"/>
  <c r="AC191" i="15"/>
  <c r="W191" i="5" s="1"/>
  <c r="AL189" i="15"/>
  <c r="E189" i="15"/>
  <c r="AE189" i="5" s="1"/>
  <c r="AH187" i="15"/>
  <c r="E186" i="15"/>
  <c r="AE186" i="5" s="1"/>
  <c r="U186" i="15"/>
  <c r="AC186" i="15"/>
  <c r="W186" i="5" s="1"/>
  <c r="AA184" i="15" a="1"/>
  <c r="AA184" i="15" s="1"/>
  <c r="AC184" i="15"/>
  <c r="W184" i="5" s="1"/>
  <c r="U184" i="15"/>
  <c r="E180" i="15"/>
  <c r="AE180" i="5" s="1"/>
  <c r="U179" i="15"/>
  <c r="AC175" i="15"/>
  <c r="W175" i="5" s="1"/>
  <c r="AH174" i="15"/>
  <c r="AH172" i="15"/>
  <c r="E170" i="15"/>
  <c r="AE170" i="5" s="1"/>
  <c r="U170" i="15"/>
  <c r="AC170" i="15"/>
  <c r="W170" i="5" s="1"/>
  <c r="AA168" i="15" a="1"/>
  <c r="AA168" i="15" s="1"/>
  <c r="AC168" i="15"/>
  <c r="W168" i="5" s="1"/>
  <c r="U168" i="15"/>
  <c r="E162" i="15"/>
  <c r="AE162" i="5" s="1"/>
  <c r="U162" i="15"/>
  <c r="Z162" i="15"/>
  <c r="AC162" i="15"/>
  <c r="W162" i="5" s="1"/>
  <c r="AL160" i="15"/>
  <c r="AL158" i="15"/>
  <c r="Z153" i="15"/>
  <c r="AA129" i="15" a="1"/>
  <c r="AA129" i="15" s="1"/>
  <c r="Z104" i="15"/>
  <c r="Z87" i="15"/>
  <c r="AA203" i="15" a="1"/>
  <c r="AA203" i="15" s="1"/>
  <c r="Z201" i="15"/>
  <c r="AC194" i="15"/>
  <c r="W194" i="5" s="1"/>
  <c r="Z193" i="15"/>
  <c r="AL193" i="15"/>
  <c r="E193" i="15"/>
  <c r="AE193" i="5" s="1"/>
  <c r="AH193" i="15"/>
  <c r="Z192" i="15"/>
  <c r="AC187" i="15"/>
  <c r="W187" i="5" s="1"/>
  <c r="V183" i="15"/>
  <c r="AL183" i="15"/>
  <c r="Z183" i="15"/>
  <c r="AH183" i="15"/>
  <c r="AA175" i="15" a="1"/>
  <c r="AA175" i="15" s="1"/>
  <c r="V167" i="15"/>
  <c r="AL167" i="15"/>
  <c r="Z167" i="15"/>
  <c r="AH167" i="15"/>
  <c r="AA164" i="15" a="1"/>
  <c r="AA164" i="15" s="1"/>
  <c r="AC164" i="15"/>
  <c r="W164" i="5" s="1"/>
  <c r="AH164" i="15"/>
  <c r="U164" i="15"/>
  <c r="V163" i="15"/>
  <c r="AL163" i="15"/>
  <c r="Z163" i="15"/>
  <c r="AC163" i="15"/>
  <c r="W163" i="5" s="1"/>
  <c r="AH163" i="15"/>
  <c r="AH158" i="15"/>
  <c r="Z156" i="15"/>
  <c r="AA155" i="15" a="1"/>
  <c r="AA155" i="15" s="1"/>
  <c r="E152" i="15"/>
  <c r="AE152" i="5" s="1"/>
  <c r="U152" i="15"/>
  <c r="AL152" i="15"/>
  <c r="V152" i="15"/>
  <c r="AA152" i="15" a="1"/>
  <c r="AA152" i="15" s="1"/>
  <c r="V141" i="15"/>
  <c r="AL141" i="15"/>
  <c r="AH141" i="15"/>
  <c r="Z141" i="15"/>
  <c r="AA141" i="15" a="1"/>
  <c r="AA141" i="15" s="1"/>
  <c r="V133" i="15"/>
  <c r="AL133" i="15"/>
  <c r="AH133" i="15"/>
  <c r="E133" i="15"/>
  <c r="AE133" i="5" s="1"/>
  <c r="U133" i="15"/>
  <c r="AA133" i="15" a="1"/>
  <c r="AA133" i="15" s="1"/>
  <c r="AC130" i="15"/>
  <c r="W130" i="5" s="1"/>
  <c r="AA122" i="15" a="1"/>
  <c r="AA122" i="15" s="1"/>
  <c r="U122" i="15"/>
  <c r="Z122" i="15"/>
  <c r="AC122" i="15"/>
  <c r="W122" i="5" s="1"/>
  <c r="AH122" i="15"/>
  <c r="AL122" i="15"/>
  <c r="AL107" i="15"/>
  <c r="E107" i="15"/>
  <c r="AE107" i="5" s="1"/>
  <c r="AC107" i="15"/>
  <c r="W107" i="5" s="1"/>
  <c r="U107" i="15"/>
  <c r="V107" i="15"/>
  <c r="AA107" i="15" a="1"/>
  <c r="AA107" i="15" s="1"/>
  <c r="AH107" i="15"/>
  <c r="AA105" i="15" a="1"/>
  <c r="AA105" i="15" s="1"/>
  <c r="AL98" i="15"/>
  <c r="AC98" i="15"/>
  <c r="W98" i="5" s="1"/>
  <c r="V98" i="15"/>
  <c r="E98" i="15"/>
  <c r="AE98" i="5" s="1"/>
  <c r="Z98" i="15"/>
  <c r="AL94" i="15"/>
  <c r="U94" i="15"/>
  <c r="V94" i="15"/>
  <c r="AH94" i="15"/>
  <c r="Z94" i="15"/>
  <c r="E202" i="15"/>
  <c r="AE202" i="5" s="1"/>
  <c r="AC202" i="15"/>
  <c r="W202" i="5" s="1"/>
  <c r="V201" i="15"/>
  <c r="Z194" i="15"/>
  <c r="U192" i="15"/>
  <c r="AA189" i="15" a="1"/>
  <c r="AA189" i="15" s="1"/>
  <c r="V189" i="15"/>
  <c r="AA187" i="15" a="1"/>
  <c r="AA187" i="15" s="1"/>
  <c r="E182" i="15"/>
  <c r="AE182" i="5" s="1"/>
  <c r="U182" i="15"/>
  <c r="AC182" i="15"/>
  <c r="W182" i="5" s="1"/>
  <c r="AA180" i="15" a="1"/>
  <c r="AA180" i="15" s="1"/>
  <c r="AC180" i="15"/>
  <c r="W180" i="5" s="1"/>
  <c r="U180" i="15"/>
  <c r="U175" i="15"/>
  <c r="AA174" i="15" a="1"/>
  <c r="AA174" i="15" s="1"/>
  <c r="Z172" i="15"/>
  <c r="AC171" i="15"/>
  <c r="W171" i="5" s="1"/>
  <c r="E166" i="15"/>
  <c r="AE166" i="5" s="1"/>
  <c r="U166" i="15"/>
  <c r="AC166" i="15"/>
  <c r="W166" i="5" s="1"/>
  <c r="G157" i="5"/>
  <c r="H157" i="3"/>
  <c r="V156" i="15"/>
  <c r="U155" i="15"/>
  <c r="AH149" i="15"/>
  <c r="V145" i="15"/>
  <c r="AL145" i="15"/>
  <c r="Z145" i="15"/>
  <c r="AA145" i="15" a="1"/>
  <c r="AA145" i="15" s="1"/>
  <c r="AA142" i="15" a="1"/>
  <c r="AA142" i="15" s="1"/>
  <c r="U142" i="15"/>
  <c r="AL142" i="15"/>
  <c r="E142" i="15"/>
  <c r="AE142" i="5" s="1"/>
  <c r="Z142" i="15"/>
  <c r="Z130" i="15"/>
  <c r="E128" i="15"/>
  <c r="AE128" i="5" s="1"/>
  <c r="AC128" i="15"/>
  <c r="W128" i="5" s="1"/>
  <c r="Z128" i="15"/>
  <c r="AA128" i="15" a="1"/>
  <c r="AA128" i="15" s="1"/>
  <c r="AH128" i="15"/>
  <c r="AL128" i="15"/>
  <c r="Z105" i="15"/>
  <c r="K102" i="5"/>
  <c r="AZ102" i="1"/>
  <c r="Z204" i="15"/>
  <c r="E204" i="15"/>
  <c r="AE204" i="5" s="1"/>
  <c r="Z203" i="15"/>
  <c r="AH202" i="15"/>
  <c r="AL201" i="15"/>
  <c r="U201" i="15"/>
  <c r="V198" i="15"/>
  <c r="AL198" i="15"/>
  <c r="AH198" i="15"/>
  <c r="V194" i="15"/>
  <c r="AL192" i="15"/>
  <c r="E192" i="15"/>
  <c r="AE192" i="5" s="1"/>
  <c r="AL182" i="15"/>
  <c r="V179" i="15"/>
  <c r="AL179" i="15"/>
  <c r="Z179" i="15"/>
  <c r="AH179" i="15"/>
  <c r="Z174" i="15"/>
  <c r="V172" i="15"/>
  <c r="AA171" i="15" a="1"/>
  <c r="AA171" i="15" s="1"/>
  <c r="AL166" i="15"/>
  <c r="Z160" i="15"/>
  <c r="AA159" i="15" a="1"/>
  <c r="AA159" i="15" s="1"/>
  <c r="AA158" i="15" a="1"/>
  <c r="AA158" i="15" s="1"/>
  <c r="V153" i="15"/>
  <c r="AL153" i="15"/>
  <c r="AC153" i="15"/>
  <c r="W153" i="5" s="1"/>
  <c r="U153" i="15"/>
  <c r="V129" i="15"/>
  <c r="AL129" i="15"/>
  <c r="AH129" i="15"/>
  <c r="E129" i="15"/>
  <c r="AE129" i="5" s="1"/>
  <c r="Z129" i="15"/>
  <c r="AC129" i="15"/>
  <c r="W129" i="5" s="1"/>
  <c r="AL104" i="15"/>
  <c r="AH104" i="15"/>
  <c r="AA104" i="15" a="1"/>
  <c r="AA104" i="15" s="1"/>
  <c r="E104" i="15"/>
  <c r="AE104" i="5" s="1"/>
  <c r="V104" i="15"/>
  <c r="AC104" i="15"/>
  <c r="W104" i="5" s="1"/>
  <c r="V88" i="15"/>
  <c r="AH204" i="15"/>
  <c r="U203" i="15"/>
  <c r="E201" i="15"/>
  <c r="AE201" i="5" s="1"/>
  <c r="AH196" i="15"/>
  <c r="AA196" i="15" a="1"/>
  <c r="AA196" i="15" s="1"/>
  <c r="E194" i="15"/>
  <c r="AE194" i="5" s="1"/>
  <c r="AA193" i="15" a="1"/>
  <c r="AA193" i="15" s="1"/>
  <c r="AC189" i="15"/>
  <c r="W189" i="5" s="1"/>
  <c r="Z188" i="15"/>
  <c r="E188" i="15"/>
  <c r="AE188" i="5" s="1"/>
  <c r="U187" i="15"/>
  <c r="AC183" i="15"/>
  <c r="W183" i="5" s="1"/>
  <c r="AH182" i="15"/>
  <c r="AH180" i="15"/>
  <c r="E178" i="15"/>
  <c r="AE178" i="5" s="1"/>
  <c r="U178" i="15"/>
  <c r="AC178" i="15"/>
  <c r="W178" i="5" s="1"/>
  <c r="AA176" i="15" a="1"/>
  <c r="AA176" i="15" s="1"/>
  <c r="AC176" i="15"/>
  <c r="W176" i="5" s="1"/>
  <c r="U176" i="15"/>
  <c r="V174" i="15"/>
  <c r="E172" i="15"/>
  <c r="AE172" i="5" s="1"/>
  <c r="U171" i="15"/>
  <c r="AC167" i="15"/>
  <c r="W167" i="5" s="1"/>
  <c r="AH166" i="15"/>
  <c r="V160" i="15"/>
  <c r="U159" i="15"/>
  <c r="V158" i="15"/>
  <c r="E154" i="15"/>
  <c r="AE154" i="5" s="1"/>
  <c r="U154" i="15"/>
  <c r="Z154" i="15"/>
  <c r="AC154" i="15"/>
  <c r="W154" i="5" s="1"/>
  <c r="AA149" i="15" a="1"/>
  <c r="AA149" i="15" s="1"/>
  <c r="E136" i="15"/>
  <c r="AE136" i="5" s="1"/>
  <c r="AC136" i="15"/>
  <c r="W136" i="5" s="1"/>
  <c r="AH136" i="15"/>
  <c r="AL136" i="15"/>
  <c r="V136" i="15"/>
  <c r="U106" i="15"/>
  <c r="AL92" i="15"/>
  <c r="Z92" i="15"/>
  <c r="AA92" i="15" a="1"/>
  <c r="AA92" i="15" s="1"/>
  <c r="V92" i="15"/>
  <c r="AC92" i="15"/>
  <c r="W92" i="5" s="1"/>
  <c r="U88" i="15"/>
  <c r="AC49" i="15"/>
  <c r="W49" i="5" s="1"/>
  <c r="AL203" i="15"/>
  <c r="E203" i="15"/>
  <c r="AE203" i="5" s="1"/>
  <c r="AL194" i="15"/>
  <c r="V192" i="15"/>
  <c r="E187" i="15"/>
  <c r="AE187" i="5" s="1"/>
  <c r="V175" i="15"/>
  <c r="AL175" i="15"/>
  <c r="Z175" i="15"/>
  <c r="AH175" i="15"/>
  <c r="E171" i="15"/>
  <c r="AE171" i="5" s="1"/>
  <c r="E160" i="15"/>
  <c r="AE160" i="5" s="1"/>
  <c r="E159" i="15"/>
  <c r="AE159" i="5" s="1"/>
  <c r="AA156" i="15" a="1"/>
  <c r="AA156" i="15" s="1"/>
  <c r="AC156" i="15"/>
  <c r="W156" i="5" s="1"/>
  <c r="AH156" i="15"/>
  <c r="U156" i="15"/>
  <c r="V155" i="15"/>
  <c r="AL155" i="15"/>
  <c r="Z155" i="15"/>
  <c r="AC155" i="15"/>
  <c r="W155" i="5" s="1"/>
  <c r="AH155" i="15"/>
  <c r="U149" i="15"/>
  <c r="AA130" i="15" a="1"/>
  <c r="AA130" i="15" s="1"/>
  <c r="U130" i="15"/>
  <c r="AH130" i="15"/>
  <c r="AL130" i="15"/>
  <c r="V130" i="15"/>
  <c r="E106" i="15"/>
  <c r="AE106" i="5" s="1"/>
  <c r="AL105" i="15"/>
  <c r="V105" i="15"/>
  <c r="AH105" i="15"/>
  <c r="AC105" i="15"/>
  <c r="W105" i="5" s="1"/>
  <c r="U105" i="15"/>
  <c r="Z64" i="15"/>
  <c r="E150" i="15"/>
  <c r="AE150" i="5" s="1"/>
  <c r="AL148" i="15"/>
  <c r="G139" i="5"/>
  <c r="O139" i="26"/>
  <c r="V137" i="15"/>
  <c r="AL137" i="15"/>
  <c r="AH137" i="15"/>
  <c r="E124" i="15"/>
  <c r="AE124" i="5" s="1"/>
  <c r="AC124" i="15"/>
  <c r="W124" i="5" s="1"/>
  <c r="AL103" i="15"/>
  <c r="AA103" i="15" a="1"/>
  <c r="AA103" i="15" s="1"/>
  <c r="U103" i="15"/>
  <c r="AL96" i="15"/>
  <c r="AH96" i="15"/>
  <c r="E96" i="15"/>
  <c r="AE96" i="5" s="1"/>
  <c r="AA96" i="15" a="1"/>
  <c r="AA96" i="15" s="1"/>
  <c r="U96" i="15"/>
  <c r="AL91" i="15"/>
  <c r="E91" i="15"/>
  <c r="AE91" i="5" s="1"/>
  <c r="U91" i="15"/>
  <c r="V91" i="15"/>
  <c r="AH91" i="15"/>
  <c r="E69" i="15"/>
  <c r="AE69" i="5" s="1"/>
  <c r="AL69" i="15"/>
  <c r="Z69" i="15"/>
  <c r="AC69" i="15"/>
  <c r="W69" i="5" s="1"/>
  <c r="E63" i="15"/>
  <c r="AE63" i="5" s="1"/>
  <c r="Z63" i="15"/>
  <c r="AA63" i="15" a="1"/>
  <c r="AA63" i="15" s="1"/>
  <c r="AC63" i="15"/>
  <c r="W63" i="5" s="1"/>
  <c r="E61" i="15"/>
  <c r="AE61" i="5" s="1"/>
  <c r="AC61" i="15"/>
  <c r="W61" i="5" s="1"/>
  <c r="Z61" i="15"/>
  <c r="E59" i="15"/>
  <c r="AE59" i="5" s="1"/>
  <c r="AA59" i="15" a="1"/>
  <c r="AA59" i="15" s="1"/>
  <c r="AL59" i="15"/>
  <c r="E148" i="15"/>
  <c r="AE148" i="5" s="1"/>
  <c r="E132" i="15"/>
  <c r="AE132" i="5" s="1"/>
  <c r="AC132" i="15"/>
  <c r="W132" i="5" s="1"/>
  <c r="AA126" i="15" a="1"/>
  <c r="AA126" i="15" s="1"/>
  <c r="U126" i="15"/>
  <c r="AL100" i="15"/>
  <c r="Z100" i="15"/>
  <c r="E100" i="15"/>
  <c r="AE100" i="5" s="1"/>
  <c r="AL89" i="15"/>
  <c r="E89" i="15"/>
  <c r="AE89" i="5" s="1"/>
  <c r="V89" i="15"/>
  <c r="Z89" i="15"/>
  <c r="AH89" i="15"/>
  <c r="AA89" i="15" a="1"/>
  <c r="AA89" i="15" s="1"/>
  <c r="AC85" i="15"/>
  <c r="W85" i="5" s="1"/>
  <c r="Z85" i="15"/>
  <c r="AL65" i="15"/>
  <c r="AC150" i="15"/>
  <c r="W150" i="5" s="1"/>
  <c r="AC148" i="15"/>
  <c r="W148" i="5" s="1"/>
  <c r="E140" i="15"/>
  <c r="AE140" i="5" s="1"/>
  <c r="AC140" i="15"/>
  <c r="W140" i="5" s="1"/>
  <c r="AA134" i="15" a="1"/>
  <c r="AA134" i="15" s="1"/>
  <c r="U134" i="15"/>
  <c r="V121" i="15"/>
  <c r="AC121" i="15"/>
  <c r="W121" i="5" s="1"/>
  <c r="AL118" i="15"/>
  <c r="V118" i="15"/>
  <c r="AL99" i="15"/>
  <c r="E99" i="15"/>
  <c r="AE99" i="5" s="1"/>
  <c r="AC99" i="15"/>
  <c r="W99" i="5" s="1"/>
  <c r="AC96" i="15"/>
  <c r="W96" i="5" s="1"/>
  <c r="AC91" i="15"/>
  <c r="W91" i="5" s="1"/>
  <c r="AA84" i="15" a="1"/>
  <c r="AA84" i="15" s="1"/>
  <c r="AL84" i="15"/>
  <c r="AC84" i="15"/>
  <c r="W84" i="5" s="1"/>
  <c r="E62" i="15"/>
  <c r="AE62" i="5" s="1"/>
  <c r="Z62" i="15"/>
  <c r="AC62" i="15"/>
  <c r="W62" i="5" s="1"/>
  <c r="E60" i="15"/>
  <c r="AE60" i="5" s="1"/>
  <c r="AA60" i="15" a="1"/>
  <c r="AA60" i="15" s="1"/>
  <c r="AL60" i="15"/>
  <c r="Z60" i="15"/>
  <c r="E58" i="15"/>
  <c r="AE58" i="5" s="1"/>
  <c r="AA58" i="15" a="1"/>
  <c r="AA58" i="15" s="1"/>
  <c r="AL58" i="15"/>
  <c r="Z58" i="15"/>
  <c r="Z150" i="15"/>
  <c r="AA148" i="15" a="1"/>
  <c r="AA148" i="15" s="1"/>
  <c r="E144" i="15"/>
  <c r="AE144" i="5" s="1"/>
  <c r="AH140" i="15"/>
  <c r="AA138" i="15" a="1"/>
  <c r="AA138" i="15" s="1"/>
  <c r="U138" i="15"/>
  <c r="U137" i="15"/>
  <c r="AH134" i="15"/>
  <c r="AA132" i="15" a="1"/>
  <c r="AA132" i="15" s="1"/>
  <c r="AC126" i="15"/>
  <c r="W126" i="5" s="1"/>
  <c r="V125" i="15"/>
  <c r="AL125" i="15"/>
  <c r="AH125" i="15"/>
  <c r="V124" i="15"/>
  <c r="AL116" i="15"/>
  <c r="AA116" i="15" a="1"/>
  <c r="AA116" i="15" s="1"/>
  <c r="AL108" i="15"/>
  <c r="Z108" i="15"/>
  <c r="E108" i="15"/>
  <c r="AE108" i="5" s="1"/>
  <c r="V103" i="15"/>
  <c r="AC100" i="15"/>
  <c r="W100" i="5" s="1"/>
  <c r="AH99" i="15"/>
  <c r="Z96" i="15"/>
  <c r="AA91" i="15" a="1"/>
  <c r="AA91" i="15" s="1"/>
  <c r="Z77" i="15"/>
  <c r="AC77" i="15"/>
  <c r="W77" i="5" s="1"/>
  <c r="AL77" i="15"/>
  <c r="AA69" i="15" a="1"/>
  <c r="AA69" i="15" s="1"/>
  <c r="E68" i="15"/>
  <c r="AE68" i="5" s="1"/>
  <c r="Z68" i="15"/>
  <c r="AA68" i="15" a="1"/>
  <c r="AA68" i="15" s="1"/>
  <c r="AL63" i="15"/>
  <c r="AL61" i="15"/>
  <c r="AC59" i="15"/>
  <c r="W59" i="5" s="1"/>
  <c r="E48" i="15"/>
  <c r="AE48" i="5" s="1"/>
  <c r="AC48" i="15"/>
  <c r="W48" i="5" s="1"/>
  <c r="Z48" i="15"/>
  <c r="AA48" i="15" a="1"/>
  <c r="AA48" i="15" s="1"/>
  <c r="E65" i="15"/>
  <c r="AE65" i="5" s="1"/>
  <c r="AA65" i="15" a="1"/>
  <c r="AA65" i="15" s="1"/>
  <c r="AC65" i="15"/>
  <c r="W65" i="5" s="1"/>
  <c r="AZ61" i="1"/>
  <c r="AC45" i="15"/>
  <c r="W45" i="5" s="1"/>
  <c r="Z45" i="15"/>
  <c r="AL97" i="15"/>
  <c r="V97" i="15"/>
  <c r="Z82" i="15"/>
  <c r="AL82" i="15"/>
  <c r="E74" i="15"/>
  <c r="AE74" i="5" s="1"/>
  <c r="AA74" i="15" a="1"/>
  <c r="AA74" i="15" s="1"/>
  <c r="AL74" i="15"/>
  <c r="U114" i="15"/>
  <c r="AA112" i="15" a="1"/>
  <c r="AA112" i="15" s="1"/>
  <c r="U110" i="15"/>
  <c r="U102" i="15"/>
  <c r="U97" i="15"/>
  <c r="AL95" i="15"/>
  <c r="AA95" i="15" a="1"/>
  <c r="AA95" i="15" s="1"/>
  <c r="AC95" i="15"/>
  <c r="W95" i="5" s="1"/>
  <c r="AA81" i="15" a="1"/>
  <c r="AA81" i="15" s="1"/>
  <c r="E67" i="15"/>
  <c r="AE67" i="5" s="1"/>
  <c r="Z67" i="15"/>
  <c r="AC76" i="15"/>
  <c r="W76" i="5" s="1"/>
  <c r="AA46" i="15" a="1"/>
  <c r="AA46" i="15" s="1"/>
  <c r="AC90" i="15"/>
  <c r="W90" i="5" s="1"/>
  <c r="AA76" i="15" a="1"/>
  <c r="AA76" i="15" s="1"/>
  <c r="Z66" i="15"/>
  <c r="Z47" i="15"/>
  <c r="Z46" i="15"/>
  <c r="H47" i="3"/>
  <c r="X196" i="29"/>
  <c r="J201" i="29"/>
  <c r="Q200" i="29"/>
  <c r="P199" i="29"/>
  <c r="R196" i="29"/>
  <c r="Y196" i="29"/>
  <c r="T195" i="29"/>
  <c r="X195" i="29"/>
  <c r="L194" i="29"/>
  <c r="AA193" i="29"/>
  <c r="P192" i="29"/>
  <c r="W188" i="29"/>
  <c r="AB172" i="29"/>
  <c r="Y172" i="29"/>
  <c r="L172" i="29"/>
  <c r="X172" i="29"/>
  <c r="R172" i="29"/>
  <c r="M172" i="29"/>
  <c r="S172" i="29"/>
  <c r="U172" i="29"/>
  <c r="Z172" i="29"/>
  <c r="T172" i="29"/>
  <c r="V172" i="29"/>
  <c r="AA172" i="29"/>
  <c r="P172" i="29"/>
  <c r="Q172" i="29"/>
  <c r="J172" i="29"/>
  <c r="Q201" i="29"/>
  <c r="L196" i="29"/>
  <c r="W196" i="29"/>
  <c r="Y195" i="29"/>
  <c r="M194" i="29"/>
  <c r="S194" i="29"/>
  <c r="U194" i="29"/>
  <c r="Z194" i="29"/>
  <c r="T194" i="29"/>
  <c r="V194" i="29"/>
  <c r="AA194" i="29"/>
  <c r="P194" i="29"/>
  <c r="AB188" i="29"/>
  <c r="Y188" i="29"/>
  <c r="L188" i="29"/>
  <c r="U188" i="29"/>
  <c r="Z188" i="29"/>
  <c r="T188" i="29"/>
  <c r="V188" i="29"/>
  <c r="AA188" i="29"/>
  <c r="P188" i="29"/>
  <c r="Q188" i="29"/>
  <c r="J188" i="29"/>
  <c r="W172" i="29"/>
  <c r="J153" i="29"/>
  <c r="AB153" i="29"/>
  <c r="Y153" i="29"/>
  <c r="L153" i="29"/>
  <c r="X153" i="29"/>
  <c r="R153" i="29"/>
  <c r="U153" i="29"/>
  <c r="K153" i="29"/>
  <c r="V153" i="29"/>
  <c r="S153" i="29"/>
  <c r="T153" i="29"/>
  <c r="W153" i="29"/>
  <c r="P153" i="29"/>
  <c r="Q153" i="29"/>
  <c r="Z153" i="29"/>
  <c r="AA153" i="29"/>
  <c r="P201" i="29"/>
  <c r="AA201" i="29"/>
  <c r="V201" i="29"/>
  <c r="T200" i="29"/>
  <c r="Z200" i="29"/>
  <c r="U200" i="29"/>
  <c r="S199" i="29"/>
  <c r="K196" i="29"/>
  <c r="V196" i="29"/>
  <c r="R195" i="29"/>
  <c r="W195" i="29"/>
  <c r="J194" i="29"/>
  <c r="AB194" i="29"/>
  <c r="Q193" i="29"/>
  <c r="W193" i="29"/>
  <c r="S188" i="29"/>
  <c r="T201" i="29"/>
  <c r="Z201" i="29"/>
  <c r="U201" i="29"/>
  <c r="S200" i="29"/>
  <c r="M200" i="29"/>
  <c r="K199" i="29"/>
  <c r="L195" i="29"/>
  <c r="P193" i="29"/>
  <c r="AB192" i="29"/>
  <c r="Y192" i="29"/>
  <c r="L192" i="29"/>
  <c r="X192" i="29"/>
  <c r="R192" i="29"/>
  <c r="M192" i="29"/>
  <c r="S192" i="29"/>
  <c r="R188" i="29"/>
  <c r="U164" i="29"/>
  <c r="Z164" i="29"/>
  <c r="T164" i="29"/>
  <c r="AB164" i="29"/>
  <c r="X164" i="29"/>
  <c r="S164" i="29"/>
  <c r="P164" i="29"/>
  <c r="M164" i="29"/>
  <c r="AA164" i="29"/>
  <c r="Q164" i="29"/>
  <c r="V164" i="29"/>
  <c r="J164" i="29"/>
  <c r="K164" i="29"/>
  <c r="W164" i="29"/>
  <c r="L164" i="29"/>
  <c r="Q196" i="29"/>
  <c r="J196" i="29"/>
  <c r="S201" i="29"/>
  <c r="M201" i="29"/>
  <c r="R200" i="29"/>
  <c r="X200" i="29"/>
  <c r="J199" i="29"/>
  <c r="AA196" i="29"/>
  <c r="M196" i="29"/>
  <c r="K195" i="29"/>
  <c r="M195" i="29"/>
  <c r="X194" i="29"/>
  <c r="L193" i="29"/>
  <c r="K188" i="29"/>
  <c r="M153" i="29"/>
  <c r="AB135" i="29"/>
  <c r="Y135" i="29"/>
  <c r="L135" i="29"/>
  <c r="X135" i="29"/>
  <c r="R135" i="29"/>
  <c r="V135" i="29"/>
  <c r="AA135" i="29"/>
  <c r="P135" i="29"/>
  <c r="T135" i="29"/>
  <c r="W135" i="29"/>
  <c r="Q135" i="29"/>
  <c r="Z135" i="29"/>
  <c r="M135" i="29"/>
  <c r="J135" i="29"/>
  <c r="U135" i="29"/>
  <c r="K135" i="29"/>
  <c r="S135" i="29"/>
  <c r="R201" i="29"/>
  <c r="X201" i="29"/>
  <c r="P196" i="29"/>
  <c r="Z196" i="29"/>
  <c r="U195" i="29"/>
  <c r="Z195" i="29"/>
  <c r="V195" i="29"/>
  <c r="AA195" i="29"/>
  <c r="P195" i="29"/>
  <c r="Q195" i="29"/>
  <c r="AB180" i="29"/>
  <c r="Y180" i="29"/>
  <c r="L180" i="29"/>
  <c r="X180" i="29"/>
  <c r="R180" i="29"/>
  <c r="M180" i="29"/>
  <c r="S180" i="29"/>
  <c r="U180" i="29"/>
  <c r="Z180" i="29"/>
  <c r="T180" i="29"/>
  <c r="V180" i="29"/>
  <c r="AA180" i="29"/>
  <c r="P180" i="29"/>
  <c r="Q180" i="29"/>
  <c r="J180" i="29"/>
  <c r="L201" i="29"/>
  <c r="Y201" i="29"/>
  <c r="AB199" i="29"/>
  <c r="Y199" i="29"/>
  <c r="L199" i="29"/>
  <c r="X199" i="29"/>
  <c r="R199" i="29"/>
  <c r="T196" i="29"/>
  <c r="AB196" i="29"/>
  <c r="AB195" i="29"/>
  <c r="Q194" i="29"/>
  <c r="W194" i="29"/>
  <c r="X193" i="29"/>
  <c r="R193" i="29"/>
  <c r="M193" i="29"/>
  <c r="S193" i="29"/>
  <c r="U193" i="29"/>
  <c r="Z193" i="29"/>
  <c r="T193" i="29"/>
  <c r="R191" i="29"/>
  <c r="X191" i="29"/>
  <c r="Q187" i="29"/>
  <c r="P186" i="29"/>
  <c r="AA186" i="29"/>
  <c r="V186" i="29"/>
  <c r="T185" i="29"/>
  <c r="Z185" i="29"/>
  <c r="U185" i="29"/>
  <c r="S184" i="29"/>
  <c r="M184" i="29"/>
  <c r="R183" i="29"/>
  <c r="X183" i="29"/>
  <c r="Q179" i="29"/>
  <c r="P178" i="29"/>
  <c r="AA178" i="29"/>
  <c r="V178" i="29"/>
  <c r="T177" i="29"/>
  <c r="Z177" i="29"/>
  <c r="U177" i="29"/>
  <c r="S176" i="29"/>
  <c r="M176" i="29"/>
  <c r="R175" i="29"/>
  <c r="X175" i="29"/>
  <c r="Y174" i="29"/>
  <c r="Q171" i="29"/>
  <c r="P170" i="29"/>
  <c r="AA170" i="29"/>
  <c r="V170" i="29"/>
  <c r="T169" i="29"/>
  <c r="Z169" i="29"/>
  <c r="U169" i="29"/>
  <c r="S168" i="29"/>
  <c r="M168" i="29"/>
  <c r="R167" i="29"/>
  <c r="X167" i="29"/>
  <c r="L166" i="29"/>
  <c r="Y166" i="29"/>
  <c r="J165" i="29"/>
  <c r="AB163" i="29"/>
  <c r="Y163" i="29"/>
  <c r="L163" i="29"/>
  <c r="M163" i="29"/>
  <c r="S163" i="29"/>
  <c r="K161" i="29"/>
  <c r="U158" i="29"/>
  <c r="Z158" i="29"/>
  <c r="T158" i="29"/>
  <c r="Q158" i="29"/>
  <c r="J158" i="29"/>
  <c r="X157" i="29"/>
  <c r="X156" i="29"/>
  <c r="R156" i="29"/>
  <c r="U156" i="29"/>
  <c r="Z156" i="29"/>
  <c r="T156" i="29"/>
  <c r="V156" i="29"/>
  <c r="AA156" i="29"/>
  <c r="P156" i="29"/>
  <c r="X155" i="29"/>
  <c r="S150" i="29"/>
  <c r="Y150" i="29"/>
  <c r="R149" i="29"/>
  <c r="W149" i="29"/>
  <c r="L191" i="29"/>
  <c r="Y191" i="29"/>
  <c r="P187" i="29"/>
  <c r="AA187" i="29"/>
  <c r="V187" i="29"/>
  <c r="T186" i="29"/>
  <c r="Z186" i="29"/>
  <c r="U186" i="29"/>
  <c r="S185" i="29"/>
  <c r="M185" i="29"/>
  <c r="R184" i="29"/>
  <c r="X184" i="29"/>
  <c r="L183" i="29"/>
  <c r="Y183" i="29"/>
  <c r="P179" i="29"/>
  <c r="AA179" i="29"/>
  <c r="V179" i="29"/>
  <c r="T178" i="29"/>
  <c r="Z178" i="29"/>
  <c r="U178" i="29"/>
  <c r="S177" i="29"/>
  <c r="M177" i="29"/>
  <c r="R176" i="29"/>
  <c r="X176" i="29"/>
  <c r="L175" i="29"/>
  <c r="Y175" i="29"/>
  <c r="P171" i="29"/>
  <c r="AA171" i="29"/>
  <c r="V171" i="29"/>
  <c r="T170" i="29"/>
  <c r="Z170" i="29"/>
  <c r="U170" i="29"/>
  <c r="S169" i="29"/>
  <c r="M169" i="29"/>
  <c r="R168" i="29"/>
  <c r="X168" i="29"/>
  <c r="L167" i="29"/>
  <c r="Y167" i="29"/>
  <c r="U165" i="29"/>
  <c r="J161" i="29"/>
  <c r="AB161" i="29"/>
  <c r="Y161" i="29"/>
  <c r="L161" i="29"/>
  <c r="X161" i="29"/>
  <c r="R161" i="29"/>
  <c r="T157" i="29"/>
  <c r="Y157" i="29"/>
  <c r="Q155" i="29"/>
  <c r="W155" i="29"/>
  <c r="R150" i="29"/>
  <c r="W150" i="29"/>
  <c r="L149" i="29"/>
  <c r="AA147" i="29"/>
  <c r="AB113" i="29"/>
  <c r="Y113" i="29"/>
  <c r="L113" i="29"/>
  <c r="M113" i="29"/>
  <c r="S113" i="29"/>
  <c r="U113" i="29"/>
  <c r="Z113" i="29"/>
  <c r="T113" i="29"/>
  <c r="V113" i="29"/>
  <c r="AA113" i="29"/>
  <c r="P113" i="29"/>
  <c r="J113" i="29"/>
  <c r="X113" i="29"/>
  <c r="K113" i="29"/>
  <c r="R113" i="29"/>
  <c r="Q113" i="29"/>
  <c r="T187" i="29"/>
  <c r="Z187" i="29"/>
  <c r="U187" i="29"/>
  <c r="S186" i="29"/>
  <c r="M186" i="29"/>
  <c r="R185" i="29"/>
  <c r="X185" i="29"/>
  <c r="L184" i="29"/>
  <c r="Y184" i="29"/>
  <c r="T179" i="29"/>
  <c r="Z179" i="29"/>
  <c r="U179" i="29"/>
  <c r="S178" i="29"/>
  <c r="M178" i="29"/>
  <c r="R177" i="29"/>
  <c r="X177" i="29"/>
  <c r="L176" i="29"/>
  <c r="Y176" i="29"/>
  <c r="T171" i="29"/>
  <c r="Z171" i="29"/>
  <c r="U171" i="29"/>
  <c r="S170" i="29"/>
  <c r="M170" i="29"/>
  <c r="R169" i="29"/>
  <c r="X169" i="29"/>
  <c r="L168" i="29"/>
  <c r="Y168" i="29"/>
  <c r="Q165" i="29"/>
  <c r="Z165" i="29"/>
  <c r="M165" i="29"/>
  <c r="R157" i="29"/>
  <c r="W157" i="29"/>
  <c r="P155" i="29"/>
  <c r="L150" i="29"/>
  <c r="V150" i="29"/>
  <c r="W147" i="29"/>
  <c r="S187" i="29"/>
  <c r="R186" i="29"/>
  <c r="X186" i="29"/>
  <c r="L185" i="29"/>
  <c r="Y185" i="29"/>
  <c r="AB185" i="29"/>
  <c r="S179" i="29"/>
  <c r="R178" i="29"/>
  <c r="X178" i="29"/>
  <c r="L177" i="29"/>
  <c r="Y177" i="29"/>
  <c r="AB177" i="29"/>
  <c r="S171" i="29"/>
  <c r="R170" i="29"/>
  <c r="X170" i="29"/>
  <c r="L169" i="29"/>
  <c r="Y169" i="29"/>
  <c r="AB169" i="29"/>
  <c r="V165" i="29"/>
  <c r="AA165" i="29"/>
  <c r="P165" i="29"/>
  <c r="L157" i="29"/>
  <c r="R155" i="29"/>
  <c r="K150" i="29"/>
  <c r="M149" i="29"/>
  <c r="S149" i="29"/>
  <c r="V149" i="29"/>
  <c r="AA149" i="29"/>
  <c r="P149" i="29"/>
  <c r="Q149" i="29"/>
  <c r="X148" i="29"/>
  <c r="R148" i="29"/>
  <c r="M148" i="29"/>
  <c r="S148" i="29"/>
  <c r="U148" i="29"/>
  <c r="Z148" i="29"/>
  <c r="T148" i="29"/>
  <c r="V148" i="29"/>
  <c r="AA148" i="29"/>
  <c r="P148" i="29"/>
  <c r="Q147" i="29"/>
  <c r="M157" i="29"/>
  <c r="S157" i="29"/>
  <c r="V157" i="29"/>
  <c r="AA157" i="29"/>
  <c r="P157" i="29"/>
  <c r="Q157" i="29"/>
  <c r="AB147" i="29"/>
  <c r="Y147" i="29"/>
  <c r="L147" i="29"/>
  <c r="X147" i="29"/>
  <c r="R147" i="29"/>
  <c r="M147" i="29"/>
  <c r="S147" i="29"/>
  <c r="U147" i="29"/>
  <c r="Z147" i="29"/>
  <c r="T147" i="29"/>
  <c r="J186" i="29"/>
  <c r="Q185" i="29"/>
  <c r="J178" i="29"/>
  <c r="Q177" i="29"/>
  <c r="J170" i="29"/>
  <c r="Q169" i="29"/>
  <c r="AB157" i="29"/>
  <c r="AB155" i="29"/>
  <c r="Y155" i="29"/>
  <c r="L155" i="29"/>
  <c r="M155" i="29"/>
  <c r="S155" i="29"/>
  <c r="U155" i="29"/>
  <c r="Z155" i="29"/>
  <c r="T155" i="29"/>
  <c r="U150" i="29"/>
  <c r="Z150" i="29"/>
  <c r="T150" i="29"/>
  <c r="Q150" i="29"/>
  <c r="J150" i="29"/>
  <c r="K147" i="29"/>
  <c r="K145" i="29"/>
  <c r="X144" i="29"/>
  <c r="R144" i="29"/>
  <c r="M144" i="29"/>
  <c r="S144" i="29"/>
  <c r="Q144" i="29"/>
  <c r="V139" i="29"/>
  <c r="AA139" i="29"/>
  <c r="P139" i="29"/>
  <c r="Q139" i="29"/>
  <c r="AB139" i="29"/>
  <c r="Y139" i="29"/>
  <c r="L139" i="29"/>
  <c r="Q137" i="29"/>
  <c r="Y137" i="29"/>
  <c r="T136" i="29"/>
  <c r="W136" i="29"/>
  <c r="Z131" i="29"/>
  <c r="Z127" i="29"/>
  <c r="Q124" i="29"/>
  <c r="J124" i="29"/>
  <c r="X124" i="29"/>
  <c r="R124" i="29"/>
  <c r="T119" i="29"/>
  <c r="V105" i="29"/>
  <c r="AA105" i="29"/>
  <c r="P105" i="29"/>
  <c r="Q105" i="29"/>
  <c r="AB105" i="29"/>
  <c r="Y105" i="29"/>
  <c r="L105" i="29"/>
  <c r="U105" i="29"/>
  <c r="K105" i="29"/>
  <c r="R105" i="29"/>
  <c r="W105" i="29"/>
  <c r="S105" i="29"/>
  <c r="X105" i="29"/>
  <c r="T105" i="29"/>
  <c r="Z105" i="29"/>
  <c r="AB86" i="29"/>
  <c r="Y86" i="29"/>
  <c r="L86" i="29"/>
  <c r="X86" i="29"/>
  <c r="R86" i="29"/>
  <c r="M86" i="29"/>
  <c r="S86" i="29"/>
  <c r="U86" i="29"/>
  <c r="Z86" i="29"/>
  <c r="T86" i="29"/>
  <c r="V86" i="29"/>
  <c r="AA86" i="29"/>
  <c r="P86" i="29"/>
  <c r="Q86" i="29"/>
  <c r="J86" i="29"/>
  <c r="W86" i="29"/>
  <c r="R162" i="29"/>
  <c r="X162" i="29"/>
  <c r="J159" i="29"/>
  <c r="R154" i="29"/>
  <c r="X154" i="29"/>
  <c r="J151" i="29"/>
  <c r="AA144" i="29"/>
  <c r="Q143" i="29"/>
  <c r="K140" i="29"/>
  <c r="P137" i="29"/>
  <c r="W137" i="29"/>
  <c r="L136" i="29"/>
  <c r="Q132" i="29"/>
  <c r="J132" i="29"/>
  <c r="X132" i="29"/>
  <c r="R132" i="29"/>
  <c r="K129" i="29"/>
  <c r="X128" i="29"/>
  <c r="R128" i="29"/>
  <c r="M128" i="29"/>
  <c r="S128" i="29"/>
  <c r="Q128" i="29"/>
  <c r="Z124" i="29"/>
  <c r="T123" i="29"/>
  <c r="X123" i="29"/>
  <c r="K119" i="29"/>
  <c r="M115" i="29"/>
  <c r="S115" i="29"/>
  <c r="V115" i="29"/>
  <c r="AA115" i="29"/>
  <c r="P115" i="29"/>
  <c r="Q115" i="29"/>
  <c r="J115" i="29"/>
  <c r="AB115" i="29"/>
  <c r="Y115" i="29"/>
  <c r="L115" i="29"/>
  <c r="J105" i="29"/>
  <c r="M145" i="29"/>
  <c r="S145" i="29"/>
  <c r="U145" i="29"/>
  <c r="Z145" i="29"/>
  <c r="T145" i="29"/>
  <c r="J145" i="29"/>
  <c r="R137" i="29"/>
  <c r="K136" i="29"/>
  <c r="V136" i="29"/>
  <c r="T131" i="29"/>
  <c r="X131" i="29"/>
  <c r="Q127" i="29"/>
  <c r="W127" i="29"/>
  <c r="S123" i="29"/>
  <c r="W123" i="29"/>
  <c r="P159" i="29"/>
  <c r="AA159" i="29"/>
  <c r="V159" i="29"/>
  <c r="P151" i="29"/>
  <c r="AA151" i="29"/>
  <c r="V151" i="29"/>
  <c r="X145" i="29"/>
  <c r="P144" i="29"/>
  <c r="Y144" i="29"/>
  <c r="AB143" i="29"/>
  <c r="Y143" i="29"/>
  <c r="L143" i="29"/>
  <c r="X143" i="29"/>
  <c r="R143" i="29"/>
  <c r="V143" i="29"/>
  <c r="AA143" i="29"/>
  <c r="P143" i="29"/>
  <c r="Q140" i="29"/>
  <c r="J140" i="29"/>
  <c r="X140" i="29"/>
  <c r="R140" i="29"/>
  <c r="L137" i="29"/>
  <c r="J136" i="29"/>
  <c r="S131" i="29"/>
  <c r="M129" i="29"/>
  <c r="S129" i="29"/>
  <c r="U129" i="29"/>
  <c r="Z129" i="29"/>
  <c r="T129" i="29"/>
  <c r="J129" i="29"/>
  <c r="T127" i="29"/>
  <c r="T124" i="29"/>
  <c r="Y124" i="29"/>
  <c r="R123" i="29"/>
  <c r="M121" i="29"/>
  <c r="S121" i="29"/>
  <c r="U121" i="29"/>
  <c r="Z121" i="29"/>
  <c r="T121" i="29"/>
  <c r="V121" i="29"/>
  <c r="AA121" i="29"/>
  <c r="P121" i="29"/>
  <c r="J121" i="29"/>
  <c r="M105" i="29"/>
  <c r="X136" i="29"/>
  <c r="R136" i="29"/>
  <c r="M136" i="29"/>
  <c r="S136" i="29"/>
  <c r="Q136" i="29"/>
  <c r="AB127" i="29"/>
  <c r="Y127" i="29"/>
  <c r="L127" i="29"/>
  <c r="X127" i="29"/>
  <c r="R127" i="29"/>
  <c r="V127" i="29"/>
  <c r="AA127" i="29"/>
  <c r="P127" i="29"/>
  <c r="J119" i="29"/>
  <c r="AB119" i="29"/>
  <c r="Y119" i="29"/>
  <c r="L119" i="29"/>
  <c r="X119" i="29"/>
  <c r="R119" i="29"/>
  <c r="M119" i="29"/>
  <c r="S119" i="29"/>
  <c r="V119" i="29"/>
  <c r="AA119" i="29"/>
  <c r="P119" i="29"/>
  <c r="AA136" i="29"/>
  <c r="K127" i="29"/>
  <c r="U127" i="29"/>
  <c r="V123" i="29"/>
  <c r="AA123" i="29"/>
  <c r="P123" i="29"/>
  <c r="Q123" i="29"/>
  <c r="AB123" i="29"/>
  <c r="Y123" i="29"/>
  <c r="L123" i="29"/>
  <c r="M137" i="29"/>
  <c r="S137" i="29"/>
  <c r="U137" i="29"/>
  <c r="Z137" i="29"/>
  <c r="T137" i="29"/>
  <c r="J137" i="29"/>
  <c r="Z136" i="29"/>
  <c r="V131" i="29"/>
  <c r="AA131" i="29"/>
  <c r="P131" i="29"/>
  <c r="Q131" i="29"/>
  <c r="AB131" i="29"/>
  <c r="Y131" i="29"/>
  <c r="L131" i="29"/>
  <c r="J127" i="29"/>
  <c r="M127" i="29"/>
  <c r="U119" i="29"/>
  <c r="S141" i="29"/>
  <c r="M141" i="29"/>
  <c r="M133" i="29"/>
  <c r="Q120" i="29"/>
  <c r="R116" i="29"/>
  <c r="X116" i="29"/>
  <c r="Q112" i="29"/>
  <c r="P111" i="29"/>
  <c r="AA111" i="29"/>
  <c r="V111" i="29"/>
  <c r="T110" i="29"/>
  <c r="W110" i="29"/>
  <c r="T109" i="29"/>
  <c r="W109" i="29"/>
  <c r="K106" i="29"/>
  <c r="K102" i="29"/>
  <c r="T111" i="29"/>
  <c r="Z111" i="29"/>
  <c r="U111" i="29"/>
  <c r="L110" i="29"/>
  <c r="S109" i="29"/>
  <c r="T120" i="29"/>
  <c r="Z120" i="29"/>
  <c r="U120" i="29"/>
  <c r="T112" i="29"/>
  <c r="Z112" i="29"/>
  <c r="U112" i="29"/>
  <c r="S111" i="29"/>
  <c r="M111" i="29"/>
  <c r="K110" i="29"/>
  <c r="K109" i="29"/>
  <c r="Q106" i="29"/>
  <c r="J106" i="29"/>
  <c r="X106" i="29"/>
  <c r="R106" i="29"/>
  <c r="AA102" i="29"/>
  <c r="AB59" i="29"/>
  <c r="Y59" i="29"/>
  <c r="L59" i="29"/>
  <c r="X59" i="29"/>
  <c r="R59" i="29"/>
  <c r="M59" i="29"/>
  <c r="S59" i="29"/>
  <c r="U59" i="29"/>
  <c r="Z59" i="29"/>
  <c r="T59" i="29"/>
  <c r="V59" i="29"/>
  <c r="AA59" i="29"/>
  <c r="P59" i="29"/>
  <c r="Q59" i="29"/>
  <c r="J59" i="29"/>
  <c r="W59" i="29"/>
  <c r="V122" i="29"/>
  <c r="S120" i="29"/>
  <c r="M120" i="29"/>
  <c r="J116" i="29"/>
  <c r="P114" i="29"/>
  <c r="AA114" i="29"/>
  <c r="V114" i="29"/>
  <c r="S112" i="29"/>
  <c r="M112" i="29"/>
  <c r="R111" i="29"/>
  <c r="X111" i="29"/>
  <c r="J110" i="29"/>
  <c r="V110" i="29"/>
  <c r="J109" i="29"/>
  <c r="V109" i="29"/>
  <c r="Z106" i="29"/>
  <c r="Y102" i="29"/>
  <c r="J141" i="29"/>
  <c r="R120" i="29"/>
  <c r="X120" i="29"/>
  <c r="Q116" i="29"/>
  <c r="Z114" i="29"/>
  <c r="R112" i="29"/>
  <c r="X112" i="29"/>
  <c r="L111" i="29"/>
  <c r="Y111" i="29"/>
  <c r="AB111" i="29"/>
  <c r="P106" i="29"/>
  <c r="AB101" i="29"/>
  <c r="Y101" i="29"/>
  <c r="L101" i="29"/>
  <c r="X101" i="29"/>
  <c r="R101" i="29"/>
  <c r="M101" i="29"/>
  <c r="S101" i="29"/>
  <c r="V101" i="29"/>
  <c r="AA101" i="29"/>
  <c r="P101" i="29"/>
  <c r="Q101" i="29"/>
  <c r="AB94" i="29"/>
  <c r="Y94" i="29"/>
  <c r="L94" i="29"/>
  <c r="X94" i="29"/>
  <c r="R94" i="29"/>
  <c r="M94" i="29"/>
  <c r="S94" i="29"/>
  <c r="U94" i="29"/>
  <c r="Z94" i="29"/>
  <c r="T94" i="29"/>
  <c r="V94" i="29"/>
  <c r="AA94" i="29"/>
  <c r="P94" i="29"/>
  <c r="Q94" i="29"/>
  <c r="J94" i="29"/>
  <c r="AB67" i="29"/>
  <c r="Y67" i="29"/>
  <c r="L67" i="29"/>
  <c r="X67" i="29"/>
  <c r="R67" i="29"/>
  <c r="M67" i="29"/>
  <c r="S67" i="29"/>
  <c r="U67" i="29"/>
  <c r="Z67" i="29"/>
  <c r="T67" i="29"/>
  <c r="V67" i="29"/>
  <c r="AA67" i="29"/>
  <c r="P67" i="29"/>
  <c r="Q67" i="29"/>
  <c r="J67" i="29"/>
  <c r="W67" i="29"/>
  <c r="K59" i="29"/>
  <c r="X110" i="29"/>
  <c r="R110" i="29"/>
  <c r="M110" i="29"/>
  <c r="S110" i="29"/>
  <c r="AB109" i="29"/>
  <c r="Y109" i="29"/>
  <c r="L109" i="29"/>
  <c r="X109" i="29"/>
  <c r="R109" i="29"/>
  <c r="J111" i="29"/>
  <c r="Q110" i="29"/>
  <c r="Z110" i="29"/>
  <c r="Q109" i="29"/>
  <c r="Z109" i="29"/>
  <c r="X102" i="29"/>
  <c r="R102" i="29"/>
  <c r="M102" i="29"/>
  <c r="S102" i="29"/>
  <c r="U102" i="29"/>
  <c r="Z102" i="29"/>
  <c r="T102" i="29"/>
  <c r="Q102" i="29"/>
  <c r="J102" i="29"/>
  <c r="S98" i="29"/>
  <c r="M98" i="29"/>
  <c r="R97" i="29"/>
  <c r="X97" i="29"/>
  <c r="Q93" i="29"/>
  <c r="S90" i="29"/>
  <c r="M90" i="29"/>
  <c r="R89" i="29"/>
  <c r="X89" i="29"/>
  <c r="Q85" i="29"/>
  <c r="T83" i="29"/>
  <c r="Z83" i="29"/>
  <c r="M83" i="29"/>
  <c r="Q82" i="29"/>
  <c r="U81" i="29"/>
  <c r="J80" i="29"/>
  <c r="U78" i="29"/>
  <c r="Z78" i="29"/>
  <c r="T78" i="29"/>
  <c r="J78" i="29"/>
  <c r="AB78" i="29"/>
  <c r="Y78" i="29"/>
  <c r="L78" i="29"/>
  <c r="X78" i="29"/>
  <c r="R78" i="29"/>
  <c r="AB75" i="29"/>
  <c r="Y75" i="29"/>
  <c r="L75" i="29"/>
  <c r="M75" i="29"/>
  <c r="S75" i="29"/>
  <c r="U75" i="29"/>
  <c r="Z75" i="29"/>
  <c r="T75" i="29"/>
  <c r="V75" i="29"/>
  <c r="AA75" i="29"/>
  <c r="P75" i="29"/>
  <c r="Q75" i="29"/>
  <c r="J75" i="29"/>
  <c r="J73" i="29"/>
  <c r="AB73" i="29"/>
  <c r="Y73" i="29"/>
  <c r="L73" i="29"/>
  <c r="X73" i="29"/>
  <c r="R73" i="29"/>
  <c r="M73" i="29"/>
  <c r="S73" i="29"/>
  <c r="U73" i="29"/>
  <c r="Z73" i="29"/>
  <c r="T73" i="29"/>
  <c r="V73" i="29"/>
  <c r="AA73" i="29"/>
  <c r="P73" i="29"/>
  <c r="J103" i="29"/>
  <c r="R98" i="29"/>
  <c r="X98" i="29"/>
  <c r="L97" i="29"/>
  <c r="Y97" i="29"/>
  <c r="AB97" i="29"/>
  <c r="J95" i="29"/>
  <c r="P93" i="29"/>
  <c r="AA93" i="29"/>
  <c r="V93" i="29"/>
  <c r="R90" i="29"/>
  <c r="X90" i="29"/>
  <c r="L89" i="29"/>
  <c r="Y89" i="29"/>
  <c r="AB89" i="29"/>
  <c r="J87" i="29"/>
  <c r="P85" i="29"/>
  <c r="AA85" i="29"/>
  <c r="V85" i="29"/>
  <c r="S83" i="29"/>
  <c r="K82" i="29"/>
  <c r="W82" i="29"/>
  <c r="Q81" i="29"/>
  <c r="Z81" i="29"/>
  <c r="M81" i="29"/>
  <c r="K78" i="29"/>
  <c r="AB51" i="29"/>
  <c r="Y51" i="29"/>
  <c r="L51" i="29"/>
  <c r="X51" i="29"/>
  <c r="R51" i="29"/>
  <c r="M51" i="29"/>
  <c r="S51" i="29"/>
  <c r="U51" i="29"/>
  <c r="Z51" i="29"/>
  <c r="T51" i="29"/>
  <c r="V51" i="29"/>
  <c r="AA51" i="29"/>
  <c r="P51" i="29"/>
  <c r="Q51" i="29"/>
  <c r="J51" i="29"/>
  <c r="V81" i="29"/>
  <c r="AA81" i="29"/>
  <c r="P81" i="29"/>
  <c r="M80" i="29"/>
  <c r="S80" i="29"/>
  <c r="U80" i="29"/>
  <c r="Z80" i="29"/>
  <c r="T80" i="29"/>
  <c r="J97" i="29"/>
  <c r="S93" i="29"/>
  <c r="M93" i="29"/>
  <c r="J89" i="29"/>
  <c r="S85" i="29"/>
  <c r="M85" i="29"/>
  <c r="S81" i="29"/>
  <c r="X81" i="29"/>
  <c r="AB81" i="29"/>
  <c r="Q80" i="29"/>
  <c r="X80" i="29"/>
  <c r="W51" i="29"/>
  <c r="AB43" i="29"/>
  <c r="Y43" i="29"/>
  <c r="L43" i="29"/>
  <c r="X43" i="29"/>
  <c r="R43" i="29"/>
  <c r="M43" i="29"/>
  <c r="S43" i="29"/>
  <c r="U43" i="29"/>
  <c r="Z43" i="29"/>
  <c r="T43" i="29"/>
  <c r="V43" i="29"/>
  <c r="AA43" i="29"/>
  <c r="P43" i="29"/>
  <c r="Q43" i="29"/>
  <c r="J43" i="29"/>
  <c r="P104" i="29"/>
  <c r="AA104" i="29"/>
  <c r="V104" i="29"/>
  <c r="T103" i="29"/>
  <c r="Z103" i="29"/>
  <c r="U103" i="29"/>
  <c r="J98" i="29"/>
  <c r="Q97" i="29"/>
  <c r="P96" i="29"/>
  <c r="AA96" i="29"/>
  <c r="V96" i="29"/>
  <c r="T95" i="29"/>
  <c r="Z95" i="29"/>
  <c r="U95" i="29"/>
  <c r="R93" i="29"/>
  <c r="X93" i="29"/>
  <c r="L92" i="29"/>
  <c r="Y92" i="29"/>
  <c r="J90" i="29"/>
  <c r="Q89" i="29"/>
  <c r="P88" i="29"/>
  <c r="AA88" i="29"/>
  <c r="V88" i="29"/>
  <c r="T87" i="29"/>
  <c r="Z87" i="29"/>
  <c r="U87" i="29"/>
  <c r="R85" i="29"/>
  <c r="X85" i="29"/>
  <c r="L84" i="29"/>
  <c r="Y84" i="29"/>
  <c r="K83" i="29"/>
  <c r="W83" i="29"/>
  <c r="P82" i="29"/>
  <c r="AA82" i="29"/>
  <c r="U82" i="29"/>
  <c r="R81" i="29"/>
  <c r="Y81" i="29"/>
  <c r="P80" i="29"/>
  <c r="Y80" i="29"/>
  <c r="R75" i="29"/>
  <c r="T104" i="29"/>
  <c r="Z104" i="29"/>
  <c r="S103" i="29"/>
  <c r="Q98" i="29"/>
  <c r="P97" i="29"/>
  <c r="AA97" i="29"/>
  <c r="V97" i="29"/>
  <c r="T96" i="29"/>
  <c r="Z96" i="29"/>
  <c r="S95" i="29"/>
  <c r="L93" i="29"/>
  <c r="Y93" i="29"/>
  <c r="Q90" i="29"/>
  <c r="P89" i="29"/>
  <c r="AA89" i="29"/>
  <c r="V89" i="29"/>
  <c r="T88" i="29"/>
  <c r="Z88" i="29"/>
  <c r="S87" i="29"/>
  <c r="L85" i="29"/>
  <c r="Y85" i="29"/>
  <c r="J83" i="29"/>
  <c r="T82" i="29"/>
  <c r="Z82" i="29"/>
  <c r="M82" i="29"/>
  <c r="L81" i="29"/>
  <c r="W81" i="29"/>
  <c r="R80" i="29"/>
  <c r="W80" i="29"/>
  <c r="V79" i="29"/>
  <c r="AA79" i="29"/>
  <c r="P79" i="29"/>
  <c r="X79" i="29"/>
  <c r="R79" i="29"/>
  <c r="M79" i="29"/>
  <c r="S79" i="29"/>
  <c r="W78" i="29"/>
  <c r="K75" i="29"/>
  <c r="W43" i="29"/>
  <c r="L77" i="29"/>
  <c r="Y77" i="29"/>
  <c r="Q74" i="29"/>
  <c r="T72" i="29"/>
  <c r="Z72" i="29"/>
  <c r="U72" i="29"/>
  <c r="S71" i="29"/>
  <c r="M71" i="29"/>
  <c r="R70" i="29"/>
  <c r="X70" i="29"/>
  <c r="L69" i="29"/>
  <c r="Y69" i="29"/>
  <c r="P65" i="29"/>
  <c r="AA65" i="29"/>
  <c r="V65" i="29"/>
  <c r="T64" i="29"/>
  <c r="Z64" i="29"/>
  <c r="U64" i="29"/>
  <c r="S63" i="29"/>
  <c r="M63" i="29"/>
  <c r="R62" i="29"/>
  <c r="X62" i="29"/>
  <c r="P57" i="29"/>
  <c r="AA57" i="29"/>
  <c r="V57" i="29"/>
  <c r="R54" i="29"/>
  <c r="X54" i="29"/>
  <c r="P49" i="29"/>
  <c r="AA49" i="29"/>
  <c r="V49" i="29"/>
  <c r="R46" i="29"/>
  <c r="X46" i="29"/>
  <c r="S72" i="29"/>
  <c r="M72" i="29"/>
  <c r="R71" i="29"/>
  <c r="X71" i="29"/>
  <c r="L70" i="29"/>
  <c r="Y70" i="29"/>
  <c r="AB70" i="29"/>
  <c r="V66" i="29"/>
  <c r="T65" i="29"/>
  <c r="Z65" i="29"/>
  <c r="U65" i="29"/>
  <c r="S64" i="29"/>
  <c r="M64" i="29"/>
  <c r="L62" i="29"/>
  <c r="Y62" i="29"/>
  <c r="AB62" i="29"/>
  <c r="T57" i="29"/>
  <c r="Z57" i="29"/>
  <c r="U57" i="29"/>
  <c r="L54" i="29"/>
  <c r="Y54" i="29"/>
  <c r="AB54" i="29"/>
  <c r="T49" i="29"/>
  <c r="Z49" i="29"/>
  <c r="U49" i="29"/>
  <c r="L46" i="29"/>
  <c r="Y46" i="29"/>
  <c r="AB46" i="29"/>
  <c r="S65" i="29"/>
  <c r="M65" i="29"/>
  <c r="S57" i="29"/>
  <c r="M57" i="29"/>
  <c r="S49" i="29"/>
  <c r="M49" i="29"/>
  <c r="J70" i="29"/>
  <c r="R65" i="29"/>
  <c r="X65" i="29"/>
  <c r="J62" i="29"/>
  <c r="R57" i="29"/>
  <c r="X57" i="29"/>
  <c r="J54" i="29"/>
  <c r="V52" i="29"/>
  <c r="R49" i="29"/>
  <c r="X49" i="29"/>
  <c r="J46" i="29"/>
  <c r="P44" i="29"/>
  <c r="AA44" i="29"/>
  <c r="V44" i="29"/>
  <c r="M42" i="29"/>
  <c r="Q70" i="29"/>
  <c r="L65" i="29"/>
  <c r="Y65" i="29"/>
  <c r="AB65" i="29"/>
  <c r="Q62" i="29"/>
  <c r="L57" i="29"/>
  <c r="Y57" i="29"/>
  <c r="AB57" i="29"/>
  <c r="Q54" i="29"/>
  <c r="AA53" i="29"/>
  <c r="V53" i="29"/>
  <c r="L49" i="29"/>
  <c r="Y49" i="29"/>
  <c r="AB49" i="29"/>
  <c r="Q46" i="29"/>
  <c r="P45" i="29"/>
  <c r="AA45" i="29"/>
  <c r="V45" i="29"/>
  <c r="T44" i="29"/>
  <c r="Z44" i="29"/>
  <c r="U44" i="29"/>
  <c r="P46" i="29"/>
  <c r="AA46" i="29"/>
  <c r="V46" i="29"/>
  <c r="T45" i="29"/>
  <c r="Z45" i="29"/>
  <c r="U45" i="29"/>
  <c r="S44" i="29"/>
  <c r="M44" i="29"/>
  <c r="Q72" i="29"/>
  <c r="P71" i="29"/>
  <c r="AA71" i="29"/>
  <c r="V71" i="29"/>
  <c r="T70" i="29"/>
  <c r="Z70" i="29"/>
  <c r="J65" i="29"/>
  <c r="Q64" i="29"/>
  <c r="P63" i="29"/>
  <c r="AA63" i="29"/>
  <c r="V63" i="29"/>
  <c r="T62" i="29"/>
  <c r="Z62" i="29"/>
  <c r="J57" i="29"/>
  <c r="T54" i="29"/>
  <c r="Z54" i="29"/>
  <c r="J49" i="29"/>
  <c r="P47" i="29"/>
  <c r="AA47" i="29"/>
  <c r="V47" i="29"/>
  <c r="T46" i="29"/>
  <c r="Z46" i="29"/>
  <c r="S45" i="29"/>
  <c r="R44" i="29"/>
  <c r="X44" i="29"/>
  <c r="AL113" i="15"/>
  <c r="Z113" i="15"/>
  <c r="AA113" i="15" a="1"/>
  <c r="AA113" i="15" s="1"/>
  <c r="E113" i="15"/>
  <c r="AE113" i="5" s="1"/>
  <c r="AH113" i="15"/>
  <c r="U113" i="15"/>
  <c r="AC111" i="15"/>
  <c r="W111" i="5" s="1"/>
  <c r="AL119" i="15"/>
  <c r="E119" i="15"/>
  <c r="AE119" i="5" s="1"/>
  <c r="AH119" i="15"/>
  <c r="U119" i="15"/>
  <c r="Z119" i="15"/>
  <c r="AA119" i="15" a="1"/>
  <c r="AA119" i="15" s="1"/>
  <c r="AL115" i="15"/>
  <c r="E115" i="15"/>
  <c r="AE115" i="5" s="1"/>
  <c r="AH115" i="15"/>
  <c r="U115" i="15"/>
  <c r="Z115" i="15"/>
  <c r="AA115" i="15" a="1"/>
  <c r="AA115" i="15" s="1"/>
  <c r="AL111" i="15"/>
  <c r="E111" i="15"/>
  <c r="AE111" i="5" s="1"/>
  <c r="AH111" i="15"/>
  <c r="U111" i="15"/>
  <c r="Z111" i="15"/>
  <c r="AA111" i="15" a="1"/>
  <c r="AA111" i="15" s="1"/>
  <c r="E78" i="15"/>
  <c r="AE78" i="5" s="1"/>
  <c r="U78" i="15"/>
  <c r="AH78" i="15"/>
  <c r="V78" i="15"/>
  <c r="AA78" i="15" a="1"/>
  <c r="AA78" i="15" s="1"/>
  <c r="AC78" i="15"/>
  <c r="W78" i="5" s="1"/>
  <c r="Z78" i="15"/>
  <c r="Z121" i="15"/>
  <c r="AL121" i="15"/>
  <c r="AA121" i="15" a="1"/>
  <c r="AA121" i="15" s="1"/>
  <c r="E121" i="15"/>
  <c r="AE121" i="5" s="1"/>
  <c r="AH121" i="15"/>
  <c r="U121" i="15"/>
  <c r="AC119" i="15"/>
  <c r="W119" i="5" s="1"/>
  <c r="V119" i="15"/>
  <c r="AC113" i="15"/>
  <c r="W113" i="5" s="1"/>
  <c r="E86" i="15"/>
  <c r="AE86" i="5" s="1"/>
  <c r="U86" i="15"/>
  <c r="AH86" i="15"/>
  <c r="V86" i="15"/>
  <c r="AC86" i="15"/>
  <c r="W86" i="5" s="1"/>
  <c r="Z86" i="15"/>
  <c r="AL86" i="15"/>
  <c r="AL117" i="15"/>
  <c r="Z117" i="15"/>
  <c r="AA117" i="15" a="1"/>
  <c r="AA117" i="15" s="1"/>
  <c r="E117" i="15"/>
  <c r="AE117" i="5" s="1"/>
  <c r="AH117" i="15"/>
  <c r="U117" i="15"/>
  <c r="AC115" i="15"/>
  <c r="W115" i="5" s="1"/>
  <c r="V113" i="15"/>
  <c r="Z118" i="15"/>
  <c r="Z114" i="15"/>
  <c r="E82" i="15"/>
  <c r="AE82" i="5" s="1"/>
  <c r="U82" i="15"/>
  <c r="AH82" i="15"/>
  <c r="V82" i="15"/>
  <c r="AC82" i="15"/>
  <c r="W82" i="5" s="1"/>
  <c r="E87" i="15"/>
  <c r="AE87" i="5" s="1"/>
  <c r="U87" i="15"/>
  <c r="V87" i="15"/>
  <c r="AL87" i="15"/>
  <c r="AA87" i="15" a="1"/>
  <c r="AA87" i="15" s="1"/>
  <c r="E75" i="15"/>
  <c r="AE75" i="5" s="1"/>
  <c r="U75" i="15"/>
  <c r="AH75" i="15"/>
  <c r="V75" i="15"/>
  <c r="Z75" i="15"/>
  <c r="AA75" i="15" a="1"/>
  <c r="AA75" i="15" s="1"/>
  <c r="E83" i="15"/>
  <c r="AE83" i="5" s="1"/>
  <c r="U83" i="15"/>
  <c r="AH83" i="15"/>
  <c r="V83" i="15"/>
  <c r="AA83" i="15" a="1"/>
  <c r="AA83" i="15" s="1"/>
  <c r="E79" i="15"/>
  <c r="AE79" i="5" s="1"/>
  <c r="U79" i="15"/>
  <c r="AH79" i="15"/>
  <c r="V79" i="15"/>
  <c r="Z79" i="15"/>
  <c r="AA79" i="15" a="1"/>
  <c r="AA79" i="15" s="1"/>
  <c r="Z120" i="15"/>
  <c r="Z116" i="15"/>
  <c r="Z112" i="15"/>
  <c r="E84" i="15"/>
  <c r="AE84" i="5" s="1"/>
  <c r="U84" i="15"/>
  <c r="AH84" i="15"/>
  <c r="V84" i="15"/>
  <c r="Z84" i="15"/>
  <c r="AA82" i="15" a="1"/>
  <c r="AA82" i="15" s="1"/>
  <c r="V120" i="15"/>
  <c r="V116" i="15"/>
  <c r="V112" i="15"/>
  <c r="AH87" i="15"/>
  <c r="E80" i="15"/>
  <c r="AE80" i="5" s="1"/>
  <c r="U80" i="15"/>
  <c r="AH80" i="15"/>
  <c r="V80" i="15"/>
  <c r="Z80" i="15"/>
  <c r="U120" i="15"/>
  <c r="U116" i="15"/>
  <c r="U112" i="15"/>
  <c r="AC87" i="15"/>
  <c r="W87" i="5" s="1"/>
  <c r="AL83" i="15"/>
  <c r="AL75" i="15"/>
  <c r="E85" i="15"/>
  <c r="AE85" i="5" s="1"/>
  <c r="U85" i="15"/>
  <c r="AH85" i="15"/>
  <c r="V85" i="15"/>
  <c r="E81" i="15"/>
  <c r="AE81" i="5" s="1"/>
  <c r="U81" i="15"/>
  <c r="AH81" i="15"/>
  <c r="V81" i="15"/>
  <c r="E77" i="15"/>
  <c r="AE77" i="5" s="1"/>
  <c r="U77" i="15"/>
  <c r="AH77" i="15"/>
  <c r="V77" i="15"/>
  <c r="Z76" i="15"/>
  <c r="E76" i="15"/>
  <c r="AE76" i="5" s="1"/>
  <c r="U76" i="15"/>
  <c r="AH76" i="15"/>
  <c r="V76"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AH74" i="15"/>
  <c r="U74" i="15"/>
  <c r="AH73" i="15"/>
  <c r="U73" i="15"/>
  <c r="AH72" i="15"/>
  <c r="U72" i="15"/>
  <c r="AH71" i="15"/>
  <c r="U71" i="15"/>
  <c r="AH70" i="15"/>
  <c r="U70" i="15"/>
  <c r="AH69" i="15"/>
  <c r="U69" i="15"/>
  <c r="AH68" i="15"/>
  <c r="U68" i="15"/>
  <c r="AH67" i="15"/>
  <c r="U67" i="15"/>
  <c r="AH66" i="15"/>
  <c r="U66" i="15"/>
  <c r="AH65" i="15"/>
  <c r="U65" i="15"/>
  <c r="AH64" i="15"/>
  <c r="U64" i="15"/>
  <c r="AH63" i="15"/>
  <c r="U63" i="15"/>
  <c r="AH62" i="15"/>
  <c r="U62" i="15"/>
  <c r="AH61" i="15"/>
  <c r="U61" i="15"/>
  <c r="AH60" i="15"/>
  <c r="U60" i="15"/>
  <c r="AH59" i="15"/>
  <c r="U59" i="15"/>
  <c r="AH58" i="15"/>
  <c r="U58" i="15"/>
  <c r="AH57" i="15"/>
  <c r="U57" i="15"/>
  <c r="AH56" i="15"/>
  <c r="U56" i="15"/>
  <c r="AH55" i="15"/>
  <c r="U55" i="15"/>
  <c r="AH54" i="15"/>
  <c r="U54" i="15"/>
  <c r="AH53" i="15"/>
  <c r="U53" i="15"/>
  <c r="AH52" i="15"/>
  <c r="U52" i="15"/>
  <c r="AH51" i="15"/>
  <c r="U51" i="15"/>
  <c r="AH50" i="15"/>
  <c r="U50" i="15"/>
  <c r="AH49" i="15"/>
  <c r="U49" i="15"/>
  <c r="AH48" i="15"/>
  <c r="U48" i="15"/>
  <c r="AH47" i="15"/>
  <c r="U47" i="15"/>
  <c r="AH46" i="15"/>
  <c r="U46" i="15"/>
  <c r="AH45" i="15"/>
  <c r="U45" i="15"/>
  <c r="E45" i="15"/>
  <c r="AE45" i="5" s="1"/>
  <c r="T47" i="26" l="1"/>
  <c r="T184" i="26"/>
  <c r="K73" i="5"/>
  <c r="G184" i="5"/>
  <c r="O47" i="26"/>
  <c r="O95" i="26"/>
  <c r="O183" i="26"/>
  <c r="O53" i="26"/>
  <c r="T164" i="26"/>
  <c r="O146" i="26"/>
  <c r="T139" i="26"/>
  <c r="H146" i="3"/>
  <c r="S164" i="5"/>
  <c r="S139" i="5"/>
  <c r="T146" i="26"/>
  <c r="G146" i="5"/>
  <c r="S146" i="5"/>
  <c r="H139" i="3"/>
  <c r="O169" i="26"/>
  <c r="O164" i="26"/>
  <c r="T167" i="26"/>
  <c r="S185" i="5"/>
  <c r="S95" i="5"/>
  <c r="T157" i="26"/>
  <c r="G183" i="5"/>
  <c r="S157" i="5"/>
  <c r="H183" i="3"/>
  <c r="K162" i="5"/>
  <c r="T183" i="26"/>
  <c r="T95" i="26"/>
  <c r="G95" i="5"/>
  <c r="H145" i="3"/>
  <c r="AZ131" i="1"/>
  <c r="H95" i="3"/>
  <c r="O157" i="26"/>
  <c r="S183" i="5"/>
  <c r="O92" i="26"/>
  <c r="H164" i="3"/>
  <c r="G164" i="5"/>
  <c r="H184" i="3"/>
  <c r="S92" i="5"/>
  <c r="G185" i="5"/>
  <c r="O145" i="26"/>
  <c r="H147" i="3"/>
  <c r="T145" i="26"/>
  <c r="H120" i="3"/>
  <c r="T147" i="26"/>
  <c r="S145" i="5"/>
  <c r="T120" i="26"/>
  <c r="S147" i="5"/>
  <c r="G145" i="5"/>
  <c r="O120" i="26"/>
  <c r="S102" i="5"/>
  <c r="H185" i="3"/>
  <c r="O147" i="26"/>
  <c r="O179" i="26"/>
  <c r="S120" i="5"/>
  <c r="T185" i="26"/>
  <c r="G147" i="5"/>
  <c r="G120" i="5"/>
  <c r="O185" i="26"/>
  <c r="AZ94" i="1"/>
  <c r="AZ181" i="1"/>
  <c r="AZ179" i="1"/>
  <c r="O71" i="26"/>
  <c r="S71" i="5"/>
  <c r="K97" i="5"/>
  <c r="H167" i="3"/>
  <c r="G167" i="5"/>
  <c r="AZ98" i="1"/>
  <c r="H52" i="3"/>
  <c r="T71" i="26"/>
  <c r="T169" i="26"/>
  <c r="H92" i="3"/>
  <c r="G92" i="5"/>
  <c r="O167" i="26"/>
  <c r="O184" i="26"/>
  <c r="H71" i="3"/>
  <c r="G71" i="5"/>
  <c r="T200" i="26"/>
  <c r="T92" i="26"/>
  <c r="S167" i="5"/>
  <c r="S184" i="5"/>
  <c r="AZ165" i="1"/>
  <c r="AZ151" i="1"/>
  <c r="H66" i="3"/>
  <c r="H102" i="3"/>
  <c r="O102" i="26"/>
  <c r="AZ167" i="1"/>
  <c r="G66" i="5"/>
  <c r="AZ123" i="1"/>
  <c r="T102" i="26"/>
  <c r="K198" i="5"/>
  <c r="O66" i="26"/>
  <c r="AZ195" i="1"/>
  <c r="T66" i="26"/>
  <c r="S66" i="5"/>
  <c r="G102" i="5"/>
  <c r="H51" i="3"/>
  <c r="AZ70" i="1"/>
  <c r="S73" i="5"/>
  <c r="G176" i="5"/>
  <c r="T177" i="26"/>
  <c r="AZ178" i="1"/>
  <c r="O165" i="26"/>
  <c r="K72" i="5"/>
  <c r="G168" i="5"/>
  <c r="AZ127" i="1"/>
  <c r="O155" i="26"/>
  <c r="AZ56" i="1"/>
  <c r="H101" i="3"/>
  <c r="T181" i="26"/>
  <c r="S51" i="5"/>
  <c r="H57" i="3"/>
  <c r="AE57" i="5"/>
  <c r="S110" i="5"/>
  <c r="AE110" i="5"/>
  <c r="H196" i="3"/>
  <c r="AE196" i="5"/>
  <c r="S195" i="5"/>
  <c r="AE195" i="5"/>
  <c r="T51" i="26"/>
  <c r="AZ47" i="1"/>
  <c r="H135" i="3"/>
  <c r="G177" i="5"/>
  <c r="S165" i="5"/>
  <c r="G143" i="5"/>
  <c r="AE143" i="5"/>
  <c r="S126" i="5"/>
  <c r="AE126" i="5"/>
  <c r="S90" i="5"/>
  <c r="AE90" i="5"/>
  <c r="G153" i="5"/>
  <c r="AE153" i="5"/>
  <c r="T50" i="26"/>
  <c r="AE50" i="5"/>
  <c r="G173" i="5"/>
  <c r="AE173" i="5"/>
  <c r="S72" i="5"/>
  <c r="AE72" i="5"/>
  <c r="G118" i="5"/>
  <c r="AE118" i="5"/>
  <c r="H134" i="3"/>
  <c r="AE134" i="5"/>
  <c r="G197" i="5"/>
  <c r="AE197" i="5"/>
  <c r="G198" i="5"/>
  <c r="AE198" i="5"/>
  <c r="O123" i="26"/>
  <c r="AE123" i="5"/>
  <c r="G105" i="5"/>
  <c r="AE105" i="5"/>
  <c r="AZ52" i="1"/>
  <c r="G73" i="5"/>
  <c r="S177" i="5"/>
  <c r="T165" i="26"/>
  <c r="T114" i="26"/>
  <c r="AE114" i="5"/>
  <c r="H103" i="3"/>
  <c r="AE103" i="5"/>
  <c r="T163" i="26"/>
  <c r="AE163" i="5"/>
  <c r="G137" i="5"/>
  <c r="AE137" i="5"/>
  <c r="G94" i="5"/>
  <c r="AE94" i="5"/>
  <c r="G51" i="5"/>
  <c r="AZ143" i="1"/>
  <c r="AZ139" i="1"/>
  <c r="O196" i="26"/>
  <c r="G195" i="5"/>
  <c r="H125" i="3"/>
  <c r="O135" i="26"/>
  <c r="G165" i="5"/>
  <c r="S122" i="5"/>
  <c r="AE122" i="5"/>
  <c r="O200" i="26"/>
  <c r="AE200" i="5"/>
  <c r="G101" i="5"/>
  <c r="AE101" i="5"/>
  <c r="O52" i="26"/>
  <c r="AE52" i="5"/>
  <c r="S179" i="5"/>
  <c r="AE179" i="5"/>
  <c r="S155" i="5"/>
  <c r="AE155" i="5"/>
  <c r="H181" i="3"/>
  <c r="AE181" i="5"/>
  <c r="H168" i="3"/>
  <c r="O54" i="26"/>
  <c r="AE54" i="5"/>
  <c r="G161" i="5"/>
  <c r="AE161" i="5"/>
  <c r="G127" i="5"/>
  <c r="AE127" i="5"/>
  <c r="S55" i="5"/>
  <c r="AE55" i="5"/>
  <c r="G109" i="5"/>
  <c r="AE109" i="5"/>
  <c r="S70" i="5"/>
  <c r="AE70" i="5"/>
  <c r="S46" i="5"/>
  <c r="AE46" i="5"/>
  <c r="S130" i="5"/>
  <c r="AE130" i="5"/>
  <c r="T131" i="26"/>
  <c r="AE131" i="5"/>
  <c r="O51" i="26"/>
  <c r="H176" i="3"/>
  <c r="O151" i="26"/>
  <c r="AE151" i="5"/>
  <c r="O190" i="26"/>
  <c r="AE190" i="5"/>
  <c r="O103" i="26"/>
  <c r="O176" i="26"/>
  <c r="O125" i="26"/>
  <c r="T135" i="26"/>
  <c r="AZ153" i="1"/>
  <c r="AZ110" i="1"/>
  <c r="O168" i="26"/>
  <c r="G156" i="5"/>
  <c r="AE156" i="5"/>
  <c r="S56" i="5"/>
  <c r="AE56" i="5"/>
  <c r="T57" i="26"/>
  <c r="T125" i="26"/>
  <c r="T116" i="26"/>
  <c r="AE116" i="5"/>
  <c r="G97" i="5"/>
  <c r="AE97" i="5"/>
  <c r="H73" i="3"/>
  <c r="O73" i="26"/>
  <c r="AZ150" i="1"/>
  <c r="AZ183" i="1"/>
  <c r="T176" i="26"/>
  <c r="S125" i="5"/>
  <c r="G135" i="5"/>
  <c r="H177" i="3"/>
  <c r="T168" i="26"/>
  <c r="AZ136" i="1"/>
  <c r="G175" i="5"/>
  <c r="AE175" i="5"/>
  <c r="S47" i="5"/>
  <c r="AE47" i="5"/>
  <c r="S135" i="5"/>
  <c r="G199" i="5"/>
  <c r="AE199" i="5"/>
  <c r="G93" i="5"/>
  <c r="AE93" i="5"/>
  <c r="T73" i="26"/>
  <c r="G114" i="5"/>
  <c r="S176" i="5"/>
  <c r="G125" i="5"/>
  <c r="O177" i="26"/>
  <c r="H165" i="3"/>
  <c r="S168" i="5"/>
  <c r="G112" i="5"/>
  <c r="AE112" i="5"/>
  <c r="S138" i="5"/>
  <c r="AE138" i="5"/>
  <c r="H169" i="3"/>
  <c r="AE169" i="5"/>
  <c r="H53" i="3"/>
  <c r="AE53" i="5"/>
  <c r="G141" i="5"/>
  <c r="AE141" i="5"/>
  <c r="K163" i="5"/>
  <c r="AZ191" i="1"/>
  <c r="K137" i="5"/>
  <c r="K144" i="5"/>
  <c r="AZ114" i="1"/>
  <c r="AZ62" i="1"/>
  <c r="AZ124" i="1"/>
  <c r="AZ80" i="1"/>
  <c r="AZ93" i="1"/>
  <c r="AZ154" i="1"/>
  <c r="AZ204" i="1"/>
  <c r="T54" i="26"/>
  <c r="G190" i="5"/>
  <c r="T97" i="26"/>
  <c r="G55" i="5"/>
  <c r="S151" i="5"/>
  <c r="O116" i="26"/>
  <c r="K85" i="5"/>
  <c r="K188" i="5"/>
  <c r="H141" i="3"/>
  <c r="S50" i="5"/>
  <c r="S52" i="5"/>
  <c r="AZ177" i="1"/>
  <c r="G200" i="5"/>
  <c r="T101" i="26"/>
  <c r="AZ192" i="1"/>
  <c r="H122" i="3"/>
  <c r="S181" i="5"/>
  <c r="G52" i="5"/>
  <c r="H90" i="3"/>
  <c r="S101" i="5"/>
  <c r="AZ161" i="1"/>
  <c r="T122" i="26"/>
  <c r="G181" i="5"/>
  <c r="S198" i="5"/>
  <c r="O122" i="26"/>
  <c r="AZ182" i="1"/>
  <c r="H105" i="3"/>
  <c r="G72" i="5"/>
  <c r="AZ135" i="1"/>
  <c r="H173" i="3"/>
  <c r="G122" i="5"/>
  <c r="H153" i="3"/>
  <c r="H155" i="3"/>
  <c r="H179" i="3"/>
  <c r="G123" i="5"/>
  <c r="H200" i="3"/>
  <c r="AZ100" i="1"/>
  <c r="AZ200" i="1"/>
  <c r="T155" i="26"/>
  <c r="T179" i="26"/>
  <c r="O134" i="26"/>
  <c r="H126" i="3"/>
  <c r="H54" i="3"/>
  <c r="O55" i="26"/>
  <c r="G151" i="5"/>
  <c r="G131" i="5"/>
  <c r="S190" i="5"/>
  <c r="H97" i="3"/>
  <c r="S116" i="5"/>
  <c r="O141" i="26"/>
  <c r="H199" i="3"/>
  <c r="G54" i="5"/>
  <c r="AZ90" i="1"/>
  <c r="AZ53" i="1"/>
  <c r="H93" i="3"/>
  <c r="H161" i="3"/>
  <c r="O97" i="26"/>
  <c r="G116" i="5"/>
  <c r="T141" i="26"/>
  <c r="O199" i="26"/>
  <c r="T130" i="26"/>
  <c r="H46" i="3"/>
  <c r="S54" i="5"/>
  <c r="H70" i="3"/>
  <c r="H127" i="3"/>
  <c r="AZ202" i="1"/>
  <c r="T93" i="26"/>
  <c r="T161" i="26"/>
  <c r="S97" i="5"/>
  <c r="H109" i="3"/>
  <c r="S141" i="5"/>
  <c r="AZ66" i="1"/>
  <c r="S199" i="5"/>
  <c r="H130" i="3"/>
  <c r="O46" i="26"/>
  <c r="O70" i="26"/>
  <c r="T127" i="26"/>
  <c r="O93" i="26"/>
  <c r="O161" i="26"/>
  <c r="O109" i="26"/>
  <c r="T199" i="26"/>
  <c r="O130" i="26"/>
  <c r="G46" i="5"/>
  <c r="H55" i="3"/>
  <c r="T70" i="26"/>
  <c r="O127" i="26"/>
  <c r="H151" i="3"/>
  <c r="S93" i="5"/>
  <c r="H131" i="3"/>
  <c r="S161" i="5"/>
  <c r="H190" i="3"/>
  <c r="AZ185" i="1"/>
  <c r="T109" i="26"/>
  <c r="AZ77" i="1"/>
  <c r="G130" i="5"/>
  <c r="T46" i="26"/>
  <c r="T55" i="26"/>
  <c r="G70" i="5"/>
  <c r="S127" i="5"/>
  <c r="T151" i="26"/>
  <c r="O131" i="26"/>
  <c r="AZ170" i="1"/>
  <c r="T190" i="26"/>
  <c r="H116" i="3"/>
  <c r="S109" i="5"/>
  <c r="AZ157" i="1"/>
  <c r="S57" i="5"/>
  <c r="H110" i="3"/>
  <c r="K54" i="5"/>
  <c r="T90" i="26"/>
  <c r="AZ101" i="1"/>
  <c r="G134" i="5"/>
  <c r="H137" i="3"/>
  <c r="T103" i="26"/>
  <c r="H143" i="3"/>
  <c r="O173" i="26"/>
  <c r="S196" i="5"/>
  <c r="AZ169" i="1"/>
  <c r="AZ190" i="1"/>
  <c r="K99" i="5"/>
  <c r="AZ120" i="1"/>
  <c r="T126" i="26"/>
  <c r="H197" i="3"/>
  <c r="T153" i="26"/>
  <c r="O105" i="26"/>
  <c r="S114" i="5"/>
  <c r="S103" i="5"/>
  <c r="G57" i="5"/>
  <c r="O110" i="26"/>
  <c r="O90" i="26"/>
  <c r="S134" i="5"/>
  <c r="O137" i="26"/>
  <c r="AZ45" i="1"/>
  <c r="G103" i="5"/>
  <c r="O143" i="26"/>
  <c r="T173" i="26"/>
  <c r="G196" i="5"/>
  <c r="O126" i="26"/>
  <c r="O197" i="26"/>
  <c r="O153" i="26"/>
  <c r="T105" i="26"/>
  <c r="O50" i="26"/>
  <c r="H72" i="3"/>
  <c r="AZ71" i="1"/>
  <c r="T110" i="26"/>
  <c r="H123" i="3"/>
  <c r="G90" i="5"/>
  <c r="H118" i="3"/>
  <c r="AZ147" i="1"/>
  <c r="T137" i="26"/>
  <c r="S143" i="5"/>
  <c r="S173" i="5"/>
  <c r="AZ197" i="1"/>
  <c r="H195" i="3"/>
  <c r="H94" i="3"/>
  <c r="G126" i="5"/>
  <c r="AZ140" i="1"/>
  <c r="T197" i="26"/>
  <c r="S153" i="5"/>
  <c r="H198" i="3"/>
  <c r="S105" i="5"/>
  <c r="T196" i="26"/>
  <c r="G163" i="5"/>
  <c r="H50" i="3"/>
  <c r="O72" i="26"/>
  <c r="AZ86" i="1"/>
  <c r="AZ146" i="1"/>
  <c r="G110" i="5"/>
  <c r="T123" i="26"/>
  <c r="T118" i="26"/>
  <c r="O114" i="26"/>
  <c r="AZ186" i="1"/>
  <c r="S137" i="5"/>
  <c r="T143" i="26"/>
  <c r="O195" i="26"/>
  <c r="H163" i="3"/>
  <c r="T94" i="26"/>
  <c r="AZ173" i="1"/>
  <c r="S197" i="5"/>
  <c r="O198" i="26"/>
  <c r="O57" i="26"/>
  <c r="G50" i="5"/>
  <c r="T72" i="26"/>
  <c r="AZ55" i="1"/>
  <c r="S123" i="5"/>
  <c r="O118" i="26"/>
  <c r="AZ125" i="1"/>
  <c r="H114" i="3"/>
  <c r="AZ118" i="1"/>
  <c r="T195" i="26"/>
  <c r="O163" i="26"/>
  <c r="O94" i="26"/>
  <c r="T198" i="26"/>
  <c r="AZ108" i="1"/>
  <c r="AZ57" i="1"/>
  <c r="H175" i="3"/>
  <c r="O175" i="26"/>
  <c r="G53" i="5"/>
  <c r="O112" i="26"/>
  <c r="S169" i="5"/>
  <c r="H138" i="3"/>
  <c r="H156" i="3"/>
  <c r="H56" i="3"/>
  <c r="T112" i="26"/>
  <c r="T138" i="26"/>
  <c r="AZ166" i="1"/>
  <c r="O156" i="26"/>
  <c r="S175" i="5"/>
  <c r="AZ51" i="1"/>
  <c r="AZ50" i="1"/>
  <c r="T56" i="26"/>
  <c r="AZ67" i="1"/>
  <c r="S112" i="5"/>
  <c r="G138" i="5"/>
  <c r="S156" i="5"/>
  <c r="T175" i="26"/>
  <c r="T53" i="26"/>
  <c r="O56" i="26"/>
  <c r="AZ109" i="1"/>
  <c r="K76" i="5"/>
  <c r="AZ76" i="1"/>
  <c r="S74" i="5"/>
  <c r="G74" i="5"/>
  <c r="T74" i="26"/>
  <c r="O74" i="26"/>
  <c r="H74" i="3"/>
  <c r="K126" i="5"/>
  <c r="AZ126" i="1"/>
  <c r="G61" i="5"/>
  <c r="S61" i="5"/>
  <c r="O61" i="26"/>
  <c r="H61" i="3"/>
  <c r="T61" i="26"/>
  <c r="G91" i="5"/>
  <c r="O91" i="26"/>
  <c r="S91" i="5"/>
  <c r="T91" i="26"/>
  <c r="H91" i="3"/>
  <c r="G128" i="5"/>
  <c r="S128" i="5"/>
  <c r="O128" i="26"/>
  <c r="H128" i="3"/>
  <c r="T128" i="26"/>
  <c r="K180" i="5"/>
  <c r="AZ180" i="1"/>
  <c r="K187" i="5"/>
  <c r="AZ187" i="1"/>
  <c r="G152" i="5"/>
  <c r="S152" i="5"/>
  <c r="O152" i="26"/>
  <c r="T152" i="26"/>
  <c r="H152" i="3"/>
  <c r="K64" i="5"/>
  <c r="AZ64" i="1"/>
  <c r="G49" i="5"/>
  <c r="S49" i="5"/>
  <c r="T49" i="26"/>
  <c r="H49" i="3"/>
  <c r="O49" i="26"/>
  <c r="K88" i="5"/>
  <c r="AZ88" i="1"/>
  <c r="G45" i="5"/>
  <c r="T45" i="26"/>
  <c r="S45" i="5"/>
  <c r="O45" i="26"/>
  <c r="H45" i="3"/>
  <c r="G79" i="5"/>
  <c r="T79" i="26"/>
  <c r="H79" i="3"/>
  <c r="S79" i="5"/>
  <c r="O79" i="26"/>
  <c r="G83" i="5"/>
  <c r="O83" i="26"/>
  <c r="S83" i="5"/>
  <c r="T83" i="26"/>
  <c r="H83" i="3"/>
  <c r="G87" i="5"/>
  <c r="S87" i="5"/>
  <c r="O87" i="26"/>
  <c r="T87" i="26"/>
  <c r="H87" i="3"/>
  <c r="K117" i="5"/>
  <c r="AZ117" i="1"/>
  <c r="K111" i="5"/>
  <c r="AZ111" i="1"/>
  <c r="G115" i="5"/>
  <c r="O115" i="26"/>
  <c r="S115" i="5"/>
  <c r="T115" i="26"/>
  <c r="H115" i="3"/>
  <c r="G113" i="5"/>
  <c r="S113" i="5"/>
  <c r="T113" i="26"/>
  <c r="H113" i="3"/>
  <c r="O113" i="26"/>
  <c r="G144" i="5"/>
  <c r="S144" i="5"/>
  <c r="T144" i="26"/>
  <c r="O144" i="26"/>
  <c r="H144" i="3"/>
  <c r="K60" i="5"/>
  <c r="AZ60" i="1"/>
  <c r="K130" i="5"/>
  <c r="AZ130" i="1"/>
  <c r="G188" i="5"/>
  <c r="S188" i="5"/>
  <c r="O188" i="26"/>
  <c r="T188" i="26"/>
  <c r="H188" i="3"/>
  <c r="K171" i="5"/>
  <c r="AZ171" i="1"/>
  <c r="K142" i="5"/>
  <c r="AZ142" i="1"/>
  <c r="K145" i="5"/>
  <c r="AZ145" i="1"/>
  <c r="S202" i="5"/>
  <c r="G202" i="5"/>
  <c r="T202" i="26"/>
  <c r="O202" i="26"/>
  <c r="H202" i="3"/>
  <c r="G107" i="5"/>
  <c r="S107" i="5"/>
  <c r="T107" i="26"/>
  <c r="O107" i="26"/>
  <c r="H107" i="3"/>
  <c r="K133" i="5"/>
  <c r="AZ133" i="1"/>
  <c r="K141" i="5"/>
  <c r="AZ141" i="1"/>
  <c r="K129" i="5"/>
  <c r="AZ129" i="1"/>
  <c r="G180" i="5"/>
  <c r="S180" i="5"/>
  <c r="O180" i="26"/>
  <c r="T180" i="26"/>
  <c r="H180" i="3"/>
  <c r="K199" i="5"/>
  <c r="AZ199" i="1"/>
  <c r="G64" i="5"/>
  <c r="S64" i="5"/>
  <c r="O64" i="26"/>
  <c r="H64" i="3"/>
  <c r="T64" i="26"/>
  <c r="K79" i="5"/>
  <c r="AZ79" i="1"/>
  <c r="G75" i="5"/>
  <c r="S75" i="5"/>
  <c r="T75" i="26"/>
  <c r="H75" i="3"/>
  <c r="O75" i="26"/>
  <c r="S82" i="5"/>
  <c r="G82" i="5"/>
  <c r="T82" i="26"/>
  <c r="H82" i="3"/>
  <c r="O82" i="26"/>
  <c r="K78" i="5"/>
  <c r="AZ78" i="1"/>
  <c r="G119" i="5"/>
  <c r="S119" i="5"/>
  <c r="O119" i="26"/>
  <c r="T119" i="26"/>
  <c r="H119" i="3"/>
  <c r="K116" i="5"/>
  <c r="AZ116" i="1"/>
  <c r="G60" i="5"/>
  <c r="S60" i="5"/>
  <c r="O60" i="26"/>
  <c r="H60" i="3"/>
  <c r="T60" i="26"/>
  <c r="K134" i="5"/>
  <c r="AZ134" i="1"/>
  <c r="K59" i="5"/>
  <c r="AZ59" i="1"/>
  <c r="K63" i="5"/>
  <c r="AZ63" i="1"/>
  <c r="G69" i="5"/>
  <c r="S69" i="5"/>
  <c r="T69" i="26"/>
  <c r="O69" i="26"/>
  <c r="H69" i="3"/>
  <c r="K103" i="5"/>
  <c r="AZ103" i="1"/>
  <c r="K156" i="5"/>
  <c r="AZ156" i="1"/>
  <c r="K149" i="5"/>
  <c r="AZ149" i="1"/>
  <c r="S154" i="5"/>
  <c r="G154" i="5"/>
  <c r="O154" i="26"/>
  <c r="T154" i="26"/>
  <c r="H154" i="3"/>
  <c r="K193" i="5"/>
  <c r="AZ193" i="1"/>
  <c r="G201" i="5"/>
  <c r="S201" i="5"/>
  <c r="T201" i="26"/>
  <c r="O201" i="26"/>
  <c r="H201" i="3"/>
  <c r="K105" i="5"/>
  <c r="AZ105" i="1"/>
  <c r="K152" i="5"/>
  <c r="AZ152" i="1"/>
  <c r="K164" i="5"/>
  <c r="AZ164" i="1"/>
  <c r="K201" i="5"/>
  <c r="AZ201" i="1"/>
  <c r="G149" i="5"/>
  <c r="S149" i="5"/>
  <c r="O149" i="26"/>
  <c r="T149" i="26"/>
  <c r="H149" i="3"/>
  <c r="K160" i="5"/>
  <c r="AZ160" i="1"/>
  <c r="G85" i="5"/>
  <c r="S85" i="5"/>
  <c r="O85" i="26"/>
  <c r="T85" i="26"/>
  <c r="H85" i="3"/>
  <c r="K83" i="5"/>
  <c r="AZ83" i="1"/>
  <c r="K75" i="5"/>
  <c r="AZ75" i="1"/>
  <c r="K121" i="5"/>
  <c r="AZ121" i="1"/>
  <c r="K115" i="5"/>
  <c r="AZ115" i="1"/>
  <c r="K113" i="5"/>
  <c r="AZ113" i="1"/>
  <c r="K46" i="5"/>
  <c r="AZ46" i="1"/>
  <c r="K48" i="5"/>
  <c r="AZ48" i="1"/>
  <c r="K68" i="5"/>
  <c r="AZ68" i="1"/>
  <c r="G108" i="5"/>
  <c r="S108" i="5"/>
  <c r="T108" i="26"/>
  <c r="O108" i="26"/>
  <c r="H108" i="3"/>
  <c r="G132" i="5"/>
  <c r="S132" i="5"/>
  <c r="T132" i="26"/>
  <c r="O132" i="26"/>
  <c r="H132" i="3"/>
  <c r="G59" i="5"/>
  <c r="O59" i="26"/>
  <c r="H59" i="3"/>
  <c r="S59" i="5"/>
  <c r="T59" i="26"/>
  <c r="K96" i="5"/>
  <c r="AZ96" i="1"/>
  <c r="G159" i="5"/>
  <c r="S159" i="5"/>
  <c r="O159" i="26"/>
  <c r="T159" i="26"/>
  <c r="H159" i="3"/>
  <c r="G171" i="5"/>
  <c r="S171" i="5"/>
  <c r="T171" i="26"/>
  <c r="O171" i="26"/>
  <c r="H171" i="3"/>
  <c r="S178" i="5"/>
  <c r="G178" i="5"/>
  <c r="T178" i="26"/>
  <c r="O178" i="26"/>
  <c r="H178" i="3"/>
  <c r="S194" i="5"/>
  <c r="G194" i="5"/>
  <c r="O194" i="26"/>
  <c r="T194" i="26"/>
  <c r="H194" i="3"/>
  <c r="K189" i="5"/>
  <c r="AZ189" i="1"/>
  <c r="K155" i="5"/>
  <c r="AZ155" i="1"/>
  <c r="K175" i="5"/>
  <c r="AZ175" i="1"/>
  <c r="S162" i="5"/>
  <c r="G162" i="5"/>
  <c r="O162" i="26"/>
  <c r="H162" i="3"/>
  <c r="T162" i="26"/>
  <c r="K106" i="5"/>
  <c r="AZ106" i="1"/>
  <c r="S78" i="5"/>
  <c r="G78" i="5"/>
  <c r="T78" i="26"/>
  <c r="H78" i="3"/>
  <c r="O78" i="26"/>
  <c r="K119" i="5"/>
  <c r="AZ119" i="1"/>
  <c r="G67" i="5"/>
  <c r="S67" i="5"/>
  <c r="T67" i="26"/>
  <c r="O67" i="26"/>
  <c r="H67" i="3"/>
  <c r="K138" i="5"/>
  <c r="AZ138" i="1"/>
  <c r="K148" i="5"/>
  <c r="AZ148" i="1"/>
  <c r="K58" i="5"/>
  <c r="AZ58" i="1"/>
  <c r="G99" i="5"/>
  <c r="S99" i="5"/>
  <c r="T99" i="26"/>
  <c r="O99" i="26"/>
  <c r="H99" i="3"/>
  <c r="G89" i="5"/>
  <c r="S89" i="5"/>
  <c r="O89" i="26"/>
  <c r="T89" i="26"/>
  <c r="H89" i="3"/>
  <c r="G100" i="5"/>
  <c r="S100" i="5"/>
  <c r="T100" i="26"/>
  <c r="O100" i="26"/>
  <c r="H100" i="3"/>
  <c r="G148" i="5"/>
  <c r="S148" i="5"/>
  <c r="O148" i="26"/>
  <c r="T148" i="26"/>
  <c r="H148" i="3"/>
  <c r="G63" i="5"/>
  <c r="S63" i="5"/>
  <c r="O63" i="26"/>
  <c r="H63" i="3"/>
  <c r="T63" i="26"/>
  <c r="G160" i="5"/>
  <c r="S160" i="5"/>
  <c r="O160" i="26"/>
  <c r="T160" i="26"/>
  <c r="H160" i="3"/>
  <c r="G187" i="5"/>
  <c r="O187" i="26"/>
  <c r="S187" i="5"/>
  <c r="T187" i="26"/>
  <c r="H187" i="3"/>
  <c r="K176" i="5"/>
  <c r="AZ176" i="1"/>
  <c r="G104" i="5"/>
  <c r="S104" i="5"/>
  <c r="T104" i="26"/>
  <c r="O104" i="26"/>
  <c r="H104" i="3"/>
  <c r="K128" i="5"/>
  <c r="AZ128" i="1"/>
  <c r="S98" i="5"/>
  <c r="G98" i="5"/>
  <c r="O98" i="26"/>
  <c r="T98" i="26"/>
  <c r="H98" i="3"/>
  <c r="K107" i="5"/>
  <c r="AZ107" i="1"/>
  <c r="G133" i="5"/>
  <c r="S133" i="5"/>
  <c r="T133" i="26"/>
  <c r="O133" i="26"/>
  <c r="H133" i="3"/>
  <c r="G193" i="5"/>
  <c r="S193" i="5"/>
  <c r="O193" i="26"/>
  <c r="T193" i="26"/>
  <c r="H193" i="3"/>
  <c r="S186" i="5"/>
  <c r="G186" i="5"/>
  <c r="O186" i="26"/>
  <c r="T186" i="26"/>
  <c r="H186" i="3"/>
  <c r="G191" i="5"/>
  <c r="S191" i="5"/>
  <c r="O191" i="26"/>
  <c r="T191" i="26"/>
  <c r="H191" i="3"/>
  <c r="G88" i="5"/>
  <c r="S88" i="5"/>
  <c r="O88" i="26"/>
  <c r="T88" i="26"/>
  <c r="H88" i="3"/>
  <c r="K194" i="5"/>
  <c r="AZ194" i="1"/>
  <c r="G121" i="5"/>
  <c r="S121" i="5"/>
  <c r="O121" i="26"/>
  <c r="T121" i="26"/>
  <c r="H121" i="3"/>
  <c r="G76" i="5"/>
  <c r="S76" i="5"/>
  <c r="T76" i="26"/>
  <c r="H76" i="3"/>
  <c r="O76" i="26"/>
  <c r="G81" i="5"/>
  <c r="S81" i="5"/>
  <c r="T81" i="26"/>
  <c r="H81" i="3"/>
  <c r="O81" i="26"/>
  <c r="K87" i="5"/>
  <c r="AZ87" i="1"/>
  <c r="K65" i="5"/>
  <c r="AZ65" i="1"/>
  <c r="K91" i="5"/>
  <c r="AZ91" i="1"/>
  <c r="S58" i="5"/>
  <c r="G58" i="5"/>
  <c r="O58" i="26"/>
  <c r="T58" i="26"/>
  <c r="H58" i="3"/>
  <c r="K84" i="5"/>
  <c r="AZ84" i="1"/>
  <c r="G96" i="5"/>
  <c r="S96" i="5"/>
  <c r="O96" i="26"/>
  <c r="H96" i="3"/>
  <c r="T96" i="26"/>
  <c r="G124" i="5"/>
  <c r="S124" i="5"/>
  <c r="O124" i="26"/>
  <c r="T124" i="26"/>
  <c r="H124" i="3"/>
  <c r="S150" i="5"/>
  <c r="G150" i="5"/>
  <c r="O150" i="26"/>
  <c r="T150" i="26"/>
  <c r="H150" i="3"/>
  <c r="S106" i="5"/>
  <c r="G106" i="5"/>
  <c r="T106" i="26"/>
  <c r="O106" i="26"/>
  <c r="H106" i="3"/>
  <c r="G203" i="5"/>
  <c r="S203" i="5"/>
  <c r="T203" i="26"/>
  <c r="O203" i="26"/>
  <c r="H203" i="3"/>
  <c r="G129" i="5"/>
  <c r="S129" i="5"/>
  <c r="O129" i="26"/>
  <c r="H129" i="3"/>
  <c r="T129" i="26"/>
  <c r="K158" i="5"/>
  <c r="AZ158" i="1"/>
  <c r="S142" i="5"/>
  <c r="G142" i="5"/>
  <c r="T142" i="26"/>
  <c r="O142" i="26"/>
  <c r="H142" i="3"/>
  <c r="K184" i="5"/>
  <c r="AZ184" i="1"/>
  <c r="S174" i="5"/>
  <c r="G174" i="5"/>
  <c r="T174" i="26"/>
  <c r="O174" i="26"/>
  <c r="H174" i="3"/>
  <c r="G80" i="5"/>
  <c r="S80" i="5"/>
  <c r="T80" i="26"/>
  <c r="H80" i="3"/>
  <c r="O80" i="26"/>
  <c r="K95" i="5"/>
  <c r="AZ95" i="1"/>
  <c r="K112" i="5"/>
  <c r="AZ112" i="1"/>
  <c r="G65" i="5"/>
  <c r="S65" i="5"/>
  <c r="O65" i="26"/>
  <c r="H65" i="3"/>
  <c r="T65" i="26"/>
  <c r="G68" i="5"/>
  <c r="S68" i="5"/>
  <c r="T68" i="26"/>
  <c r="O68" i="26"/>
  <c r="H68" i="3"/>
  <c r="K89" i="5"/>
  <c r="AZ89" i="1"/>
  <c r="K104" i="5"/>
  <c r="AZ104" i="1"/>
  <c r="K159" i="5"/>
  <c r="AZ159" i="1"/>
  <c r="G192" i="5"/>
  <c r="S192" i="5"/>
  <c r="O192" i="26"/>
  <c r="T192" i="26"/>
  <c r="H192" i="3"/>
  <c r="G204" i="5"/>
  <c r="S204" i="5"/>
  <c r="T204" i="26"/>
  <c r="O204" i="26"/>
  <c r="H204" i="3"/>
  <c r="S166" i="5"/>
  <c r="G166" i="5"/>
  <c r="T166" i="26"/>
  <c r="O166" i="26"/>
  <c r="H166" i="3"/>
  <c r="K174" i="5"/>
  <c r="AZ174" i="1"/>
  <c r="K122" i="5"/>
  <c r="AZ122" i="1"/>
  <c r="S170" i="5"/>
  <c r="G170" i="5"/>
  <c r="T170" i="26"/>
  <c r="O170" i="26"/>
  <c r="H170" i="3"/>
  <c r="G189" i="5"/>
  <c r="S189" i="5"/>
  <c r="O189" i="26"/>
  <c r="T189" i="26"/>
  <c r="H189" i="3"/>
  <c r="S158" i="5"/>
  <c r="G158" i="5"/>
  <c r="O158" i="26"/>
  <c r="T158" i="26"/>
  <c r="H158" i="3"/>
  <c r="K172" i="5"/>
  <c r="AZ172" i="1"/>
  <c r="G77" i="5"/>
  <c r="S77" i="5"/>
  <c r="T77" i="26"/>
  <c r="H77" i="3"/>
  <c r="O77" i="26"/>
  <c r="K82" i="5"/>
  <c r="AZ82" i="1"/>
  <c r="G84" i="5"/>
  <c r="S84" i="5"/>
  <c r="O84" i="26"/>
  <c r="T84" i="26"/>
  <c r="H84" i="3"/>
  <c r="G117" i="5"/>
  <c r="S117" i="5"/>
  <c r="O117" i="26"/>
  <c r="T117" i="26"/>
  <c r="H117" i="3"/>
  <c r="S86" i="5"/>
  <c r="G86" i="5"/>
  <c r="O86" i="26"/>
  <c r="T86" i="26"/>
  <c r="H86" i="3"/>
  <c r="G111" i="5"/>
  <c r="T111" i="26"/>
  <c r="O111" i="26"/>
  <c r="S111" i="5"/>
  <c r="H111" i="3"/>
  <c r="K81" i="5"/>
  <c r="AZ81" i="1"/>
  <c r="K74" i="5"/>
  <c r="AZ74" i="1"/>
  <c r="G48" i="5"/>
  <c r="T48" i="26"/>
  <c r="S48" i="5"/>
  <c r="O48" i="26"/>
  <c r="H48" i="3"/>
  <c r="K69" i="5"/>
  <c r="AZ69" i="1"/>
  <c r="K132" i="5"/>
  <c r="AZ132" i="1"/>
  <c r="S62" i="5"/>
  <c r="G62" i="5"/>
  <c r="O62" i="26"/>
  <c r="H62" i="3"/>
  <c r="T62" i="26"/>
  <c r="G140" i="5"/>
  <c r="S140" i="5"/>
  <c r="T140" i="26"/>
  <c r="O140" i="26"/>
  <c r="H140" i="3"/>
  <c r="K92" i="5"/>
  <c r="AZ92" i="1"/>
  <c r="G136" i="5"/>
  <c r="S136" i="5"/>
  <c r="T136" i="26"/>
  <c r="O136" i="26"/>
  <c r="H136" i="3"/>
  <c r="G172" i="5"/>
  <c r="S172" i="5"/>
  <c r="T172" i="26"/>
  <c r="O172" i="26"/>
  <c r="H172" i="3"/>
  <c r="K196" i="5"/>
  <c r="AZ196" i="1"/>
  <c r="S182" i="5"/>
  <c r="G182" i="5"/>
  <c r="O182" i="26"/>
  <c r="T182" i="26"/>
  <c r="H182" i="3"/>
  <c r="K203" i="5"/>
  <c r="AZ203" i="1"/>
  <c r="K168" i="5"/>
  <c r="AZ168" i="1"/>
  <c r="K49" i="5"/>
  <c r="AZ49" i="1"/>
  <c r="O3" i="29" l="1"/>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2" i="29"/>
  <c r="F3" i="29"/>
  <c r="F4" i="29"/>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2" i="29"/>
  <c r="N3" i="29"/>
  <c r="N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2" i="29"/>
  <c r="G3" i="29"/>
  <c r="G4" i="29"/>
  <c r="G5" i="29"/>
  <c r="G6" i="29"/>
  <c r="G7" i="2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2" i="29"/>
  <c r="H2" i="29" s="1"/>
  <c r="I3" i="29"/>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2"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2" i="29"/>
  <c r="AD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2" i="29"/>
  <c r="AU6" i="1" l="1" a="1"/>
  <c r="AU6" i="1" s="1"/>
  <c r="AU7" i="1" a="1"/>
  <c r="AU7" i="1" s="1"/>
  <c r="AU8" i="1" a="1"/>
  <c r="AU8" i="1" s="1"/>
  <c r="AU9" i="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5" i="1" a="1"/>
  <c r="AU5" i="1" s="1"/>
  <c r="BD6" i="26" l="1"/>
  <c r="L6" i="1" s="1"/>
  <c r="BD7" i="26"/>
  <c r="L7" i="1" s="1"/>
  <c r="BD8" i="26"/>
  <c r="L8" i="1" s="1"/>
  <c r="BD9" i="26"/>
  <c r="L9" i="1" s="1"/>
  <c r="BD10" i="26"/>
  <c r="L10" i="1" s="1"/>
  <c r="BD11" i="26"/>
  <c r="L11" i="1" s="1"/>
  <c r="BD12" i="26"/>
  <c r="L12" i="1" s="1"/>
  <c r="BD13" i="26"/>
  <c r="L13" i="1" s="1"/>
  <c r="BD14" i="26"/>
  <c r="L14" i="1" s="1"/>
  <c r="BD15" i="26"/>
  <c r="L15" i="1" s="1"/>
  <c r="BD16" i="26"/>
  <c r="L16" i="1" s="1"/>
  <c r="BD17" i="26"/>
  <c r="L17" i="1" s="1"/>
  <c r="BD18" i="26"/>
  <c r="L18" i="1" s="1"/>
  <c r="BD19" i="26"/>
  <c r="L19" i="1" s="1"/>
  <c r="BD20" i="26"/>
  <c r="L20" i="1" s="1"/>
  <c r="BD21" i="26"/>
  <c r="L21" i="1" s="1"/>
  <c r="BD22" i="26"/>
  <c r="L22" i="1" s="1"/>
  <c r="BD23" i="26"/>
  <c r="L23" i="1" s="1"/>
  <c r="BD24" i="26"/>
  <c r="L24" i="1" s="1"/>
  <c r="BD25" i="26"/>
  <c r="L25" i="1" s="1"/>
  <c r="BD26" i="26"/>
  <c r="L26" i="1" s="1"/>
  <c r="BD27" i="26"/>
  <c r="L27" i="1" s="1"/>
  <c r="BD28" i="26"/>
  <c r="L28" i="1" s="1"/>
  <c r="BD29" i="26"/>
  <c r="L29" i="1" s="1"/>
  <c r="BD30" i="26"/>
  <c r="L30" i="1" s="1"/>
  <c r="BD31" i="26"/>
  <c r="L31" i="1" s="1"/>
  <c r="BD32" i="26"/>
  <c r="L32" i="1" s="1"/>
  <c r="BD33" i="26"/>
  <c r="L33" i="1" s="1"/>
  <c r="BD34" i="26"/>
  <c r="L34" i="1" s="1"/>
  <c r="BD35" i="26"/>
  <c r="L35" i="1" s="1"/>
  <c r="BD36" i="26"/>
  <c r="L36" i="1" s="1"/>
  <c r="BD37" i="26"/>
  <c r="L37" i="1" s="1"/>
  <c r="BD38" i="26"/>
  <c r="L38" i="1" s="1"/>
  <c r="BD39" i="26"/>
  <c r="L39" i="1" s="1"/>
  <c r="BD40" i="26"/>
  <c r="L40" i="1" s="1"/>
  <c r="BD41" i="26"/>
  <c r="L41" i="1" s="1"/>
  <c r="BD42" i="26"/>
  <c r="L42" i="1" s="1"/>
  <c r="BD43" i="26"/>
  <c r="L43" i="1" s="1"/>
  <c r="BD44" i="26"/>
  <c r="L44" i="1" s="1"/>
  <c r="BD5" i="26"/>
  <c r="L5" i="1" s="1"/>
  <c r="V6" i="5" l="1"/>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5" i="5"/>
  <c r="BP6" i="26"/>
  <c r="BP7" i="26"/>
  <c r="BP8" i="26"/>
  <c r="BP9" i="26"/>
  <c r="BP10" i="26"/>
  <c r="BP11" i="26"/>
  <c r="BP12" i="26"/>
  <c r="BP13" i="26"/>
  <c r="BP14" i="26"/>
  <c r="BP15"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5" i="26"/>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Z6" i="26"/>
  <c r="Z7" i="26"/>
  <c r="Z8" i="26"/>
  <c r="Z9" i="26"/>
  <c r="Z10" i="26"/>
  <c r="Z11" i="26"/>
  <c r="Z12" i="26"/>
  <c r="Z13" i="26"/>
  <c r="Z14" i="26"/>
  <c r="Z15" i="26"/>
  <c r="Z16" i="26"/>
  <c r="Z17" i="26"/>
  <c r="Z18" i="26"/>
  <c r="Z19" i="26"/>
  <c r="Z20" i="26"/>
  <c r="Z21" i="26"/>
  <c r="Z22" i="26"/>
  <c r="Z23" i="26"/>
  <c r="Z24" i="26"/>
  <c r="Z25" i="26"/>
  <c r="Z26" i="26"/>
  <c r="Z27" i="26"/>
  <c r="Z28" i="26"/>
  <c r="Z29" i="26"/>
  <c r="Z30" i="26"/>
  <c r="Z31" i="26"/>
  <c r="Z32" i="26"/>
  <c r="Z33" i="26"/>
  <c r="Z34" i="26"/>
  <c r="Z35" i="26"/>
  <c r="Z36" i="26"/>
  <c r="Z37" i="26"/>
  <c r="Z38" i="26"/>
  <c r="Z39" i="26"/>
  <c r="Z40" i="26"/>
  <c r="Z41" i="26"/>
  <c r="Z42" i="26"/>
  <c r="Z43" i="26"/>
  <c r="Z44"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5" i="26"/>
  <c r="N6" i="26" a="1"/>
  <c r="N6" i="26" s="1"/>
  <c r="N7" i="26" a="1"/>
  <c r="N7" i="26" s="1"/>
  <c r="N8" i="26" a="1"/>
  <c r="N8" i="26" s="1"/>
  <c r="N9" i="26" a="1"/>
  <c r="N9" i="26" s="1"/>
  <c r="N10" i="26" a="1"/>
  <c r="N10" i="26" s="1"/>
  <c r="N11" i="26" a="1"/>
  <c r="N11" i="26" s="1"/>
  <c r="N12" i="26" a="1"/>
  <c r="N12" i="26" s="1"/>
  <c r="N13" i="26" a="1"/>
  <c r="N13" i="26" s="1"/>
  <c r="N14" i="26" a="1"/>
  <c r="N14" i="26" s="1"/>
  <c r="N15" i="26" a="1"/>
  <c r="N15" i="26" s="1"/>
  <c r="N16" i="26" a="1"/>
  <c r="N16" i="26" s="1"/>
  <c r="N17" i="26" a="1"/>
  <c r="N17" i="26" s="1"/>
  <c r="N18" i="26" a="1"/>
  <c r="N18" i="26" s="1"/>
  <c r="N19" i="26" a="1"/>
  <c r="N19" i="26" s="1"/>
  <c r="N20" i="26" a="1"/>
  <c r="N20" i="26" s="1"/>
  <c r="N21" i="26" a="1"/>
  <c r="N21" i="26" s="1"/>
  <c r="N22" i="26" a="1"/>
  <c r="N22" i="26" s="1"/>
  <c r="N23" i="26" a="1"/>
  <c r="N23" i="26" s="1"/>
  <c r="N24" i="26" a="1"/>
  <c r="N24" i="26" s="1"/>
  <c r="N25" i="26" a="1"/>
  <c r="N25" i="26" s="1"/>
  <c r="N26" i="26" a="1"/>
  <c r="N26" i="26" s="1"/>
  <c r="N27" i="26" a="1"/>
  <c r="N27" i="26" s="1"/>
  <c r="N28" i="26" a="1"/>
  <c r="N28" i="26" s="1"/>
  <c r="N29" i="26" a="1"/>
  <c r="N29" i="26" s="1"/>
  <c r="N30" i="26" a="1"/>
  <c r="N30" i="26" s="1"/>
  <c r="N31" i="26" a="1"/>
  <c r="N31" i="26" s="1"/>
  <c r="N32" i="26" a="1"/>
  <c r="N32" i="26" s="1"/>
  <c r="N33" i="26" a="1"/>
  <c r="N33" i="26" s="1"/>
  <c r="N34" i="26" a="1"/>
  <c r="N34" i="26" s="1"/>
  <c r="N35" i="26" a="1"/>
  <c r="N35" i="26" s="1"/>
  <c r="N36" i="26" a="1"/>
  <c r="N36" i="26" s="1"/>
  <c r="N37" i="26" a="1"/>
  <c r="N37" i="26" s="1"/>
  <c r="N38" i="26" a="1"/>
  <c r="N38" i="26" s="1"/>
  <c r="N39" i="26" a="1"/>
  <c r="N39" i="26" s="1"/>
  <c r="N40" i="26" a="1"/>
  <c r="N40" i="26" s="1"/>
  <c r="N41" i="26" a="1"/>
  <c r="N41" i="26" s="1"/>
  <c r="N42" i="26" a="1"/>
  <c r="N42" i="26" s="1"/>
  <c r="N43" i="26" a="1"/>
  <c r="N43" i="26" s="1"/>
  <c r="N44" i="26" a="1"/>
  <c r="N44" i="26" s="1"/>
  <c r="N5" i="26" a="1"/>
  <c r="N5" i="26" s="1"/>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5" i="26"/>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5" i="3"/>
  <c r="BL6" i="2"/>
  <c r="BL7" i="2"/>
  <c r="BL8" i="2"/>
  <c r="BL9" i="2"/>
  <c r="BL10" i="2"/>
  <c r="BL11" i="2"/>
  <c r="BL12" i="2"/>
  <c r="BL13" i="2"/>
  <c r="BL14" i="2"/>
  <c r="BL15" i="2"/>
  <c r="BL16" i="2"/>
  <c r="BL17" i="2"/>
  <c r="BL18" i="2"/>
  <c r="BL19" i="2"/>
  <c r="BL20" i="2"/>
  <c r="BL21" i="2"/>
  <c r="BL22" i="2"/>
  <c r="BL23" i="2"/>
  <c r="BL24" i="2"/>
  <c r="BL25" i="2"/>
  <c r="BL26" i="2"/>
  <c r="BL27" i="2"/>
  <c r="BL28" i="2"/>
  <c r="BL29" i="2"/>
  <c r="BL30" i="2"/>
  <c r="BL31" i="2"/>
  <c r="BL32" i="2"/>
  <c r="BL33" i="2"/>
  <c r="BL34" i="2"/>
  <c r="BL35" i="2"/>
  <c r="BL36" i="2"/>
  <c r="BL37" i="2"/>
  <c r="BL38" i="2"/>
  <c r="BL39" i="2"/>
  <c r="BL40" i="2"/>
  <c r="BL41" i="2"/>
  <c r="BL42" i="2"/>
  <c r="BL43" i="2"/>
  <c r="BL44" i="2"/>
  <c r="BL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5" i="2"/>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5" i="1"/>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5" i="26"/>
  <c r="BV6" i="26"/>
  <c r="BV7" i="26"/>
  <c r="BV8" i="26"/>
  <c r="BV9" i="26"/>
  <c r="BV10" i="26"/>
  <c r="BV11" i="26"/>
  <c r="BV12" i="26"/>
  <c r="BV13" i="26"/>
  <c r="BV14" i="26"/>
  <c r="BV15" i="26"/>
  <c r="BV16" i="26"/>
  <c r="BV17" i="26"/>
  <c r="BV18" i="26"/>
  <c r="BV19" i="26"/>
  <c r="BV20" i="26"/>
  <c r="BV21" i="26"/>
  <c r="BV22" i="26"/>
  <c r="BV23" i="26"/>
  <c r="BV24" i="26"/>
  <c r="BV25" i="26"/>
  <c r="BV26" i="26"/>
  <c r="BV27" i="26"/>
  <c r="BV28" i="26"/>
  <c r="BV29" i="26"/>
  <c r="BV30" i="26"/>
  <c r="BV31" i="26"/>
  <c r="BV32" i="26"/>
  <c r="BV33" i="26"/>
  <c r="BV34" i="26"/>
  <c r="BV35" i="26"/>
  <c r="BV36" i="26"/>
  <c r="BV37" i="26"/>
  <c r="BV38" i="26"/>
  <c r="BV39" i="26"/>
  <c r="BV40" i="26"/>
  <c r="BV41" i="26"/>
  <c r="BV42" i="26"/>
  <c r="BV43" i="26"/>
  <c r="BV44" i="26"/>
  <c r="BV5" i="26"/>
  <c r="BW6" i="26"/>
  <c r="BW7" i="26"/>
  <c r="BW8" i="26"/>
  <c r="BW9" i="26"/>
  <c r="BW10" i="26"/>
  <c r="BW11" i="26"/>
  <c r="BW12" i="26"/>
  <c r="BW13" i="26"/>
  <c r="BW14" i="26"/>
  <c r="BW15" i="26"/>
  <c r="BW16" i="26"/>
  <c r="BW17" i="26"/>
  <c r="BW18" i="26"/>
  <c r="BW19" i="26"/>
  <c r="BW20" i="26"/>
  <c r="BW21" i="26"/>
  <c r="BW22" i="26"/>
  <c r="BW23" i="26"/>
  <c r="BW24" i="26"/>
  <c r="BW25" i="26"/>
  <c r="BW26" i="26"/>
  <c r="BW27" i="26"/>
  <c r="BW28" i="26"/>
  <c r="BW29" i="26"/>
  <c r="BW30" i="26"/>
  <c r="BW31" i="26"/>
  <c r="BW32" i="26"/>
  <c r="BW33" i="26"/>
  <c r="BW34" i="26"/>
  <c r="BW35" i="26"/>
  <c r="BW36" i="26"/>
  <c r="BW37" i="26"/>
  <c r="BW38" i="26"/>
  <c r="BW39" i="26"/>
  <c r="BW40" i="26"/>
  <c r="BW41" i="26"/>
  <c r="BW42" i="26"/>
  <c r="BW43" i="26"/>
  <c r="BW44" i="26"/>
  <c r="BW5" i="26"/>
  <c r="BS6" i="26"/>
  <c r="BS7" i="26"/>
  <c r="BS8" i="26"/>
  <c r="BS9" i="26"/>
  <c r="BS10" i="26"/>
  <c r="BS11" i="26"/>
  <c r="BS12" i="26"/>
  <c r="BS13" i="26"/>
  <c r="BS14" i="26"/>
  <c r="BS15" i="26"/>
  <c r="BS16" i="26"/>
  <c r="BS17" i="26"/>
  <c r="BS18" i="26"/>
  <c r="BS19" i="26"/>
  <c r="BS20" i="26"/>
  <c r="BS21" i="26"/>
  <c r="BS22" i="26"/>
  <c r="BS23" i="26"/>
  <c r="BS24" i="26"/>
  <c r="BS25" i="26"/>
  <c r="BS26" i="26"/>
  <c r="BS27" i="26"/>
  <c r="BS28" i="26"/>
  <c r="BS29" i="26"/>
  <c r="BS30" i="26"/>
  <c r="BS31" i="26"/>
  <c r="BS32" i="26"/>
  <c r="BS33" i="26"/>
  <c r="BS34" i="26"/>
  <c r="BS35" i="26"/>
  <c r="BS36" i="26"/>
  <c r="BS37" i="26"/>
  <c r="BS38" i="26"/>
  <c r="BS39" i="26"/>
  <c r="BS40" i="26"/>
  <c r="BS41" i="26"/>
  <c r="BS42" i="26"/>
  <c r="BS43" i="26"/>
  <c r="BS44" i="26"/>
  <c r="BS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5" i="26"/>
  <c r="BN6" i="26"/>
  <c r="BN7" i="26"/>
  <c r="BN8" i="26"/>
  <c r="BN9" i="26"/>
  <c r="BN10" i="26"/>
  <c r="BN11" i="26"/>
  <c r="BN12" i="26"/>
  <c r="BN13" i="26"/>
  <c r="BN14" i="26"/>
  <c r="BN15" i="26"/>
  <c r="BN16" i="26"/>
  <c r="BN17" i="26"/>
  <c r="BN18" i="26"/>
  <c r="BN19" i="26"/>
  <c r="BN20" i="26"/>
  <c r="BN21" i="26"/>
  <c r="BN22" i="26"/>
  <c r="BN23" i="26"/>
  <c r="BN24" i="26"/>
  <c r="BN25" i="26"/>
  <c r="BN26" i="26"/>
  <c r="BN27" i="26"/>
  <c r="BN28" i="26"/>
  <c r="BN29" i="26"/>
  <c r="BN30" i="26"/>
  <c r="BN31" i="26"/>
  <c r="BN32" i="26"/>
  <c r="BN33" i="26"/>
  <c r="BN34" i="26"/>
  <c r="BN35" i="26"/>
  <c r="BN36" i="26"/>
  <c r="BN37" i="26"/>
  <c r="BN38" i="26"/>
  <c r="BN39" i="26"/>
  <c r="BN40" i="26"/>
  <c r="BN41" i="26"/>
  <c r="BN42" i="26"/>
  <c r="BN43" i="26"/>
  <c r="BN44" i="26"/>
  <c r="BN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5" i="26"/>
  <c r="BY6" i="26"/>
  <c r="BY7" i="26"/>
  <c r="BY8" i="26"/>
  <c r="BY9" i="26"/>
  <c r="BY10" i="26"/>
  <c r="BY11" i="26"/>
  <c r="BY12" i="26"/>
  <c r="BY13" i="26"/>
  <c r="BY14" i="26"/>
  <c r="BY15" i="26"/>
  <c r="BY16" i="26"/>
  <c r="BY17" i="26"/>
  <c r="BY18" i="26"/>
  <c r="BY19" i="26"/>
  <c r="BY20" i="26"/>
  <c r="BY21" i="26"/>
  <c r="BY22" i="26"/>
  <c r="BY23" i="26"/>
  <c r="BY24" i="26"/>
  <c r="BY25" i="26"/>
  <c r="BY26" i="26"/>
  <c r="BY27" i="26"/>
  <c r="BY28" i="26"/>
  <c r="BY29" i="26"/>
  <c r="BY30" i="26"/>
  <c r="BY31" i="26"/>
  <c r="BY32" i="26"/>
  <c r="BY33" i="26"/>
  <c r="BY34" i="26"/>
  <c r="BY35" i="26"/>
  <c r="BY36" i="26"/>
  <c r="BY37" i="26"/>
  <c r="BY38" i="26"/>
  <c r="BY39" i="26"/>
  <c r="BY40" i="26"/>
  <c r="BY41" i="26"/>
  <c r="BY42" i="26"/>
  <c r="BY43" i="26"/>
  <c r="BY44" i="26"/>
  <c r="BY5" i="26"/>
  <c r="BX6" i="26"/>
  <c r="BX7" i="26"/>
  <c r="BX8" i="26"/>
  <c r="BX9" i="26"/>
  <c r="BX10" i="26"/>
  <c r="BX11" i="26"/>
  <c r="BX12" i="26"/>
  <c r="BX13" i="26"/>
  <c r="BX14" i="26"/>
  <c r="BX15" i="26"/>
  <c r="BX16" i="26"/>
  <c r="BX17" i="26"/>
  <c r="BX18" i="26"/>
  <c r="BX19" i="26"/>
  <c r="BX20" i="26"/>
  <c r="BX21" i="26"/>
  <c r="BX22" i="26"/>
  <c r="BX23" i="26"/>
  <c r="BX24" i="26"/>
  <c r="BX25" i="26"/>
  <c r="BX26" i="26"/>
  <c r="BX27" i="26"/>
  <c r="BX28" i="26"/>
  <c r="BX29" i="26"/>
  <c r="BX30" i="26"/>
  <c r="BX31" i="26"/>
  <c r="BX32" i="26"/>
  <c r="BX33" i="26"/>
  <c r="BX34" i="26"/>
  <c r="BX35" i="26"/>
  <c r="BX36" i="26"/>
  <c r="BX37" i="26"/>
  <c r="BX38" i="26"/>
  <c r="BX39" i="26"/>
  <c r="BX40" i="26"/>
  <c r="BX41" i="26"/>
  <c r="BX42" i="26"/>
  <c r="BX43" i="26"/>
  <c r="BX44" i="26"/>
  <c r="BC6" i="2"/>
  <c r="BA6" i="2" s="1"/>
  <c r="BI6" i="2" s="1" a="1"/>
  <c r="BI6" i="2" s="1"/>
  <c r="BC7" i="2"/>
  <c r="BA7" i="2" s="1"/>
  <c r="BI7" i="2" s="1" a="1"/>
  <c r="BI7" i="2" s="1"/>
  <c r="BC8" i="2"/>
  <c r="BA8" i="2" s="1"/>
  <c r="BI8" i="2" s="1" a="1"/>
  <c r="BI8" i="2" s="1"/>
  <c r="BC9" i="2"/>
  <c r="BA9" i="2" s="1"/>
  <c r="BI9" i="2" s="1" a="1"/>
  <c r="BI9" i="2" s="1"/>
  <c r="BC10" i="2"/>
  <c r="BA10" i="2" s="1"/>
  <c r="BI10" i="2" s="1" a="1"/>
  <c r="BI10" i="2" s="1"/>
  <c r="BC11" i="2"/>
  <c r="BA11" i="2" s="1"/>
  <c r="BI11" i="2" s="1" a="1"/>
  <c r="BI11" i="2" s="1"/>
  <c r="BC12" i="2"/>
  <c r="BA12" i="2" s="1"/>
  <c r="BI12" i="2" s="1" a="1"/>
  <c r="BI12" i="2" s="1"/>
  <c r="BC13" i="2"/>
  <c r="BA13" i="2" s="1"/>
  <c r="BI13" i="2" s="1" a="1"/>
  <c r="BI13" i="2" s="1"/>
  <c r="BC14" i="2"/>
  <c r="BA14" i="2" s="1"/>
  <c r="BI14" i="2" s="1" a="1"/>
  <c r="BI14" i="2" s="1"/>
  <c r="BC15" i="2"/>
  <c r="BA15" i="2" s="1"/>
  <c r="BI15" i="2" s="1" a="1"/>
  <c r="BI15" i="2" s="1"/>
  <c r="BC16" i="2"/>
  <c r="BA16" i="2" s="1"/>
  <c r="BI16" i="2" s="1" a="1"/>
  <c r="BI16" i="2" s="1"/>
  <c r="BC17" i="2"/>
  <c r="BA17" i="2" s="1"/>
  <c r="BI17" i="2" s="1" a="1"/>
  <c r="BI17" i="2" s="1"/>
  <c r="BC18" i="2"/>
  <c r="BA18" i="2" s="1"/>
  <c r="BI18" i="2" s="1" a="1"/>
  <c r="BI18" i="2" s="1"/>
  <c r="BC19" i="2"/>
  <c r="BA19" i="2" s="1"/>
  <c r="BI19" i="2" s="1" a="1"/>
  <c r="BI19" i="2" s="1"/>
  <c r="BC20" i="2"/>
  <c r="BA20" i="2" s="1"/>
  <c r="BI20" i="2" s="1" a="1"/>
  <c r="BI20" i="2" s="1"/>
  <c r="BC21" i="2"/>
  <c r="BA21" i="2" s="1"/>
  <c r="BI21" i="2" s="1" a="1"/>
  <c r="BI21" i="2" s="1"/>
  <c r="BC22" i="2"/>
  <c r="BA22" i="2" s="1"/>
  <c r="BI22" i="2" s="1" a="1"/>
  <c r="BI22" i="2" s="1"/>
  <c r="BC23" i="2"/>
  <c r="BA23" i="2" s="1"/>
  <c r="BI23" i="2" s="1" a="1"/>
  <c r="BI23" i="2" s="1"/>
  <c r="BC24" i="2"/>
  <c r="BA24" i="2" s="1"/>
  <c r="BI24" i="2" s="1" a="1"/>
  <c r="BI24" i="2" s="1"/>
  <c r="BC25" i="2"/>
  <c r="BA25" i="2" s="1"/>
  <c r="BI25" i="2" s="1" a="1"/>
  <c r="BI25" i="2" s="1"/>
  <c r="BC26" i="2"/>
  <c r="BA26" i="2" s="1"/>
  <c r="BI26" i="2" s="1" a="1"/>
  <c r="BI26" i="2" s="1"/>
  <c r="BC27" i="2"/>
  <c r="BA27" i="2" s="1"/>
  <c r="BI27" i="2" s="1" a="1"/>
  <c r="BI27" i="2" s="1"/>
  <c r="BC28" i="2"/>
  <c r="BA28" i="2" s="1"/>
  <c r="BI28" i="2" s="1" a="1"/>
  <c r="BI28" i="2" s="1"/>
  <c r="BC29" i="2"/>
  <c r="BA29" i="2" s="1"/>
  <c r="BI29" i="2" s="1" a="1"/>
  <c r="BI29" i="2" s="1"/>
  <c r="BC30" i="2"/>
  <c r="BA30" i="2" s="1"/>
  <c r="BI30" i="2" s="1" a="1"/>
  <c r="BI30" i="2" s="1"/>
  <c r="BC31" i="2"/>
  <c r="BA31" i="2" s="1"/>
  <c r="BI31" i="2" s="1" a="1"/>
  <c r="BI31" i="2" s="1"/>
  <c r="BC32" i="2"/>
  <c r="BA32" i="2" s="1"/>
  <c r="BI32" i="2" s="1" a="1"/>
  <c r="BI32" i="2" s="1"/>
  <c r="BC33" i="2"/>
  <c r="BA33" i="2" s="1"/>
  <c r="BI33" i="2" s="1" a="1"/>
  <c r="BI33" i="2" s="1"/>
  <c r="BC34" i="2"/>
  <c r="BA34" i="2" s="1"/>
  <c r="BI34" i="2" s="1" a="1"/>
  <c r="BI34" i="2" s="1"/>
  <c r="BC35" i="2"/>
  <c r="BA35" i="2" s="1"/>
  <c r="BI35" i="2" s="1" a="1"/>
  <c r="BI35" i="2" s="1"/>
  <c r="BC36" i="2"/>
  <c r="BA36" i="2" s="1"/>
  <c r="BI36" i="2" s="1" a="1"/>
  <c r="BI36" i="2" s="1"/>
  <c r="BC37" i="2"/>
  <c r="BA37" i="2" s="1"/>
  <c r="BI37" i="2" s="1" a="1"/>
  <c r="BI37" i="2" s="1"/>
  <c r="BC38" i="2"/>
  <c r="BA38" i="2" s="1"/>
  <c r="BI38" i="2" s="1" a="1"/>
  <c r="BI38" i="2" s="1"/>
  <c r="BC39" i="2"/>
  <c r="BA39" i="2" s="1"/>
  <c r="BI39" i="2" s="1" a="1"/>
  <c r="BI39" i="2" s="1"/>
  <c r="BC40" i="2"/>
  <c r="BA40" i="2" s="1"/>
  <c r="BI40" i="2" s="1" a="1"/>
  <c r="BI40" i="2" s="1"/>
  <c r="BC41" i="2"/>
  <c r="BA41" i="2" s="1"/>
  <c r="BI41" i="2" s="1" a="1"/>
  <c r="BI41" i="2" s="1"/>
  <c r="BC42" i="2"/>
  <c r="BA42" i="2" s="1"/>
  <c r="BI42" i="2" s="1" a="1"/>
  <c r="BI42" i="2" s="1"/>
  <c r="BC43" i="2"/>
  <c r="BA43" i="2" s="1"/>
  <c r="BI43" i="2" s="1" a="1"/>
  <c r="BI43" i="2" s="1"/>
  <c r="BC44" i="2"/>
  <c r="BA44" i="2" s="1"/>
  <c r="BI44" i="2" s="1" a="1"/>
  <c r="BI44" i="2" s="1"/>
  <c r="BC5" i="2"/>
  <c r="BA5" i="2" s="1"/>
  <c r="BI5" i="2" s="1" a="1"/>
  <c r="BI5" i="2" s="1"/>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5" i="2"/>
  <c r="B7" i="32" l="1"/>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6" i="32"/>
  <c r="B6" i="10"/>
  <c r="B5" i="10"/>
  <c r="C6" i="14"/>
  <c r="C7" i="14"/>
  <c r="C8" i="14"/>
  <c r="C9" i="14"/>
  <c r="C10" i="14"/>
  <c r="C11" i="14"/>
  <c r="C12"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5" i="14"/>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5" i="12"/>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5" i="13"/>
  <c r="J19" i="13" l="1"/>
  <c r="K19" i="13"/>
  <c r="J11" i="13"/>
  <c r="K11" i="13" s="1"/>
  <c r="J10" i="13"/>
  <c r="K10" i="13" s="1"/>
  <c r="J42" i="13"/>
  <c r="K42" i="13"/>
  <c r="K25" i="13"/>
  <c r="J25" i="13"/>
  <c r="K17" i="13"/>
  <c r="J17" i="13"/>
  <c r="J9" i="13"/>
  <c r="K9" i="13" s="1"/>
  <c r="J27" i="13"/>
  <c r="K27" i="13"/>
  <c r="K41" i="13"/>
  <c r="J41" i="13"/>
  <c r="K40" i="13"/>
  <c r="J40" i="13"/>
  <c r="K32" i="13"/>
  <c r="J32" i="13"/>
  <c r="K24" i="13"/>
  <c r="J24" i="13"/>
  <c r="J16" i="13"/>
  <c r="K16" i="13"/>
  <c r="J8" i="13"/>
  <c r="K8" i="13" s="1"/>
  <c r="K43" i="13"/>
  <c r="J43" i="13"/>
  <c r="J18" i="13"/>
  <c r="K18" i="13"/>
  <c r="K39" i="13"/>
  <c r="J39" i="13"/>
  <c r="K31" i="13"/>
  <c r="J31" i="13"/>
  <c r="K23" i="13"/>
  <c r="J23" i="13"/>
  <c r="J15" i="13"/>
  <c r="K15" i="13"/>
  <c r="J7" i="13"/>
  <c r="K7" i="13" s="1"/>
  <c r="J26" i="13"/>
  <c r="K26" i="13"/>
  <c r="K38" i="13"/>
  <c r="J38" i="13"/>
  <c r="K30" i="13"/>
  <c r="J30" i="13"/>
  <c r="K22" i="13"/>
  <c r="J22" i="13"/>
  <c r="J14" i="13"/>
  <c r="K14" i="13" s="1"/>
  <c r="J6" i="13"/>
  <c r="K6" i="13" s="1"/>
  <c r="J5" i="13"/>
  <c r="K37" i="13"/>
  <c r="J37" i="13"/>
  <c r="K29" i="13"/>
  <c r="J29" i="13"/>
  <c r="K21" i="13"/>
  <c r="J21" i="13"/>
  <c r="J13" i="13"/>
  <c r="K13" i="13" s="1"/>
  <c r="J35" i="13"/>
  <c r="K35" i="13"/>
  <c r="J34" i="13"/>
  <c r="K34" i="13"/>
  <c r="K33" i="13"/>
  <c r="J33" i="13"/>
  <c r="K44" i="13"/>
  <c r="J44" i="13"/>
  <c r="K36" i="13"/>
  <c r="J36" i="13"/>
  <c r="K28" i="13"/>
  <c r="J28" i="13"/>
  <c r="K20" i="13"/>
  <c r="J20" i="13"/>
  <c r="K12" i="13"/>
  <c r="J12" i="13"/>
  <c r="BA12" i="1" s="1"/>
  <c r="BX5" i="26"/>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5" i="1"/>
  <c r="K5" i="13" l="1"/>
  <c r="BA7" i="1"/>
  <c r="BA10" i="1"/>
  <c r="BA5" i="1"/>
  <c r="BA9"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5" i="1"/>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5" i="10"/>
  <c r="F5" i="1"/>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5" i="3"/>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E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2" i="29"/>
  <c r="B3" i="29"/>
  <c r="B4" i="29"/>
  <c r="B5" i="29"/>
  <c r="B6" i="29"/>
  <c r="B7" i="29"/>
  <c r="B8" i="29"/>
  <c r="B9"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2" i="29"/>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5" i="15"/>
  <c r="B6" i="15"/>
  <c r="M6" i="15" s="1"/>
  <c r="B7" i="15"/>
  <c r="M7" i="15" s="1"/>
  <c r="B8" i="15"/>
  <c r="M8" i="15" s="1"/>
  <c r="B9" i="15"/>
  <c r="M9" i="15" s="1"/>
  <c r="B10" i="15"/>
  <c r="M10" i="15" s="1"/>
  <c r="B11" i="15"/>
  <c r="M11" i="15" s="1"/>
  <c r="B12" i="15"/>
  <c r="M12" i="15" s="1"/>
  <c r="B13" i="15"/>
  <c r="M13" i="15" s="1"/>
  <c r="B14" i="15"/>
  <c r="M14" i="15" s="1"/>
  <c r="B15" i="15"/>
  <c r="M15" i="15" s="1"/>
  <c r="B16" i="15"/>
  <c r="M16" i="15" s="1"/>
  <c r="B17" i="15"/>
  <c r="M17" i="15" s="1"/>
  <c r="B18" i="15"/>
  <c r="M18" i="15" s="1"/>
  <c r="B19" i="15"/>
  <c r="M19" i="15" s="1"/>
  <c r="B20" i="15"/>
  <c r="M20" i="15" s="1"/>
  <c r="B21" i="15"/>
  <c r="M21" i="15" s="1"/>
  <c r="B22" i="15"/>
  <c r="M22" i="15" s="1"/>
  <c r="B23" i="15"/>
  <c r="M23" i="15" s="1"/>
  <c r="B24" i="15"/>
  <c r="M24" i="15" s="1"/>
  <c r="B25" i="15"/>
  <c r="M25" i="15" s="1"/>
  <c r="B26" i="15"/>
  <c r="M26" i="15" s="1"/>
  <c r="B27" i="15"/>
  <c r="M27" i="15" s="1"/>
  <c r="B28" i="15"/>
  <c r="M28" i="15" s="1"/>
  <c r="B29" i="15"/>
  <c r="M29" i="15" s="1"/>
  <c r="B30" i="15"/>
  <c r="M30" i="15" s="1"/>
  <c r="B31" i="15"/>
  <c r="M31" i="15" s="1"/>
  <c r="B32" i="15"/>
  <c r="M32" i="15" s="1"/>
  <c r="B33" i="15"/>
  <c r="M33" i="15" s="1"/>
  <c r="B34" i="15"/>
  <c r="M34" i="15" s="1"/>
  <c r="B35" i="15"/>
  <c r="M35" i="15" s="1"/>
  <c r="B36" i="15"/>
  <c r="M36" i="15" s="1"/>
  <c r="B37" i="15"/>
  <c r="M37" i="15" s="1"/>
  <c r="B38" i="15"/>
  <c r="M38" i="15" s="1"/>
  <c r="B39" i="15"/>
  <c r="M39" i="15" s="1"/>
  <c r="B40" i="15"/>
  <c r="M40" i="15" s="1"/>
  <c r="B41" i="15"/>
  <c r="M41" i="15" s="1"/>
  <c r="B42" i="15"/>
  <c r="M42" i="15" s="1"/>
  <c r="B43" i="15"/>
  <c r="M43" i="15" s="1"/>
  <c r="B44" i="15"/>
  <c r="M44" i="15" s="1"/>
  <c r="B5" i="15"/>
  <c r="M5" i="15" s="1"/>
  <c r="AD5" i="15" l="1"/>
  <c r="AE5" i="15" s="1" a="1"/>
  <c r="AE5" i="15" s="1"/>
  <c r="AM41" i="15"/>
  <c r="AK41" i="15"/>
  <c r="AI41" i="15"/>
  <c r="AG41" i="15"/>
  <c r="AD41" i="15"/>
  <c r="AE41" i="15" s="1" a="1"/>
  <c r="AE41" i="15" s="1"/>
  <c r="AF41" i="15"/>
  <c r="AM37" i="15"/>
  <c r="AI37" i="15"/>
  <c r="AK37" i="15"/>
  <c r="AG37" i="15"/>
  <c r="AF37" i="15"/>
  <c r="AD37" i="15"/>
  <c r="AE37" i="15" s="1" a="1"/>
  <c r="AE37" i="15" s="1"/>
  <c r="AM33" i="15"/>
  <c r="AK33" i="15"/>
  <c r="AI33" i="15"/>
  <c r="AG33" i="15"/>
  <c r="AD33" i="15"/>
  <c r="AE33" i="15" s="1" a="1"/>
  <c r="AE33" i="15" s="1"/>
  <c r="AF33" i="15"/>
  <c r="AM29" i="15"/>
  <c r="AI29" i="15"/>
  <c r="AK29" i="15"/>
  <c r="AG29" i="15"/>
  <c r="AF29" i="15"/>
  <c r="AD29" i="15"/>
  <c r="AE29" i="15" s="1" a="1"/>
  <c r="AE29" i="15" s="1"/>
  <c r="AM25" i="15"/>
  <c r="AK25" i="15"/>
  <c r="AI25" i="15"/>
  <c r="AG25" i="15"/>
  <c r="AD25" i="15"/>
  <c r="AE25" i="15" s="1" a="1"/>
  <c r="AE25" i="15" s="1"/>
  <c r="AF25" i="15"/>
  <c r="AM21" i="15"/>
  <c r="AI21" i="15"/>
  <c r="AK21" i="15"/>
  <c r="AG21" i="15"/>
  <c r="AF21" i="15"/>
  <c r="AD21" i="15"/>
  <c r="AE21" i="15" s="1" a="1"/>
  <c r="AE21" i="15" s="1"/>
  <c r="AM17" i="15"/>
  <c r="AK17" i="15"/>
  <c r="AI17" i="15"/>
  <c r="AG17" i="15"/>
  <c r="AD17" i="15"/>
  <c r="AE17" i="15" s="1" a="1"/>
  <c r="AE17" i="15" s="1"/>
  <c r="AF17" i="15"/>
  <c r="AK13" i="15"/>
  <c r="AL13" i="15" s="1"/>
  <c r="AM13" i="15" s="1"/>
  <c r="AF13" i="15"/>
  <c r="AG13" i="15" s="1"/>
  <c r="AH13" i="15" s="1"/>
  <c r="AD13" i="15"/>
  <c r="AE13" i="15" s="1" a="1"/>
  <c r="AE13" i="15" s="1"/>
  <c r="AD9" i="15"/>
  <c r="AM44" i="15"/>
  <c r="AI44" i="15"/>
  <c r="AK44" i="15"/>
  <c r="AG44" i="15"/>
  <c r="AF44" i="15"/>
  <c r="AD44" i="15"/>
  <c r="AE44" i="15" s="1" a="1"/>
  <c r="AE44" i="15" s="1"/>
  <c r="AM40" i="15"/>
  <c r="AI40" i="15"/>
  <c r="AG40" i="15"/>
  <c r="AK40" i="15"/>
  <c r="AF40" i="15"/>
  <c r="AD40" i="15"/>
  <c r="AE40" i="15" s="1" a="1"/>
  <c r="AE40" i="15" s="1"/>
  <c r="AM36" i="15"/>
  <c r="AI36" i="15"/>
  <c r="AK36" i="15"/>
  <c r="AG36" i="15"/>
  <c r="AF36" i="15"/>
  <c r="AD36" i="15"/>
  <c r="AE36" i="15" s="1" a="1"/>
  <c r="AE36" i="15" s="1"/>
  <c r="AM32" i="15"/>
  <c r="AI32" i="15"/>
  <c r="AG32" i="15"/>
  <c r="AF32" i="15"/>
  <c r="AK32" i="15"/>
  <c r="AD32" i="15"/>
  <c r="AE32" i="15" s="1" a="1"/>
  <c r="AE32" i="15" s="1"/>
  <c r="AM28" i="15"/>
  <c r="AI28" i="15"/>
  <c r="AK28" i="15"/>
  <c r="AG28" i="15"/>
  <c r="AF28" i="15"/>
  <c r="AD28" i="15"/>
  <c r="AE28" i="15" s="1" a="1"/>
  <c r="AE28" i="15" s="1"/>
  <c r="AM24" i="15"/>
  <c r="AI24" i="15"/>
  <c r="AG24" i="15"/>
  <c r="AF24" i="15"/>
  <c r="AK24" i="15"/>
  <c r="AD24" i="15"/>
  <c r="AE24" i="15" s="1" a="1"/>
  <c r="AE24" i="15" s="1"/>
  <c r="AM20" i="15"/>
  <c r="AI20" i="15"/>
  <c r="AK20" i="15"/>
  <c r="AG20" i="15"/>
  <c r="AF20" i="15"/>
  <c r="AD20" i="15"/>
  <c r="AE20" i="15" s="1" a="1"/>
  <c r="AE20" i="15" s="1"/>
  <c r="AM16" i="15"/>
  <c r="AI16" i="15"/>
  <c r="AG16" i="15"/>
  <c r="AF16" i="15"/>
  <c r="AK16" i="15"/>
  <c r="AD16" i="15"/>
  <c r="AE16" i="15" s="1" a="1"/>
  <c r="AE16" i="15" s="1"/>
  <c r="AD12" i="15"/>
  <c r="AE12" i="15" s="1" a="1"/>
  <c r="AE12" i="15" s="1"/>
  <c r="AD8" i="15"/>
  <c r="AI43" i="15"/>
  <c r="AM43" i="15"/>
  <c r="AK43" i="15"/>
  <c r="AG43" i="15"/>
  <c r="AF43" i="15"/>
  <c r="AD43" i="15"/>
  <c r="AE43" i="15" s="1" a="1"/>
  <c r="AE43" i="15" s="1"/>
  <c r="AI39" i="15"/>
  <c r="AM39" i="15"/>
  <c r="AG39" i="15"/>
  <c r="AK39" i="15"/>
  <c r="AF39" i="15"/>
  <c r="AD39" i="15"/>
  <c r="AE39" i="15" s="1" a="1"/>
  <c r="AE39" i="15" s="1"/>
  <c r="AI35" i="15"/>
  <c r="AM35" i="15"/>
  <c r="AG35" i="15"/>
  <c r="AK35" i="15"/>
  <c r="AF35" i="15"/>
  <c r="AD35" i="15"/>
  <c r="AE35" i="15" s="1" a="1"/>
  <c r="AE35" i="15" s="1"/>
  <c r="AI31" i="15"/>
  <c r="AM31" i="15"/>
  <c r="AK31" i="15"/>
  <c r="AG31" i="15"/>
  <c r="AF31" i="15"/>
  <c r="AD31" i="15"/>
  <c r="AE31" i="15" s="1" a="1"/>
  <c r="AE31" i="15" s="1"/>
  <c r="AI27" i="15"/>
  <c r="AM27" i="15"/>
  <c r="AK27" i="15"/>
  <c r="AG27" i="15"/>
  <c r="AF27" i="15"/>
  <c r="AD27" i="15"/>
  <c r="AE27" i="15" s="1" a="1"/>
  <c r="AE27" i="15" s="1"/>
  <c r="AI23" i="15"/>
  <c r="AM23" i="15"/>
  <c r="AG23" i="15"/>
  <c r="AK23" i="15"/>
  <c r="AF23" i="15"/>
  <c r="AD23" i="15"/>
  <c r="AE23" i="15" s="1" a="1"/>
  <c r="AE23" i="15" s="1"/>
  <c r="AI19" i="15"/>
  <c r="AM19" i="15"/>
  <c r="AK19" i="15"/>
  <c r="AG19" i="15"/>
  <c r="AF19" i="15"/>
  <c r="AD19" i="15"/>
  <c r="AE19" i="15" s="1" a="1"/>
  <c r="AE19" i="15" s="1"/>
  <c r="AI15" i="15"/>
  <c r="AM15" i="15"/>
  <c r="AK15" i="15"/>
  <c r="AG15" i="15"/>
  <c r="AF15" i="15"/>
  <c r="AD15" i="15"/>
  <c r="AE15" i="15" s="1" a="1"/>
  <c r="AE15" i="15" s="1"/>
  <c r="AD11" i="15"/>
  <c r="AD7" i="15"/>
  <c r="AI42" i="15"/>
  <c r="AK42" i="15"/>
  <c r="AM42" i="15"/>
  <c r="AG42" i="15"/>
  <c r="AF42" i="15"/>
  <c r="AD42" i="15"/>
  <c r="AE42" i="15" s="1" a="1"/>
  <c r="AE42" i="15" s="1"/>
  <c r="AM38" i="15"/>
  <c r="AI38" i="15"/>
  <c r="AK38" i="15"/>
  <c r="AG38" i="15"/>
  <c r="AF38" i="15"/>
  <c r="AD38" i="15"/>
  <c r="AE38" i="15" s="1" a="1"/>
  <c r="AE38" i="15" s="1"/>
  <c r="AI34" i="15"/>
  <c r="AK34" i="15"/>
  <c r="AM34" i="15"/>
  <c r="AG34" i="15"/>
  <c r="AF34" i="15"/>
  <c r="AD34" i="15"/>
  <c r="AE34" i="15" s="1" a="1"/>
  <c r="AE34" i="15" s="1"/>
  <c r="AM30" i="15"/>
  <c r="AI30" i="15"/>
  <c r="AK30" i="15"/>
  <c r="AG30" i="15"/>
  <c r="AF30" i="15"/>
  <c r="AD30" i="15"/>
  <c r="AE30" i="15" s="1" a="1"/>
  <c r="AE30" i="15" s="1"/>
  <c r="AI26" i="15"/>
  <c r="AK26" i="15"/>
  <c r="AM26" i="15"/>
  <c r="AG26" i="15"/>
  <c r="AF26" i="15"/>
  <c r="AD26" i="15"/>
  <c r="AE26" i="15" s="1" a="1"/>
  <c r="AE26" i="15" s="1"/>
  <c r="AM22" i="15"/>
  <c r="AI22" i="15"/>
  <c r="AK22" i="15"/>
  <c r="AG22" i="15"/>
  <c r="AF22" i="15"/>
  <c r="AD22" i="15"/>
  <c r="AE22" i="15" s="1" a="1"/>
  <c r="AE22" i="15" s="1"/>
  <c r="AI18" i="15"/>
  <c r="AK18" i="15"/>
  <c r="AM18" i="15"/>
  <c r="AG18" i="15"/>
  <c r="AF18" i="15"/>
  <c r="AD18" i="15"/>
  <c r="AE18" i="15" s="1" a="1"/>
  <c r="AE18" i="15" s="1"/>
  <c r="AM14" i="15"/>
  <c r="AI14" i="15"/>
  <c r="AD10" i="15"/>
  <c r="AD6" i="15"/>
  <c r="AD14" i="15"/>
  <c r="AE14" i="15" s="1" a="1"/>
  <c r="AE14" i="15" s="1"/>
  <c r="Q37" i="29"/>
  <c r="P37" i="29"/>
  <c r="T37" i="29"/>
  <c r="S37" i="29"/>
  <c r="R37" i="29"/>
  <c r="Y37" i="29"/>
  <c r="U37" i="29"/>
  <c r="K37" i="29"/>
  <c r="AA37" i="29"/>
  <c r="M37" i="29"/>
  <c r="L37" i="29"/>
  <c r="J37" i="29"/>
  <c r="Z37" i="29"/>
  <c r="X37" i="29"/>
  <c r="V37" i="29"/>
  <c r="W37" i="29"/>
  <c r="Q12" i="29"/>
  <c r="P12" i="29"/>
  <c r="T12" i="29"/>
  <c r="S12" i="29"/>
  <c r="R12" i="29"/>
  <c r="Y12" i="29"/>
  <c r="U12" i="29"/>
  <c r="M12" i="29"/>
  <c r="L12" i="29"/>
  <c r="K12" i="29"/>
  <c r="J12" i="29"/>
  <c r="AA12" i="29"/>
  <c r="Z12" i="29"/>
  <c r="X12" i="29"/>
  <c r="W12" i="29"/>
  <c r="V12" i="29"/>
  <c r="Q27" i="29"/>
  <c r="P27" i="29"/>
  <c r="T27" i="29"/>
  <c r="S27" i="29"/>
  <c r="R27" i="29"/>
  <c r="Y27" i="29"/>
  <c r="U27" i="29"/>
  <c r="M27" i="29"/>
  <c r="L27" i="29"/>
  <c r="K27" i="29"/>
  <c r="J27" i="29"/>
  <c r="AA27" i="29"/>
  <c r="Z27" i="29"/>
  <c r="X27" i="29"/>
  <c r="W27" i="29"/>
  <c r="V27" i="29"/>
  <c r="Q19" i="29"/>
  <c r="P19" i="29"/>
  <c r="T19" i="29"/>
  <c r="S19" i="29"/>
  <c r="R19" i="29"/>
  <c r="Y19" i="29"/>
  <c r="U19" i="29"/>
  <c r="M19" i="29"/>
  <c r="L19" i="29"/>
  <c r="K19" i="29"/>
  <c r="J19" i="29"/>
  <c r="AA19" i="29"/>
  <c r="Z19" i="29"/>
  <c r="X19" i="29"/>
  <c r="W19" i="29"/>
  <c r="V19" i="29"/>
  <c r="Q11" i="29"/>
  <c r="P11" i="29"/>
  <c r="T11" i="29"/>
  <c r="S11" i="29"/>
  <c r="R11" i="29"/>
  <c r="Y11" i="29"/>
  <c r="U11" i="29"/>
  <c r="M11" i="29"/>
  <c r="L11" i="29"/>
  <c r="K11" i="29"/>
  <c r="J11" i="29"/>
  <c r="R2" i="29"/>
  <c r="U2" i="29"/>
  <c r="S2" i="29"/>
  <c r="T2" i="29"/>
  <c r="Q2" i="29"/>
  <c r="M2" i="29"/>
  <c r="P2" i="29"/>
  <c r="Y2" i="29"/>
  <c r="L2" i="29"/>
  <c r="J2" i="29"/>
  <c r="K2" i="29"/>
  <c r="L34" i="29"/>
  <c r="K34" i="29"/>
  <c r="J34" i="29"/>
  <c r="AA34" i="29"/>
  <c r="Z34" i="29"/>
  <c r="X34" i="29"/>
  <c r="W34" i="29"/>
  <c r="V34" i="29"/>
  <c r="S34" i="29"/>
  <c r="T34" i="29"/>
  <c r="P34" i="29"/>
  <c r="Y34" i="29"/>
  <c r="M34" i="29"/>
  <c r="Q34" i="29"/>
  <c r="U34" i="29"/>
  <c r="R34" i="29"/>
  <c r="L26" i="29"/>
  <c r="K26" i="29"/>
  <c r="J26" i="29"/>
  <c r="AA26" i="29"/>
  <c r="Z26" i="29"/>
  <c r="X26" i="29"/>
  <c r="W26" i="29"/>
  <c r="V26" i="29"/>
  <c r="Q26" i="29"/>
  <c r="U26" i="29"/>
  <c r="Y26" i="29"/>
  <c r="R26" i="29"/>
  <c r="T26" i="29"/>
  <c r="M26" i="29"/>
  <c r="S26" i="29"/>
  <c r="P26" i="29"/>
  <c r="L18" i="29"/>
  <c r="K18" i="29"/>
  <c r="J18" i="29"/>
  <c r="AA18" i="29"/>
  <c r="Z18" i="29"/>
  <c r="X18" i="29"/>
  <c r="W18" i="29"/>
  <c r="V18" i="29"/>
  <c r="R18" i="29"/>
  <c r="S18" i="29"/>
  <c r="M18" i="29"/>
  <c r="T18" i="29"/>
  <c r="P18" i="29"/>
  <c r="Y18" i="29"/>
  <c r="Q18" i="29"/>
  <c r="U18" i="29"/>
  <c r="L10" i="29"/>
  <c r="K10" i="29"/>
  <c r="J10" i="29"/>
  <c r="T10" i="29"/>
  <c r="P10" i="29"/>
  <c r="Y10" i="29"/>
  <c r="Q10" i="29"/>
  <c r="U10" i="29"/>
  <c r="S10" i="29"/>
  <c r="R10" i="29"/>
  <c r="M10" i="29"/>
  <c r="Q4" i="29"/>
  <c r="P4" i="29"/>
  <c r="T4" i="29"/>
  <c r="S4" i="29"/>
  <c r="R4" i="29"/>
  <c r="Y4" i="29"/>
  <c r="U4" i="29"/>
  <c r="M4" i="29"/>
  <c r="L4" i="29"/>
  <c r="J4" i="29"/>
  <c r="K4" i="29"/>
  <c r="Q35" i="29"/>
  <c r="P35" i="29"/>
  <c r="T35" i="29"/>
  <c r="S35" i="29"/>
  <c r="R35" i="29"/>
  <c r="Y35" i="29"/>
  <c r="U35" i="29"/>
  <c r="M35" i="29"/>
  <c r="L35" i="29"/>
  <c r="K35" i="29"/>
  <c r="J35" i="29"/>
  <c r="AA35" i="29"/>
  <c r="Z35" i="29"/>
  <c r="X35" i="29"/>
  <c r="W35" i="29"/>
  <c r="V35" i="29"/>
  <c r="Q3" i="29"/>
  <c r="P3" i="29"/>
  <c r="T3" i="29"/>
  <c r="S3" i="29"/>
  <c r="R3" i="29"/>
  <c r="Y3" i="29"/>
  <c r="U3" i="29"/>
  <c r="M3" i="29"/>
  <c r="J3" i="29"/>
  <c r="K3" i="29"/>
  <c r="L3" i="29"/>
  <c r="V41" i="29"/>
  <c r="R41" i="29"/>
  <c r="W41" i="29"/>
  <c r="U41" i="29"/>
  <c r="S41" i="29"/>
  <c r="K41" i="29"/>
  <c r="AA41" i="29"/>
  <c r="T41" i="29"/>
  <c r="P41" i="29"/>
  <c r="Y41" i="29"/>
  <c r="L41" i="29"/>
  <c r="J41" i="29"/>
  <c r="X41" i="29"/>
  <c r="M41" i="29"/>
  <c r="Q41" i="29"/>
  <c r="Z41" i="29"/>
  <c r="T33" i="29"/>
  <c r="P33" i="29"/>
  <c r="Y33" i="29"/>
  <c r="M33" i="29"/>
  <c r="Q33" i="29"/>
  <c r="L33" i="29"/>
  <c r="J33" i="29"/>
  <c r="Z33" i="29"/>
  <c r="X33" i="29"/>
  <c r="R33" i="29"/>
  <c r="S33" i="29"/>
  <c r="K33" i="29"/>
  <c r="AA33" i="29"/>
  <c r="V33" i="29"/>
  <c r="U33" i="29"/>
  <c r="W33" i="29"/>
  <c r="L25" i="29"/>
  <c r="J25" i="29"/>
  <c r="Z25" i="29"/>
  <c r="X25" i="29"/>
  <c r="U25" i="29"/>
  <c r="V25" i="29"/>
  <c r="R25" i="29"/>
  <c r="W25" i="29"/>
  <c r="S25" i="29"/>
  <c r="K25" i="29"/>
  <c r="AA25" i="29"/>
  <c r="P25" i="29"/>
  <c r="Q25" i="29"/>
  <c r="T25" i="29"/>
  <c r="M25" i="29"/>
  <c r="Y25" i="29"/>
  <c r="R17" i="29"/>
  <c r="W17" i="29"/>
  <c r="S17" i="29"/>
  <c r="K17" i="29"/>
  <c r="AA17" i="29"/>
  <c r="M17" i="29"/>
  <c r="T17" i="29"/>
  <c r="P17" i="29"/>
  <c r="Y17" i="29"/>
  <c r="Q17" i="29"/>
  <c r="L17" i="29"/>
  <c r="J17" i="29"/>
  <c r="Z17" i="29"/>
  <c r="X17" i="29"/>
  <c r="U17" i="29"/>
  <c r="V17" i="29"/>
  <c r="P9" i="29"/>
  <c r="Y9" i="29"/>
  <c r="T9" i="29"/>
  <c r="Q9" i="29"/>
  <c r="U9" i="29"/>
  <c r="R9" i="29"/>
  <c r="M9" i="29"/>
  <c r="S9" i="29"/>
  <c r="L9" i="29"/>
  <c r="J9" i="29"/>
  <c r="K9" i="29"/>
  <c r="Q28" i="29"/>
  <c r="P28" i="29"/>
  <c r="T28" i="29"/>
  <c r="S28" i="29"/>
  <c r="R28" i="29"/>
  <c r="Y28" i="29"/>
  <c r="U28" i="29"/>
  <c r="M28" i="29"/>
  <c r="L28" i="29"/>
  <c r="K28" i="29"/>
  <c r="J28" i="29"/>
  <c r="AA28" i="29"/>
  <c r="Z28" i="29"/>
  <c r="X28" i="29"/>
  <c r="W28" i="29"/>
  <c r="V28" i="29"/>
  <c r="Q20" i="29"/>
  <c r="P20" i="29"/>
  <c r="T20" i="29"/>
  <c r="S20" i="29"/>
  <c r="R20" i="29"/>
  <c r="Y20" i="29"/>
  <c r="U20" i="29"/>
  <c r="M20" i="29"/>
  <c r="L20" i="29"/>
  <c r="K20" i="29"/>
  <c r="J20" i="29"/>
  <c r="AA20" i="29"/>
  <c r="Z20" i="29"/>
  <c r="X20" i="29"/>
  <c r="W20" i="29"/>
  <c r="V20" i="29"/>
  <c r="Q32" i="29"/>
  <c r="P32" i="29"/>
  <c r="T32" i="29"/>
  <c r="S32" i="29"/>
  <c r="R32" i="29"/>
  <c r="Y32" i="29"/>
  <c r="M32" i="29"/>
  <c r="L32" i="29"/>
  <c r="J32" i="29"/>
  <c r="Z32" i="29"/>
  <c r="X32" i="29"/>
  <c r="V32" i="29"/>
  <c r="U32" i="29"/>
  <c r="K32" i="29"/>
  <c r="W32" i="29"/>
  <c r="AA32" i="29"/>
  <c r="Q8" i="29"/>
  <c r="P8" i="29"/>
  <c r="T8" i="29"/>
  <c r="S8" i="29"/>
  <c r="R8" i="29"/>
  <c r="Y8" i="29"/>
  <c r="U8" i="29"/>
  <c r="M8" i="29"/>
  <c r="L8" i="29"/>
  <c r="J8" i="29"/>
  <c r="K8" i="29"/>
  <c r="Q39" i="29"/>
  <c r="P39" i="29"/>
  <c r="T39" i="29"/>
  <c r="S39" i="29"/>
  <c r="R39" i="29"/>
  <c r="Y39" i="29"/>
  <c r="U39" i="29"/>
  <c r="M39" i="29"/>
  <c r="L39" i="29"/>
  <c r="K39" i="29"/>
  <c r="J39" i="29"/>
  <c r="AA39" i="29"/>
  <c r="Z39" i="29"/>
  <c r="X39" i="29"/>
  <c r="W39" i="29"/>
  <c r="V39" i="29"/>
  <c r="Q31" i="29"/>
  <c r="P31" i="29"/>
  <c r="T31" i="29"/>
  <c r="S31" i="29"/>
  <c r="R31" i="29"/>
  <c r="Y31" i="29"/>
  <c r="U31" i="29"/>
  <c r="M31" i="29"/>
  <c r="L31" i="29"/>
  <c r="K31" i="29"/>
  <c r="J31" i="29"/>
  <c r="AA31" i="29"/>
  <c r="Z31" i="29"/>
  <c r="X31" i="29"/>
  <c r="W31" i="29"/>
  <c r="V31" i="29"/>
  <c r="Q23" i="29"/>
  <c r="P23" i="29"/>
  <c r="T23" i="29"/>
  <c r="S23" i="29"/>
  <c r="R23" i="29"/>
  <c r="Y23" i="29"/>
  <c r="U23" i="29"/>
  <c r="M23" i="29"/>
  <c r="L23" i="29"/>
  <c r="K23" i="29"/>
  <c r="J23" i="29"/>
  <c r="AA23" i="29"/>
  <c r="Z23" i="29"/>
  <c r="X23" i="29"/>
  <c r="W23" i="29"/>
  <c r="V23" i="29"/>
  <c r="Q15" i="29"/>
  <c r="P15" i="29"/>
  <c r="T15" i="29"/>
  <c r="S15" i="29"/>
  <c r="R15" i="29"/>
  <c r="Y15" i="29"/>
  <c r="U15" i="29"/>
  <c r="M15" i="29"/>
  <c r="L15" i="29"/>
  <c r="K15" i="29"/>
  <c r="J15" i="29"/>
  <c r="AA15" i="29"/>
  <c r="Z15" i="29"/>
  <c r="X15" i="29"/>
  <c r="W15" i="29"/>
  <c r="V15" i="29"/>
  <c r="Q7" i="29"/>
  <c r="P7" i="29"/>
  <c r="T7" i="29"/>
  <c r="S7" i="29"/>
  <c r="R7" i="29"/>
  <c r="Y7" i="29"/>
  <c r="U7" i="29"/>
  <c r="M7" i="29"/>
  <c r="J7" i="29"/>
  <c r="L7" i="29"/>
  <c r="K7" i="29"/>
  <c r="Q36" i="29"/>
  <c r="P36" i="29"/>
  <c r="T36" i="29"/>
  <c r="S36" i="29"/>
  <c r="R36" i="29"/>
  <c r="Y36" i="29"/>
  <c r="U36" i="29"/>
  <c r="M36" i="29"/>
  <c r="L36" i="29"/>
  <c r="K36" i="29"/>
  <c r="J36" i="29"/>
  <c r="AA36" i="29"/>
  <c r="Z36" i="29"/>
  <c r="X36" i="29"/>
  <c r="W36" i="29"/>
  <c r="V36" i="29"/>
  <c r="Q40" i="29"/>
  <c r="P40" i="29"/>
  <c r="T40" i="29"/>
  <c r="S40" i="29"/>
  <c r="R40" i="29"/>
  <c r="Y40" i="29"/>
  <c r="W40" i="29"/>
  <c r="U40" i="29"/>
  <c r="K40" i="29"/>
  <c r="AA40" i="29"/>
  <c r="V40" i="29"/>
  <c r="L40" i="29"/>
  <c r="J40" i="29"/>
  <c r="Z40" i="29"/>
  <c r="X40" i="29"/>
  <c r="M40" i="29"/>
  <c r="Q24" i="29"/>
  <c r="P24" i="29"/>
  <c r="T24" i="29"/>
  <c r="S24" i="29"/>
  <c r="R24" i="29"/>
  <c r="Y24" i="29"/>
  <c r="U24" i="29"/>
  <c r="V24" i="29"/>
  <c r="W24" i="29"/>
  <c r="X24" i="29"/>
  <c r="K24" i="29"/>
  <c r="AA24" i="29"/>
  <c r="M24" i="29"/>
  <c r="J24" i="29"/>
  <c r="L24" i="29"/>
  <c r="Z24" i="29"/>
  <c r="Q16" i="29"/>
  <c r="P16" i="29"/>
  <c r="T16" i="29"/>
  <c r="S16" i="29"/>
  <c r="R16" i="29"/>
  <c r="Y16" i="29"/>
  <c r="U16" i="29"/>
  <c r="K16" i="29"/>
  <c r="AA16" i="29"/>
  <c r="M16" i="29"/>
  <c r="L16" i="29"/>
  <c r="J16" i="29"/>
  <c r="Z16" i="29"/>
  <c r="X16" i="29"/>
  <c r="W16" i="29"/>
  <c r="V16" i="29"/>
  <c r="L38" i="29"/>
  <c r="K38" i="29"/>
  <c r="J38" i="29"/>
  <c r="AA38" i="29"/>
  <c r="Z38" i="29"/>
  <c r="X38" i="29"/>
  <c r="W38" i="29"/>
  <c r="V38" i="29"/>
  <c r="R38" i="29"/>
  <c r="S38" i="29"/>
  <c r="T38" i="29"/>
  <c r="U38" i="29"/>
  <c r="P38" i="29"/>
  <c r="Y38" i="29"/>
  <c r="Q38" i="29"/>
  <c r="M38" i="29"/>
  <c r="L30" i="29"/>
  <c r="K30" i="29"/>
  <c r="J30" i="29"/>
  <c r="AA30" i="29"/>
  <c r="Z30" i="29"/>
  <c r="X30" i="29"/>
  <c r="W30" i="29"/>
  <c r="V30" i="29"/>
  <c r="P30" i="29"/>
  <c r="Y30" i="29"/>
  <c r="Q30" i="29"/>
  <c r="T30" i="29"/>
  <c r="U30" i="29"/>
  <c r="M30" i="29"/>
  <c r="S30" i="29"/>
  <c r="R30" i="29"/>
  <c r="L22" i="29"/>
  <c r="K22" i="29"/>
  <c r="J22" i="29"/>
  <c r="AA22" i="29"/>
  <c r="Z22" i="29"/>
  <c r="X22" i="29"/>
  <c r="W22" i="29"/>
  <c r="V22" i="29"/>
  <c r="R22" i="29"/>
  <c r="S22" i="29"/>
  <c r="M22" i="29"/>
  <c r="T22" i="29"/>
  <c r="P22" i="29"/>
  <c r="Y22" i="29"/>
  <c r="Q22" i="29"/>
  <c r="U22" i="29"/>
  <c r="L14" i="29"/>
  <c r="K14" i="29"/>
  <c r="J14" i="29"/>
  <c r="AA14" i="29"/>
  <c r="Z14" i="29"/>
  <c r="X14" i="29"/>
  <c r="W14" i="29"/>
  <c r="V14" i="29"/>
  <c r="S14" i="29"/>
  <c r="M14" i="29"/>
  <c r="T14" i="29"/>
  <c r="P14" i="29"/>
  <c r="Y14" i="29"/>
  <c r="Q14" i="29"/>
  <c r="U14" i="29"/>
  <c r="R14" i="29"/>
  <c r="Q6" i="29"/>
  <c r="Y6" i="29"/>
  <c r="U6" i="29"/>
  <c r="P6" i="29"/>
  <c r="M6" i="29"/>
  <c r="R6" i="29"/>
  <c r="S6" i="29"/>
  <c r="T6" i="29"/>
  <c r="J6" i="29"/>
  <c r="K6" i="29"/>
  <c r="L6" i="29"/>
  <c r="Q29" i="29"/>
  <c r="P29" i="29"/>
  <c r="T29" i="29"/>
  <c r="S29" i="29"/>
  <c r="R29" i="29"/>
  <c r="Y29" i="29"/>
  <c r="U29" i="29"/>
  <c r="M29" i="29"/>
  <c r="L29" i="29"/>
  <c r="J29" i="29"/>
  <c r="Z29" i="29"/>
  <c r="X29" i="29"/>
  <c r="V29" i="29"/>
  <c r="W29" i="29"/>
  <c r="K29" i="29"/>
  <c r="AA29" i="29"/>
  <c r="Q21" i="29"/>
  <c r="P21" i="29"/>
  <c r="T21" i="29"/>
  <c r="S21" i="29"/>
  <c r="R21" i="29"/>
  <c r="Y21" i="29"/>
  <c r="U21" i="29"/>
  <c r="M21" i="29"/>
  <c r="V21" i="29"/>
  <c r="W21" i="29"/>
  <c r="K21" i="29"/>
  <c r="AA21" i="29"/>
  <c r="Z21" i="29"/>
  <c r="L21" i="29"/>
  <c r="J21" i="29"/>
  <c r="X21" i="29"/>
  <c r="Q13" i="29"/>
  <c r="P13" i="29"/>
  <c r="T13" i="29"/>
  <c r="S13" i="29"/>
  <c r="R13" i="29"/>
  <c r="Y13" i="29"/>
  <c r="U13" i="29"/>
  <c r="M13" i="29"/>
  <c r="L13" i="29"/>
  <c r="J13" i="29"/>
  <c r="Z13" i="29"/>
  <c r="X13" i="29"/>
  <c r="W13" i="29"/>
  <c r="V13" i="29"/>
  <c r="K13" i="29"/>
  <c r="AA13" i="29"/>
  <c r="Q5" i="29"/>
  <c r="P5" i="29"/>
  <c r="T5" i="29"/>
  <c r="S5" i="29"/>
  <c r="R5" i="29"/>
  <c r="Y5" i="29"/>
  <c r="U5" i="29"/>
  <c r="M5" i="29"/>
  <c r="J5" i="29"/>
  <c r="L5" i="29"/>
  <c r="K5" i="29"/>
  <c r="E7" i="15"/>
  <c r="AE7" i="5" s="1"/>
  <c r="E38" i="15"/>
  <c r="AE38" i="5" s="1"/>
  <c r="AL38" i="15"/>
  <c r="AH38" i="15"/>
  <c r="E30" i="15"/>
  <c r="AE30" i="5" s="1"/>
  <c r="AL30" i="15"/>
  <c r="AH30" i="15"/>
  <c r="E22" i="15"/>
  <c r="AE22" i="5" s="1"/>
  <c r="AL22" i="15"/>
  <c r="AH22" i="15"/>
  <c r="E14" i="15"/>
  <c r="AE14" i="5" s="1"/>
  <c r="E6" i="15"/>
  <c r="E23" i="15"/>
  <c r="AE23" i="5" s="1"/>
  <c r="AL23" i="15"/>
  <c r="AH23" i="15"/>
  <c r="E5" i="15"/>
  <c r="E37" i="15"/>
  <c r="AE37" i="5" s="1"/>
  <c r="AH37" i="15"/>
  <c r="AL37" i="15"/>
  <c r="E29" i="15"/>
  <c r="AE29" i="5" s="1"/>
  <c r="AL29" i="15"/>
  <c r="AH29" i="15"/>
  <c r="AH21" i="15"/>
  <c r="E21" i="15"/>
  <c r="AE21" i="5" s="1"/>
  <c r="AL21" i="15"/>
  <c r="E13" i="15"/>
  <c r="AE13" i="5" s="1"/>
  <c r="E31" i="15"/>
  <c r="AE31" i="5" s="1"/>
  <c r="AL31" i="15"/>
  <c r="AH31" i="15"/>
  <c r="E44" i="15"/>
  <c r="AE44" i="5" s="1"/>
  <c r="AL44" i="15"/>
  <c r="AH44" i="15"/>
  <c r="E36" i="15"/>
  <c r="AE36" i="5" s="1"/>
  <c r="AL36" i="15"/>
  <c r="AH36" i="15"/>
  <c r="E28" i="15"/>
  <c r="AE28" i="5" s="1"/>
  <c r="AL28" i="15"/>
  <c r="AH28" i="15"/>
  <c r="E20" i="15"/>
  <c r="AE20" i="5" s="1"/>
  <c r="AL20" i="15"/>
  <c r="AH20" i="15"/>
  <c r="E12" i="15"/>
  <c r="E43" i="15"/>
  <c r="AE43" i="5" s="1"/>
  <c r="AL43" i="15"/>
  <c r="AH43" i="15"/>
  <c r="E35" i="15"/>
  <c r="AE35" i="5" s="1"/>
  <c r="AL35" i="15"/>
  <c r="AH35" i="15"/>
  <c r="E27" i="15"/>
  <c r="AE27" i="5" s="1"/>
  <c r="AL27" i="15"/>
  <c r="AH27" i="15"/>
  <c r="E19" i="15"/>
  <c r="AE19" i="5" s="1"/>
  <c r="AL19" i="15"/>
  <c r="AH19" i="15"/>
  <c r="E11" i="15"/>
  <c r="AE11" i="5" s="1"/>
  <c r="E39" i="15"/>
  <c r="AE39" i="5" s="1"/>
  <c r="AL39" i="15"/>
  <c r="AH39" i="15"/>
  <c r="E42" i="15"/>
  <c r="AE42" i="5" s="1"/>
  <c r="AL42" i="15"/>
  <c r="AH42" i="15"/>
  <c r="E34" i="15"/>
  <c r="AE34" i="5" s="1"/>
  <c r="AL34" i="15"/>
  <c r="AH34" i="15"/>
  <c r="AH26" i="15"/>
  <c r="AL26" i="15"/>
  <c r="E26" i="15"/>
  <c r="AE26" i="5" s="1"/>
  <c r="E18" i="15"/>
  <c r="AE18" i="5" s="1"/>
  <c r="AL18" i="15"/>
  <c r="AH18" i="15"/>
  <c r="E10" i="15"/>
  <c r="AE10" i="5" s="1"/>
  <c r="E41" i="15"/>
  <c r="AE41" i="5" s="1"/>
  <c r="AL41" i="15"/>
  <c r="AH41" i="15"/>
  <c r="E33" i="15"/>
  <c r="AE33" i="5" s="1"/>
  <c r="AL33" i="15"/>
  <c r="AH33" i="15"/>
  <c r="E25" i="15"/>
  <c r="AE25" i="5" s="1"/>
  <c r="AL25" i="15"/>
  <c r="AH25" i="15"/>
  <c r="E17" i="15"/>
  <c r="AE17" i="5" s="1"/>
  <c r="AL17" i="15"/>
  <c r="AH17" i="15"/>
  <c r="E9" i="15"/>
  <c r="E15" i="15"/>
  <c r="AE15" i="5" s="1"/>
  <c r="AL15" i="15"/>
  <c r="AH15" i="15"/>
  <c r="E40" i="15"/>
  <c r="AE40" i="5" s="1"/>
  <c r="AL40" i="15"/>
  <c r="AH40" i="15"/>
  <c r="E32" i="15"/>
  <c r="AE32" i="5" s="1"/>
  <c r="AL32" i="15"/>
  <c r="AH32" i="15"/>
  <c r="E24" i="15"/>
  <c r="AE24" i="5" s="1"/>
  <c r="AL24" i="15"/>
  <c r="AH24" i="15"/>
  <c r="E16" i="15"/>
  <c r="AE16" i="5" s="1"/>
  <c r="AL16" i="15"/>
  <c r="AH16" i="15"/>
  <c r="E8" i="15"/>
  <c r="AC39" i="15"/>
  <c r="W39" i="5" s="1"/>
  <c r="AA39" i="15" a="1"/>
  <c r="AA39" i="15" s="1"/>
  <c r="Z39" i="15"/>
  <c r="V39" i="15"/>
  <c r="U39" i="15"/>
  <c r="AA31" i="15" a="1"/>
  <c r="AA31" i="15" s="1"/>
  <c r="AC31" i="15"/>
  <c r="W31" i="5" s="1"/>
  <c r="Z31" i="15"/>
  <c r="V31" i="15"/>
  <c r="U31" i="15"/>
  <c r="AC23" i="15"/>
  <c r="W23" i="5" s="1"/>
  <c r="Z23" i="15"/>
  <c r="V23" i="15"/>
  <c r="U23" i="15"/>
  <c r="AA23" i="15" a="1"/>
  <c r="AA23" i="15" s="1"/>
  <c r="AC15" i="15"/>
  <c r="W15" i="5" s="1"/>
  <c r="AA15" i="15" a="1"/>
  <c r="AA15" i="15" s="1"/>
  <c r="Z15" i="15"/>
  <c r="V15" i="15"/>
  <c r="U15" i="15"/>
  <c r="AC7" i="15"/>
  <c r="W7" i="5" s="1"/>
  <c r="AA7" i="15" a="1"/>
  <c r="AA7" i="15" s="1"/>
  <c r="W4" i="29" s="1"/>
  <c r="Z7" i="15"/>
  <c r="V7" i="15"/>
  <c r="AB4" i="29" s="1"/>
  <c r="U7" i="15"/>
  <c r="AC38" i="15"/>
  <c r="W38" i="5" s="1"/>
  <c r="AA38" i="15" a="1"/>
  <c r="AA38" i="15" s="1"/>
  <c r="Z38" i="15"/>
  <c r="V38" i="15"/>
  <c r="U38" i="15"/>
  <c r="AC30" i="15"/>
  <c r="W30" i="5" s="1"/>
  <c r="AA30" i="15" a="1"/>
  <c r="AA30" i="15" s="1"/>
  <c r="Z30" i="15"/>
  <c r="V30" i="15"/>
  <c r="U30" i="15"/>
  <c r="AC22" i="15"/>
  <c r="W22" i="5" s="1"/>
  <c r="Z22" i="15"/>
  <c r="V22" i="15"/>
  <c r="U22" i="15"/>
  <c r="AA22" i="15" a="1"/>
  <c r="AA22" i="15" s="1"/>
  <c r="AC14" i="15"/>
  <c r="AA14" i="15" a="1"/>
  <c r="AA14" i="15" s="1"/>
  <c r="W11" i="29" s="1"/>
  <c r="Z14" i="15"/>
  <c r="V11" i="29" s="1"/>
  <c r="V14" i="15"/>
  <c r="AB11" i="29" s="1"/>
  <c r="U14" i="15"/>
  <c r="AC6" i="15"/>
  <c r="W6" i="5" s="1"/>
  <c r="AA6" i="15" a="1"/>
  <c r="AA6" i="15" s="1"/>
  <c r="W3" i="29" s="1"/>
  <c r="Z6" i="15"/>
  <c r="V6" i="15"/>
  <c r="AB3" i="29" s="1"/>
  <c r="U6" i="15"/>
  <c r="AC5" i="15"/>
  <c r="W5" i="5" s="1"/>
  <c r="AA5" i="15" a="1"/>
  <c r="AA5" i="15" s="1"/>
  <c r="Z5" i="15"/>
  <c r="V5" i="15"/>
  <c r="AB2" i="29" s="1"/>
  <c r="U5" i="15"/>
  <c r="AC37" i="15"/>
  <c r="W37" i="5" s="1"/>
  <c r="AA37" i="15" a="1"/>
  <c r="AA37" i="15" s="1"/>
  <c r="Z37" i="15"/>
  <c r="V37" i="15"/>
  <c r="U37" i="15"/>
  <c r="AC29" i="15"/>
  <c r="W29" i="5" s="1"/>
  <c r="Z29" i="15"/>
  <c r="V29" i="15"/>
  <c r="U29" i="15"/>
  <c r="AA29" i="15" a="1"/>
  <c r="AA29" i="15" s="1"/>
  <c r="AC21" i="15"/>
  <c r="W21" i="5" s="1"/>
  <c r="Z21" i="15"/>
  <c r="V21" i="15"/>
  <c r="U21" i="15"/>
  <c r="AA21" i="15" a="1"/>
  <c r="AA21" i="15" s="1"/>
  <c r="AC13" i="15"/>
  <c r="AA13" i="15" a="1"/>
  <c r="AA13" i="15" s="1"/>
  <c r="W10" i="29" s="1"/>
  <c r="Z13" i="15"/>
  <c r="V10" i="29" s="1"/>
  <c r="V13" i="15"/>
  <c r="U13" i="15"/>
  <c r="AA44" i="15" a="1"/>
  <c r="AA44" i="15" s="1"/>
  <c r="AC44" i="15"/>
  <c r="W44" i="5" s="1"/>
  <c r="Z44" i="15"/>
  <c r="V44" i="15"/>
  <c r="U44" i="15"/>
  <c r="Z36" i="15"/>
  <c r="V36" i="15"/>
  <c r="U36" i="15"/>
  <c r="AC36" i="15"/>
  <c r="W36" i="5" s="1"/>
  <c r="AA36" i="15" a="1"/>
  <c r="AA36" i="15" s="1"/>
  <c r="AC28" i="15"/>
  <c r="W28" i="5" s="1"/>
  <c r="Z28" i="15"/>
  <c r="V28" i="15"/>
  <c r="U28" i="15"/>
  <c r="AA28" i="15" a="1"/>
  <c r="AA28" i="15" s="1"/>
  <c r="Z20" i="15"/>
  <c r="V20" i="15"/>
  <c r="U20" i="15"/>
  <c r="AC20" i="15"/>
  <c r="W20" i="5" s="1"/>
  <c r="AA20" i="15" a="1"/>
  <c r="AA20" i="15" s="1"/>
  <c r="AA12" i="15" a="1"/>
  <c r="AA12" i="15" s="1"/>
  <c r="W9" i="29" s="1"/>
  <c r="AC12" i="15"/>
  <c r="W12" i="5" s="1"/>
  <c r="Z12" i="15"/>
  <c r="V12" i="15"/>
  <c r="AB9" i="29" s="1"/>
  <c r="U12" i="15"/>
  <c r="Z43" i="15"/>
  <c r="V43" i="15"/>
  <c r="U43" i="15"/>
  <c r="AA43" i="15" a="1"/>
  <c r="AA43" i="15" s="1"/>
  <c r="AC43" i="15"/>
  <c r="W43" i="5" s="1"/>
  <c r="Z35" i="15"/>
  <c r="V35" i="15"/>
  <c r="U35" i="15"/>
  <c r="AA35" i="15" a="1"/>
  <c r="AA35" i="15" s="1"/>
  <c r="AC35" i="15"/>
  <c r="W35" i="5" s="1"/>
  <c r="Z27" i="15"/>
  <c r="V27" i="15"/>
  <c r="U27" i="15"/>
  <c r="AA27" i="15" a="1"/>
  <c r="AA27" i="15" s="1"/>
  <c r="AC27" i="15"/>
  <c r="W27" i="5" s="1"/>
  <c r="Z19" i="15"/>
  <c r="V19" i="15"/>
  <c r="U19" i="15"/>
  <c r="AA19" i="15" a="1"/>
  <c r="AA19" i="15" s="1"/>
  <c r="AC19" i="15"/>
  <c r="W19" i="5" s="1"/>
  <c r="Z11" i="15"/>
  <c r="V11" i="15"/>
  <c r="AB8" i="29" s="1"/>
  <c r="U11" i="15"/>
  <c r="AA11" i="15" a="1"/>
  <c r="AA11" i="15" s="1"/>
  <c r="W8" i="29" s="1"/>
  <c r="AC11" i="15"/>
  <c r="W11" i="5" s="1"/>
  <c r="Z42" i="15"/>
  <c r="V42" i="15"/>
  <c r="U42" i="15"/>
  <c r="AA42" i="15" a="1"/>
  <c r="AA42" i="15" s="1"/>
  <c r="AC42" i="15"/>
  <c r="W42" i="5" s="1"/>
  <c r="V34" i="15"/>
  <c r="U34" i="15"/>
  <c r="Z34" i="15"/>
  <c r="AA34" i="15" a="1"/>
  <c r="AA34" i="15" s="1"/>
  <c r="AC34" i="15"/>
  <c r="W34" i="5" s="1"/>
  <c r="AA26" i="15" a="1"/>
  <c r="AA26" i="15" s="1"/>
  <c r="Z26" i="15"/>
  <c r="V26" i="15"/>
  <c r="U26" i="15"/>
  <c r="AC26" i="15"/>
  <c r="W26" i="5" s="1"/>
  <c r="AA18" i="15" a="1"/>
  <c r="AA18" i="15" s="1"/>
  <c r="Z18" i="15"/>
  <c r="V18" i="15"/>
  <c r="U18" i="15"/>
  <c r="AC18" i="15"/>
  <c r="W18" i="5" s="1"/>
  <c r="V10" i="15"/>
  <c r="AB7" i="29" s="1"/>
  <c r="U10" i="15"/>
  <c r="Z10" i="15"/>
  <c r="AC10" i="15"/>
  <c r="W10" i="5" s="1"/>
  <c r="AA10" i="15" a="1"/>
  <c r="AA10" i="15" s="1"/>
  <c r="W7" i="29" s="1"/>
  <c r="AC41" i="15"/>
  <c r="W41" i="5" s="1"/>
  <c r="U41" i="15"/>
  <c r="AA41" i="15" a="1"/>
  <c r="AA41" i="15" s="1"/>
  <c r="Z41" i="15"/>
  <c r="V41" i="15"/>
  <c r="AA33" i="15" a="1"/>
  <c r="AA33" i="15" s="1"/>
  <c r="AC33" i="15"/>
  <c r="W33" i="5" s="1"/>
  <c r="Z33" i="15"/>
  <c r="V33" i="15"/>
  <c r="U33" i="15"/>
  <c r="AA25" i="15" a="1"/>
  <c r="AA25" i="15" s="1"/>
  <c r="V25" i="15"/>
  <c r="AC25" i="15"/>
  <c r="W25" i="5" s="1"/>
  <c r="U25" i="15"/>
  <c r="Z25" i="15"/>
  <c r="AA17" i="15" a="1"/>
  <c r="AA17" i="15" s="1"/>
  <c r="V17" i="15"/>
  <c r="AC17" i="15"/>
  <c r="W17" i="5" s="1"/>
  <c r="Z17" i="15"/>
  <c r="U17" i="15"/>
  <c r="AC9" i="15"/>
  <c r="W9" i="5" s="1"/>
  <c r="V9" i="15"/>
  <c r="AB6" i="29" s="1"/>
  <c r="U9" i="15"/>
  <c r="AA9" i="15" a="1"/>
  <c r="AA9" i="15" s="1"/>
  <c r="W6" i="29" s="1"/>
  <c r="Z9" i="15"/>
  <c r="AC40" i="15"/>
  <c r="W40" i="5" s="1"/>
  <c r="AA40" i="15" a="1"/>
  <c r="AA40" i="15" s="1"/>
  <c r="Z40" i="15"/>
  <c r="V40" i="15"/>
  <c r="U40" i="15"/>
  <c r="AA32" i="15" a="1"/>
  <c r="AA32" i="15" s="1"/>
  <c r="AC32" i="15"/>
  <c r="W32" i="5" s="1"/>
  <c r="Z32" i="15"/>
  <c r="V32" i="15"/>
  <c r="U32" i="15"/>
  <c r="AC24" i="15"/>
  <c r="W24" i="5" s="1"/>
  <c r="AA24" i="15" a="1"/>
  <c r="AA24" i="15" s="1"/>
  <c r="Z24" i="15"/>
  <c r="V24" i="15"/>
  <c r="U24" i="15"/>
  <c r="AC16" i="15"/>
  <c r="W16" i="5" s="1"/>
  <c r="AA16" i="15" a="1"/>
  <c r="AA16" i="15" s="1"/>
  <c r="Z16" i="15"/>
  <c r="V16" i="15"/>
  <c r="U16" i="15"/>
  <c r="AC8" i="15"/>
  <c r="W8" i="5" s="1"/>
  <c r="AA8" i="15" a="1"/>
  <c r="AA8" i="15" s="1"/>
  <c r="W5" i="29" s="1"/>
  <c r="Z8" i="15"/>
  <c r="V8" i="15"/>
  <c r="AB5" i="29" s="1"/>
  <c r="U8" i="15"/>
  <c r="AB29" i="29"/>
  <c r="AB36" i="29"/>
  <c r="AB28" i="29"/>
  <c r="AB20" i="29"/>
  <c r="AB12" i="29"/>
  <c r="AB37" i="29"/>
  <c r="AB21" i="29"/>
  <c r="AB13" i="29"/>
  <c r="AB35" i="29"/>
  <c r="AB27" i="29"/>
  <c r="AB19" i="29"/>
  <c r="AB34" i="29"/>
  <c r="AB41" i="29"/>
  <c r="AB33" i="29"/>
  <c r="AB25" i="29"/>
  <c r="AB17" i="29"/>
  <c r="AB18" i="29"/>
  <c r="AB40" i="29"/>
  <c r="AB32" i="29"/>
  <c r="AB24" i="29"/>
  <c r="AB16" i="29"/>
  <c r="AB26" i="29"/>
  <c r="AB10" i="29"/>
  <c r="AB39" i="29"/>
  <c r="AB31" i="29"/>
  <c r="AB23" i="29"/>
  <c r="AB15" i="29"/>
  <c r="AB38" i="29"/>
  <c r="AB30" i="29"/>
  <c r="AB22" i="29"/>
  <c r="AB14" i="29"/>
  <c r="B5" i="12"/>
  <c r="W2" i="29" l="1"/>
  <c r="AZ5" i="1"/>
  <c r="X11" i="29"/>
  <c r="W14" i="5"/>
  <c r="X10" i="29"/>
  <c r="W13" i="5"/>
  <c r="AI13" i="15"/>
  <c r="AA10" i="29" s="1"/>
  <c r="Z10" i="29"/>
  <c r="AF5" i="15"/>
  <c r="AK5" i="15" s="1"/>
  <c r="AL5" i="15" s="1"/>
  <c r="AM5" i="15" s="1"/>
  <c r="AF10" i="15"/>
  <c r="AE10" i="15" a="1"/>
  <c r="AE10" i="15" s="1"/>
  <c r="AF11" i="15"/>
  <c r="AE11" i="15" a="1"/>
  <c r="AE11" i="15" s="1"/>
  <c r="AF12" i="15"/>
  <c r="AF6" i="15"/>
  <c r="AE6" i="15" a="1"/>
  <c r="AE6" i="15" s="1"/>
  <c r="AF7" i="15"/>
  <c r="AE7" i="15" a="1"/>
  <c r="AE7" i="15" s="1"/>
  <c r="AF8" i="15"/>
  <c r="AE8" i="15" a="1"/>
  <c r="AE8" i="15" s="1"/>
  <c r="AF9" i="15"/>
  <c r="AE9" i="15" a="1"/>
  <c r="AE9" i="15" s="1"/>
  <c r="AF14" i="15"/>
  <c r="AE12" i="5"/>
  <c r="AE6" i="5"/>
  <c r="AE9" i="5"/>
  <c r="AE5" i="5"/>
  <c r="AE8" i="5"/>
  <c r="X6" i="29"/>
  <c r="V5" i="29"/>
  <c r="X3" i="29"/>
  <c r="X7" i="29"/>
  <c r="V8" i="29"/>
  <c r="V2" i="29"/>
  <c r="X5" i="29"/>
  <c r="V7" i="29"/>
  <c r="V6" i="29"/>
  <c r="X2" i="29"/>
  <c r="V4" i="29"/>
  <c r="V9" i="29"/>
  <c r="V3" i="29"/>
  <c r="X8" i="29"/>
  <c r="X9" i="29"/>
  <c r="X4" i="29"/>
  <c r="BO6" i="26"/>
  <c r="BO7" i="26"/>
  <c r="BO8" i="26"/>
  <c r="BO9" i="26"/>
  <c r="BO10" i="26"/>
  <c r="BO11" i="26"/>
  <c r="BO12" i="26"/>
  <c r="BO13" i="26"/>
  <c r="BO14" i="26"/>
  <c r="BO15" i="26"/>
  <c r="BO16" i="26"/>
  <c r="BO17" i="26"/>
  <c r="BO18" i="26"/>
  <c r="BO19" i="26"/>
  <c r="BO20" i="26"/>
  <c r="BO21" i="26"/>
  <c r="BO22" i="26"/>
  <c r="BO23" i="26"/>
  <c r="BO24" i="26"/>
  <c r="BO25" i="26"/>
  <c r="BO26" i="26"/>
  <c r="BO27" i="26"/>
  <c r="BO28" i="26"/>
  <c r="BO29" i="26"/>
  <c r="BO30" i="26"/>
  <c r="BO31" i="26"/>
  <c r="BO32" i="26"/>
  <c r="BO33" i="26"/>
  <c r="BO34" i="26"/>
  <c r="BO35" i="26"/>
  <c r="BO36" i="26"/>
  <c r="BO37" i="26"/>
  <c r="BO38" i="26"/>
  <c r="BO39" i="26"/>
  <c r="BO40" i="26"/>
  <c r="BO41" i="26"/>
  <c r="BO42" i="26"/>
  <c r="BO43" i="26"/>
  <c r="BO44" i="26"/>
  <c r="BO5" i="26"/>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5" i="2"/>
  <c r="BK6" i="2"/>
  <c r="BK7" i="2"/>
  <c r="BK8" i="2"/>
  <c r="BK9" i="2"/>
  <c r="BK10" i="2"/>
  <c r="BK11" i="2"/>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5" i="2"/>
  <c r="AQ6" i="2"/>
  <c r="AO6" i="2" s="1"/>
  <c r="AW6" i="2" s="1" a="1"/>
  <c r="AW6" i="2" s="1"/>
  <c r="AQ7" i="2"/>
  <c r="AO7" i="2" s="1"/>
  <c r="AW7" i="2" s="1" a="1"/>
  <c r="AW7" i="2" s="1"/>
  <c r="AQ8" i="2"/>
  <c r="AO8" i="2" s="1"/>
  <c r="AW8" i="2" s="1" a="1"/>
  <c r="AW8" i="2" s="1"/>
  <c r="AQ9" i="2"/>
  <c r="AO9" i="2" s="1"/>
  <c r="AW9" i="2" s="1" a="1"/>
  <c r="AW9" i="2" s="1"/>
  <c r="AQ10" i="2"/>
  <c r="AO10" i="2" s="1"/>
  <c r="AW10" i="2" s="1" a="1"/>
  <c r="AW10" i="2" s="1"/>
  <c r="AQ11" i="2"/>
  <c r="AO11" i="2" s="1"/>
  <c r="AW11" i="2" s="1" a="1"/>
  <c r="AW11" i="2" s="1"/>
  <c r="AQ12" i="2"/>
  <c r="AO12" i="2" s="1"/>
  <c r="AW12" i="2" s="1" a="1"/>
  <c r="AW12" i="2" s="1"/>
  <c r="AQ13" i="2"/>
  <c r="AO13" i="2" s="1"/>
  <c r="AW13" i="2" s="1" a="1"/>
  <c r="AW13" i="2" s="1"/>
  <c r="AQ14" i="2"/>
  <c r="AO14" i="2" s="1"/>
  <c r="AW14" i="2" s="1" a="1"/>
  <c r="AW14" i="2" s="1"/>
  <c r="AQ15" i="2"/>
  <c r="AO15" i="2" s="1"/>
  <c r="AW15" i="2" s="1" a="1"/>
  <c r="AW15" i="2" s="1"/>
  <c r="AQ16" i="2"/>
  <c r="AO16" i="2" s="1"/>
  <c r="AW16" i="2" s="1" a="1"/>
  <c r="AW16" i="2" s="1"/>
  <c r="AQ17" i="2"/>
  <c r="AO17" i="2" s="1"/>
  <c r="AW17" i="2" s="1" a="1"/>
  <c r="AW17" i="2" s="1"/>
  <c r="AQ18" i="2"/>
  <c r="AO18" i="2" s="1"/>
  <c r="AW18" i="2" s="1" a="1"/>
  <c r="AW18" i="2" s="1"/>
  <c r="AQ19" i="2"/>
  <c r="AO19" i="2" s="1"/>
  <c r="AW19" i="2" s="1" a="1"/>
  <c r="AW19" i="2" s="1"/>
  <c r="AQ20" i="2"/>
  <c r="AO20" i="2" s="1"/>
  <c r="AW20" i="2" s="1" a="1"/>
  <c r="AW20" i="2" s="1"/>
  <c r="AQ21" i="2"/>
  <c r="AO21" i="2" s="1"/>
  <c r="AW21" i="2" s="1" a="1"/>
  <c r="AW21" i="2" s="1"/>
  <c r="AQ22" i="2"/>
  <c r="AO22" i="2" s="1"/>
  <c r="AW22" i="2" s="1" a="1"/>
  <c r="AW22" i="2" s="1"/>
  <c r="AQ23" i="2"/>
  <c r="AO23" i="2" s="1"/>
  <c r="AW23" i="2" s="1" a="1"/>
  <c r="AW23" i="2" s="1"/>
  <c r="AQ24" i="2"/>
  <c r="AO24" i="2" s="1"/>
  <c r="AW24" i="2" s="1" a="1"/>
  <c r="AW24" i="2" s="1"/>
  <c r="AQ25" i="2"/>
  <c r="AO25" i="2" s="1"/>
  <c r="AW25" i="2" s="1" a="1"/>
  <c r="AW25" i="2" s="1"/>
  <c r="AQ26" i="2"/>
  <c r="AO26" i="2" s="1"/>
  <c r="AW26" i="2" s="1" a="1"/>
  <c r="AW26" i="2" s="1"/>
  <c r="AQ27" i="2"/>
  <c r="AO27" i="2" s="1"/>
  <c r="AW27" i="2" s="1" a="1"/>
  <c r="AW27" i="2" s="1"/>
  <c r="AQ28" i="2"/>
  <c r="AO28" i="2" s="1"/>
  <c r="AW28" i="2" s="1" a="1"/>
  <c r="AW28" i="2" s="1"/>
  <c r="AQ29" i="2"/>
  <c r="AO29" i="2" s="1"/>
  <c r="AW29" i="2" s="1" a="1"/>
  <c r="AW29" i="2" s="1"/>
  <c r="AQ30" i="2"/>
  <c r="AO30" i="2" s="1"/>
  <c r="AW30" i="2" s="1" a="1"/>
  <c r="AW30" i="2" s="1"/>
  <c r="AQ31" i="2"/>
  <c r="AO31" i="2" s="1"/>
  <c r="AW31" i="2" s="1" a="1"/>
  <c r="AW31" i="2" s="1"/>
  <c r="AQ32" i="2"/>
  <c r="AO32" i="2" s="1"/>
  <c r="AW32" i="2" s="1" a="1"/>
  <c r="AW32" i="2" s="1"/>
  <c r="AQ33" i="2"/>
  <c r="AO33" i="2" s="1"/>
  <c r="AW33" i="2" s="1" a="1"/>
  <c r="AW33" i="2" s="1"/>
  <c r="AQ34" i="2"/>
  <c r="AO34" i="2" s="1"/>
  <c r="AW34" i="2" s="1" a="1"/>
  <c r="AW34" i="2" s="1"/>
  <c r="AQ35" i="2"/>
  <c r="AO35" i="2" s="1"/>
  <c r="AW35" i="2" s="1" a="1"/>
  <c r="AW35" i="2" s="1"/>
  <c r="AQ36" i="2"/>
  <c r="AO36" i="2" s="1"/>
  <c r="AW36" i="2" s="1" a="1"/>
  <c r="AW36" i="2" s="1"/>
  <c r="AQ37" i="2"/>
  <c r="AO37" i="2" s="1"/>
  <c r="AW37" i="2" s="1" a="1"/>
  <c r="AW37" i="2" s="1"/>
  <c r="AQ38" i="2"/>
  <c r="AO38" i="2" s="1"/>
  <c r="AW38" i="2" s="1" a="1"/>
  <c r="AW38" i="2" s="1"/>
  <c r="AQ39" i="2"/>
  <c r="AO39" i="2" s="1"/>
  <c r="AW39" i="2" s="1" a="1"/>
  <c r="AW39" i="2" s="1"/>
  <c r="AQ40" i="2"/>
  <c r="AO40" i="2" s="1"/>
  <c r="AW40" i="2" s="1" a="1"/>
  <c r="AW40" i="2" s="1"/>
  <c r="AQ41" i="2"/>
  <c r="AO41" i="2" s="1"/>
  <c r="AW41" i="2" s="1" a="1"/>
  <c r="AW41" i="2" s="1"/>
  <c r="AQ42" i="2"/>
  <c r="AO42" i="2" s="1"/>
  <c r="AW42" i="2" s="1" a="1"/>
  <c r="AW42" i="2" s="1"/>
  <c r="AQ43" i="2"/>
  <c r="AO43" i="2" s="1"/>
  <c r="AW43" i="2" s="1" a="1"/>
  <c r="AW43" i="2" s="1"/>
  <c r="AQ44" i="2"/>
  <c r="AO44" i="2" s="1"/>
  <c r="AW44" i="2" s="1" a="1"/>
  <c r="AW44" i="2" s="1"/>
  <c r="AQ5" i="2"/>
  <c r="AO5" i="2" s="1"/>
  <c r="AW5" i="2" s="1" a="1"/>
  <c r="AW5" i="2" s="1"/>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5" i="2"/>
  <c r="AE6" i="2"/>
  <c r="AC6" i="2" s="1"/>
  <c r="AE7" i="2"/>
  <c r="AC7" i="2" s="1"/>
  <c r="AE8" i="2"/>
  <c r="AC8" i="2" s="1"/>
  <c r="AK8" i="2" s="1" a="1"/>
  <c r="AK8" i="2" s="1"/>
  <c r="AE9" i="2"/>
  <c r="AC9" i="2" s="1"/>
  <c r="AK9" i="2" s="1" a="1"/>
  <c r="AK9" i="2" s="1"/>
  <c r="AE10" i="2"/>
  <c r="AC10" i="2" s="1"/>
  <c r="AK10" i="2" s="1" a="1"/>
  <c r="AK10" i="2" s="1"/>
  <c r="AE11" i="2"/>
  <c r="AC11" i="2" s="1"/>
  <c r="AK11" i="2" s="1" a="1"/>
  <c r="AK11" i="2" s="1"/>
  <c r="AE12" i="2"/>
  <c r="AC12" i="2" s="1"/>
  <c r="AK12" i="2" s="1" a="1"/>
  <c r="AK12" i="2" s="1"/>
  <c r="AE13" i="2"/>
  <c r="AC13" i="2" s="1"/>
  <c r="AK13" i="2" s="1" a="1"/>
  <c r="AK13" i="2" s="1"/>
  <c r="AE14" i="2"/>
  <c r="AC14" i="2" s="1"/>
  <c r="AK14" i="2" s="1" a="1"/>
  <c r="AK14" i="2" s="1"/>
  <c r="AE15" i="2"/>
  <c r="AC15" i="2" s="1"/>
  <c r="AE16" i="2"/>
  <c r="AC16" i="2" s="1"/>
  <c r="AE17" i="2"/>
  <c r="AC17" i="2" s="1"/>
  <c r="AE18" i="2"/>
  <c r="AC18" i="2" s="1"/>
  <c r="AK18" i="2" s="1" a="1"/>
  <c r="AK18" i="2" s="1"/>
  <c r="AE19" i="2"/>
  <c r="AC19" i="2" s="1"/>
  <c r="AK19" i="2" s="1" a="1"/>
  <c r="AK19" i="2" s="1"/>
  <c r="AE20" i="2"/>
  <c r="AC20" i="2" s="1"/>
  <c r="AK20" i="2" s="1" a="1"/>
  <c r="AK20" i="2" s="1"/>
  <c r="AE21" i="2"/>
  <c r="AC21" i="2" s="1"/>
  <c r="AE22" i="2"/>
  <c r="AC22" i="2" s="1"/>
  <c r="AK22" i="2" s="1" a="1"/>
  <c r="AK22" i="2" s="1"/>
  <c r="AE23" i="2"/>
  <c r="AC23" i="2" s="1"/>
  <c r="AE24" i="2"/>
  <c r="AC24" i="2" s="1"/>
  <c r="AE25" i="2"/>
  <c r="AC25" i="2" s="1"/>
  <c r="AE26" i="2"/>
  <c r="AC26" i="2" s="1"/>
  <c r="AE27" i="2"/>
  <c r="AC27" i="2" s="1"/>
  <c r="AK27" i="2" s="1" a="1"/>
  <c r="AK27" i="2" s="1"/>
  <c r="AE28" i="2"/>
  <c r="AC28" i="2" s="1"/>
  <c r="AK28" i="2" s="1" a="1"/>
  <c r="AK28" i="2" s="1"/>
  <c r="AE29" i="2"/>
  <c r="AC29" i="2" s="1"/>
  <c r="AE30" i="2"/>
  <c r="AC30" i="2" s="1"/>
  <c r="AK30" i="2" s="1" a="1"/>
  <c r="AK30" i="2" s="1"/>
  <c r="AE31" i="2"/>
  <c r="AC31" i="2" s="1"/>
  <c r="AE32" i="2"/>
  <c r="AC32" i="2" s="1"/>
  <c r="AE33" i="2"/>
  <c r="AC33" i="2" s="1"/>
  <c r="AE34" i="2"/>
  <c r="AC34" i="2" s="1"/>
  <c r="AE35" i="2"/>
  <c r="AC35" i="2" s="1"/>
  <c r="AK35" i="2" s="1" a="1"/>
  <c r="AK35" i="2" s="1"/>
  <c r="AE36" i="2"/>
  <c r="AC36" i="2" s="1"/>
  <c r="AK36" i="2" s="1" a="1"/>
  <c r="AK36" i="2" s="1"/>
  <c r="AE37" i="2"/>
  <c r="AC37" i="2" s="1"/>
  <c r="AE38" i="2"/>
  <c r="AC38" i="2" s="1"/>
  <c r="AK38" i="2" s="1" a="1"/>
  <c r="AK38" i="2" s="1"/>
  <c r="AE39" i="2"/>
  <c r="AC39" i="2" s="1"/>
  <c r="AE40" i="2"/>
  <c r="AC40" i="2" s="1"/>
  <c r="AE41" i="2"/>
  <c r="AC41" i="2" s="1"/>
  <c r="AE42" i="2"/>
  <c r="AC42" i="2" s="1"/>
  <c r="AK42" i="2" s="1" a="1"/>
  <c r="AK42" i="2" s="1"/>
  <c r="AE43" i="2"/>
  <c r="AC43" i="2" s="1"/>
  <c r="AK43" i="2" s="1" a="1"/>
  <c r="AK43" i="2" s="1"/>
  <c r="AE44" i="2"/>
  <c r="AC44" i="2" s="1"/>
  <c r="AK44" i="2" s="1" a="1"/>
  <c r="AK44" i="2" s="1"/>
  <c r="AE5" i="2"/>
  <c r="AC5" i="2" s="1"/>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5" i="2"/>
  <c r="S6" i="2"/>
  <c r="Q6" i="2" s="1"/>
  <c r="S7" i="2"/>
  <c r="Q7" i="2" s="1"/>
  <c r="S8" i="2"/>
  <c r="Q8" i="2" s="1"/>
  <c r="Y8" i="2" s="1" a="1"/>
  <c r="Y8" i="2" s="1"/>
  <c r="S9" i="2"/>
  <c r="Q9" i="2" s="1"/>
  <c r="S10" i="2"/>
  <c r="Q10" i="2" s="1"/>
  <c r="S11" i="2"/>
  <c r="Q11" i="2" s="1"/>
  <c r="S12" i="2"/>
  <c r="Q12" i="2" s="1"/>
  <c r="S13" i="2"/>
  <c r="Q13" i="2" s="1"/>
  <c r="Y13" i="2" s="1" a="1"/>
  <c r="Y13" i="2" s="1"/>
  <c r="S14" i="2"/>
  <c r="Q14" i="2" s="1"/>
  <c r="Y14" i="2" s="1" a="1"/>
  <c r="Y14" i="2" s="1"/>
  <c r="S15" i="2"/>
  <c r="Q15" i="2" s="1"/>
  <c r="S16" i="2"/>
  <c r="Q16" i="2" s="1"/>
  <c r="S17" i="2"/>
  <c r="Q17" i="2" s="1"/>
  <c r="S18" i="2"/>
  <c r="Q18" i="2" s="1"/>
  <c r="Y18" i="2" s="1" a="1"/>
  <c r="Y18" i="2" s="1"/>
  <c r="S19" i="2"/>
  <c r="Q19" i="2" s="1"/>
  <c r="Y19" i="2" s="1" a="1"/>
  <c r="Y19" i="2" s="1"/>
  <c r="S20" i="2"/>
  <c r="Q20" i="2" s="1"/>
  <c r="Y20" i="2" s="1" a="1"/>
  <c r="Y20" i="2" s="1"/>
  <c r="S21" i="2"/>
  <c r="Q21" i="2" s="1"/>
  <c r="S22" i="2"/>
  <c r="Q22" i="2" s="1"/>
  <c r="Y22" i="2" s="1" a="1"/>
  <c r="Y22" i="2" s="1"/>
  <c r="S23" i="2"/>
  <c r="Q23" i="2" s="1"/>
  <c r="S24" i="2"/>
  <c r="Q24" i="2" s="1"/>
  <c r="S25" i="2"/>
  <c r="Q25" i="2" s="1"/>
  <c r="S26" i="2"/>
  <c r="Q26" i="2" s="1"/>
  <c r="S27" i="2"/>
  <c r="Q27" i="2" s="1"/>
  <c r="Y27" i="2" s="1" a="1"/>
  <c r="Y27" i="2" s="1"/>
  <c r="S28" i="2"/>
  <c r="Q28" i="2" s="1"/>
  <c r="Y28" i="2" s="1" a="1"/>
  <c r="Y28" i="2" s="1"/>
  <c r="S29" i="2"/>
  <c r="Q29" i="2" s="1"/>
  <c r="S30" i="2"/>
  <c r="Q30" i="2" s="1"/>
  <c r="Y30" i="2" s="1" a="1"/>
  <c r="Y30" i="2" s="1"/>
  <c r="S31" i="2"/>
  <c r="Q31" i="2" s="1"/>
  <c r="S32" i="2"/>
  <c r="Q32" i="2" s="1"/>
  <c r="S33" i="2"/>
  <c r="Q33" i="2" s="1"/>
  <c r="S34" i="2"/>
  <c r="Q34" i="2" s="1"/>
  <c r="S35" i="2"/>
  <c r="Q35" i="2" s="1"/>
  <c r="Y35" i="2" s="1" a="1"/>
  <c r="Y35" i="2" s="1"/>
  <c r="S36" i="2"/>
  <c r="Q36" i="2" s="1"/>
  <c r="Y36" i="2" s="1" a="1"/>
  <c r="Y36" i="2" s="1"/>
  <c r="S37" i="2"/>
  <c r="Q37" i="2" s="1"/>
  <c r="S38" i="2"/>
  <c r="Q38" i="2" s="1"/>
  <c r="Y38" i="2" s="1" a="1"/>
  <c r="Y38" i="2" s="1"/>
  <c r="S39" i="2"/>
  <c r="Q39" i="2" s="1"/>
  <c r="S40" i="2"/>
  <c r="Q40" i="2" s="1"/>
  <c r="S41" i="2"/>
  <c r="Q41" i="2" s="1"/>
  <c r="S42" i="2"/>
  <c r="Q42" i="2" s="1"/>
  <c r="Y42" i="2" s="1" a="1"/>
  <c r="Y42" i="2" s="1"/>
  <c r="S43" i="2"/>
  <c r="Q43" i="2" s="1"/>
  <c r="Y43" i="2" s="1" a="1"/>
  <c r="Y43" i="2" s="1"/>
  <c r="S44" i="2"/>
  <c r="Q44" i="2" s="1"/>
  <c r="Y44" i="2" s="1" a="1"/>
  <c r="Y44" i="2" s="1"/>
  <c r="S5" i="2"/>
  <c r="Q5" i="2" s="1"/>
  <c r="AK41" i="2" l="1" a="1"/>
  <c r="AK41" i="2" s="1"/>
  <c r="Y41" i="2" a="1"/>
  <c r="Y41" i="2" s="1"/>
  <c r="AK40" i="2" a="1"/>
  <c r="AK40" i="2" s="1"/>
  <c r="Y40" i="2" a="1"/>
  <c r="Y40" i="2" s="1"/>
  <c r="AK32" i="2" a="1"/>
  <c r="AK32" i="2" s="1"/>
  <c r="Y32" i="2" a="1"/>
  <c r="Y32" i="2" s="1"/>
  <c r="AK24" i="2" a="1"/>
  <c r="AK24" i="2" s="1"/>
  <c r="Y24" i="2" a="1"/>
  <c r="Y24" i="2" s="1"/>
  <c r="AK16" i="2" a="1"/>
  <c r="AK16" i="2" s="1"/>
  <c r="Y16" i="2" a="1"/>
  <c r="Y16" i="2" s="1"/>
  <c r="AK33" i="2" a="1"/>
  <c r="AK33" i="2" s="1"/>
  <c r="Y33" i="2" a="1"/>
  <c r="Y33" i="2" s="1"/>
  <c r="AK25" i="2" a="1"/>
  <c r="AK25" i="2" s="1"/>
  <c r="Y25" i="2" a="1"/>
  <c r="Y25" i="2" s="1"/>
  <c r="AK17" i="2" a="1"/>
  <c r="AK17" i="2" s="1"/>
  <c r="Y17" i="2" a="1"/>
  <c r="Y17" i="2" s="1"/>
  <c r="AK39" i="2" a="1"/>
  <c r="AK39" i="2" s="1"/>
  <c r="Y39" i="2" a="1"/>
  <c r="Y39" i="2" s="1"/>
  <c r="AK31" i="2" a="1"/>
  <c r="AK31" i="2" s="1"/>
  <c r="Y31" i="2" a="1"/>
  <c r="Y31" i="2" s="1"/>
  <c r="AK23" i="2" a="1"/>
  <c r="AK23" i="2" s="1"/>
  <c r="Y23" i="2" a="1"/>
  <c r="Y23" i="2" s="1"/>
  <c r="AK15" i="2" a="1"/>
  <c r="AK15" i="2" s="1"/>
  <c r="Y15" i="2" a="1"/>
  <c r="Y15" i="2" s="1"/>
  <c r="AK37" i="2" a="1"/>
  <c r="AK37" i="2" s="1"/>
  <c r="Y37" i="2" a="1"/>
  <c r="Y37" i="2" s="1"/>
  <c r="Y29" i="2" a="1"/>
  <c r="Y29" i="2" s="1"/>
  <c r="AK29" i="2" a="1"/>
  <c r="AK29" i="2" s="1"/>
  <c r="Y21" i="2" a="1"/>
  <c r="Y21" i="2" s="1"/>
  <c r="AK21" i="2" a="1"/>
  <c r="AK21" i="2" s="1"/>
  <c r="AK34" i="2" a="1"/>
  <c r="AK34" i="2" s="1"/>
  <c r="Y34" i="2" a="1"/>
  <c r="Y34" i="2" s="1"/>
  <c r="AK26" i="2" a="1"/>
  <c r="AK26" i="2" s="1"/>
  <c r="Y26" i="2" a="1"/>
  <c r="Y26" i="2" s="1"/>
  <c r="Y12" i="2" a="1"/>
  <c r="Y12" i="2" s="1"/>
  <c r="Y11" i="2" a="1"/>
  <c r="Y11" i="2" s="1"/>
  <c r="Y10" i="2" a="1"/>
  <c r="Y10" i="2" s="1"/>
  <c r="Y9" i="2" a="1"/>
  <c r="Y9" i="2" s="1"/>
  <c r="AK7" i="2" a="1"/>
  <c r="AK7" i="2" s="1"/>
  <c r="Y7" i="2" a="1"/>
  <c r="Y7" i="2" s="1"/>
  <c r="AK6" i="2" a="1"/>
  <c r="AK6" i="2" s="1"/>
  <c r="Y6" i="2" a="1"/>
  <c r="Y6" i="2" s="1"/>
  <c r="AK5" i="2" a="1"/>
  <c r="AK5" i="2" s="1"/>
  <c r="Y5" i="2" a="1"/>
  <c r="Y5" i="2" s="1"/>
  <c r="AG5" i="15"/>
  <c r="AH5" i="15" s="1"/>
  <c r="AK9" i="15"/>
  <c r="AL9" i="15" s="1"/>
  <c r="AM9" i="15" s="1"/>
  <c r="AG9" i="15"/>
  <c r="AH9" i="15" s="1"/>
  <c r="AI9" i="15" s="1"/>
  <c r="AK7" i="15"/>
  <c r="AL7" i="15" s="1"/>
  <c r="AM7" i="15" s="1"/>
  <c r="AG7" i="15"/>
  <c r="AH7" i="15" s="1"/>
  <c r="AI7" i="15" s="1"/>
  <c r="AK12" i="15"/>
  <c r="AL12" i="15" s="1"/>
  <c r="AM12" i="15" s="1"/>
  <c r="AG12" i="15"/>
  <c r="AH12" i="15" s="1"/>
  <c r="AI12" i="15" s="1"/>
  <c r="AK8" i="15"/>
  <c r="AL8" i="15" s="1"/>
  <c r="AM8" i="15" s="1"/>
  <c r="AG8" i="15"/>
  <c r="AH8" i="15" s="1"/>
  <c r="AI8" i="15" s="1"/>
  <c r="AG6" i="15"/>
  <c r="AH6" i="15" s="1"/>
  <c r="AI6" i="15" s="1"/>
  <c r="AK6" i="15"/>
  <c r="AL6" i="15" s="1"/>
  <c r="AM6" i="15" s="1"/>
  <c r="AG11" i="15"/>
  <c r="AH11" i="15" s="1"/>
  <c r="AI11" i="15" s="1"/>
  <c r="AK11" i="15"/>
  <c r="AL11" i="15" s="1"/>
  <c r="AM11" i="15" s="1"/>
  <c r="AK10" i="15"/>
  <c r="AL10" i="15" s="1"/>
  <c r="AM10" i="15" s="1"/>
  <c r="AG10" i="15"/>
  <c r="AH10" i="15" s="1"/>
  <c r="AI10" i="15" s="1"/>
  <c r="AK14" i="15"/>
  <c r="AL14" i="15" s="1"/>
  <c r="AG14" i="15"/>
  <c r="AH14" i="15" l="1"/>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5" i="3"/>
  <c r="Z11" i="29" l="1"/>
  <c r="AA11" i="29"/>
  <c r="A35" i="27"/>
  <c r="B35" i="27"/>
  <c r="C35" i="27"/>
  <c r="D35" i="27"/>
  <c r="E35" i="27"/>
  <c r="F35" i="27"/>
  <c r="G35" i="27"/>
  <c r="H35" i="27"/>
  <c r="I35" i="27"/>
  <c r="J35" i="27"/>
  <c r="K35" i="27"/>
  <c r="L35" i="27"/>
  <c r="M35" i="27"/>
  <c r="N35" i="27"/>
  <c r="O35" i="27"/>
  <c r="P35" i="27"/>
  <c r="Q35" i="27"/>
  <c r="R35" i="27"/>
  <c r="S35" i="27"/>
  <c r="T35" i="27"/>
  <c r="U35" i="27"/>
  <c r="X35" i="27"/>
  <c r="A36" i="27"/>
  <c r="B36" i="27"/>
  <c r="C36" i="27"/>
  <c r="D36" i="27"/>
  <c r="E36" i="27"/>
  <c r="F36" i="27"/>
  <c r="G36" i="27"/>
  <c r="H36" i="27"/>
  <c r="I36" i="27"/>
  <c r="J36" i="27"/>
  <c r="K36" i="27"/>
  <c r="L36" i="27"/>
  <c r="M36" i="27"/>
  <c r="N36" i="27"/>
  <c r="O36" i="27"/>
  <c r="P36" i="27"/>
  <c r="Q36" i="27"/>
  <c r="R36" i="27"/>
  <c r="S36" i="27"/>
  <c r="T36" i="27"/>
  <c r="U36" i="27"/>
  <c r="X36" i="27"/>
  <c r="A37" i="27"/>
  <c r="B37" i="27"/>
  <c r="C37" i="27"/>
  <c r="D37" i="27"/>
  <c r="E37" i="27"/>
  <c r="F37" i="27"/>
  <c r="G37" i="27"/>
  <c r="H37" i="27"/>
  <c r="I37" i="27"/>
  <c r="J37" i="27"/>
  <c r="K37" i="27"/>
  <c r="L37" i="27"/>
  <c r="M37" i="27"/>
  <c r="N37" i="27"/>
  <c r="O37" i="27"/>
  <c r="P37" i="27"/>
  <c r="Q37" i="27"/>
  <c r="R37" i="27"/>
  <c r="S37" i="27"/>
  <c r="T37" i="27"/>
  <c r="U37" i="27"/>
  <c r="X37" i="27"/>
  <c r="A38" i="27"/>
  <c r="B38" i="27"/>
  <c r="C38" i="27"/>
  <c r="D38" i="27"/>
  <c r="E38" i="27"/>
  <c r="F38" i="27"/>
  <c r="G38" i="27"/>
  <c r="H38" i="27"/>
  <c r="I38" i="27"/>
  <c r="J38" i="27"/>
  <c r="K38" i="27"/>
  <c r="L38" i="27"/>
  <c r="M38" i="27"/>
  <c r="N38" i="27"/>
  <c r="O38" i="27"/>
  <c r="P38" i="27"/>
  <c r="Q38" i="27"/>
  <c r="R38" i="27"/>
  <c r="S38" i="27"/>
  <c r="T38" i="27"/>
  <c r="U38" i="27"/>
  <c r="X38" i="27"/>
  <c r="A39" i="27"/>
  <c r="B39" i="27"/>
  <c r="C39" i="27"/>
  <c r="D39" i="27"/>
  <c r="E39" i="27"/>
  <c r="F39" i="27"/>
  <c r="G39" i="27"/>
  <c r="H39" i="27"/>
  <c r="I39" i="27"/>
  <c r="J39" i="27"/>
  <c r="K39" i="27"/>
  <c r="L39" i="27"/>
  <c r="M39" i="27"/>
  <c r="N39" i="27"/>
  <c r="O39" i="27"/>
  <c r="P39" i="27"/>
  <c r="Q39" i="27"/>
  <c r="R39" i="27"/>
  <c r="S39" i="27"/>
  <c r="T39" i="27"/>
  <c r="U39" i="27"/>
  <c r="X39" i="27"/>
  <c r="A40" i="27"/>
  <c r="B40" i="27"/>
  <c r="C40" i="27"/>
  <c r="D40" i="27"/>
  <c r="E40" i="27"/>
  <c r="F40" i="27"/>
  <c r="G40" i="27"/>
  <c r="H40" i="27"/>
  <c r="I40" i="27"/>
  <c r="J40" i="27"/>
  <c r="K40" i="27"/>
  <c r="L40" i="27"/>
  <c r="M40" i="27"/>
  <c r="N40" i="27"/>
  <c r="O40" i="27"/>
  <c r="P40" i="27"/>
  <c r="Q40" i="27"/>
  <c r="R40" i="27"/>
  <c r="S40" i="27"/>
  <c r="T40" i="27"/>
  <c r="U40" i="27"/>
  <c r="X40" i="27"/>
  <c r="A41" i="27"/>
  <c r="B41" i="27"/>
  <c r="C41" i="27"/>
  <c r="D41" i="27"/>
  <c r="E41" i="27"/>
  <c r="F41" i="27"/>
  <c r="G41" i="27"/>
  <c r="H41" i="27"/>
  <c r="I41" i="27"/>
  <c r="J41" i="27"/>
  <c r="K41" i="27"/>
  <c r="L41" i="27"/>
  <c r="M41" i="27"/>
  <c r="N41" i="27"/>
  <c r="O41" i="27"/>
  <c r="P41" i="27"/>
  <c r="Q41" i="27"/>
  <c r="R41" i="27"/>
  <c r="S41" i="27"/>
  <c r="T41" i="27"/>
  <c r="U41" i="27"/>
  <c r="X41" i="27"/>
  <c r="A42" i="27"/>
  <c r="B42" i="27"/>
  <c r="C42" i="27"/>
  <c r="D42" i="27"/>
  <c r="E42" i="27"/>
  <c r="F42" i="27"/>
  <c r="G42" i="27"/>
  <c r="H42" i="27"/>
  <c r="I42" i="27"/>
  <c r="J42" i="27"/>
  <c r="K42" i="27"/>
  <c r="L42" i="27"/>
  <c r="M42" i="27"/>
  <c r="N42" i="27"/>
  <c r="O42" i="27"/>
  <c r="P42" i="27"/>
  <c r="Q42" i="27"/>
  <c r="R42" i="27"/>
  <c r="S42" i="27"/>
  <c r="T42" i="27"/>
  <c r="U42" i="27"/>
  <c r="V42" i="27"/>
  <c r="W42" i="27"/>
  <c r="X42" i="27"/>
  <c r="A43" i="27"/>
  <c r="B43" i="27"/>
  <c r="C43" i="27"/>
  <c r="D43" i="27"/>
  <c r="E43" i="27"/>
  <c r="F43" i="27"/>
  <c r="G43" i="27"/>
  <c r="H43" i="27"/>
  <c r="I43" i="27"/>
  <c r="J43" i="27"/>
  <c r="K43" i="27"/>
  <c r="L43" i="27"/>
  <c r="M43" i="27"/>
  <c r="N43" i="27"/>
  <c r="O43" i="27"/>
  <c r="P43" i="27"/>
  <c r="Q43" i="27"/>
  <c r="R43" i="27"/>
  <c r="S43" i="27"/>
  <c r="T43" i="27"/>
  <c r="U43" i="27"/>
  <c r="V43" i="27"/>
  <c r="W43" i="27"/>
  <c r="X43" i="27"/>
  <c r="A44" i="27"/>
  <c r="B44" i="27"/>
  <c r="C44" i="27"/>
  <c r="D44" i="27"/>
  <c r="E44" i="27"/>
  <c r="F44" i="27"/>
  <c r="G44" i="27"/>
  <c r="H44" i="27"/>
  <c r="I44" i="27"/>
  <c r="J44" i="27"/>
  <c r="K44" i="27"/>
  <c r="L44" i="27"/>
  <c r="M44" i="27"/>
  <c r="N44" i="27"/>
  <c r="O44" i="27"/>
  <c r="P44" i="27"/>
  <c r="Q44" i="27"/>
  <c r="R44" i="27"/>
  <c r="S44" i="27"/>
  <c r="T44" i="27"/>
  <c r="U44" i="27"/>
  <c r="V44" i="27"/>
  <c r="W44" i="27"/>
  <c r="X44" i="27"/>
  <c r="A45" i="27"/>
  <c r="B45" i="27"/>
  <c r="C45" i="27"/>
  <c r="D45" i="27"/>
  <c r="E45" i="27"/>
  <c r="F45" i="27"/>
  <c r="G45" i="27"/>
  <c r="H45" i="27"/>
  <c r="I45" i="27"/>
  <c r="J45" i="27"/>
  <c r="K45" i="27"/>
  <c r="L45" i="27"/>
  <c r="M45" i="27"/>
  <c r="N45" i="27"/>
  <c r="O45" i="27"/>
  <c r="P45" i="27"/>
  <c r="Q45" i="27"/>
  <c r="R45" i="27"/>
  <c r="S45" i="27"/>
  <c r="T45" i="27"/>
  <c r="U45" i="27"/>
  <c r="V45" i="27"/>
  <c r="W45" i="27"/>
  <c r="X45" i="27"/>
  <c r="A46" i="27"/>
  <c r="B46" i="27"/>
  <c r="C46" i="27"/>
  <c r="D46" i="27"/>
  <c r="E46" i="27"/>
  <c r="F46" i="27"/>
  <c r="G46" i="27"/>
  <c r="H46" i="27"/>
  <c r="I46" i="27"/>
  <c r="J46" i="27"/>
  <c r="K46" i="27"/>
  <c r="L46" i="27"/>
  <c r="M46" i="27"/>
  <c r="N46" i="27"/>
  <c r="O46" i="27"/>
  <c r="P46" i="27"/>
  <c r="Q46" i="27"/>
  <c r="R46" i="27"/>
  <c r="S46" i="27"/>
  <c r="T46" i="27"/>
  <c r="U46" i="27"/>
  <c r="V46" i="27"/>
  <c r="W46" i="27"/>
  <c r="X46" i="27"/>
  <c r="A47" i="27"/>
  <c r="B47" i="27"/>
  <c r="C47" i="27"/>
  <c r="D47" i="27"/>
  <c r="E47" i="27"/>
  <c r="F47" i="27"/>
  <c r="G47" i="27"/>
  <c r="H47" i="27"/>
  <c r="I47" i="27"/>
  <c r="J47" i="27"/>
  <c r="K47" i="27"/>
  <c r="L47" i="27"/>
  <c r="M47" i="27"/>
  <c r="N47" i="27"/>
  <c r="O47" i="27"/>
  <c r="P47" i="27"/>
  <c r="Q47" i="27"/>
  <c r="R47" i="27"/>
  <c r="S47" i="27"/>
  <c r="T47" i="27"/>
  <c r="U47" i="27"/>
  <c r="V47" i="27"/>
  <c r="W47" i="27"/>
  <c r="X47" i="27"/>
  <c r="A48" i="27"/>
  <c r="B48" i="27"/>
  <c r="C48" i="27"/>
  <c r="D48" i="27"/>
  <c r="E48" i="27"/>
  <c r="F48" i="27"/>
  <c r="G48" i="27"/>
  <c r="H48" i="27"/>
  <c r="I48" i="27"/>
  <c r="J48" i="27"/>
  <c r="K48" i="27"/>
  <c r="L48" i="27"/>
  <c r="M48" i="27"/>
  <c r="N48" i="27"/>
  <c r="O48" i="27"/>
  <c r="P48" i="27"/>
  <c r="Q48" i="27"/>
  <c r="R48" i="27"/>
  <c r="S48" i="27"/>
  <c r="T48" i="27"/>
  <c r="U48" i="27"/>
  <c r="V48" i="27"/>
  <c r="W48" i="27"/>
  <c r="X48" i="27"/>
  <c r="A49" i="27"/>
  <c r="B49" i="27"/>
  <c r="C49" i="27"/>
  <c r="D49" i="27"/>
  <c r="E49" i="27"/>
  <c r="F49" i="27"/>
  <c r="G49" i="27"/>
  <c r="H49" i="27"/>
  <c r="I49" i="27"/>
  <c r="J49" i="27"/>
  <c r="K49" i="27"/>
  <c r="L49" i="27"/>
  <c r="M49" i="27"/>
  <c r="N49" i="27"/>
  <c r="O49" i="27"/>
  <c r="P49" i="27"/>
  <c r="Q49" i="27"/>
  <c r="R49" i="27"/>
  <c r="S49" i="27"/>
  <c r="T49" i="27"/>
  <c r="U49" i="27"/>
  <c r="V49" i="27"/>
  <c r="W49" i="27"/>
  <c r="X49" i="27"/>
  <c r="A50" i="27"/>
  <c r="B50" i="27"/>
  <c r="C50" i="27"/>
  <c r="D50" i="27"/>
  <c r="E50" i="27"/>
  <c r="F50" i="27"/>
  <c r="G50" i="27"/>
  <c r="H50" i="27"/>
  <c r="I50" i="27"/>
  <c r="J50" i="27"/>
  <c r="K50" i="27"/>
  <c r="L50" i="27"/>
  <c r="M50" i="27"/>
  <c r="N50" i="27"/>
  <c r="O50" i="27"/>
  <c r="P50" i="27"/>
  <c r="Q50" i="27"/>
  <c r="R50" i="27"/>
  <c r="S50" i="27"/>
  <c r="T50" i="27"/>
  <c r="U50" i="27"/>
  <c r="V50" i="27"/>
  <c r="W50" i="27"/>
  <c r="X50" i="27"/>
  <c r="A51" i="27"/>
  <c r="B51" i="27"/>
  <c r="C51" i="27"/>
  <c r="D51" i="27"/>
  <c r="E51" i="27"/>
  <c r="F51" i="27"/>
  <c r="G51" i="27"/>
  <c r="H51" i="27"/>
  <c r="I51" i="27"/>
  <c r="J51" i="27"/>
  <c r="K51" i="27"/>
  <c r="L51" i="27"/>
  <c r="M51" i="27"/>
  <c r="N51" i="27"/>
  <c r="O51" i="27"/>
  <c r="P51" i="27"/>
  <c r="Q51" i="27"/>
  <c r="R51" i="27"/>
  <c r="S51" i="27"/>
  <c r="T51" i="27"/>
  <c r="U51" i="27"/>
  <c r="V51" i="27"/>
  <c r="W51" i="27"/>
  <c r="X51" i="27"/>
  <c r="A52" i="27"/>
  <c r="B52" i="27"/>
  <c r="C52" i="27"/>
  <c r="D52" i="27"/>
  <c r="E52" i="27"/>
  <c r="F52" i="27"/>
  <c r="G52" i="27"/>
  <c r="H52" i="27"/>
  <c r="I52" i="27"/>
  <c r="J52" i="27"/>
  <c r="K52" i="27"/>
  <c r="L52" i="27"/>
  <c r="M52" i="27"/>
  <c r="N52" i="27"/>
  <c r="O52" i="27"/>
  <c r="P52" i="27"/>
  <c r="Q52" i="27"/>
  <c r="R52" i="27"/>
  <c r="S52" i="27"/>
  <c r="T52" i="27"/>
  <c r="U52" i="27"/>
  <c r="V52" i="27"/>
  <c r="W52" i="27"/>
  <c r="X52" i="27"/>
  <c r="A53" i="27"/>
  <c r="B53" i="27"/>
  <c r="C53" i="27"/>
  <c r="D53" i="27"/>
  <c r="E53" i="27"/>
  <c r="F53" i="27"/>
  <c r="G53" i="27"/>
  <c r="H53" i="27"/>
  <c r="I53" i="27"/>
  <c r="J53" i="27"/>
  <c r="K53" i="27"/>
  <c r="L53" i="27"/>
  <c r="M53" i="27"/>
  <c r="N53" i="27"/>
  <c r="O53" i="27"/>
  <c r="P53" i="27"/>
  <c r="Q53" i="27"/>
  <c r="R53" i="27"/>
  <c r="S53" i="27"/>
  <c r="T53" i="27"/>
  <c r="U53" i="27"/>
  <c r="V53" i="27"/>
  <c r="W53" i="27"/>
  <c r="X53" i="27"/>
  <c r="A54" i="27"/>
  <c r="B54" i="27"/>
  <c r="C54" i="27"/>
  <c r="D54" i="27"/>
  <c r="E54" i="27"/>
  <c r="F54" i="27"/>
  <c r="G54" i="27"/>
  <c r="H54" i="27"/>
  <c r="I54" i="27"/>
  <c r="J54" i="27"/>
  <c r="K54" i="27"/>
  <c r="L54" i="27"/>
  <c r="M54" i="27"/>
  <c r="N54" i="27"/>
  <c r="O54" i="27"/>
  <c r="P54" i="27"/>
  <c r="Q54" i="27"/>
  <c r="R54" i="27"/>
  <c r="S54" i="27"/>
  <c r="T54" i="27"/>
  <c r="U54" i="27"/>
  <c r="V54" i="27"/>
  <c r="W54" i="27"/>
  <c r="X54" i="27"/>
  <c r="A55" i="27"/>
  <c r="B55" i="27"/>
  <c r="C55" i="27"/>
  <c r="D55" i="27"/>
  <c r="E55" i="27"/>
  <c r="F55" i="27"/>
  <c r="G55" i="27"/>
  <c r="H55" i="27"/>
  <c r="I55" i="27"/>
  <c r="J55" i="27"/>
  <c r="K55" i="27"/>
  <c r="L55" i="27"/>
  <c r="M55" i="27"/>
  <c r="N55" i="27"/>
  <c r="O55" i="27"/>
  <c r="P55" i="27"/>
  <c r="Q55" i="27"/>
  <c r="R55" i="27"/>
  <c r="S55" i="27"/>
  <c r="T55" i="27"/>
  <c r="U55" i="27"/>
  <c r="V55" i="27"/>
  <c r="W55" i="27"/>
  <c r="X55" i="27"/>
  <c r="A56" i="27"/>
  <c r="B56" i="27"/>
  <c r="C56" i="27"/>
  <c r="D56" i="27"/>
  <c r="E56" i="27"/>
  <c r="F56" i="27"/>
  <c r="G56" i="27"/>
  <c r="H56" i="27"/>
  <c r="I56" i="27"/>
  <c r="J56" i="27"/>
  <c r="K56" i="27"/>
  <c r="L56" i="27"/>
  <c r="M56" i="27"/>
  <c r="N56" i="27"/>
  <c r="O56" i="27"/>
  <c r="P56" i="27"/>
  <c r="Q56" i="27"/>
  <c r="R56" i="27"/>
  <c r="S56" i="27"/>
  <c r="T56" i="27"/>
  <c r="U56" i="27"/>
  <c r="V56" i="27"/>
  <c r="W56" i="27"/>
  <c r="X56" i="27"/>
  <c r="A57" i="27"/>
  <c r="B57" i="27"/>
  <c r="C57" i="27"/>
  <c r="D57" i="27"/>
  <c r="E57" i="27"/>
  <c r="F57" i="27"/>
  <c r="G57" i="27"/>
  <c r="H57" i="27"/>
  <c r="I57" i="27"/>
  <c r="J57" i="27"/>
  <c r="K57" i="27"/>
  <c r="L57" i="27"/>
  <c r="M57" i="27"/>
  <c r="N57" i="27"/>
  <c r="O57" i="27"/>
  <c r="P57" i="27"/>
  <c r="Q57" i="27"/>
  <c r="R57" i="27"/>
  <c r="S57" i="27"/>
  <c r="T57" i="27"/>
  <c r="U57" i="27"/>
  <c r="V57" i="27"/>
  <c r="W57" i="27"/>
  <c r="X57" i="27"/>
  <c r="A58" i="27"/>
  <c r="B58" i="27"/>
  <c r="C58" i="27"/>
  <c r="D58" i="27"/>
  <c r="E58" i="27"/>
  <c r="F58" i="27"/>
  <c r="G58" i="27"/>
  <c r="H58" i="27"/>
  <c r="I58" i="27"/>
  <c r="J58" i="27"/>
  <c r="K58" i="27"/>
  <c r="L58" i="27"/>
  <c r="M58" i="27"/>
  <c r="N58" i="27"/>
  <c r="O58" i="27"/>
  <c r="P58" i="27"/>
  <c r="Q58" i="27"/>
  <c r="R58" i="27"/>
  <c r="S58" i="27"/>
  <c r="T58" i="27"/>
  <c r="U58" i="27"/>
  <c r="V58" i="27"/>
  <c r="W58" i="27"/>
  <c r="X58" i="27"/>
  <c r="A59" i="27"/>
  <c r="B59" i="27"/>
  <c r="C59" i="27"/>
  <c r="D59" i="27"/>
  <c r="E59" i="27"/>
  <c r="F59" i="27"/>
  <c r="G59" i="27"/>
  <c r="H59" i="27"/>
  <c r="I59" i="27"/>
  <c r="J59" i="27"/>
  <c r="K59" i="27"/>
  <c r="L59" i="27"/>
  <c r="M59" i="27"/>
  <c r="N59" i="27"/>
  <c r="O59" i="27"/>
  <c r="P59" i="27"/>
  <c r="Q59" i="27"/>
  <c r="R59" i="27"/>
  <c r="S59" i="27"/>
  <c r="T59" i="27"/>
  <c r="U59" i="27"/>
  <c r="V59" i="27"/>
  <c r="W59" i="27"/>
  <c r="X59" i="27"/>
  <c r="A60" i="27"/>
  <c r="B60" i="27"/>
  <c r="C60" i="27"/>
  <c r="D60" i="27"/>
  <c r="E60" i="27"/>
  <c r="F60" i="27"/>
  <c r="G60" i="27"/>
  <c r="H60" i="27"/>
  <c r="I60" i="27"/>
  <c r="J60" i="27"/>
  <c r="K60" i="27"/>
  <c r="L60" i="27"/>
  <c r="M60" i="27"/>
  <c r="N60" i="27"/>
  <c r="O60" i="27"/>
  <c r="P60" i="27"/>
  <c r="Q60" i="27"/>
  <c r="R60" i="27"/>
  <c r="S60" i="27"/>
  <c r="T60" i="27"/>
  <c r="U60" i="27"/>
  <c r="V60" i="27"/>
  <c r="W60" i="27"/>
  <c r="X60" i="27"/>
  <c r="A61" i="27"/>
  <c r="B61" i="27"/>
  <c r="C61" i="27"/>
  <c r="D61" i="27"/>
  <c r="E61" i="27"/>
  <c r="F61" i="27"/>
  <c r="G61" i="27"/>
  <c r="H61" i="27"/>
  <c r="I61" i="27"/>
  <c r="J61" i="27"/>
  <c r="K61" i="27"/>
  <c r="L61" i="27"/>
  <c r="M61" i="27"/>
  <c r="N61" i="27"/>
  <c r="O61" i="27"/>
  <c r="P61" i="27"/>
  <c r="Q61" i="27"/>
  <c r="R61" i="27"/>
  <c r="S61" i="27"/>
  <c r="T61" i="27"/>
  <c r="U61" i="27"/>
  <c r="V61" i="27"/>
  <c r="W61" i="27"/>
  <c r="X61" i="27"/>
  <c r="A62" i="27"/>
  <c r="B62" i="27"/>
  <c r="C62" i="27"/>
  <c r="D62" i="27"/>
  <c r="E62" i="27"/>
  <c r="F62" i="27"/>
  <c r="G62" i="27"/>
  <c r="H62" i="27"/>
  <c r="I62" i="27"/>
  <c r="J62" i="27"/>
  <c r="K62" i="27"/>
  <c r="L62" i="27"/>
  <c r="M62" i="27"/>
  <c r="N62" i="27"/>
  <c r="O62" i="27"/>
  <c r="P62" i="27"/>
  <c r="Q62" i="27"/>
  <c r="R62" i="27"/>
  <c r="S62" i="27"/>
  <c r="T62" i="27"/>
  <c r="U62" i="27"/>
  <c r="V62" i="27"/>
  <c r="W62" i="27"/>
  <c r="X62" i="27"/>
  <c r="A63" i="27"/>
  <c r="B63" i="27"/>
  <c r="C63" i="27"/>
  <c r="D63" i="27"/>
  <c r="E63" i="27"/>
  <c r="F63" i="27"/>
  <c r="G63" i="27"/>
  <c r="H63" i="27"/>
  <c r="I63" i="27"/>
  <c r="J63" i="27"/>
  <c r="K63" i="27"/>
  <c r="L63" i="27"/>
  <c r="M63" i="27"/>
  <c r="N63" i="27"/>
  <c r="O63" i="27"/>
  <c r="P63" i="27"/>
  <c r="Q63" i="27"/>
  <c r="R63" i="27"/>
  <c r="S63" i="27"/>
  <c r="T63" i="27"/>
  <c r="U63" i="27"/>
  <c r="V63" i="27"/>
  <c r="W63" i="27"/>
  <c r="X63" i="27"/>
  <c r="A64" i="27"/>
  <c r="B64" i="27"/>
  <c r="C64" i="27"/>
  <c r="D64" i="27"/>
  <c r="E64" i="27"/>
  <c r="F64" i="27"/>
  <c r="G64" i="27"/>
  <c r="H64" i="27"/>
  <c r="I64" i="27"/>
  <c r="J64" i="27"/>
  <c r="K64" i="27"/>
  <c r="L64" i="27"/>
  <c r="M64" i="27"/>
  <c r="N64" i="27"/>
  <c r="O64" i="27"/>
  <c r="P64" i="27"/>
  <c r="Q64" i="27"/>
  <c r="R64" i="27"/>
  <c r="S64" i="27"/>
  <c r="T64" i="27"/>
  <c r="U64" i="27"/>
  <c r="V64" i="27"/>
  <c r="W64" i="27"/>
  <c r="X64" i="27"/>
  <c r="A65" i="27"/>
  <c r="B65" i="27"/>
  <c r="C65" i="27"/>
  <c r="D65" i="27"/>
  <c r="E65" i="27"/>
  <c r="F65" i="27"/>
  <c r="G65" i="27"/>
  <c r="H65" i="27"/>
  <c r="I65" i="27"/>
  <c r="J65" i="27"/>
  <c r="K65" i="27"/>
  <c r="L65" i="27"/>
  <c r="M65" i="27"/>
  <c r="N65" i="27"/>
  <c r="O65" i="27"/>
  <c r="P65" i="27"/>
  <c r="Q65" i="27"/>
  <c r="R65" i="27"/>
  <c r="S65" i="27"/>
  <c r="T65" i="27"/>
  <c r="U65" i="27"/>
  <c r="V65" i="27"/>
  <c r="W65" i="27"/>
  <c r="X65" i="27"/>
  <c r="A66" i="27"/>
  <c r="B66" i="27"/>
  <c r="C66" i="27"/>
  <c r="D66" i="27"/>
  <c r="E66" i="27"/>
  <c r="F66" i="27"/>
  <c r="G66" i="27"/>
  <c r="H66" i="27"/>
  <c r="I66" i="27"/>
  <c r="J66" i="27"/>
  <c r="K66" i="27"/>
  <c r="L66" i="27"/>
  <c r="M66" i="27"/>
  <c r="N66" i="27"/>
  <c r="O66" i="27"/>
  <c r="P66" i="27"/>
  <c r="Q66" i="27"/>
  <c r="R66" i="27"/>
  <c r="S66" i="27"/>
  <c r="T66" i="27"/>
  <c r="U66" i="27"/>
  <c r="V66" i="27"/>
  <c r="W66" i="27"/>
  <c r="X66" i="27"/>
  <c r="A67" i="27"/>
  <c r="B67" i="27"/>
  <c r="C67" i="27"/>
  <c r="D67" i="27"/>
  <c r="E67" i="27"/>
  <c r="F67" i="27"/>
  <c r="G67" i="27"/>
  <c r="H67" i="27"/>
  <c r="I67" i="27"/>
  <c r="J67" i="27"/>
  <c r="K67" i="27"/>
  <c r="L67" i="27"/>
  <c r="M67" i="27"/>
  <c r="N67" i="27"/>
  <c r="O67" i="27"/>
  <c r="P67" i="27"/>
  <c r="Q67" i="27"/>
  <c r="R67" i="27"/>
  <c r="S67" i="27"/>
  <c r="T67" i="27"/>
  <c r="U67" i="27"/>
  <c r="V67" i="27"/>
  <c r="W67" i="27"/>
  <c r="X67" i="27"/>
  <c r="A68" i="27"/>
  <c r="B68" i="27"/>
  <c r="C68" i="27"/>
  <c r="D68" i="27"/>
  <c r="E68" i="27"/>
  <c r="F68" i="27"/>
  <c r="G68" i="27"/>
  <c r="H68" i="27"/>
  <c r="I68" i="27"/>
  <c r="J68" i="27"/>
  <c r="K68" i="27"/>
  <c r="L68" i="27"/>
  <c r="M68" i="27"/>
  <c r="N68" i="27"/>
  <c r="O68" i="27"/>
  <c r="P68" i="27"/>
  <c r="Q68" i="27"/>
  <c r="R68" i="27"/>
  <c r="S68" i="27"/>
  <c r="T68" i="27"/>
  <c r="U68" i="27"/>
  <c r="V68" i="27"/>
  <c r="W68" i="27"/>
  <c r="X68" i="27"/>
  <c r="A69" i="27"/>
  <c r="B69" i="27"/>
  <c r="C69" i="27"/>
  <c r="D69" i="27"/>
  <c r="E69" i="27"/>
  <c r="F69" i="27"/>
  <c r="G69" i="27"/>
  <c r="H69" i="27"/>
  <c r="I69" i="27"/>
  <c r="J69" i="27"/>
  <c r="K69" i="27"/>
  <c r="L69" i="27"/>
  <c r="M69" i="27"/>
  <c r="N69" i="27"/>
  <c r="O69" i="27"/>
  <c r="P69" i="27"/>
  <c r="Q69" i="27"/>
  <c r="R69" i="27"/>
  <c r="S69" i="27"/>
  <c r="T69" i="27"/>
  <c r="U69" i="27"/>
  <c r="V69" i="27"/>
  <c r="W69" i="27"/>
  <c r="X69" i="27"/>
  <c r="A70" i="27"/>
  <c r="B70" i="27"/>
  <c r="C70" i="27"/>
  <c r="D70" i="27"/>
  <c r="E70" i="27"/>
  <c r="F70" i="27"/>
  <c r="G70" i="27"/>
  <c r="H70" i="27"/>
  <c r="I70" i="27"/>
  <c r="J70" i="27"/>
  <c r="K70" i="27"/>
  <c r="L70" i="27"/>
  <c r="M70" i="27"/>
  <c r="N70" i="27"/>
  <c r="O70" i="27"/>
  <c r="P70" i="27"/>
  <c r="Q70" i="27"/>
  <c r="R70" i="27"/>
  <c r="S70" i="27"/>
  <c r="T70" i="27"/>
  <c r="U70" i="27"/>
  <c r="V70" i="27"/>
  <c r="W70" i="27"/>
  <c r="X70" i="27"/>
  <c r="A71" i="27"/>
  <c r="B71" i="27"/>
  <c r="C71" i="27"/>
  <c r="D71" i="27"/>
  <c r="E71" i="27"/>
  <c r="F71" i="27"/>
  <c r="G71" i="27"/>
  <c r="H71" i="27"/>
  <c r="I71" i="27"/>
  <c r="J71" i="27"/>
  <c r="K71" i="27"/>
  <c r="L71" i="27"/>
  <c r="M71" i="27"/>
  <c r="N71" i="27"/>
  <c r="O71" i="27"/>
  <c r="P71" i="27"/>
  <c r="Q71" i="27"/>
  <c r="R71" i="27"/>
  <c r="S71" i="27"/>
  <c r="T71" i="27"/>
  <c r="U71" i="27"/>
  <c r="V71" i="27"/>
  <c r="W71" i="27"/>
  <c r="X71" i="27"/>
  <c r="A72" i="27"/>
  <c r="B72" i="27"/>
  <c r="C72" i="27"/>
  <c r="D72" i="27"/>
  <c r="E72" i="27"/>
  <c r="F72" i="27"/>
  <c r="G72" i="27"/>
  <c r="H72" i="27"/>
  <c r="I72" i="27"/>
  <c r="J72" i="27"/>
  <c r="K72" i="27"/>
  <c r="L72" i="27"/>
  <c r="M72" i="27"/>
  <c r="N72" i="27"/>
  <c r="O72" i="27"/>
  <c r="P72" i="27"/>
  <c r="Q72" i="27"/>
  <c r="R72" i="27"/>
  <c r="S72" i="27"/>
  <c r="T72" i="27"/>
  <c r="U72" i="27"/>
  <c r="V72" i="27"/>
  <c r="W72" i="27"/>
  <c r="X72" i="27"/>
  <c r="A73" i="27"/>
  <c r="B73" i="27"/>
  <c r="C73" i="27"/>
  <c r="D73" i="27"/>
  <c r="E73" i="27"/>
  <c r="F73" i="27"/>
  <c r="G73" i="27"/>
  <c r="H73" i="27"/>
  <c r="I73" i="27"/>
  <c r="J73" i="27"/>
  <c r="K73" i="27"/>
  <c r="L73" i="27"/>
  <c r="M73" i="27"/>
  <c r="N73" i="27"/>
  <c r="O73" i="27"/>
  <c r="P73" i="27"/>
  <c r="Q73" i="27"/>
  <c r="R73" i="27"/>
  <c r="S73" i="27"/>
  <c r="T73" i="27"/>
  <c r="U73" i="27"/>
  <c r="V73" i="27"/>
  <c r="W73" i="27"/>
  <c r="X73" i="27"/>
  <c r="A74" i="27"/>
  <c r="B74" i="27"/>
  <c r="C74" i="27"/>
  <c r="D74" i="27"/>
  <c r="E74" i="27"/>
  <c r="F74" i="27"/>
  <c r="G74" i="27"/>
  <c r="H74" i="27"/>
  <c r="I74" i="27"/>
  <c r="J74" i="27"/>
  <c r="K74" i="27"/>
  <c r="L74" i="27"/>
  <c r="M74" i="27"/>
  <c r="N74" i="27"/>
  <c r="O74" i="27"/>
  <c r="P74" i="27"/>
  <c r="Q74" i="27"/>
  <c r="R74" i="27"/>
  <c r="S74" i="27"/>
  <c r="T74" i="27"/>
  <c r="U74" i="27"/>
  <c r="V74" i="27"/>
  <c r="W74" i="27"/>
  <c r="X74" i="27"/>
  <c r="A75" i="27"/>
  <c r="B75" i="27"/>
  <c r="C75" i="27"/>
  <c r="D75" i="27"/>
  <c r="E75" i="27"/>
  <c r="F75" i="27"/>
  <c r="G75" i="27"/>
  <c r="H75" i="27"/>
  <c r="I75" i="27"/>
  <c r="J75" i="27"/>
  <c r="K75" i="27"/>
  <c r="L75" i="27"/>
  <c r="M75" i="27"/>
  <c r="N75" i="27"/>
  <c r="O75" i="27"/>
  <c r="P75" i="27"/>
  <c r="Q75" i="27"/>
  <c r="R75" i="27"/>
  <c r="S75" i="27"/>
  <c r="T75" i="27"/>
  <c r="U75" i="27"/>
  <c r="V75" i="27"/>
  <c r="W75" i="27"/>
  <c r="X75" i="27"/>
  <c r="A76" i="27"/>
  <c r="B76" i="27"/>
  <c r="C76" i="27"/>
  <c r="D76" i="27"/>
  <c r="E76" i="27"/>
  <c r="F76" i="27"/>
  <c r="G76" i="27"/>
  <c r="H76" i="27"/>
  <c r="I76" i="27"/>
  <c r="J76" i="27"/>
  <c r="K76" i="27"/>
  <c r="L76" i="27"/>
  <c r="M76" i="27"/>
  <c r="N76" i="27"/>
  <c r="O76" i="27"/>
  <c r="P76" i="27"/>
  <c r="Q76" i="27"/>
  <c r="R76" i="27"/>
  <c r="S76" i="27"/>
  <c r="T76" i="27"/>
  <c r="U76" i="27"/>
  <c r="V76" i="27"/>
  <c r="W76" i="27"/>
  <c r="X76" i="27"/>
  <c r="A77" i="27"/>
  <c r="B77" i="27"/>
  <c r="C77" i="27"/>
  <c r="D77" i="27"/>
  <c r="E77" i="27"/>
  <c r="F77" i="27"/>
  <c r="G77" i="27"/>
  <c r="H77" i="27"/>
  <c r="I77" i="27"/>
  <c r="J77" i="27"/>
  <c r="K77" i="27"/>
  <c r="L77" i="27"/>
  <c r="M77" i="27"/>
  <c r="N77" i="27"/>
  <c r="O77" i="27"/>
  <c r="P77" i="27"/>
  <c r="Q77" i="27"/>
  <c r="R77" i="27"/>
  <c r="S77" i="27"/>
  <c r="T77" i="27"/>
  <c r="U77" i="27"/>
  <c r="V77" i="27"/>
  <c r="W77" i="27"/>
  <c r="X77" i="27"/>
  <c r="A78" i="27"/>
  <c r="B78" i="27"/>
  <c r="C78" i="27"/>
  <c r="D78" i="27"/>
  <c r="E78" i="27"/>
  <c r="F78" i="27"/>
  <c r="G78" i="27"/>
  <c r="H78" i="27"/>
  <c r="I78" i="27"/>
  <c r="J78" i="27"/>
  <c r="K78" i="27"/>
  <c r="L78" i="27"/>
  <c r="M78" i="27"/>
  <c r="N78" i="27"/>
  <c r="O78" i="27"/>
  <c r="P78" i="27"/>
  <c r="Q78" i="27"/>
  <c r="R78" i="27"/>
  <c r="S78" i="27"/>
  <c r="T78" i="27"/>
  <c r="U78" i="27"/>
  <c r="V78" i="27"/>
  <c r="W78" i="27"/>
  <c r="X78" i="27"/>
  <c r="A79" i="27"/>
  <c r="B79" i="27"/>
  <c r="C79" i="27"/>
  <c r="D79" i="27"/>
  <c r="E79" i="27"/>
  <c r="F79" i="27"/>
  <c r="G79" i="27"/>
  <c r="H79" i="27"/>
  <c r="I79" i="27"/>
  <c r="J79" i="27"/>
  <c r="K79" i="27"/>
  <c r="L79" i="27"/>
  <c r="M79" i="27"/>
  <c r="N79" i="27"/>
  <c r="O79" i="27"/>
  <c r="P79" i="27"/>
  <c r="Q79" i="27"/>
  <c r="R79" i="27"/>
  <c r="S79" i="27"/>
  <c r="T79" i="27"/>
  <c r="U79" i="27"/>
  <c r="V79" i="27"/>
  <c r="W79" i="27"/>
  <c r="X79" i="27"/>
  <c r="A80" i="27"/>
  <c r="B80" i="27"/>
  <c r="C80" i="27"/>
  <c r="D80" i="27"/>
  <c r="E80" i="27"/>
  <c r="F80" i="27"/>
  <c r="G80" i="27"/>
  <c r="H80" i="27"/>
  <c r="I80" i="27"/>
  <c r="J80" i="27"/>
  <c r="K80" i="27"/>
  <c r="L80" i="27"/>
  <c r="M80" i="27"/>
  <c r="N80" i="27"/>
  <c r="O80" i="27"/>
  <c r="P80" i="27"/>
  <c r="Q80" i="27"/>
  <c r="R80" i="27"/>
  <c r="S80" i="27"/>
  <c r="T80" i="27"/>
  <c r="U80" i="27"/>
  <c r="V80" i="27"/>
  <c r="W80" i="27"/>
  <c r="X80" i="27"/>
  <c r="A81" i="27"/>
  <c r="B81" i="27"/>
  <c r="C81" i="27"/>
  <c r="D81" i="27"/>
  <c r="E81" i="27"/>
  <c r="F81" i="27"/>
  <c r="G81" i="27"/>
  <c r="H81" i="27"/>
  <c r="I81" i="27"/>
  <c r="J81" i="27"/>
  <c r="K81" i="27"/>
  <c r="L81" i="27"/>
  <c r="M81" i="27"/>
  <c r="N81" i="27"/>
  <c r="O81" i="27"/>
  <c r="P81" i="27"/>
  <c r="Q81" i="27"/>
  <c r="R81" i="27"/>
  <c r="S81" i="27"/>
  <c r="T81" i="27"/>
  <c r="U81" i="27"/>
  <c r="V81" i="27"/>
  <c r="W81" i="27"/>
  <c r="X81" i="27"/>
  <c r="A82" i="27"/>
  <c r="B82" i="27"/>
  <c r="C82" i="27"/>
  <c r="D82" i="27"/>
  <c r="E82" i="27"/>
  <c r="F82" i="27"/>
  <c r="G82" i="27"/>
  <c r="H82" i="27"/>
  <c r="I82" i="27"/>
  <c r="J82" i="27"/>
  <c r="K82" i="27"/>
  <c r="L82" i="27"/>
  <c r="M82" i="27"/>
  <c r="N82" i="27"/>
  <c r="O82" i="27"/>
  <c r="P82" i="27"/>
  <c r="Q82" i="27"/>
  <c r="R82" i="27"/>
  <c r="S82" i="27"/>
  <c r="T82" i="27"/>
  <c r="U82" i="27"/>
  <c r="V82" i="27"/>
  <c r="W82" i="27"/>
  <c r="X82" i="27"/>
  <c r="A83" i="27"/>
  <c r="B83" i="27"/>
  <c r="C83" i="27"/>
  <c r="D83" i="27"/>
  <c r="E83" i="27"/>
  <c r="F83" i="27"/>
  <c r="G83" i="27"/>
  <c r="H83" i="27"/>
  <c r="I83" i="27"/>
  <c r="J83" i="27"/>
  <c r="K83" i="27"/>
  <c r="L83" i="27"/>
  <c r="M83" i="27"/>
  <c r="N83" i="27"/>
  <c r="O83" i="27"/>
  <c r="P83" i="27"/>
  <c r="Q83" i="27"/>
  <c r="R83" i="27"/>
  <c r="S83" i="27"/>
  <c r="T83" i="27"/>
  <c r="U83" i="27"/>
  <c r="V83" i="27"/>
  <c r="W83" i="27"/>
  <c r="X83" i="27"/>
  <c r="A84" i="27"/>
  <c r="B84" i="27"/>
  <c r="C84" i="27"/>
  <c r="D84" i="27"/>
  <c r="E84" i="27"/>
  <c r="F84" i="27"/>
  <c r="G84" i="27"/>
  <c r="H84" i="27"/>
  <c r="I84" i="27"/>
  <c r="J84" i="27"/>
  <c r="K84" i="27"/>
  <c r="L84" i="27"/>
  <c r="M84" i="27"/>
  <c r="N84" i="27"/>
  <c r="O84" i="27"/>
  <c r="P84" i="27"/>
  <c r="Q84" i="27"/>
  <c r="R84" i="27"/>
  <c r="S84" i="27"/>
  <c r="T84" i="27"/>
  <c r="U84" i="27"/>
  <c r="V84" i="27"/>
  <c r="W84" i="27"/>
  <c r="X84" i="27"/>
  <c r="A85" i="27"/>
  <c r="B85" i="27"/>
  <c r="C85" i="27"/>
  <c r="D85" i="27"/>
  <c r="E85" i="27"/>
  <c r="F85" i="27"/>
  <c r="G85" i="27"/>
  <c r="H85" i="27"/>
  <c r="I85" i="27"/>
  <c r="J85" i="27"/>
  <c r="K85" i="27"/>
  <c r="L85" i="27"/>
  <c r="M85" i="27"/>
  <c r="N85" i="27"/>
  <c r="O85" i="27"/>
  <c r="P85" i="27"/>
  <c r="Q85" i="27"/>
  <c r="R85" i="27"/>
  <c r="S85" i="27"/>
  <c r="T85" i="27"/>
  <c r="U85" i="27"/>
  <c r="V85" i="27"/>
  <c r="W85" i="27"/>
  <c r="X85" i="27"/>
  <c r="A86" i="27"/>
  <c r="B86" i="27"/>
  <c r="C86" i="27"/>
  <c r="D86" i="27"/>
  <c r="E86" i="27"/>
  <c r="F86" i="27"/>
  <c r="G86" i="27"/>
  <c r="H86" i="27"/>
  <c r="I86" i="27"/>
  <c r="J86" i="27"/>
  <c r="K86" i="27"/>
  <c r="L86" i="27"/>
  <c r="M86" i="27"/>
  <c r="N86" i="27"/>
  <c r="O86" i="27"/>
  <c r="P86" i="27"/>
  <c r="Q86" i="27"/>
  <c r="R86" i="27"/>
  <c r="S86" i="27"/>
  <c r="T86" i="27"/>
  <c r="U86" i="27"/>
  <c r="V86" i="27"/>
  <c r="W86" i="27"/>
  <c r="X86" i="27"/>
  <c r="A87" i="27"/>
  <c r="B87" i="27"/>
  <c r="C87" i="27"/>
  <c r="D87" i="27"/>
  <c r="E87" i="27"/>
  <c r="F87" i="27"/>
  <c r="G87" i="27"/>
  <c r="H87" i="27"/>
  <c r="I87" i="27"/>
  <c r="J87" i="27"/>
  <c r="K87" i="27"/>
  <c r="L87" i="27"/>
  <c r="M87" i="27"/>
  <c r="N87" i="27"/>
  <c r="O87" i="27"/>
  <c r="P87" i="27"/>
  <c r="Q87" i="27"/>
  <c r="R87" i="27"/>
  <c r="S87" i="27"/>
  <c r="T87" i="27"/>
  <c r="U87" i="27"/>
  <c r="V87" i="27"/>
  <c r="W87" i="27"/>
  <c r="X87" i="27"/>
  <c r="A88" i="27"/>
  <c r="B88" i="27"/>
  <c r="C88" i="27"/>
  <c r="D88" i="27"/>
  <c r="E88" i="27"/>
  <c r="F88" i="27"/>
  <c r="G88" i="27"/>
  <c r="H88" i="27"/>
  <c r="I88" i="27"/>
  <c r="J88" i="27"/>
  <c r="K88" i="27"/>
  <c r="L88" i="27"/>
  <c r="M88" i="27"/>
  <c r="N88" i="27"/>
  <c r="O88" i="27"/>
  <c r="P88" i="27"/>
  <c r="Q88" i="27"/>
  <c r="R88" i="27"/>
  <c r="S88" i="27"/>
  <c r="T88" i="27"/>
  <c r="U88" i="27"/>
  <c r="V88" i="27"/>
  <c r="W88" i="27"/>
  <c r="X88" i="27"/>
  <c r="A89" i="27"/>
  <c r="B89" i="27"/>
  <c r="C89" i="27"/>
  <c r="D89" i="27"/>
  <c r="E89" i="27"/>
  <c r="F89" i="27"/>
  <c r="G89" i="27"/>
  <c r="H89" i="27"/>
  <c r="I89" i="27"/>
  <c r="J89" i="27"/>
  <c r="K89" i="27"/>
  <c r="L89" i="27"/>
  <c r="M89" i="27"/>
  <c r="N89" i="27"/>
  <c r="O89" i="27"/>
  <c r="P89" i="27"/>
  <c r="Q89" i="27"/>
  <c r="R89" i="27"/>
  <c r="S89" i="27"/>
  <c r="T89" i="27"/>
  <c r="U89" i="27"/>
  <c r="V89" i="27"/>
  <c r="W89" i="27"/>
  <c r="X89" i="27"/>
  <c r="A90" i="27"/>
  <c r="B90" i="27"/>
  <c r="C90" i="27"/>
  <c r="D90" i="27"/>
  <c r="E90" i="27"/>
  <c r="F90" i="27"/>
  <c r="G90" i="27"/>
  <c r="H90" i="27"/>
  <c r="I90" i="27"/>
  <c r="J90" i="27"/>
  <c r="K90" i="27"/>
  <c r="L90" i="27"/>
  <c r="M90" i="27"/>
  <c r="N90" i="27"/>
  <c r="O90" i="27"/>
  <c r="P90" i="27"/>
  <c r="Q90" i="27"/>
  <c r="R90" i="27"/>
  <c r="S90" i="27"/>
  <c r="T90" i="27"/>
  <c r="U90" i="27"/>
  <c r="V90" i="27"/>
  <c r="W90" i="27"/>
  <c r="X90" i="27"/>
  <c r="A91" i="27"/>
  <c r="B91" i="27"/>
  <c r="C91" i="27"/>
  <c r="D91" i="27"/>
  <c r="E91" i="27"/>
  <c r="F91" i="27"/>
  <c r="G91" i="27"/>
  <c r="H91" i="27"/>
  <c r="I91" i="27"/>
  <c r="J91" i="27"/>
  <c r="K91" i="27"/>
  <c r="L91" i="27"/>
  <c r="M91" i="27"/>
  <c r="N91" i="27"/>
  <c r="O91" i="27"/>
  <c r="P91" i="27"/>
  <c r="Q91" i="27"/>
  <c r="R91" i="27"/>
  <c r="S91" i="27"/>
  <c r="T91" i="27"/>
  <c r="U91" i="27"/>
  <c r="V91" i="27"/>
  <c r="W91" i="27"/>
  <c r="X91" i="27"/>
  <c r="A92" i="27"/>
  <c r="B92" i="27"/>
  <c r="C92" i="27"/>
  <c r="D92" i="27"/>
  <c r="E92" i="27"/>
  <c r="F92" i="27"/>
  <c r="G92" i="27"/>
  <c r="H92" i="27"/>
  <c r="I92" i="27"/>
  <c r="J92" i="27"/>
  <c r="K92" i="27"/>
  <c r="L92" i="27"/>
  <c r="M92" i="27"/>
  <c r="N92" i="27"/>
  <c r="O92" i="27"/>
  <c r="P92" i="27"/>
  <c r="Q92" i="27"/>
  <c r="R92" i="27"/>
  <c r="S92" i="27"/>
  <c r="T92" i="27"/>
  <c r="U92" i="27"/>
  <c r="V92" i="27"/>
  <c r="W92" i="27"/>
  <c r="X92" i="27"/>
  <c r="A93" i="27"/>
  <c r="B93" i="27"/>
  <c r="C93" i="27"/>
  <c r="D93" i="27"/>
  <c r="E93" i="27"/>
  <c r="F93" i="27"/>
  <c r="G93" i="27"/>
  <c r="H93" i="27"/>
  <c r="I93" i="27"/>
  <c r="J93" i="27"/>
  <c r="K93" i="27"/>
  <c r="L93" i="27"/>
  <c r="M93" i="27"/>
  <c r="N93" i="27"/>
  <c r="O93" i="27"/>
  <c r="P93" i="27"/>
  <c r="Q93" i="27"/>
  <c r="R93" i="27"/>
  <c r="S93" i="27"/>
  <c r="T93" i="27"/>
  <c r="U93" i="27"/>
  <c r="V93" i="27"/>
  <c r="W93" i="27"/>
  <c r="X93" i="27"/>
  <c r="A94" i="27"/>
  <c r="B94" i="27"/>
  <c r="C94" i="27"/>
  <c r="D94" i="27"/>
  <c r="E94" i="27"/>
  <c r="F94" i="27"/>
  <c r="G94" i="27"/>
  <c r="H94" i="27"/>
  <c r="I94" i="27"/>
  <c r="J94" i="27"/>
  <c r="K94" i="27"/>
  <c r="L94" i="27"/>
  <c r="M94" i="27"/>
  <c r="N94" i="27"/>
  <c r="O94" i="27"/>
  <c r="P94" i="27"/>
  <c r="Q94" i="27"/>
  <c r="R94" i="27"/>
  <c r="S94" i="27"/>
  <c r="T94" i="27"/>
  <c r="U94" i="27"/>
  <c r="V94" i="27"/>
  <c r="W94" i="27"/>
  <c r="X94" i="27"/>
  <c r="A95" i="27"/>
  <c r="B95" i="27"/>
  <c r="C95" i="27"/>
  <c r="D95" i="27"/>
  <c r="E95" i="27"/>
  <c r="F95" i="27"/>
  <c r="G95" i="27"/>
  <c r="H95" i="27"/>
  <c r="I95" i="27"/>
  <c r="J95" i="27"/>
  <c r="K95" i="27"/>
  <c r="L95" i="27"/>
  <c r="M95" i="27"/>
  <c r="N95" i="27"/>
  <c r="O95" i="27"/>
  <c r="P95" i="27"/>
  <c r="Q95" i="27"/>
  <c r="R95" i="27"/>
  <c r="S95" i="27"/>
  <c r="T95" i="27"/>
  <c r="U95" i="27"/>
  <c r="V95" i="27"/>
  <c r="W95" i="27"/>
  <c r="X95" i="27"/>
  <c r="A96" i="27"/>
  <c r="B96" i="27"/>
  <c r="C96" i="27"/>
  <c r="D96" i="27"/>
  <c r="E96" i="27"/>
  <c r="F96" i="27"/>
  <c r="G96" i="27"/>
  <c r="H96" i="27"/>
  <c r="I96" i="27"/>
  <c r="J96" i="27"/>
  <c r="K96" i="27"/>
  <c r="L96" i="27"/>
  <c r="M96" i="27"/>
  <c r="N96" i="27"/>
  <c r="O96" i="27"/>
  <c r="P96" i="27"/>
  <c r="Q96" i="27"/>
  <c r="R96" i="27"/>
  <c r="S96" i="27"/>
  <c r="T96" i="27"/>
  <c r="U96" i="27"/>
  <c r="V96" i="27"/>
  <c r="W96" i="27"/>
  <c r="X96" i="27"/>
  <c r="A97" i="27"/>
  <c r="B97" i="27"/>
  <c r="C97" i="27"/>
  <c r="D97" i="27"/>
  <c r="E97" i="27"/>
  <c r="F97" i="27"/>
  <c r="G97" i="27"/>
  <c r="H97" i="27"/>
  <c r="I97" i="27"/>
  <c r="J97" i="27"/>
  <c r="K97" i="27"/>
  <c r="L97" i="27"/>
  <c r="M97" i="27"/>
  <c r="N97" i="27"/>
  <c r="O97" i="27"/>
  <c r="P97" i="27"/>
  <c r="Q97" i="27"/>
  <c r="R97" i="27"/>
  <c r="S97" i="27"/>
  <c r="T97" i="27"/>
  <c r="U97" i="27"/>
  <c r="V97" i="27"/>
  <c r="W97" i="27"/>
  <c r="X97" i="27"/>
  <c r="A98" i="27"/>
  <c r="B98" i="27"/>
  <c r="C98" i="27"/>
  <c r="D98" i="27"/>
  <c r="E98" i="27"/>
  <c r="F98" i="27"/>
  <c r="G98" i="27"/>
  <c r="H98" i="27"/>
  <c r="I98" i="27"/>
  <c r="J98" i="27"/>
  <c r="K98" i="27"/>
  <c r="L98" i="27"/>
  <c r="M98" i="27"/>
  <c r="N98" i="27"/>
  <c r="O98" i="27"/>
  <c r="P98" i="27"/>
  <c r="Q98" i="27"/>
  <c r="R98" i="27"/>
  <c r="S98" i="27"/>
  <c r="T98" i="27"/>
  <c r="U98" i="27"/>
  <c r="V98" i="27"/>
  <c r="W98" i="27"/>
  <c r="X98" i="27"/>
  <c r="A99" i="27"/>
  <c r="B99" i="27"/>
  <c r="C99" i="27"/>
  <c r="D99" i="27"/>
  <c r="E99" i="27"/>
  <c r="F99" i="27"/>
  <c r="G99" i="27"/>
  <c r="H99" i="27"/>
  <c r="I99" i="27"/>
  <c r="J99" i="27"/>
  <c r="K99" i="27"/>
  <c r="L99" i="27"/>
  <c r="M99" i="27"/>
  <c r="N99" i="27"/>
  <c r="O99" i="27"/>
  <c r="P99" i="27"/>
  <c r="Q99" i="27"/>
  <c r="R99" i="27"/>
  <c r="S99" i="27"/>
  <c r="T99" i="27"/>
  <c r="U99" i="27"/>
  <c r="V99" i="27"/>
  <c r="W99" i="27"/>
  <c r="X99" i="27"/>
  <c r="A100" i="27"/>
  <c r="B100" i="27"/>
  <c r="C100" i="27"/>
  <c r="D100" i="27"/>
  <c r="E100" i="27"/>
  <c r="F100" i="27"/>
  <c r="G100" i="27"/>
  <c r="H100" i="27"/>
  <c r="I100" i="27"/>
  <c r="J100" i="27"/>
  <c r="K100" i="27"/>
  <c r="L100" i="27"/>
  <c r="M100" i="27"/>
  <c r="N100" i="27"/>
  <c r="O100" i="27"/>
  <c r="P100" i="27"/>
  <c r="Q100" i="27"/>
  <c r="R100" i="27"/>
  <c r="S100" i="27"/>
  <c r="T100" i="27"/>
  <c r="U100" i="27"/>
  <c r="V100" i="27"/>
  <c r="W100" i="27"/>
  <c r="X100" i="27"/>
  <c r="X3" i="27" l="1"/>
  <c r="X4" i="27"/>
  <c r="X5" i="27"/>
  <c r="X6" i="27"/>
  <c r="X7" i="27"/>
  <c r="X8" i="27"/>
  <c r="X9" i="27"/>
  <c r="X10" i="27"/>
  <c r="X11" i="27"/>
  <c r="X12" i="27"/>
  <c r="X13" i="27"/>
  <c r="X14" i="27"/>
  <c r="X15" i="27"/>
  <c r="X16" i="27"/>
  <c r="X17" i="27"/>
  <c r="X18" i="27"/>
  <c r="X19" i="27"/>
  <c r="X20" i="27"/>
  <c r="X21" i="27"/>
  <c r="X22" i="27"/>
  <c r="X23" i="27"/>
  <c r="X24" i="27"/>
  <c r="X25" i="27"/>
  <c r="X26" i="27"/>
  <c r="X27" i="27"/>
  <c r="X28" i="27"/>
  <c r="X29" i="27"/>
  <c r="X30" i="27"/>
  <c r="X31" i="27"/>
  <c r="X32" i="27"/>
  <c r="X33" i="27"/>
  <c r="X34" i="27"/>
  <c r="X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2" i="27"/>
  <c r="F3" i="27"/>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2" i="27"/>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2" i="27"/>
  <c r="M3" i="27"/>
  <c r="M4" i="27"/>
  <c r="M5" i="27"/>
  <c r="M6" i="27"/>
  <c r="M7" i="27"/>
  <c r="M8" i="27"/>
  <c r="M9" i="27"/>
  <c r="M10" i="27"/>
  <c r="M11" i="27"/>
  <c r="M12" i="27"/>
  <c r="M13" i="27"/>
  <c r="M14" i="27"/>
  <c r="M15" i="27"/>
  <c r="M16" i="27"/>
  <c r="M17" i="27"/>
  <c r="M18" i="27"/>
  <c r="M19" i="27"/>
  <c r="M20" i="27"/>
  <c r="M21" i="27"/>
  <c r="M22" i="27"/>
  <c r="M23" i="27"/>
  <c r="M24" i="27"/>
  <c r="M25" i="27"/>
  <c r="M26" i="27"/>
  <c r="M27" i="27"/>
  <c r="M28" i="27"/>
  <c r="M29" i="27"/>
  <c r="M30" i="27"/>
  <c r="M31" i="27"/>
  <c r="M32" i="27"/>
  <c r="M33" i="27"/>
  <c r="M34" i="27"/>
  <c r="M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2" i="27"/>
  <c r="L3" i="27"/>
  <c r="L4" i="27"/>
  <c r="L5"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2" i="27"/>
  <c r="K3" i="27"/>
  <c r="K4" i="27"/>
  <c r="K5" i="27"/>
  <c r="K6" i="27"/>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2" i="27"/>
  <c r="J3" i="27"/>
  <c r="J4"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2" i="27"/>
  <c r="I3" i="27"/>
  <c r="I4" i="27"/>
  <c r="I5" i="27"/>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2" i="27"/>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2" i="27"/>
  <c r="B3"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2" i="27"/>
  <c r="A3" i="27"/>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2" i="27"/>
  <c r="AQ6" i="1" l="1"/>
  <c r="AQ7" i="1"/>
  <c r="AQ8"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5" i="1"/>
  <c r="S6" i="26" l="1"/>
  <c r="S7" i="26"/>
  <c r="S8" i="26"/>
  <c r="S9" i="26"/>
  <c r="S10" i="26"/>
  <c r="S11" i="26"/>
  <c r="S12" i="26"/>
  <c r="S13" i="26"/>
  <c r="S14" i="26"/>
  <c r="S15" i="26"/>
  <c r="S16" i="26"/>
  <c r="S17" i="26"/>
  <c r="S18" i="26"/>
  <c r="S19"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5" i="26"/>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5" i="26"/>
  <c r="BA6" i="1" l="1"/>
  <c r="AZ7" i="1"/>
  <c r="BA8" i="1"/>
  <c r="AZ9" i="1"/>
  <c r="AZ10" i="1"/>
  <c r="BA11" i="1"/>
  <c r="AZ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V2" i="27" l="1"/>
  <c r="N10" i="3" l="1"/>
  <c r="N14" i="3"/>
  <c r="N18" i="3"/>
  <c r="N22" i="3"/>
  <c r="N38" i="3"/>
  <c r="N42" i="3"/>
  <c r="N40" i="3"/>
  <c r="N25" i="3"/>
  <c r="N36" i="3"/>
  <c r="N7" i="3"/>
  <c r="N19" i="3"/>
  <c r="N23" i="3"/>
  <c r="N43" i="3"/>
  <c r="N41" i="3"/>
  <c r="N34" i="3"/>
  <c r="N37" i="3"/>
  <c r="N11" i="3"/>
  <c r="N31" i="3"/>
  <c r="N8" i="3"/>
  <c r="N24" i="3"/>
  <c r="N44" i="3"/>
  <c r="N35" i="3"/>
  <c r="N29" i="3"/>
  <c r="N27" i="3"/>
  <c r="N16" i="3"/>
  <c r="N15" i="3"/>
  <c r="N12" i="3"/>
  <c r="N20" i="3"/>
  <c r="N32" i="3"/>
  <c r="N9" i="3"/>
  <c r="N13" i="3"/>
  <c r="N17" i="3"/>
  <c r="N21" i="3"/>
  <c r="N30" i="3"/>
  <c r="N33" i="3"/>
  <c r="N39" i="3"/>
  <c r="N28" i="3"/>
  <c r="N26" i="3"/>
  <c r="N6" i="3"/>
  <c r="V19" i="27"/>
  <c r="V4" i="27"/>
  <c r="V8" i="27"/>
  <c r="V12" i="27"/>
  <c r="V16" i="27"/>
  <c r="V20" i="27"/>
  <c r="V28" i="27"/>
  <c r="V40" i="27"/>
  <c r="V38" i="27"/>
  <c r="V31" i="27"/>
  <c r="V34" i="27"/>
  <c r="V33" i="27"/>
  <c r="V7" i="27"/>
  <c r="V35" i="27"/>
  <c r="V22" i="27"/>
  <c r="V9" i="27"/>
  <c r="V13" i="27"/>
  <c r="V17" i="27"/>
  <c r="V21" i="27"/>
  <c r="V29" i="27"/>
  <c r="V41" i="27"/>
  <c r="V32" i="27"/>
  <c r="V26" i="27"/>
  <c r="V24" i="27"/>
  <c r="V3" i="27"/>
  <c r="V15" i="27"/>
  <c r="V37" i="27"/>
  <c r="V5" i="27"/>
  <c r="V6" i="27"/>
  <c r="V10" i="27"/>
  <c r="V14" i="27"/>
  <c r="V18" i="27"/>
  <c r="V27" i="27"/>
  <c r="V30" i="27"/>
  <c r="V36" i="27"/>
  <c r="V25" i="27"/>
  <c r="V23" i="27"/>
  <c r="V11" i="27"/>
  <c r="V39" i="27"/>
  <c r="N5" i="3"/>
  <c r="Z9" i="29" l="1"/>
  <c r="AA9" i="29"/>
  <c r="Z8" i="29"/>
  <c r="AA8" i="29"/>
  <c r="Z7" i="29"/>
  <c r="AA7" i="29"/>
  <c r="Z6" i="29"/>
  <c r="AA6" i="29"/>
  <c r="Z5" i="29"/>
  <c r="AA5" i="29"/>
  <c r="Z4" i="29"/>
  <c r="AA4" i="29"/>
  <c r="Z3" i="29"/>
  <c r="AA3" i="29"/>
  <c r="S6" i="5" l="1"/>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5" i="5"/>
  <c r="B6" i="13" l="1"/>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5" i="13"/>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5" i="14"/>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V6" i="3" l="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5" i="3"/>
  <c r="AP6" i="1" l="1"/>
  <c r="AP7" i="1"/>
  <c r="AP8" i="1"/>
  <c r="AP9" i="1"/>
  <c r="AP10" i="1"/>
  <c r="AP11" i="1"/>
  <c r="AP12" i="1"/>
  <c r="AP13" i="1"/>
  <c r="AP14"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D6" i="2" l="1"/>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5" i="2"/>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5" i="1"/>
  <c r="AZ32" i="1" l="1"/>
  <c r="AZ29" i="1"/>
  <c r="AZ15" i="1"/>
  <c r="K12" i="5"/>
  <c r="AZ11" i="1"/>
  <c r="AZ20" i="1"/>
  <c r="AZ6" i="1"/>
  <c r="AZ31" i="1"/>
  <c r="AZ19" i="1"/>
  <c r="AZ41" i="1"/>
  <c r="AZ28" i="1"/>
  <c r="K7" i="5"/>
  <c r="AZ42" i="1"/>
  <c r="AZ40" i="1"/>
  <c r="AZ37" i="1"/>
  <c r="AZ23" i="1"/>
  <c r="AZ33" i="1"/>
  <c r="AZ14" i="1"/>
  <c r="AZ39" i="1"/>
  <c r="K10" i="5"/>
  <c r="AZ22" i="1"/>
  <c r="AZ8" i="1"/>
  <c r="AZ35" i="1"/>
  <c r="AZ18" i="1"/>
  <c r="AZ30" i="1"/>
  <c r="AZ38" i="1"/>
  <c r="AZ24" i="1"/>
  <c r="K9" i="5"/>
  <c r="AZ34" i="1"/>
  <c r="AZ21" i="1"/>
  <c r="K23" i="5"/>
  <c r="K22" i="5"/>
  <c r="K29" i="5"/>
  <c r="K43" i="5" l="1"/>
  <c r="AZ43" i="1"/>
  <c r="K36" i="5"/>
  <c r="AZ36" i="1"/>
  <c r="K25" i="5"/>
  <c r="AZ25" i="1"/>
  <c r="K27" i="5"/>
  <c r="AZ27" i="1"/>
  <c r="K17" i="5"/>
  <c r="AZ17" i="1"/>
  <c r="K13" i="5"/>
  <c r="AZ13" i="1"/>
  <c r="K16" i="5"/>
  <c r="AZ16" i="1"/>
  <c r="K26" i="5"/>
  <c r="AZ26" i="1"/>
  <c r="K44" i="5"/>
  <c r="AZ44" i="1"/>
  <c r="K11" i="5"/>
  <c r="K20" i="5"/>
  <c r="K34" i="5"/>
  <c r="K28" i="5"/>
  <c r="K41" i="5"/>
  <c r="K8" i="5"/>
  <c r="K40" i="5"/>
  <c r="K6" i="5"/>
  <c r="K18" i="5"/>
  <c r="K19" i="5"/>
  <c r="K30" i="5"/>
  <c r="K21" i="5"/>
  <c r="K35" i="5"/>
  <c r="K24" i="5"/>
  <c r="K42" i="5"/>
  <c r="W23" i="27"/>
  <c r="W36" i="27"/>
  <c r="W29" i="27"/>
  <c r="W21" i="27"/>
  <c r="W40" i="27"/>
  <c r="W15" i="27"/>
  <c r="W33" i="27"/>
  <c r="W11" i="27"/>
  <c r="W37" i="27"/>
  <c r="W25" i="27"/>
  <c r="W3" i="27"/>
  <c r="W22" i="27"/>
  <c r="W19" i="27"/>
  <c r="W9" i="27"/>
  <c r="W41" i="27"/>
  <c r="W28" i="27"/>
  <c r="K31" i="5"/>
  <c r="W35" i="27"/>
  <c r="W7" i="27"/>
  <c r="W12" i="27"/>
  <c r="K14" i="5"/>
  <c r="W34" i="27"/>
  <c r="W18" i="27"/>
  <c r="W13" i="27"/>
  <c r="W30" i="27"/>
  <c r="W39" i="27"/>
  <c r="W38" i="27"/>
  <c r="K37" i="5"/>
  <c r="K15" i="5"/>
  <c r="K33" i="5"/>
  <c r="W31" i="27"/>
  <c r="W10" i="27"/>
  <c r="W27" i="27"/>
  <c r="W5" i="27"/>
  <c r="W24" i="27"/>
  <c r="W20" i="27"/>
  <c r="W14" i="27"/>
  <c r="W16" i="27"/>
  <c r="W8" i="27"/>
  <c r="W26" i="27"/>
  <c r="W6" i="27"/>
  <c r="W4" i="27"/>
  <c r="W2" i="27"/>
  <c r="K39" i="5"/>
  <c r="W32" i="27"/>
  <c r="W17" i="27"/>
  <c r="K32" i="5"/>
  <c r="K38" i="5"/>
  <c r="K5" i="5"/>
  <c r="Z2" i="29" l="1"/>
  <c r="AI5" i="15"/>
  <c r="AA2"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H3" authorId="0" shapeId="0" xr:uid="{0E2BC842-B326-4AB0-8068-37AC499B4CBE}">
      <text>
        <r>
          <rPr>
            <b/>
            <sz val="9"/>
            <color indexed="81"/>
            <rFont val="Tahoma"/>
            <family val="2"/>
          </rPr>
          <t xml:space="preserve">Definition:
</t>
        </r>
        <r>
          <rPr>
            <sz val="9"/>
            <color indexed="81"/>
            <rFont val="Tahoma"/>
            <family val="2"/>
          </rPr>
          <t xml:space="preserve">BX = DFP (Minsta beställningsbara enhet efter ST) / (minimum orderable packaging)
LV = Lav / Layer
PX = Pall / Pallet
</t>
        </r>
      </text>
    </comment>
    <comment ref="L3" authorId="0" shapeId="0" xr:uid="{CFD34D34-893A-4AAC-8B33-31D2F84A7096}">
      <text>
        <r>
          <rPr>
            <b/>
            <sz val="9"/>
            <color indexed="81"/>
            <rFont val="Tahoma"/>
            <family val="2"/>
          </rPr>
          <t xml:space="preserve">Definition:
</t>
        </r>
        <r>
          <rPr>
            <sz val="9"/>
            <color indexed="81"/>
            <rFont val="Tahoma"/>
            <family val="2"/>
          </rPr>
          <t xml:space="preserve">B1 = Om en ytterligare större DFP finns / If another bigger DFP exists
LV = Lav / Layer
PX = Pall / Pallet
</t>
        </r>
      </text>
    </comment>
    <comment ref="P3" authorId="0" shapeId="0" xr:uid="{3546F0F2-C30E-41DC-9D46-25D03F9CDC93}">
      <text>
        <r>
          <rPr>
            <b/>
            <sz val="9"/>
            <color indexed="81"/>
            <rFont val="Tahoma"/>
            <family val="2"/>
          </rPr>
          <t>Definition:</t>
        </r>
        <r>
          <rPr>
            <sz val="9"/>
            <color indexed="81"/>
            <rFont val="Tahoma"/>
            <family val="2"/>
          </rPr>
          <t xml:space="preserve">
LV = Lav / Layer
PX = Pall / Pallet</t>
        </r>
      </text>
    </comment>
    <comment ref="T3" authorId="0" shapeId="0" xr:uid="{601C523D-0057-42D8-AA23-9895F7FACFCB}">
      <text>
        <r>
          <rPr>
            <b/>
            <sz val="9"/>
            <color indexed="81"/>
            <rFont val="Tahoma"/>
            <family val="2"/>
          </rPr>
          <t xml:space="preserve">Definition:
</t>
        </r>
        <r>
          <rPr>
            <sz val="9"/>
            <color indexed="81"/>
            <rFont val="Tahoma"/>
            <family val="2"/>
          </rPr>
          <t xml:space="preserve">Px = Pall / Pallet
</t>
        </r>
      </text>
    </comment>
    <comment ref="J4" authorId="0" shapeId="0" xr:uid="{A127EDAA-31AA-40DD-B4F8-22491F09C242}">
      <text>
        <r>
          <rPr>
            <b/>
            <sz val="9"/>
            <color indexed="81"/>
            <rFont val="Tahoma"/>
            <family val="2"/>
          </rPr>
          <t xml:space="preserve">OBS!
</t>
        </r>
        <r>
          <rPr>
            <sz val="9"/>
            <color indexed="81"/>
            <rFont val="Tahoma"/>
            <family val="2"/>
          </rPr>
          <t>EAN på respektive nivå ska vara unikt.
EAN on each level must be unique.</t>
        </r>
      </text>
    </comment>
    <comment ref="N4" authorId="0" shapeId="0" xr:uid="{14A7F253-58BF-4F8E-8FE8-45C17F809B62}">
      <text>
        <r>
          <rPr>
            <b/>
            <sz val="9"/>
            <color indexed="81"/>
            <rFont val="Tahoma"/>
            <family val="2"/>
          </rPr>
          <t xml:space="preserve">OBS!
</t>
        </r>
        <r>
          <rPr>
            <sz val="9"/>
            <color indexed="81"/>
            <rFont val="Tahoma"/>
            <family val="2"/>
          </rPr>
          <t xml:space="preserve">
EAN på respektive nivå ska vara unikt.
EAN on each level must be unique.</t>
        </r>
      </text>
    </comment>
    <comment ref="R4" authorId="0" shapeId="0" xr:uid="{226BB0CF-5EE2-4DE1-B6F2-BDC313A6F75F}">
      <text>
        <r>
          <rPr>
            <b/>
            <sz val="9"/>
            <color indexed="81"/>
            <rFont val="Tahoma"/>
            <family val="2"/>
          </rPr>
          <t xml:space="preserve">OBS!
</t>
        </r>
        <r>
          <rPr>
            <sz val="9"/>
            <color indexed="81"/>
            <rFont val="Tahoma"/>
            <family val="2"/>
          </rPr>
          <t xml:space="preserve">
EAN på respektive nivå ska vara unikt.
EAN on each level must be unique.</t>
        </r>
      </text>
    </comment>
    <comment ref="V4" authorId="0" shapeId="0" xr:uid="{2D901705-27AD-4AAA-97FC-6D160F50A7D0}">
      <text>
        <r>
          <rPr>
            <b/>
            <sz val="9"/>
            <color indexed="81"/>
            <rFont val="Tahoma"/>
            <family val="2"/>
          </rPr>
          <t xml:space="preserve">OBS!
</t>
        </r>
        <r>
          <rPr>
            <sz val="9"/>
            <color indexed="81"/>
            <rFont val="Tahoma"/>
            <family val="2"/>
          </rPr>
          <t>EAN på respektive nivå ska vara unikt.
EAN on each level must be unique.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tc={7633AF32-A310-4AE2-A7E6-3CF2562E9F37}</author>
    <author>tc={CFD0AF2E-CDA1-4084-BDED-F6665B0C4E2B}</author>
    <author>tc={0E8CDB90-DAE8-462A-9223-479D95D7A8A5}</author>
    <author>tc={4B4E7484-E0DD-4AE0-86AE-6A71156DB433}</author>
    <author>tc={551DF1B3-7A04-486E-8E48-FF641D157E71}</author>
    <author>tc={1B534911-AF88-4119-9A04-094189FD3562}</author>
  </authors>
  <commentList>
    <comment ref="O1" authorId="0" shapeId="0" xr:uid="{7633AF32-A310-4AE2-A7E6-3CF2562E9F37}">
      <text>
        <t>[Threaded comment]
Your version of Excel allows you to read this threaded comment; however, any edits to it will get removed if the file is opened in a newer version of Excel. Learn more: https://go.microsoft.com/fwlink/?linkid=870924
Comment:
    Ange sökord inom gränserna vad som är tillåtet att hävda för produkttypen. Medicinska påståenden kan exempelvis inte tas med för kosmetiska produkter.</t>
      </text>
    </comment>
    <comment ref="P1" authorId="1" shapeId="0" xr:uid="{CFD0AF2E-CDA1-4084-BDED-F6665B0C4E2B}">
      <text>
        <t>[Threaded comment]
Your version of Excel allows you to read this threaded comment; however, any edits to it will get removed if the file is opened in a newer version of Excel. Learn more: https://go.microsoft.com/fwlink/?linkid=870924
Comment:
    Föreslå en eller flera lämpliga kategorier utifrån användningsområde och tillåten marknadsföring för produkten.</t>
      </text>
    </comment>
    <comment ref="S1" authorId="2" shapeId="0" xr:uid="{0E8CDB90-DAE8-462A-9223-479D95D7A8A5}">
      <text>
        <t>[Threaded comment]
Your version of Excel allows you to read this threaded comment; however, any edits to it will get removed if the file is opened in a newer version of Excel. Learn more: https://go.microsoft.com/fwlink/?linkid=870924
Comment:
    Om du vill göra ett påstående om produktens effekt krävs vetenskapliga belägg. För kosttillskott gäller att hälsopåståenden ska vara godkända. Tänk på syftningen om en effekt är kopplad till ett visst innehållsämne så att det blir tydligt.</t>
      </text>
    </comment>
    <comment ref="V1" authorId="3" shapeId="0" xr:uid="{4B4E7484-E0DD-4AE0-86AE-6A71156DB433}">
      <text>
        <t>[Threaded comment]
Your version of Excel allows you to read this threaded comment; however, any edits to it will get removed if the file is opened in a newer version of Excel. Learn more: https://go.microsoft.com/fwlink/?linkid=870924
Comment:
    Vänligen observera regler för marknadsföring av produkttypen. Beroende på hur produkten är klassificerad, t.e.x. kosmetisk, medicinteknisk eller livsmedel, ska beskrivningen av syftet och användningen anpassas till respektive regelverk. Medicinska påståenden är endast ok för läkemedel och medicintekniska produkter. Texten får gärna komplettera information i/på förpackningen men den måste faktamässigt överensstämma. Vilka belagda effekter som finns är mer intressant än vilken forskning som är gjord. Om produktegenskaper lyfts med begrepp som t.ex. upptag och koncentration, förklara gärna så att allmänheten förstår. Särskilj vad ett ämne i kroppen gör i allmänhet och vad just den aktuella produkten har bevisats ha för verkan.</t>
      </text>
    </comment>
    <comment ref="W1" authorId="4" shapeId="0" xr:uid="{551DF1B3-7A04-486E-8E48-FF641D157E71}">
      <text>
        <t>[Threaded comment]
Your version of Excel allows you to read this threaded comment; however, any edits to it will get removed if the file is opened in a newer version of Excel. Learn more: https://go.microsoft.com/fwlink/?linkid=870924
Comment:
    Om det finns någon grupp av användare som avråds från produkten eller ska använda den på ett anpassat sätt, upplys gärna om det här.</t>
      </text>
    </comment>
    <comment ref="Z1" authorId="5" shapeId="0" xr:uid="{1B534911-AF88-4119-9A04-094189FD3562}">
      <text>
        <t>[Threaded comment]
Your version of Excel allows you to read this threaded comment; however, any edits to it will get removed if the file is opened in a newer version of Excel. Learn more: https://go.microsoft.com/fwlink/?linkid=870924
Comment:
    En vänlig påminnelse: Inga hänvisningar till medicinska problem för kosmetik.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AB4" authorId="0" shapeId="0" xr:uid="{54872BCC-AD38-4D9F-A610-16C2D8E387F0}">
      <text>
        <r>
          <rPr>
            <sz val="9"/>
            <color indexed="81"/>
            <rFont val="Tahoma"/>
            <family val="2"/>
          </rPr>
          <t>Prisregler:
Butik
Pris - Avrundning
&gt;150 kr : 5 kr &amp; 9 kr
100-149 kr : 3,4,7,9 kr
50-99 kr : 1,2,3,4,5,6,7,8,9 kr
1-49 kr : 90 öre på alla heltal. Ex 13,90 kr
Online
Alla priser avrundas till heltal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erol</author>
    <author>sa_ gwevill</author>
    <author>Albin Gropp</author>
  </authors>
  <commentList>
    <comment ref="H4" authorId="0" shapeId="0" xr:uid="{00000000-0006-0000-0000-000005000000}">
      <text>
        <r>
          <rPr>
            <sz val="8"/>
            <color indexed="81"/>
            <rFont val="Tahoma"/>
            <family val="2"/>
          </rPr>
          <t>100 Läkemedel RX
200 Läkemedel OTC
300 Livsmedel RX
400 Hjälpmedel Medicinskt
500 Tjänster
700 Licensläkemedel
910 Handelsvara
930 Handelsvara Nettoavtal
950 Handelsvara EMV</t>
        </r>
      </text>
    </comment>
    <comment ref="L4" authorId="0" shapeId="0" xr:uid="{00000000-0006-0000-0000-000009000000}">
      <text>
        <r>
          <rPr>
            <sz val="8"/>
            <color indexed="81"/>
            <rFont val="Tahoma"/>
            <family val="2"/>
          </rPr>
          <t xml:space="preserve">
</t>
        </r>
        <r>
          <rPr>
            <b/>
            <sz val="8"/>
            <color indexed="81"/>
            <rFont val="Tahoma"/>
            <family val="2"/>
          </rPr>
          <t>Används av APH.
Sätts = "J "  om lotartikel (batch hanterad artikel)
Sätts = "N"   om EJ lotartikel (batch hanterad artikel)
skriv N om det är handelsvara, J om det är läkemedel.</t>
        </r>
      </text>
    </comment>
    <comment ref="N4" authorId="0" shapeId="0" xr:uid="{00000000-0006-0000-0000-00000B000000}">
      <text>
        <r>
          <rPr>
            <b/>
            <sz val="8"/>
            <color indexed="81"/>
            <rFont val="Tahoma"/>
            <family val="2"/>
          </rPr>
          <t xml:space="preserve">Om </t>
        </r>
        <r>
          <rPr>
            <b/>
            <u/>
            <sz val="8"/>
            <color indexed="81"/>
            <rFont val="Tahoma"/>
            <family val="2"/>
          </rPr>
          <t>BATCHARTIKEL</t>
        </r>
        <r>
          <rPr>
            <b/>
            <sz val="8"/>
            <color indexed="81"/>
            <rFont val="Tahoma"/>
            <family val="2"/>
          </rPr>
          <t xml:space="preserve"> och förfallodag skall anges så sätts fältet = "J"
annars sätts fältet = "N"
N om handelsvara, J om läkemedel</t>
        </r>
      </text>
    </comment>
    <comment ref="W4" authorId="0" shapeId="0" xr:uid="{00000000-0006-0000-0000-000014000000}">
      <text>
        <r>
          <rPr>
            <b/>
            <sz val="8"/>
            <color indexed="81"/>
            <rFont val="Tahoma"/>
            <family val="2"/>
          </rPr>
          <t>Artikeltyp
Kan anta värdena:
1 - Normal
2 - Diverse artikel</t>
        </r>
        <r>
          <rPr>
            <sz val="8"/>
            <color indexed="81"/>
            <rFont val="Tahoma"/>
            <family val="2"/>
          </rPr>
          <t xml:space="preserve">
</t>
        </r>
      </text>
    </comment>
    <comment ref="X4" authorId="0" shapeId="0" xr:uid="{00000000-0006-0000-0000-000015000000}">
      <text>
        <r>
          <rPr>
            <b/>
            <sz val="8"/>
            <color indexed="81"/>
            <rFont val="Tahoma"/>
            <family val="2"/>
          </rPr>
          <t>Kan anta värdena:
1 - Normal artikel
2 - Satsartikel
3 - Förpackningsmaterial
4 - Serviceartikel
5 - Kostnadsartikel</t>
        </r>
        <r>
          <rPr>
            <sz val="8"/>
            <color indexed="81"/>
            <rFont val="Tahoma"/>
            <family val="2"/>
          </rPr>
          <t xml:space="preserve">
</t>
        </r>
      </text>
    </comment>
    <comment ref="AH4" authorId="0" shapeId="0" xr:uid="{00000000-0006-0000-0000-00001F000000}">
      <text>
        <r>
          <rPr>
            <b/>
            <sz val="8"/>
            <color indexed="81"/>
            <rFont val="Tahoma"/>
            <family val="2"/>
          </rPr>
          <t>fylls endast i för serienummer hanterad artikel. Skall annars vara blankt!</t>
        </r>
        <r>
          <rPr>
            <sz val="8"/>
            <color indexed="81"/>
            <rFont val="Tahoma"/>
            <family val="2"/>
          </rPr>
          <t xml:space="preserve">
</t>
        </r>
      </text>
    </comment>
    <comment ref="AI4" authorId="0" shapeId="0" xr:uid="{00000000-0006-0000-0000-000020000000}">
      <text>
        <r>
          <rPr>
            <b/>
            <sz val="8"/>
            <color indexed="81"/>
            <rFont val="Tahoma"/>
            <family val="2"/>
          </rPr>
          <t xml:space="preserve">
</t>
        </r>
        <r>
          <rPr>
            <sz val="8"/>
            <color indexed="81"/>
            <rFont val="Tahoma"/>
            <family val="2"/>
          </rPr>
          <t xml:space="preserve">Del av internationellt tullnummer, bestående av totalt 8 siffror.
Andra halvan i fältet TARIFFNO2 är ett kompletterande nummer.
Innanför EU anger APH här ett 8 tkn långt nummer där de 2 sista siffrorna förs över till TARIFFNO2 vid inläsning.
</t>
        </r>
      </text>
    </comment>
    <comment ref="AK4" authorId="0" shapeId="0" xr:uid="{00000000-0006-0000-0000-000022000000}">
      <text>
        <r>
          <rPr>
            <b/>
            <sz val="8"/>
            <color indexed="81"/>
            <rFont val="Tahoma"/>
            <family val="2"/>
          </rPr>
          <t xml:space="preserve">MasterData
</t>
        </r>
        <r>
          <rPr>
            <sz val="8"/>
            <color indexed="81"/>
            <rFont val="Tahoma"/>
            <family val="2"/>
          </rPr>
          <t xml:space="preserve">
Lagerenheten
Sätts lika med ST (samma som i PS)
Kan i framtiden komma att följa GS1 standard. Se separat flik för giltiga Kodvärden.
</t>
        </r>
      </text>
    </comment>
    <comment ref="AL4" authorId="0" shapeId="0" xr:uid="{00000000-0006-0000-0000-000023000000}">
      <text>
        <r>
          <rPr>
            <b/>
            <sz val="8"/>
            <color indexed="81"/>
            <rFont val="Tahoma"/>
            <family val="2"/>
          </rPr>
          <t xml:space="preserve">MAsterData
</t>
        </r>
        <r>
          <rPr>
            <sz val="8"/>
            <color indexed="81"/>
            <rFont val="Tahoma"/>
            <family val="2"/>
          </rPr>
          <t xml:space="preserve">Säljenheten
Sätts lika med ST (samma som i PS)
Kan i framtiden komma att följa GS1 standard. Se separat flik för giltiga Kodvärden.
</t>
        </r>
      </text>
    </comment>
    <comment ref="AN4" authorId="0" shapeId="0" xr:uid="{00000000-0006-0000-0000-000025000000}">
      <text>
        <r>
          <rPr>
            <b/>
            <sz val="8"/>
            <color indexed="81"/>
            <rFont val="Tahoma"/>
            <family val="2"/>
          </rPr>
          <t xml:space="preserve">MasterData
</t>
        </r>
        <r>
          <rPr>
            <sz val="8"/>
            <color indexed="81"/>
            <rFont val="Tahoma"/>
            <family val="2"/>
          </rPr>
          <t xml:space="preserve">Minsta antal dagar kvar mellan skeppningsdatum från centrallagret och förfallodatum.
Vid Handelsvara lämnas detta tomt. 
Vid Läkemedel skrivs detta till 180 dagar
</t>
        </r>
        <r>
          <rPr>
            <b/>
            <sz val="8"/>
            <color indexed="81"/>
            <rFont val="Tahoma"/>
            <family val="2"/>
          </rPr>
          <t xml:space="preserve">
</t>
        </r>
      </text>
    </comment>
    <comment ref="AO4" authorId="0" shapeId="0" xr:uid="{00000000-0006-0000-0000-000026000000}">
      <text>
        <r>
          <rPr>
            <b/>
            <sz val="8"/>
            <color indexed="81"/>
            <rFont val="Tahoma"/>
            <family val="2"/>
          </rPr>
          <t xml:space="preserve">MasterData
</t>
        </r>
        <r>
          <rPr>
            <sz val="8"/>
            <color indexed="81"/>
            <rFont val="Tahoma"/>
            <family val="2"/>
          </rPr>
          <t>Minsta antal dagar kvar mellan inleveransdatum till centrallagret och förfallodatum.
Måste sättas till ett värde som är större än PARTSHIPLT.
Vid Läkemedel skrivs detta till 360 dagar</t>
        </r>
      </text>
    </comment>
    <comment ref="AQ4" authorId="1" shapeId="0" xr:uid="{00000000-0006-0000-0000-000028000000}">
      <text>
        <r>
          <rPr>
            <b/>
            <sz val="9"/>
            <color indexed="81"/>
            <rFont val="Tahoma"/>
            <family val="2"/>
          </rPr>
          <t xml:space="preserve">
MasterData
</t>
        </r>
        <r>
          <rPr>
            <sz val="9"/>
            <color indexed="81"/>
            <rFont val="Tahoma"/>
            <family val="2"/>
          </rPr>
          <t xml:space="preserve">Konverteringsfaktor mellan UNITPURCH och UNIT (lagerenheten)
Kom ihåg att formatera celler till tal, 4 decimaler.
</t>
        </r>
      </text>
    </comment>
    <comment ref="AR4" authorId="0" shapeId="0" xr:uid="{00000000-0006-0000-0000-000029000000}">
      <text>
        <r>
          <rPr>
            <b/>
            <sz val="8"/>
            <color indexed="81"/>
            <rFont val="Tahoma"/>
            <family val="2"/>
          </rPr>
          <t xml:space="preserve">Artikelklass. Leverantörens Artikelklass som finns skapat i AoM. (Söks fram i HA0704)
</t>
        </r>
      </text>
    </comment>
    <comment ref="AT4" authorId="0" shapeId="0" xr:uid="{00000000-0006-0000-0000-00002B000000}">
      <text>
        <r>
          <rPr>
            <b/>
            <sz val="8"/>
            <color indexed="81"/>
            <rFont val="Tahoma"/>
            <family val="2"/>
          </rPr>
          <t xml:space="preserve">MasterData
</t>
        </r>
        <r>
          <rPr>
            <sz val="8"/>
            <color indexed="81"/>
            <rFont val="Tahoma"/>
            <family val="2"/>
          </rPr>
          <t>Artikelns ursprungsland.
Tillåtna koder finns uppsata i koden COUNTRYCD.</t>
        </r>
        <r>
          <rPr>
            <b/>
            <sz val="8"/>
            <color indexed="81"/>
            <rFont val="Tahoma"/>
            <family val="2"/>
          </rPr>
          <t xml:space="preserve">
</t>
        </r>
        <r>
          <rPr>
            <sz val="8"/>
            <color indexed="81"/>
            <rFont val="Tahoma"/>
            <family val="2"/>
          </rPr>
          <t xml:space="preserve">
</t>
        </r>
      </text>
    </comment>
    <comment ref="AU4" authorId="0" shapeId="0" xr:uid="{00000000-0006-0000-0000-00002C000000}">
      <text>
        <r>
          <rPr>
            <b/>
            <sz val="8"/>
            <color indexed="81"/>
            <rFont val="Tahoma"/>
            <family val="2"/>
          </rPr>
          <t xml:space="preserve">MasterData
</t>
        </r>
        <r>
          <rPr>
            <sz val="8"/>
            <color indexed="81"/>
            <rFont val="Tahoma"/>
            <family val="2"/>
          </rPr>
          <t xml:space="preserve">Lagringsvillkor vid Kyla.
Tillåtna värden:
Blank
1    2 - 8 grader C
2    8 - 15 grader C
3    15 - 25 grader C
4    18 - 25 grader C
Artikel förvaras i kylrum 
</t>
        </r>
      </text>
    </comment>
    <comment ref="AV4" authorId="0" shapeId="0" xr:uid="{00000000-0006-0000-0000-00002D000000}">
      <text>
        <r>
          <rPr>
            <b/>
            <sz val="8"/>
            <color indexed="81"/>
            <rFont val="Tahoma"/>
            <family val="2"/>
          </rPr>
          <t xml:space="preserve">MasterData
</t>
        </r>
        <r>
          <rPr>
            <sz val="8"/>
            <color indexed="81"/>
            <rFont val="Tahoma"/>
            <family val="2"/>
          </rPr>
          <t xml:space="preserve">Lagringsvillkor vid Fara
Tillåtna värden:
Blank
1. Risk
2. Övriga UN-nummer
3. Aerosol (UN-1950)
Artikel förvaras i säkerhetsrum vid val 1, 2 eller 3
</t>
        </r>
      </text>
    </comment>
    <comment ref="AW4" authorId="0" shapeId="0" xr:uid="{00000000-0006-0000-0000-00002E000000}">
      <text>
        <r>
          <rPr>
            <b/>
            <sz val="8"/>
            <color indexed="81"/>
            <rFont val="Tahoma"/>
            <family val="2"/>
          </rPr>
          <t xml:space="preserve">MasterData
</t>
        </r>
        <r>
          <rPr>
            <sz val="8"/>
            <color indexed="81"/>
            <rFont val="Tahoma"/>
            <family val="2"/>
          </rPr>
          <t>Lagringsvillkor vid Säkerhet
Tillåtna värden:
Blank
1    Säkerhetsklassat
2    Risk
3    Kontaminerande
Artikel förvaras i Säkerhetsrum vid val 1, 2 eller 3</t>
        </r>
      </text>
    </comment>
    <comment ref="AX4" authorId="0" shapeId="0" xr:uid="{00000000-0006-0000-0000-00002F000000}">
      <text>
        <r>
          <rPr>
            <b/>
            <sz val="8"/>
            <color indexed="81"/>
            <rFont val="Tahoma"/>
            <family val="2"/>
          </rPr>
          <t xml:space="preserve">MasterData
</t>
        </r>
        <r>
          <rPr>
            <sz val="8"/>
            <color indexed="81"/>
            <rFont val="Tahoma"/>
            <family val="2"/>
          </rPr>
          <t xml:space="preserve">Artikeltyp:
1    Lagerförd artikel
2    Ej lagerförd artikel
3    Diverse artikel
Vid lagerförd artikel anges alltid 1
</t>
        </r>
        <r>
          <rPr>
            <b/>
            <sz val="8"/>
            <color indexed="81"/>
            <rFont val="Tahoma"/>
            <family val="2"/>
          </rPr>
          <t>Formel:</t>
        </r>
        <r>
          <rPr>
            <sz val="8"/>
            <color indexed="81"/>
            <rFont val="Tahoma"/>
            <family val="2"/>
          </rPr>
          <t xml:space="preserve"> Om artikel är direktlevererad = 2 annars 1 
</t>
        </r>
      </text>
    </comment>
    <comment ref="AY4" authorId="0" shapeId="0" xr:uid="{00000000-0006-0000-0000-000030000000}">
      <text>
        <r>
          <rPr>
            <b/>
            <sz val="8"/>
            <color indexed="81"/>
            <rFont val="Tahoma"/>
            <family val="2"/>
          </rPr>
          <t xml:space="preserve">MasterData
</t>
        </r>
        <r>
          <rPr>
            <sz val="8"/>
            <color indexed="81"/>
            <rFont val="Tahoma"/>
            <family val="2"/>
          </rPr>
          <t xml:space="preserve">Momskod artikel
38    Momsfritt
41    25% moms
42    12% moms
43    6% moms
</t>
        </r>
        <r>
          <rPr>
            <b/>
            <sz val="8"/>
            <color indexed="81"/>
            <rFont val="Tahoma"/>
            <family val="2"/>
          </rPr>
          <t>Formel:</t>
        </r>
        <r>
          <rPr>
            <sz val="8"/>
            <color indexed="81"/>
            <rFont val="Tahoma"/>
            <family val="2"/>
          </rPr>
          <t xml:space="preserve"> Om artikel är direktleverarad = 99 annars annat
</t>
        </r>
      </text>
    </comment>
    <comment ref="AZ4" authorId="2" shapeId="0" xr:uid="{1E48AF0B-122D-4CC0-ABD1-47F48B5DE608}">
      <text>
        <r>
          <rPr>
            <b/>
            <sz val="9"/>
            <color indexed="81"/>
            <rFont val="Tahoma"/>
            <family val="2"/>
          </rPr>
          <t>Formel (?):</t>
        </r>
        <r>
          <rPr>
            <sz val="9"/>
            <color indexed="81"/>
            <rFont val="Tahoma"/>
            <family val="2"/>
          </rPr>
          <t xml:space="preserve">
Om Artikel direktlevererad = GIP annars AIP
</t>
        </r>
      </text>
    </comment>
    <comment ref="BA4" authorId="2" shapeId="0" xr:uid="{B0BDED7D-454E-4470-8C1B-F687154DD1E1}">
      <text>
        <r>
          <rPr>
            <b/>
            <sz val="9"/>
            <color indexed="81"/>
            <rFont val="Tahoma"/>
            <family val="2"/>
          </rPr>
          <t>Formel:</t>
        </r>
        <r>
          <rPr>
            <sz val="9"/>
            <color indexed="81"/>
            <rFont val="Tahoma"/>
            <family val="2"/>
          </rPr>
          <t xml:space="preserve">
Om artikel direktlevererad = 0,01 annars GIP </t>
        </r>
      </text>
    </comment>
    <comment ref="BB4" authorId="0" shapeId="0" xr:uid="{00000000-0006-0000-0000-000033000000}">
      <text>
        <r>
          <rPr>
            <b/>
            <sz val="8"/>
            <color indexed="81"/>
            <rFont val="Tahoma"/>
            <family val="2"/>
          </rPr>
          <t>MasterData</t>
        </r>
        <r>
          <rPr>
            <sz val="8"/>
            <color indexed="81"/>
            <rFont val="Tahoma"/>
            <family val="2"/>
          </rPr>
          <t xml:space="preserve">
Andra delen av internationellt tullnummer.
Anges i sin helhet av 8 tkn i kolumn AF. Inläsning sker via fulla värdet i kolumn AF.
</t>
        </r>
      </text>
    </comment>
    <comment ref="BD4" authorId="0" shapeId="0" xr:uid="{00000000-0006-0000-0000-000035000000}">
      <text>
        <r>
          <rPr>
            <b/>
            <sz val="8"/>
            <color indexed="81"/>
            <rFont val="Tahoma"/>
            <family val="2"/>
          </rPr>
          <t xml:space="preserve">MasterData
</t>
        </r>
        <r>
          <rPr>
            <sz val="8"/>
            <color indexed="81"/>
            <rFont val="Tahoma"/>
            <family val="2"/>
          </rPr>
          <t>Inköpsstopp J/N på LOKAL nivå.
Inköpsstopp kan här sättas per juridisk enhet.
Vid nyinläsning läses alltid N in.</t>
        </r>
      </text>
    </comment>
    <comment ref="BF4" authorId="0" shapeId="0" xr:uid="{00000000-0006-0000-0000-000037000000}">
      <text>
        <r>
          <rPr>
            <b/>
            <sz val="8"/>
            <color indexed="81"/>
            <rFont val="Tahoma"/>
            <family val="2"/>
          </rPr>
          <t>MasterData</t>
        </r>
        <r>
          <rPr>
            <sz val="8"/>
            <color indexed="81"/>
            <rFont val="Tahoma"/>
            <family val="2"/>
          </rPr>
          <t xml:space="preserve">
Samma lagerenhet som angivits tidigare på raden.
I efterföljande fält anges mätvärden för denna lagerenhet.
</t>
        </r>
      </text>
    </comment>
    <comment ref="BL4" authorId="0" shapeId="0" xr:uid="{00000000-0006-0000-0000-00003D000000}">
      <text>
        <r>
          <rPr>
            <b/>
            <sz val="8"/>
            <color indexed="81"/>
            <rFont val="Tahoma"/>
            <family val="2"/>
          </rPr>
          <t>Kvalificerare för barcoden.
Alltid EAN</t>
        </r>
        <r>
          <rPr>
            <sz val="8"/>
            <color indexed="81"/>
            <rFont val="Tahoma"/>
            <family val="2"/>
          </rPr>
          <t xml:space="preserve">
</t>
        </r>
      </text>
    </comment>
    <comment ref="BM4" authorId="0" shapeId="0" xr:uid="{00000000-0006-0000-0000-00003E000000}">
      <text>
        <r>
          <rPr>
            <b/>
            <sz val="8"/>
            <color indexed="81"/>
            <rFont val="Tahoma"/>
            <family val="2"/>
          </rPr>
          <t xml:space="preserve">Artikelns barcode för lagerenheten Hämta EAN kod som står innan PART NO i leverantörsmallen.
</t>
        </r>
        <r>
          <rPr>
            <sz val="8"/>
            <color indexed="81"/>
            <rFont val="Tahoma"/>
            <family val="2"/>
          </rPr>
          <t xml:space="preserve">
</t>
        </r>
        <r>
          <rPr>
            <b/>
            <sz val="8"/>
            <color indexed="81"/>
            <rFont val="Tahoma"/>
            <family val="2"/>
          </rPr>
          <t>13 siffrig kod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Tobias Alfonsson</author>
    <author>sa_ gwevill</author>
  </authors>
  <commentList>
    <comment ref="N4" authorId="0" shapeId="0" xr:uid="{BF520395-2888-4F33-B37A-2D673FC082D0}">
      <text>
        <r>
          <rPr>
            <b/>
            <sz val="9"/>
            <color indexed="81"/>
            <rFont val="Tahoma"/>
            <family val="2"/>
          </rPr>
          <t xml:space="preserve">MasterData
</t>
        </r>
        <r>
          <rPr>
            <sz val="9"/>
            <color indexed="81"/>
            <rFont val="Tahoma"/>
            <family val="2"/>
          </rPr>
          <t xml:space="preserve">Värde anges här om brytspärr skall aktiveras för artikeln. Hämtas från Flik APH Kategorichef, Kol U
</t>
        </r>
      </text>
    </comment>
    <comment ref="Y4" authorId="1" shapeId="0" xr:uid="{00000000-0006-0000-0100-00001600000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K4" authorId="1" shapeId="0" xr:uid="{9C8B8E78-5709-4BB0-B8C2-93C8BFD5137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W4" authorId="1" shapeId="0" xr:uid="{15844C1E-2616-421C-BDE3-E464131E4D0C}">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BI4" authorId="1" shapeId="0" xr:uid="{154BC4FD-0F51-464A-9E7D-A8E226D9053D}">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sa_ gwevill</author>
    <author>Tobias Alfonsson</author>
  </authors>
  <commentList>
    <comment ref="F4" authorId="0" shapeId="0" xr:uid="{00000000-0006-0000-0200-000003000000}">
      <text>
        <r>
          <rPr>
            <sz val="9"/>
            <color indexed="81"/>
            <rFont val="Tahoma"/>
            <family val="2"/>
          </rPr>
          <t xml:space="preserve">Leverantörsnummer för beställningsmottagande leverantör. Leta upp i AOM, sök på leverantörsnamn i HA0702, kom ihåg att söka med f4. Fyll i 5 siffror om det finns.
</t>
        </r>
      </text>
    </comment>
    <comment ref="G4" authorId="0" shapeId="0" xr:uid="{00000000-0006-0000-0200-000004000000}">
      <text>
        <r>
          <rPr>
            <sz val="9"/>
            <color indexed="81"/>
            <rFont val="Tahoma"/>
            <family val="2"/>
          </rPr>
          <t xml:space="preserve">Huvudleverantör J eller N.
Huvudleverantören är den leverantör som automatiskt väljs som leverantör av AOM vid t ex beställningsförslag, extern transit eller leverantörsreturer.
Om artikel/pris posten avser en alternativ leverantör så sätts flaggan till 'N'.
</t>
        </r>
      </text>
    </comment>
    <comment ref="H4" authorId="0" shapeId="0" xr:uid="{00000000-0006-0000-0200-000005000000}">
      <text>
        <r>
          <rPr>
            <sz val="9"/>
            <color indexed="81"/>
            <rFont val="Tahoma"/>
            <family val="2"/>
          </rPr>
          <t xml:space="preserve">Ett Från och med datum som  är obligatoriskt och talar om från och med vilket datum den nya prisuppgiften kommer att gälla i AOM.
</t>
        </r>
      </text>
    </comment>
    <comment ref="I4" authorId="0" shapeId="0" xr:uid="{00000000-0006-0000-0200-000006000000}">
      <text>
        <r>
          <rPr>
            <sz val="9"/>
            <color indexed="81"/>
            <rFont val="Tahoma"/>
            <family val="2"/>
          </rPr>
          <t xml:space="preserve">Leverantörens artikelnummer som används vid kommunikation med leverantören på t ex beställningar etc.
</t>
        </r>
      </text>
    </comment>
    <comment ref="J4" authorId="0" shapeId="0" xr:uid="{00000000-0006-0000-0200-000007000000}">
      <text>
        <r>
          <rPr>
            <b/>
            <sz val="9"/>
            <color indexed="81"/>
            <rFont val="Tahoma"/>
            <family val="2"/>
          </rPr>
          <t>Leverantörens artikelbeskrivning 1 (30tkn) som används vid kommunikation med leverantören på t ex beställningar etc.</t>
        </r>
        <r>
          <rPr>
            <sz val="9"/>
            <color indexed="81"/>
            <rFont val="Tahoma"/>
            <family val="2"/>
          </rPr>
          <t xml:space="preserve">
</t>
        </r>
      </text>
    </comment>
    <comment ref="K4" authorId="0" shapeId="0" xr:uid="{00000000-0006-0000-0200-000008000000}">
      <text>
        <r>
          <rPr>
            <b/>
            <sz val="9"/>
            <color indexed="81"/>
            <rFont val="Tahoma"/>
            <family val="2"/>
          </rPr>
          <t>Leverantörens artikelbeskrivning 2 (30tkn) som används vid kommunikation med leverantören på t ex beställningar etc.</t>
        </r>
        <r>
          <rPr>
            <sz val="9"/>
            <color indexed="81"/>
            <rFont val="Tahoma"/>
            <family val="2"/>
          </rPr>
          <t xml:space="preserve">
</t>
        </r>
      </text>
    </comment>
    <comment ref="L4" authorId="0" shapeId="0" xr:uid="{00000000-0006-0000-0200-000009000000}">
      <text>
        <r>
          <rPr>
            <sz val="9"/>
            <color indexed="81"/>
            <rFont val="Tahoma"/>
            <family val="2"/>
          </rPr>
          <t xml:space="preserve">Leverantörens landskod som hämtas från leverantörsposten i AOM vid inläsning av leverantörspriser. Validering sker  också mot kodregistret.
Sök i HA0702 på leverantörens namn, där ser man landskoden.
</t>
        </r>
      </text>
    </comment>
    <comment ref="M4" authorId="0" shapeId="0" xr:uid="{00000000-0006-0000-0200-00000A000000}">
      <text>
        <r>
          <rPr>
            <sz val="9"/>
            <color indexed="81"/>
            <rFont val="Tahoma"/>
            <family val="2"/>
          </rPr>
          <t xml:space="preserve">Prisfaktorn kan anta värdena: 
1
100
1000 
Anger om bruttopriset i fältet PRVEND är per 1, 100 eller 1000. 
Normalt sätts värdet till 1.
</t>
        </r>
      </text>
    </comment>
    <comment ref="O4" authorId="0" shapeId="0" xr:uid="{00000000-0006-0000-0200-00000C000000}">
      <text>
        <r>
          <rPr>
            <b/>
            <sz val="9"/>
            <color indexed="81"/>
            <rFont val="Tahoma"/>
            <family val="2"/>
          </rPr>
          <t xml:space="preserve">
Leverantörsrabatt eller påslag i %</t>
        </r>
        <r>
          <rPr>
            <sz val="9"/>
            <color indexed="81"/>
            <rFont val="Tahoma"/>
            <family val="2"/>
          </rPr>
          <t xml:space="preserve">
Eventuell rabatt som ska registreras hämtas ur flik: 
4. Inköpsdata
Kolumn:
G "Avtalad rabatt i %"
Sätts till - (minus tecken) följt av rabatten.
Exempelvis -15
</t>
        </r>
      </text>
    </comment>
    <comment ref="P4" authorId="0" shapeId="0" xr:uid="{00000000-0006-0000-0200-00000D000000}">
      <text>
        <r>
          <rPr>
            <b/>
            <sz val="9"/>
            <color indexed="81"/>
            <rFont val="Tahoma"/>
            <family val="2"/>
          </rPr>
          <t>Leverantörsrabatt eller påslag nr 2 i %.
Rabatt 1 och 2 är kedjade vid förkomst tillsammans.</t>
        </r>
        <r>
          <rPr>
            <sz val="9"/>
            <color indexed="81"/>
            <rFont val="Tahoma"/>
            <family val="2"/>
          </rPr>
          <t xml:space="preserve">
</t>
        </r>
      </text>
    </comment>
    <comment ref="Q4" authorId="0" shapeId="0" xr:uid="{00000000-0006-0000-0200-00000E000000}">
      <text>
        <r>
          <rPr>
            <sz val="9"/>
            <color indexed="81"/>
            <rFont val="Tahoma"/>
            <family val="2"/>
          </rPr>
          <t xml:space="preserve">Vatuna i vilket priset är angivet. Överenstämmer normalt med valutan uppsatt på leverantören.
</t>
        </r>
      </text>
    </comment>
    <comment ref="S4" authorId="0" shapeId="0" xr:uid="{00000000-0006-0000-0200-00000F000000}">
      <text>
        <r>
          <rPr>
            <b/>
            <sz val="9"/>
            <color indexed="81"/>
            <rFont val="Tahoma"/>
            <family val="2"/>
          </rPr>
          <t>Schablonkostand för tull satt i % av leverantörspriset. Vägs in i kalkylerat  leverantörspris (PRLCCVEND).</t>
        </r>
        <r>
          <rPr>
            <sz val="9"/>
            <color indexed="81"/>
            <rFont val="Tahoma"/>
            <family val="2"/>
          </rPr>
          <t xml:space="preserve">
</t>
        </r>
      </text>
    </comment>
    <comment ref="T4" authorId="0" shapeId="0" xr:uid="{00000000-0006-0000-0200-000010000000}">
      <text>
        <r>
          <rPr>
            <b/>
            <sz val="9"/>
            <color indexed="81"/>
            <rFont val="Tahoma"/>
            <family val="2"/>
          </rPr>
          <t>Schablonkostnad för frakt satt i % av leverantörspriset. Vägs in i kalkylerat  leverantörspris (PRLCCVEND).
Vägs även in i vägt LC.</t>
        </r>
        <r>
          <rPr>
            <sz val="9"/>
            <color indexed="81"/>
            <rFont val="Tahoma"/>
            <family val="2"/>
          </rPr>
          <t xml:space="preserve">
</t>
        </r>
      </text>
    </comment>
    <comment ref="U4" authorId="0" shapeId="0" xr:uid="{00000000-0006-0000-0200-000011000000}">
      <text>
        <r>
          <rPr>
            <b/>
            <sz val="9"/>
            <color indexed="81"/>
            <rFont val="Tahoma"/>
            <family val="2"/>
          </rPr>
          <t>Schablonkostnad för förpackningar satt i % av leverantörspriset. Vägs in i kalkylerat  leverantörspris (PRLCCVEND).
Vägs även in i vägt LC.</t>
        </r>
        <r>
          <rPr>
            <sz val="9"/>
            <color indexed="81"/>
            <rFont val="Tahoma"/>
            <family val="2"/>
          </rPr>
          <t xml:space="preserve">
</t>
        </r>
      </text>
    </comment>
    <comment ref="V4" authorId="0" shapeId="0" xr:uid="{00000000-0006-0000-0200-000012000000}">
      <text>
        <r>
          <rPr>
            <sz val="9"/>
            <color indexed="81"/>
            <rFont val="Tahoma"/>
            <family val="2"/>
          </rPr>
          <t xml:space="preserve">Den enhet i vilken leverantörspriset är angivet. Enheten måste vara upplagd i rutin HA0103 som säljenhet.
</t>
        </r>
      </text>
    </comment>
    <comment ref="W4" authorId="1" shapeId="0" xr:uid="{00000000-0006-0000-0200-000013000000}">
      <text>
        <r>
          <rPr>
            <b/>
            <sz val="8"/>
            <color indexed="81"/>
            <rFont val="Tahoma"/>
            <family val="2"/>
          </rPr>
          <t>Tobias Alfonsson:</t>
        </r>
        <r>
          <rPr>
            <sz val="8"/>
            <color indexed="81"/>
            <rFont val="Tahoma"/>
            <family val="2"/>
          </rPr>
          <t xml:space="preserve">
Skrivs till J eller N.
Ger leverantören en kredit på retur. </t>
        </r>
      </text>
    </comment>
    <comment ref="X4" authorId="0" shapeId="0" xr:uid="{00000000-0006-0000-0200-000014000000}">
      <text>
        <r>
          <rPr>
            <b/>
            <sz val="9"/>
            <color indexed="81"/>
            <rFont val="Tahoma"/>
            <family val="2"/>
          </rPr>
          <t>Om leverantören har stafflade priser eller rabatter fylls fältet i för att definiera vad den stafflade rabatten/priset skall vara baserad på:
1  Värde
2  Kvant
3  Vikt
4  Volym
Om fältet är ifyllt skall påföljande fält fyllas i. Stafflingen kan bestå av en eller flera nivåer. OM fler så fortsätt fyll i de underliggande nivåerna på raden.</t>
        </r>
        <r>
          <rPr>
            <sz val="9"/>
            <color indexed="81"/>
            <rFont val="Tahoma"/>
            <family val="2"/>
          </rPr>
          <t xml:space="preserve">
</t>
        </r>
      </text>
    </comment>
    <comment ref="Y4" authorId="0" shapeId="0" xr:uid="{00000000-0006-0000-0200-000015000000}">
      <text>
        <r>
          <rPr>
            <sz val="9"/>
            <color indexed="81"/>
            <rFont val="Tahoma"/>
            <family val="2"/>
          </rPr>
          <t xml:space="preserve">Ange för nivå 1 från och med det värde som rabatten/påslaget eller priset skall gälla.
</t>
        </r>
      </text>
    </comment>
    <comment ref="Z4" authorId="0" shapeId="0" xr:uid="{00000000-0006-0000-0200-000016000000}">
      <text>
        <r>
          <rPr>
            <sz val="9"/>
            <color indexed="81"/>
            <rFont val="Tahoma"/>
            <family val="2"/>
          </rPr>
          <t xml:space="preserve">Fältet fylls i om det är olika leverantörspriser som anges per stafflingsnivå.
</t>
        </r>
      </text>
    </comment>
    <comment ref="AA4" authorId="0" shapeId="0" xr:uid="{00000000-0006-0000-0200-000017000000}">
      <text>
        <r>
          <rPr>
            <sz val="9"/>
            <color indexed="81"/>
            <rFont val="Tahoma"/>
            <family val="2"/>
          </rPr>
          <t xml:space="preserve">Fältet fylls i med en rabatt eller påslagsprocent om nivåerna ger olika procentuella rabatter eller påslag. Rabatter anges med ett minustecken.
</t>
        </r>
      </text>
    </comment>
    <comment ref="AB4" authorId="0" shapeId="0" xr:uid="{00000000-0006-0000-0200-000018000000}">
      <text>
        <r>
          <rPr>
            <b/>
            <sz val="9"/>
            <color indexed="81"/>
            <rFont val="Tahoma"/>
            <family val="2"/>
          </rPr>
          <t>Fältet fylls i med en andra  rabatt eller påslagsprocent om nivåerna ger olika procentuella rabatter eller påslag. Rabatter anges med ett minustecken.</t>
        </r>
        <r>
          <rPr>
            <sz val="9"/>
            <color indexed="81"/>
            <rFont val="Tahoma"/>
            <family val="2"/>
          </rPr>
          <t xml:space="preserve">
</t>
        </r>
      </text>
    </comment>
    <comment ref="AC4" authorId="0" shapeId="0" xr:uid="{00000000-0006-0000-0200-000019000000}">
      <text>
        <r>
          <rPr>
            <b/>
            <sz val="9"/>
            <color indexed="81"/>
            <rFont val="Tahoma"/>
            <family val="2"/>
          </rPr>
          <t>Ange för nivå 2 från och med det värde som rabatten/påslaget eller priset skall gälla.</t>
        </r>
        <r>
          <rPr>
            <sz val="9"/>
            <color indexed="81"/>
            <rFont val="Tahoma"/>
            <family val="2"/>
          </rPr>
          <t xml:space="preserve">
</t>
        </r>
      </text>
    </comment>
    <comment ref="AG4" authorId="0" shapeId="0" xr:uid="{00000000-0006-0000-0200-00001A000000}">
      <text>
        <r>
          <rPr>
            <b/>
            <sz val="9"/>
            <color indexed="81"/>
            <rFont val="Tahoma"/>
            <family val="2"/>
          </rPr>
          <t>Ange för nivå 3 från och med det värde som rabatten/påslaget eller priset skall gälla.</t>
        </r>
        <r>
          <rPr>
            <sz val="9"/>
            <color indexed="81"/>
            <rFont val="Tahoma"/>
            <family val="2"/>
          </rPr>
          <t xml:space="preserve">
</t>
        </r>
      </text>
    </comment>
    <comment ref="AK4" authorId="0" shapeId="0" xr:uid="{00000000-0006-0000-0200-00001B000000}">
      <text>
        <r>
          <rPr>
            <b/>
            <sz val="9"/>
            <color indexed="81"/>
            <rFont val="Tahoma"/>
            <family val="2"/>
          </rPr>
          <t>Ange för nivå 4 från och med det värde som rabatten/påslaget eller priset skall gälla.</t>
        </r>
        <r>
          <rPr>
            <sz val="9"/>
            <color indexed="81"/>
            <rFont val="Tahoma"/>
            <family val="2"/>
          </rPr>
          <t xml:space="preserve">
</t>
        </r>
      </text>
    </comment>
    <comment ref="AO4" authorId="0" shapeId="0" xr:uid="{00000000-0006-0000-0200-00001C000000}">
      <text>
        <r>
          <rPr>
            <b/>
            <sz val="9"/>
            <color indexed="81"/>
            <rFont val="Tahoma"/>
            <family val="2"/>
          </rPr>
          <t>Ange för nivå 5 från och med det värde som rabatten/påslaget eller priset skall gälla.</t>
        </r>
        <r>
          <rPr>
            <sz val="9"/>
            <color indexed="81"/>
            <rFont val="Tahoma"/>
            <family val="2"/>
          </rPr>
          <t xml:space="preserve">
</t>
        </r>
      </text>
    </comment>
    <comment ref="AS4" authorId="0" shapeId="0" xr:uid="{00000000-0006-0000-0200-00001D000000}">
      <text>
        <r>
          <rPr>
            <b/>
            <sz val="9"/>
            <color indexed="81"/>
            <rFont val="Tahoma"/>
            <family val="2"/>
          </rPr>
          <t>Ange för nivå 6 från och med det värde som rabatten/påslaget eller priset skall gälla.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Tobias Alfonsson</author>
    <author>Sofia Nordell</author>
    <author>Jennie Fremdling</author>
  </authors>
  <commentList>
    <comment ref="E3" authorId="0" shapeId="0" xr:uid="{59526124-31B9-49E6-AA0D-560A994C2961}">
      <text>
        <r>
          <rPr>
            <sz val="8"/>
            <color indexed="81"/>
            <rFont val="Tahoma"/>
            <family val="2"/>
          </rPr>
          <t xml:space="preserve">PS-ID. 
Autogenererat.
</t>
        </r>
      </text>
    </comment>
    <comment ref="F3" authorId="0" shapeId="0" xr:uid="{3E4A52AA-B956-4ADF-828A-BF753E5246AF}">
      <text>
        <r>
          <rPr>
            <b/>
            <sz val="8"/>
            <color indexed="81"/>
            <rFont val="Tahoma"/>
            <family val="2"/>
          </rPr>
          <t>Angiven text</t>
        </r>
        <r>
          <rPr>
            <sz val="8"/>
            <color indexed="81"/>
            <rFont val="Tahoma"/>
            <family val="2"/>
          </rPr>
          <t xml:space="preserve">
MAX 40 tecken visas i PS</t>
        </r>
      </text>
    </comment>
    <comment ref="G3" authorId="0" shapeId="0" xr:uid="{97BEAB85-13C2-4E35-921C-C233D936694E}">
      <text>
        <r>
          <rPr>
            <b/>
            <sz val="8"/>
            <color indexed="81"/>
            <rFont val="Tahoma"/>
            <family val="2"/>
          </rPr>
          <t>Angiven text J eller N</t>
        </r>
        <r>
          <rPr>
            <sz val="8"/>
            <color indexed="81"/>
            <rFont val="Tahoma"/>
            <family val="2"/>
          </rPr>
          <t xml:space="preserve">
</t>
        </r>
      </text>
    </comment>
    <comment ref="N3" authorId="0" shapeId="0" xr:uid="{BDB304D9-B8C2-4967-BB65-B50C020398BD}">
      <text>
        <r>
          <rPr>
            <b/>
            <sz val="9"/>
            <color indexed="81"/>
            <rFont val="Tahoma"/>
            <family val="2"/>
          </rPr>
          <t xml:space="preserve">MasterData
</t>
        </r>
        <r>
          <rPr>
            <sz val="9"/>
            <color indexed="81"/>
            <rFont val="Tahoma"/>
            <family val="2"/>
          </rPr>
          <t>Vid OTC ska artikelns Nordiska Varunummer anges.
Vid Handelsvara ska artikelns PS ID anges.</t>
        </r>
      </text>
    </comment>
    <comment ref="O3" authorId="1" shapeId="0" xr:uid="{B3BA9624-B910-46AC-BAEF-97B3E84FA959}">
      <text>
        <r>
          <rPr>
            <b/>
            <sz val="8"/>
            <color indexed="81"/>
            <rFont val="Tahoma"/>
            <family val="2"/>
          </rPr>
          <t>Här skrivs dagens datum in, viktigt att det är det datum då hela filen läses in.</t>
        </r>
      </text>
    </comment>
    <comment ref="Q3" authorId="2" shapeId="0" xr:uid="{585B2622-84AD-4E2E-A765-9CE86769E02F}">
      <text>
        <r>
          <rPr>
            <sz val="8"/>
            <color indexed="81"/>
            <rFont val="Tahoma"/>
            <family val="2"/>
          </rPr>
          <t xml:space="preserve">För OTC anges Nordiskt Varunummer (6-ställigt).
För Handelsvara lämnas värde tomt.
</t>
        </r>
      </text>
    </comment>
    <comment ref="R3" authorId="0" shapeId="0" xr:uid="{B085AB09-9DAB-497E-B0FD-49073257F77E}">
      <text>
        <r>
          <rPr>
            <sz val="8"/>
            <color indexed="81"/>
            <rFont val="Tahoma"/>
            <family val="2"/>
          </rPr>
          <t xml:space="preserve">Redan angiven momskod
</t>
        </r>
      </text>
    </comment>
    <comment ref="T3" authorId="0" shapeId="0" xr:uid="{DC3D38F0-B0E8-45B1-820E-EB059D3AB859}">
      <text>
        <r>
          <rPr>
            <b/>
            <sz val="8"/>
            <color indexed="81"/>
            <rFont val="Tahoma"/>
            <family val="2"/>
          </rPr>
          <t>Dagens datum, dagen då inläsningen görs</t>
        </r>
        <r>
          <rPr>
            <sz val="8"/>
            <color indexed="81"/>
            <rFont val="Tahoma"/>
            <family val="2"/>
          </rPr>
          <t xml:space="preserve">
</t>
        </r>
      </text>
    </comment>
    <comment ref="V3" authorId="0" shapeId="0" xr:uid="{8EBAD4FB-C55A-43FD-839E-3260C540F121}">
      <text>
        <r>
          <rPr>
            <b/>
            <sz val="8"/>
            <color indexed="81"/>
            <rFont val="Tahoma"/>
            <family val="2"/>
          </rPr>
          <t>Skall anges för läkemedelsprodukter.
RX och OTC</t>
        </r>
        <r>
          <rPr>
            <sz val="8"/>
            <color indexed="81"/>
            <rFont val="Tahoma"/>
            <family val="2"/>
          </rPr>
          <t xml:space="preserve">
</t>
        </r>
      </text>
    </comment>
    <comment ref="Z3" authorId="0" shapeId="0" xr:uid="{1E0D8F99-CAFF-41BF-BD02-281B3135FF93}">
      <text>
        <r>
          <rPr>
            <b/>
            <sz val="8"/>
            <color indexed="81"/>
            <rFont val="Tahoma"/>
            <family val="2"/>
          </rPr>
          <t>Agivet värde skrivs i dagar eller månader</t>
        </r>
        <r>
          <rPr>
            <sz val="8"/>
            <color indexed="81"/>
            <rFont val="Tahoma"/>
            <family val="2"/>
          </rPr>
          <t xml:space="preserve">
</t>
        </r>
      </text>
    </comment>
    <comment ref="AA3" authorId="0" shapeId="0" xr:uid="{2EA5F7CC-71C1-45AC-997A-7D6139CA40EA}">
      <text>
        <r>
          <rPr>
            <b/>
            <sz val="8"/>
            <color indexed="81"/>
            <rFont val="Tahoma"/>
            <family val="2"/>
          </rPr>
          <t xml:space="preserve">Angivet värde, skrivs i månader eller dagar. </t>
        </r>
        <r>
          <rPr>
            <sz val="8"/>
            <color indexed="81"/>
            <rFont val="Tahoma"/>
            <family val="2"/>
          </rPr>
          <t xml:space="preserve">
</t>
        </r>
      </text>
    </comment>
    <comment ref="AE3" authorId="2" shapeId="0" xr:uid="{B2FA0A06-FD51-400E-A8AE-9B392CF6A5C4}">
      <text>
        <r>
          <rPr>
            <sz val="8"/>
            <color indexed="81"/>
            <rFont val="Tahoma"/>
            <family val="2"/>
          </rPr>
          <t xml:space="preserve">Villkor för E-handels styrning:
(Handelsvaror &amp; OTC)
För att produkten ska visas på E-handeln måste 
</t>
        </r>
        <r>
          <rPr>
            <b/>
            <sz val="8"/>
            <color indexed="81"/>
            <rFont val="Tahoma"/>
            <family val="2"/>
          </rPr>
          <t>1.       ”Artikelstatus i PS”  = Värdet ska vara 1 (aktiv)</t>
        </r>
        <r>
          <rPr>
            <sz val="8"/>
            <color indexed="81"/>
            <rFont val="Tahoma"/>
            <family val="2"/>
          </rPr>
          <t xml:space="preserve">
2.       ”Distributör”               = Det ska finnas en distributörskod som inte får vara ”1” eller ”2”
3.       ”Sortimentskod”        =Ska anta något av värdena GRU, TIL, STD, eller FRI
</t>
        </r>
      </text>
    </comment>
    <comment ref="BC3" authorId="2" shapeId="0" xr:uid="{EDA1ADFC-716E-4396-A13F-E2174A81F76D}">
      <text>
        <r>
          <rPr>
            <b/>
            <sz val="9"/>
            <color indexed="81"/>
            <rFont val="Tahoma"/>
            <family val="2"/>
          </rPr>
          <t>Jennie Fremdling:</t>
        </r>
        <r>
          <rPr>
            <sz val="9"/>
            <color indexed="81"/>
            <rFont val="Tahoma"/>
            <family val="2"/>
          </rPr>
          <t xml:space="preserve">
Artiklar med värde J förs över till Revionics prisverktyg för prisskrapning
</t>
        </r>
      </text>
    </comment>
    <comment ref="BL3" authorId="0" shapeId="0" xr:uid="{1EF086C7-A077-4507-8A01-3E7EF8DE5BED}">
      <text>
        <r>
          <rPr>
            <sz val="8"/>
            <color indexed="81"/>
            <rFont val="Tahoma"/>
            <family val="2"/>
          </rPr>
          <t xml:space="preserve">Redan angiven text
</t>
        </r>
      </text>
    </comment>
    <comment ref="BM3" authorId="0" shapeId="0" xr:uid="{CC29318A-84E7-4690-8E6F-F2D51F6968BA}">
      <text>
        <r>
          <rPr>
            <b/>
            <sz val="8"/>
            <color indexed="81"/>
            <rFont val="Tahoma"/>
            <family val="2"/>
          </rPr>
          <t>Redan angiven text</t>
        </r>
        <r>
          <rPr>
            <sz val="8"/>
            <color indexed="81"/>
            <rFont val="Tahoma"/>
            <family val="2"/>
          </rPr>
          <t xml:space="preserve">
</t>
        </r>
      </text>
    </comment>
    <comment ref="BN3" authorId="0" shapeId="0" xr:uid="{DEE537C1-A754-48DD-B024-DEDB202FE386}">
      <text>
        <r>
          <rPr>
            <b/>
            <sz val="8"/>
            <color indexed="81"/>
            <rFont val="Tahoma"/>
            <family val="2"/>
          </rPr>
          <t>Redan angiven text</t>
        </r>
        <r>
          <rPr>
            <sz val="8"/>
            <color indexed="81"/>
            <rFont val="Tahoma"/>
            <family val="2"/>
          </rPr>
          <t xml:space="preserve">
</t>
        </r>
      </text>
    </comment>
    <comment ref="BO3" authorId="0" shapeId="0" xr:uid="{23CADEEF-9040-4CDA-8BC5-BB5BB28346DF}">
      <text>
        <r>
          <rPr>
            <b/>
            <sz val="8"/>
            <color indexed="81"/>
            <rFont val="Tahoma"/>
            <family val="2"/>
          </rPr>
          <t>Redan angiven enhet. St / ml / L / g / Kg etc.</t>
        </r>
        <r>
          <rPr>
            <sz val="8"/>
            <color indexed="81"/>
            <rFont val="Tahoma"/>
            <family val="2"/>
          </rPr>
          <t xml:space="preserve">
</t>
        </r>
      </text>
    </comment>
    <comment ref="BP3" authorId="0" shapeId="0" xr:uid="{5C2534AF-2D9D-48F6-B15E-2DA302B54D42}">
      <text>
        <r>
          <rPr>
            <b/>
            <sz val="8"/>
            <color indexed="81"/>
            <rFont val="Tahoma"/>
            <family val="2"/>
          </rPr>
          <t>Redan angiven enhet.
Antal.</t>
        </r>
        <r>
          <rPr>
            <sz val="8"/>
            <color indexed="81"/>
            <rFont val="Tahoma"/>
            <family val="2"/>
          </rPr>
          <t xml:space="preserve">
</t>
        </r>
      </text>
    </comment>
    <comment ref="BQ3" authorId="0" shapeId="0" xr:uid="{B367F380-1440-438A-8954-998088296C28}">
      <text>
        <r>
          <rPr>
            <b/>
            <sz val="8"/>
            <color indexed="81"/>
            <rFont val="Tahoma"/>
            <family val="2"/>
          </rPr>
          <t>Eventuellt redan angivet värde/text.</t>
        </r>
        <r>
          <rPr>
            <sz val="8"/>
            <color indexed="81"/>
            <rFont val="Tahoma"/>
            <family val="2"/>
          </rPr>
          <t xml:space="preserve">
</t>
        </r>
      </text>
    </comment>
    <comment ref="BR3" authorId="0" shapeId="0" xr:uid="{837A76B1-4CDA-4F23-A05D-C9BE5A045BA6}">
      <text>
        <r>
          <rPr>
            <b/>
            <sz val="8"/>
            <color indexed="81"/>
            <rFont val="Tahoma"/>
            <family val="2"/>
          </rPr>
          <t>Redan angivet värde</t>
        </r>
        <r>
          <rPr>
            <sz val="8"/>
            <color indexed="81"/>
            <rFont val="Tahoma"/>
            <family val="2"/>
          </rPr>
          <t xml:space="preserve">
</t>
        </r>
      </text>
    </comment>
    <comment ref="BS3" authorId="0" shapeId="0" xr:uid="{7DAAB114-E6B2-4BB9-B56F-47A63A6BCB33}">
      <text>
        <r>
          <rPr>
            <b/>
            <sz val="8"/>
            <color indexed="81"/>
            <rFont val="Tahoma"/>
            <family val="2"/>
          </rPr>
          <t>Inte alltid angivet, denna kolumn beskriver egenskap för produkten</t>
        </r>
        <r>
          <rPr>
            <sz val="8"/>
            <color indexed="81"/>
            <rFont val="Tahoma"/>
            <family val="2"/>
          </rPr>
          <t xml:space="preserve">
</t>
        </r>
      </text>
    </comment>
    <comment ref="BV3" authorId="0" shapeId="0" xr:uid="{CB4CEC9E-1BAE-417C-B7F5-73F3267C8B4E}">
      <text>
        <r>
          <rPr>
            <b/>
            <sz val="9"/>
            <color indexed="81"/>
            <rFont val="Tahoma"/>
            <family val="2"/>
          </rPr>
          <t>MasterData</t>
        </r>
        <r>
          <rPr>
            <sz val="9"/>
            <color indexed="81"/>
            <rFont val="Tahoma"/>
            <family val="2"/>
          </rPr>
          <t xml:space="preserve">
Vid OTC ska artikelns Nordiska Varunummer anges.
Vid Handelsvara ska artikelns PS ID anges.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A3" authorId="0" shapeId="0" xr:uid="{1BDB80D2-3067-4B87-971F-1F80E88B4ED6}">
      <text>
        <r>
          <rPr>
            <b/>
            <sz val="9"/>
            <color indexed="81"/>
            <rFont val="Tahoma"/>
            <family val="2"/>
          </rPr>
          <t xml:space="preserve">Version: 
</t>
        </r>
        <r>
          <rPr>
            <sz val="9"/>
            <color indexed="81"/>
            <rFont val="Tahoma"/>
            <family val="2"/>
          </rPr>
          <t>Benämn version som vilken revidering den avser samt version. 
Ex: "Revideringsfönster" "År" "Version"</t>
        </r>
      </text>
    </comment>
    <comment ref="C3" authorId="0" shapeId="0" xr:uid="{A0CFD090-FAE9-4592-A023-1BE18888151F}">
      <text>
        <r>
          <rPr>
            <b/>
            <sz val="9"/>
            <color indexed="81"/>
            <rFont val="Tahoma"/>
            <family val="2"/>
          </rPr>
          <t xml:space="preserve">Flik: 
</t>
        </r>
        <r>
          <rPr>
            <sz val="9"/>
            <color indexed="81"/>
            <rFont val="Tahoma"/>
            <family val="2"/>
          </rPr>
          <t xml:space="preserve">Skriv vilken flik ändringen påverkar </t>
        </r>
      </text>
    </comment>
    <comment ref="D3" authorId="0" shapeId="0" xr:uid="{DC87E293-A2EF-4880-AAB1-4933895BD70A}">
      <text>
        <r>
          <rPr>
            <b/>
            <sz val="9"/>
            <color indexed="81"/>
            <rFont val="Tahoma"/>
            <family val="2"/>
          </rPr>
          <t xml:space="preserve">Beskrivning
</t>
        </r>
        <r>
          <rPr>
            <sz val="9"/>
            <color indexed="81"/>
            <rFont val="Tahoma"/>
            <family val="2"/>
          </rPr>
          <t>Beskriv kortfattat vad som uppdaterats</t>
        </r>
      </text>
    </comment>
    <comment ref="E3" authorId="0" shapeId="0" xr:uid="{6A4C8301-C1B4-4E95-A663-346D0A2601EB}">
      <text>
        <r>
          <rPr>
            <b/>
            <sz val="9"/>
            <color indexed="81"/>
            <rFont val="Tahoma"/>
            <family val="2"/>
          </rPr>
          <t xml:space="preserve">Kommentar:
</t>
        </r>
        <r>
          <rPr>
            <sz val="9"/>
            <color indexed="81"/>
            <rFont val="Tahoma"/>
            <family val="2"/>
          </rPr>
          <t xml:space="preserve">Behövs ytterligare förtydligande skriv en kommentar.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<sst xmlns="http://schemas.openxmlformats.org/spreadsheetml/2006/main" count="16544" uniqueCount="2744">
  <si>
    <t>PARTNO</t>
  </si>
  <si>
    <t>PARTDESCR1</t>
  </si>
  <si>
    <t>PARTDESCR2</t>
  </si>
  <si>
    <t>CLASS3</t>
  </si>
  <si>
    <t>CLASS4</t>
  </si>
  <si>
    <t>CLASS6</t>
  </si>
  <si>
    <t>CERTIF</t>
  </si>
  <si>
    <t>EMPLOYNO</t>
  </si>
  <si>
    <t>PICKPREEXP</t>
  </si>
  <si>
    <t>KILLDATE</t>
  </si>
  <si>
    <t>LANGCODE</t>
  </si>
  <si>
    <t>NUMBDEC</t>
  </si>
  <si>
    <t>PARTDISCCD</t>
  </si>
  <si>
    <t>PARTFAMDISCCD</t>
  </si>
  <si>
    <t>PARTNOCOM</t>
  </si>
  <si>
    <t>PARTNOTE1</t>
  </si>
  <si>
    <t>PARTNOTE2</t>
  </si>
  <si>
    <t>PARTTYPE</t>
  </si>
  <si>
    <t>FROMDATE_DEL</t>
  </si>
  <si>
    <t>FROMDATE_PURCH</t>
  </si>
  <si>
    <t>TODATE_DEL</t>
  </si>
  <si>
    <t>TODATE_PURCH</t>
  </si>
  <si>
    <t>TODATE_SALE</t>
  </si>
  <si>
    <t>TARIFFNO1</t>
  </si>
  <si>
    <t>TRSPDEMAND</t>
  </si>
  <si>
    <t>UNIT</t>
  </si>
  <si>
    <t>UNITSELL</t>
  </si>
  <si>
    <t>VARTYPE</t>
  </si>
  <si>
    <t>PARTSHIPLT</t>
  </si>
  <si>
    <t>PARTDELLT</t>
  </si>
  <si>
    <t>UNITPURCH</t>
  </si>
  <si>
    <t>UNITRELPS</t>
  </si>
  <si>
    <t>CLASS5</t>
  </si>
  <si>
    <t>CWAREHOUSE</t>
  </si>
  <si>
    <t>ORGCOUNTRYCD</t>
  </si>
  <si>
    <t>PARTTYPE1</t>
  </si>
  <si>
    <t>PARTVATCD</t>
  </si>
  <si>
    <t>PRICE</t>
  </si>
  <si>
    <t>TARIFFNO2</t>
  </si>
  <si>
    <t>TARIFFUNITREL</t>
  </si>
  <si>
    <t>TOBETERMINATEDDATE</t>
  </si>
  <si>
    <t>PARTW1</t>
  </si>
  <si>
    <t>PARTHGHT1</t>
  </si>
  <si>
    <t>PARTLENGTH1</t>
  </si>
  <si>
    <t>PARTVOL1</t>
  </si>
  <si>
    <t>PSPRODCODEQUAL</t>
  </si>
  <si>
    <t>EXTPARTNO</t>
  </si>
  <si>
    <t>PARTPACK.PARTPACK</t>
  </si>
  <si>
    <t>QTY</t>
  </si>
  <si>
    <t>PACKWEIGHT</t>
  </si>
  <si>
    <t>PACKHEIGHT</t>
  </si>
  <si>
    <t>PACKLENGTH</t>
  </si>
  <si>
    <t>PACKWIDTH</t>
  </si>
  <si>
    <t>PACKVOLUME</t>
  </si>
  <si>
    <t>LOTTYPE
J/N</t>
  </si>
  <si>
    <t>EXPIREDATEYN
J/N</t>
  </si>
  <si>
    <t xml:space="preserve">PARTTYPE2
</t>
  </si>
  <si>
    <t>DELSTOP
J/N</t>
  </si>
  <si>
    <t>PURCHSTOP
J/N</t>
  </si>
  <si>
    <t>SALESTOP
J/N</t>
  </si>
  <si>
    <t>FROMDATE_SALE</t>
  </si>
  <si>
    <t>SERIALNO
J/N</t>
  </si>
  <si>
    <t>PARTATTRVAL
Kyla</t>
  </si>
  <si>
    <t>PARTATTRVAL
Fara</t>
  </si>
  <si>
    <t>PARTATTRVAL
Säkerhet</t>
  </si>
  <si>
    <t xml:space="preserve"> PARTWDTH1
          </t>
  </si>
  <si>
    <t>PURCHPACKFLG  
(J/N)</t>
  </si>
  <si>
    <t xml:space="preserve">CZUNITWMS
</t>
  </si>
  <si>
    <t>SELLUNIT.PARTPACK</t>
  </si>
  <si>
    <t>CZPRODNAME</t>
  </si>
  <si>
    <t>CHILLED</t>
  </si>
  <si>
    <t>CZFRIDGE</t>
  </si>
  <si>
    <t>CZDRUGCLASS</t>
  </si>
  <si>
    <t>CZDRUGCD</t>
  </si>
  <si>
    <t>CZCONSUMERSTOP</t>
  </si>
  <si>
    <t>CZCONSUMERSTOPDATE</t>
  </si>
  <si>
    <t>CZDISTRIBUTOR</t>
  </si>
  <si>
    <t>CZDISTORDERNO</t>
  </si>
  <si>
    <t>CZDISTCHANGEDATE</t>
  </si>
  <si>
    <t>CZHEADPARTNER</t>
  </si>
  <si>
    <t>CZNORDICPRODNO</t>
  </si>
  <si>
    <t>VAT</t>
  </si>
  <si>
    <t>CZASSCD</t>
  </si>
  <si>
    <t>CZASSCDDATE</t>
  </si>
  <si>
    <t>CZASSORTMENTPOS</t>
  </si>
  <si>
    <t>CZATCCD</t>
  </si>
  <si>
    <t>CZPARALLELIMPORT</t>
  </si>
  <si>
    <t>CZBENEFIT</t>
  </si>
  <si>
    <t>CZDURABUNOPEN</t>
  </si>
  <si>
    <t>CZDURABOPEN</t>
  </si>
  <si>
    <t>CZAIPRICE</t>
  </si>
  <si>
    <t>CZRAUPRICE</t>
  </si>
  <si>
    <t>CZNPLPACKID</t>
  </si>
  <si>
    <t>CZPRODSTATUSPS</t>
  </si>
  <si>
    <t>CZGROUP</t>
  </si>
  <si>
    <t>EANSTATUS</t>
  </si>
  <si>
    <t>EANCODE (N20)</t>
  </si>
  <si>
    <t>CZPRODPRIO</t>
  </si>
  <si>
    <t>CZEXCHANGEGROUP</t>
  </si>
  <si>
    <t>CZSIZECLUSTER</t>
  </si>
  <si>
    <t>CZPERIODSTART</t>
  </si>
  <si>
    <t>CZPERIODEND</t>
  </si>
  <si>
    <t>CZRACKPRODNAME</t>
  </si>
  <si>
    <t>CZRACKTEXT</t>
  </si>
  <si>
    <t>CZRACKATTRIBUTE</t>
  </si>
  <si>
    <t>CZRACKUNIT</t>
  </si>
  <si>
    <t>CZRACKNUMBER</t>
  </si>
  <si>
    <t>CZRACKSELLTEXT</t>
  </si>
  <si>
    <t>CZRACKMULTIPLE</t>
  </si>
  <si>
    <t>CZRACKHINT</t>
  </si>
  <si>
    <t>CZRACKCUSTCLUB</t>
  </si>
  <si>
    <t>CZRACKNEWS</t>
  </si>
  <si>
    <t>CZRACKPRODNO</t>
  </si>
  <si>
    <t>CZRECEIPTTEXT</t>
  </si>
  <si>
    <t>Varnamn (C100)</t>
  </si>
  <si>
    <t>J/N</t>
  </si>
  <si>
    <t>Kyltext (C50)</t>
  </si>
  <si>
    <t>Narkotika klassificerad (J/N)</t>
  </si>
  <si>
    <t>Konsument stop J/N</t>
  </si>
  <si>
    <t>Datum för konsstopp YYYYMMDD</t>
  </si>
  <si>
    <t>Distributör (C7)</t>
  </si>
  <si>
    <t xml:space="preserve">Beställnnr distributör </t>
  </si>
  <si>
    <t>Ändringsdatum Distributör</t>
  </si>
  <si>
    <t>Huvudintressent (C50)</t>
  </si>
  <si>
    <t>Nordiskt varunummer (C20)</t>
  </si>
  <si>
    <t>Moms</t>
  </si>
  <si>
    <t>Sortimentskod (C80)</t>
  </si>
  <si>
    <t>Ändringsdatum Sortimentskod</t>
  </si>
  <si>
    <t>Sortimentskod (C1)</t>
  </si>
  <si>
    <t>ATC-kod (C8)</t>
  </si>
  <si>
    <t>Parallellimport J/N</t>
  </si>
  <si>
    <t>Förmån J/N</t>
  </si>
  <si>
    <t>Hållbarhet ej öppnad (C30)</t>
  </si>
  <si>
    <t>Hållbarhet öppen (C30)</t>
  </si>
  <si>
    <t xml:space="preserve">AIP pris (C12) </t>
  </si>
  <si>
    <t>AUP-pris (C12)</t>
  </si>
  <si>
    <t>NplPackID (C15)</t>
  </si>
  <si>
    <t>Utbytesgrupp (C12)</t>
  </si>
  <si>
    <t>0=aktiv/1=delete</t>
  </si>
  <si>
    <t>Ean-nummer</t>
  </si>
  <si>
    <t>Prio periodensvara (C1)</t>
  </si>
  <si>
    <t>Utbytesgrupp (C10)</t>
  </si>
  <si>
    <t>TLV storlekskluster (C10)</t>
  </si>
  <si>
    <t>Startdatum YYYYMMDD</t>
  </si>
  <si>
    <t>Slutdatum YYYYMMDD</t>
  </si>
  <si>
    <t>Produktnamn (C100)</t>
  </si>
  <si>
    <t>Hyllkantstext (C100)</t>
  </si>
  <si>
    <t>Egenskap (C100)</t>
  </si>
  <si>
    <t>Enhet (C100)</t>
  </si>
  <si>
    <t>Säljande bud (C250)</t>
  </si>
  <si>
    <t>Multiple (C5)</t>
  </si>
  <si>
    <t>Tips (C150)</t>
  </si>
  <si>
    <t>Kundklubb (C10)</t>
  </si>
  <si>
    <t>Nyhet (C50)</t>
  </si>
  <si>
    <t>Varunr (C30)</t>
  </si>
  <si>
    <t>Kvittotext (C100)</t>
  </si>
  <si>
    <t>COMPNO</t>
  </si>
  <si>
    <t>VENDNO</t>
  </si>
  <si>
    <t>MAINVENDNO</t>
  </si>
  <si>
    <t>FROMDATE</t>
  </si>
  <si>
    <t>VENDPARTNO</t>
  </si>
  <si>
    <t>VENDPARTDESCR1</t>
  </si>
  <si>
    <t>VENDPARTDESCR2</t>
  </si>
  <si>
    <t>COUNTRYCD</t>
  </si>
  <si>
    <t>VENDPRUNIT</t>
  </si>
  <si>
    <t>PRVEND</t>
  </si>
  <si>
    <t>VENDDISC1</t>
  </si>
  <si>
    <t>VENDDISC2</t>
  </si>
  <si>
    <t>CURRENCY</t>
  </si>
  <si>
    <t>PARTCUSTOMS</t>
  </si>
  <si>
    <t>KALKFREIGHT</t>
  </si>
  <si>
    <t>PARTPACKAGE</t>
  </si>
  <si>
    <t>UNITPRICE</t>
  </si>
  <si>
    <t>LIMITDEF</t>
  </si>
  <si>
    <t>DISC_FROM</t>
  </si>
  <si>
    <t>PRICELIST</t>
  </si>
  <si>
    <t>PRICELIST_TYPE</t>
  </si>
  <si>
    <t>PRICE_FACTOR</t>
  </si>
  <si>
    <t>PREDEF_DISC</t>
  </si>
  <si>
    <t>AUTOCODISC</t>
  </si>
  <si>
    <t>Valuta</t>
  </si>
  <si>
    <t>EDI</t>
  </si>
  <si>
    <t>N</t>
  </si>
  <si>
    <t>SWE</t>
  </si>
  <si>
    <t>ST</t>
  </si>
  <si>
    <t>EAN</t>
  </si>
  <si>
    <t>E</t>
  </si>
  <si>
    <t>SEK</t>
  </si>
  <si>
    <t>KONSPR</t>
  </si>
  <si>
    <t>J</t>
  </si>
  <si>
    <t xml:space="preserve">.CZUNITWMS
</t>
  </si>
  <si>
    <t>.PARTPACK.PARTPACK</t>
  </si>
  <si>
    <t>CZCREDEXPDATEYN</t>
  </si>
  <si>
    <t>CZITEMMARK</t>
  </si>
  <si>
    <t>CZVARATYPE</t>
  </si>
  <si>
    <t>CZGUCD</t>
  </si>
  <si>
    <t>CZSUBGROUP</t>
  </si>
  <si>
    <t>CZNUMBINPACK</t>
  </si>
  <si>
    <t>CZUNITINPACK</t>
  </si>
  <si>
    <t>CZPRODNAME1</t>
  </si>
  <si>
    <t>CZPHARMAFORMCD</t>
  </si>
  <si>
    <t>CZPHARMAFORMDESC</t>
  </si>
  <si>
    <t>CZSTRENGTHNUMB</t>
  </si>
  <si>
    <t>CZSTRENGTHUNIT</t>
  </si>
  <si>
    <t>CZSTRENGTHUNITDESC</t>
  </si>
  <si>
    <t>CZPACKTYPEIN</t>
  </si>
  <si>
    <t>CZPACKTYPEINDESC</t>
  </si>
  <si>
    <t>CZPHARMAFORMGRP</t>
  </si>
  <si>
    <t>CZPHARMAFRMGRPDESC</t>
  </si>
  <si>
    <t>CZUNITIDINPACK</t>
  </si>
  <si>
    <t>CZMULTIPLE1INPACK</t>
  </si>
  <si>
    <t>CZMULTIPLE2INPACK</t>
  </si>
  <si>
    <t>CZNPLID</t>
  </si>
  <si>
    <t>CZSTRENGTH</t>
  </si>
  <si>
    <t>CZPACKAGE</t>
  </si>
  <si>
    <t>Juridisk enhet</t>
  </si>
  <si>
    <t>Antal (N20)</t>
  </si>
  <si>
    <t>CZATCDESCR</t>
  </si>
  <si>
    <t>CZCIEXPORTYN</t>
  </si>
  <si>
    <t>CZPURCHSTOP_YN</t>
  </si>
  <si>
    <t>CZPRIORITY_YN</t>
  </si>
  <si>
    <t>CZSIZEGROUP</t>
  </si>
  <si>
    <t>CZPRIOORDER</t>
  </si>
  <si>
    <t>CZPRIOFROM</t>
  </si>
  <si>
    <t>ATC-beskr(C280)</t>
  </si>
  <si>
    <t>Varumärke som kod (C6)</t>
  </si>
  <si>
    <t>Produkttyp från VARA (C3)</t>
  </si>
  <si>
    <t>Varugrupperingskod (GU) (C8)</t>
  </si>
  <si>
    <t>Undergrupp till CLASS4 från VARA (C4)</t>
  </si>
  <si>
    <t>AntalIFörp Num(7,3)</t>
  </si>
  <si>
    <t>EnhetIFörp (C40)</t>
  </si>
  <si>
    <t>Artikelnamn (C100)</t>
  </si>
  <si>
    <t>Läkemedelsform (C20)</t>
  </si>
  <si>
    <t>LäkemformBesk(C100)</t>
  </si>
  <si>
    <t>EnhStyrka Num(12,3)</t>
  </si>
  <si>
    <t>EnhStyrkaId(C30)</t>
  </si>
  <si>
    <t>EnhStyrkaBesk(C30)</t>
  </si>
  <si>
    <t>FörpTypInre(C6)</t>
  </si>
  <si>
    <t>FörpTypInreBesk(C30)</t>
  </si>
  <si>
    <t>LäkemFormGrp(C6)</t>
  </si>
  <si>
    <t>LäkemFormGrpBesk(C30)</t>
  </si>
  <si>
    <t>EnhetId (C6)</t>
  </si>
  <si>
    <t>Multipel1 (C6)</t>
  </si>
  <si>
    <t>Multipel2 (C6)</t>
  </si>
  <si>
    <t>NPL-ID från VARA (C15)</t>
  </si>
  <si>
    <t>Ingående substansers styrka (C80)</t>
  </si>
  <si>
    <t>Förpackningsstorlek NxNxN (C50)</t>
  </si>
  <si>
    <t>CI flagga (Ja/Nej)</t>
  </si>
  <si>
    <t>Best.stop J/N</t>
  </si>
  <si>
    <t>Storleksgr. N(10)</t>
  </si>
  <si>
    <t>Priorankning (N1)</t>
  </si>
  <si>
    <t>Prio från (YYYYMMDD)</t>
  </si>
  <si>
    <t>CZRACKFORMCD</t>
  </si>
  <si>
    <t>CZRACKICON</t>
  </si>
  <si>
    <t>CZRACKICONACTIVE</t>
  </si>
  <si>
    <t>Kosttilskott/OTC (Kodvärde CZRACKFORMCD)</t>
  </si>
  <si>
    <t>Hyllkantsikon (Kodvärde CZRACKICON)</t>
  </si>
  <si>
    <t>Ikon aktiv på etikett J/N</t>
  </si>
  <si>
    <t>RAD 
ID</t>
  </si>
  <si>
    <t>SORTIMENTSKOD</t>
  </si>
  <si>
    <t>VARUMÄRKE</t>
  </si>
  <si>
    <t>Används ej</t>
  </si>
  <si>
    <t>AIP</t>
  </si>
  <si>
    <t>Leverantörsinfo</t>
  </si>
  <si>
    <t>PRICE (AIP)</t>
  </si>
  <si>
    <t>PRLCC (ÅP)</t>
  </si>
  <si>
    <t>Kategorichef</t>
  </si>
  <si>
    <t>Artikelstatus PS</t>
  </si>
  <si>
    <t>Fast värde</t>
  </si>
  <si>
    <t>1. Artikeldata Grund</t>
  </si>
  <si>
    <t>2. Artikeldata Utökad / APH Specifika fält</t>
  </si>
  <si>
    <t>4. Inköpsdata / Leverantörspriser</t>
  </si>
  <si>
    <t>FRI</t>
  </si>
  <si>
    <t>GRU</t>
  </si>
  <si>
    <t>WEB</t>
  </si>
  <si>
    <t>TIL</t>
  </si>
  <si>
    <t>BX</t>
  </si>
  <si>
    <t>B1</t>
  </si>
  <si>
    <t>PX</t>
  </si>
  <si>
    <t>Anges i sin helhet i kolumn AF. Lämnas blank.</t>
  </si>
  <si>
    <t>Välj…</t>
  </si>
  <si>
    <t>Varugrupp</t>
  </si>
  <si>
    <t>3. Förpackningsdata</t>
  </si>
  <si>
    <t>RAD ID</t>
  </si>
  <si>
    <t>Vid OTC</t>
  </si>
  <si>
    <t>Vid HV</t>
  </si>
  <si>
    <t>Tas bort vid inläsning</t>
  </si>
  <si>
    <t>ENHET 1</t>
  </si>
  <si>
    <t>ENHET 2</t>
  </si>
  <si>
    <t>ENHET 3</t>
  </si>
  <si>
    <t>ENHET 4</t>
  </si>
  <si>
    <t>ENHET 5</t>
  </si>
  <si>
    <t>Valbart värde
Masterdata</t>
  </si>
  <si>
    <t>AVSER AIP (Apotekens In Pris)</t>
  </si>
  <si>
    <t>AVSER AUP (Apotekens Ut Pris)</t>
  </si>
  <si>
    <t>Lämnas blank
Vid OTC anges 180</t>
  </si>
  <si>
    <t>Artikelgrupp
Se Flik "Artikelgrupper"</t>
  </si>
  <si>
    <t xml:space="preserve">  Välj…</t>
  </si>
  <si>
    <t>Vid OTC VARA Info</t>
  </si>
  <si>
    <t xml:space="preserve">Vid OTC VARA Info
</t>
  </si>
  <si>
    <t>Används ej - Avser interfacelistan PIPV</t>
  </si>
  <si>
    <t>J vid Läkemedel</t>
  </si>
  <si>
    <t>st</t>
  </si>
  <si>
    <t>Förpackningsenhetens 
GTIN/EAN</t>
  </si>
  <si>
    <t>Leverantörsinfo
4. Inköpsdata</t>
  </si>
  <si>
    <t xml:space="preserve">Leverantörsinfo
2. Artikeldata Utökad
</t>
  </si>
  <si>
    <t>Leverantörsinfo
1. Artikeldata Grund</t>
  </si>
  <si>
    <t>Leverantörsinfo
2. Artiekldata Utökad</t>
  </si>
  <si>
    <t>Leverantörsinfo
2. Artikeldata Utökad</t>
  </si>
  <si>
    <t>Leverantörsinfo
3. Förpackningsdata</t>
  </si>
  <si>
    <t>Narkotikakl Värde: -, 0-6</t>
  </si>
  <si>
    <t>LOGISTISK ENHET, NIVÅ 4</t>
  </si>
  <si>
    <t>LOGISTISK ENHET, NIVÅ 3</t>
  </si>
  <si>
    <t>LOGISTISK ENHET, NIVÅ 5</t>
  </si>
  <si>
    <t>Typ av vara,
Gäller endast alla OTC och HV - Kosttillskott</t>
  </si>
  <si>
    <t>=nQn0kMUZ1uc</t>
  </si>
  <si>
    <t>Dagkräm, creme, cream etc</t>
  </si>
  <si>
    <t>Ansiktskräm, Dagkräm etc</t>
  </si>
  <si>
    <t>ACO Face Anti Age 40+ Lift &amp; Fill Day Cream Normal Skin 50ml</t>
  </si>
  <si>
    <t>Dagkräm för ansiktet med anti age-egenskaper</t>
  </si>
  <si>
    <t>Speciellt utvecklad för kvinnor över 40 år med synliga ålderstecken</t>
  </si>
  <si>
    <t>Innehåller SPF15 samt en närande formula med E-vitamin och B3</t>
  </si>
  <si>
    <t>Mandelolja, ullfett, bivax, äkta eteriska oljor, ringblomma.</t>
  </si>
  <si>
    <t>Vuxen</t>
  </si>
  <si>
    <t>Röd</t>
  </si>
  <si>
    <t>Pepparmint</t>
  </si>
  <si>
    <t>Anges ej</t>
  </si>
  <si>
    <t>LV</t>
  </si>
  <si>
    <t>Valbart värde
Masterdata
Sätts alltid till det datum då inläsning görs.</t>
  </si>
  <si>
    <t>Sätts alltid till som högst, datumet för inläsning</t>
  </si>
  <si>
    <t>Rad ID</t>
  </si>
  <si>
    <t>Ja</t>
  </si>
  <si>
    <t>Nej</t>
  </si>
  <si>
    <t>01AA</t>
  </si>
  <si>
    <t>01AB</t>
  </si>
  <si>
    <t>01AC</t>
  </si>
  <si>
    <t>01AD</t>
  </si>
  <si>
    <t>01AE</t>
  </si>
  <si>
    <t>01AF</t>
  </si>
  <si>
    <t>01AG</t>
  </si>
  <si>
    <t>01AH</t>
  </si>
  <si>
    <t>01CA</t>
  </si>
  <si>
    <t>01CB</t>
  </si>
  <si>
    <t>01CC</t>
  </si>
  <si>
    <t>01CD</t>
  </si>
  <si>
    <t>01CE</t>
  </si>
  <si>
    <t>01DA</t>
  </si>
  <si>
    <t>01DB</t>
  </si>
  <si>
    <t>01DC</t>
  </si>
  <si>
    <t>01DD</t>
  </si>
  <si>
    <t>02AA</t>
  </si>
  <si>
    <t>02AB</t>
  </si>
  <si>
    <t>02BA</t>
  </si>
  <si>
    <t>02EA</t>
  </si>
  <si>
    <t>02JA</t>
  </si>
  <si>
    <t>02KA</t>
  </si>
  <si>
    <t>03AA</t>
  </si>
  <si>
    <t>03BA</t>
  </si>
  <si>
    <t>03CA</t>
  </si>
  <si>
    <t>04AA</t>
  </si>
  <si>
    <t>04BA</t>
  </si>
  <si>
    <t>04CA</t>
  </si>
  <si>
    <t>04DA</t>
  </si>
  <si>
    <t>04EA</t>
  </si>
  <si>
    <t>04FA</t>
  </si>
  <si>
    <t>04GA</t>
  </si>
  <si>
    <t>04HA</t>
  </si>
  <si>
    <t>05AA</t>
  </si>
  <si>
    <t>05AB</t>
  </si>
  <si>
    <t>05AC</t>
  </si>
  <si>
    <t>05BA</t>
  </si>
  <si>
    <t>05BB</t>
  </si>
  <si>
    <t>05CA</t>
  </si>
  <si>
    <t>05DA</t>
  </si>
  <si>
    <t>05DB</t>
  </si>
  <si>
    <t>05DC</t>
  </si>
  <si>
    <t>05DD</t>
  </si>
  <si>
    <t>06AA</t>
  </si>
  <si>
    <t>06AB</t>
  </si>
  <si>
    <t>06AC</t>
  </si>
  <si>
    <t>06BA</t>
  </si>
  <si>
    <t>06CA</t>
  </si>
  <si>
    <t>06CB</t>
  </si>
  <si>
    <t>06DA</t>
  </si>
  <si>
    <t>07BA</t>
  </si>
  <si>
    <t>07CA</t>
  </si>
  <si>
    <t>07DA</t>
  </si>
  <si>
    <t>08AA</t>
  </si>
  <si>
    <t>08EA</t>
  </si>
  <si>
    <t>08FA</t>
  </si>
  <si>
    <t>08GA</t>
  </si>
  <si>
    <t>10AA</t>
  </si>
  <si>
    <t>11AA</t>
  </si>
  <si>
    <t>11AB</t>
  </si>
  <si>
    <t>11BA</t>
  </si>
  <si>
    <t>11BB</t>
  </si>
  <si>
    <t>11BC</t>
  </si>
  <si>
    <t>11BD</t>
  </si>
  <si>
    <t>11BE</t>
  </si>
  <si>
    <t>11BF</t>
  </si>
  <si>
    <t>11BG</t>
  </si>
  <si>
    <t>11CA</t>
  </si>
  <si>
    <t>11CB</t>
  </si>
  <si>
    <t>11DA</t>
  </si>
  <si>
    <t>11DB</t>
  </si>
  <si>
    <t>11DC</t>
  </si>
  <si>
    <t>11DD</t>
  </si>
  <si>
    <t>11DE</t>
  </si>
  <si>
    <t>11DF</t>
  </si>
  <si>
    <t>12AA</t>
  </si>
  <si>
    <t>12AB</t>
  </si>
  <si>
    <t>12AC</t>
  </si>
  <si>
    <t>12BA</t>
  </si>
  <si>
    <t>12BD</t>
  </si>
  <si>
    <t>12BE</t>
  </si>
  <si>
    <t>12BF</t>
  </si>
  <si>
    <t>12CA</t>
  </si>
  <si>
    <t>12CB</t>
  </si>
  <si>
    <t>12CC</t>
  </si>
  <si>
    <t>12EA</t>
  </si>
  <si>
    <t>12EB</t>
  </si>
  <si>
    <t>12EC</t>
  </si>
  <si>
    <t>12ED</t>
  </si>
  <si>
    <t>13AA</t>
  </si>
  <si>
    <t>13AB</t>
  </si>
  <si>
    <t>13AC</t>
  </si>
  <si>
    <t>13AD</t>
  </si>
  <si>
    <t>13AE</t>
  </si>
  <si>
    <t>13BA</t>
  </si>
  <si>
    <t>13CA</t>
  </si>
  <si>
    <t>13CB</t>
  </si>
  <si>
    <t>13DA</t>
  </si>
  <si>
    <t>13EA</t>
  </si>
  <si>
    <t>13EB</t>
  </si>
  <si>
    <t>13FA</t>
  </si>
  <si>
    <t>13GA</t>
  </si>
  <si>
    <t>13GB</t>
  </si>
  <si>
    <t>13HA</t>
  </si>
  <si>
    <t>13IA</t>
  </si>
  <si>
    <t>13IB</t>
  </si>
  <si>
    <t>13IC</t>
  </si>
  <si>
    <t>14AA</t>
  </si>
  <si>
    <t>14AB</t>
  </si>
  <si>
    <t>14AC</t>
  </si>
  <si>
    <t>14AD</t>
  </si>
  <si>
    <t>14BA</t>
  </si>
  <si>
    <t>14BB</t>
  </si>
  <si>
    <t>14BC</t>
  </si>
  <si>
    <t>14BD</t>
  </si>
  <si>
    <t>14BE</t>
  </si>
  <si>
    <t>14BF</t>
  </si>
  <si>
    <t>14BG</t>
  </si>
  <si>
    <t>14CA</t>
  </si>
  <si>
    <t>14CB</t>
  </si>
  <si>
    <t>14CC</t>
  </si>
  <si>
    <t>14DA</t>
  </si>
  <si>
    <t>14DB</t>
  </si>
  <si>
    <t>14DC</t>
  </si>
  <si>
    <t>14DD</t>
  </si>
  <si>
    <t>14DE</t>
  </si>
  <si>
    <t>14EA</t>
  </si>
  <si>
    <t>14EB</t>
  </si>
  <si>
    <t>14EC</t>
  </si>
  <si>
    <t>14ED</t>
  </si>
  <si>
    <t>14EE</t>
  </si>
  <si>
    <t>15AA</t>
  </si>
  <si>
    <t>15DA</t>
  </si>
  <si>
    <t>15EA</t>
  </si>
  <si>
    <t>16AA</t>
  </si>
  <si>
    <t>17BA</t>
  </si>
  <si>
    <t>17BB</t>
  </si>
  <si>
    <t>17CA</t>
  </si>
  <si>
    <t>17CB</t>
  </si>
  <si>
    <t>17CC</t>
  </si>
  <si>
    <t>17CD</t>
  </si>
  <si>
    <t>17DB</t>
  </si>
  <si>
    <t>17FA</t>
  </si>
  <si>
    <t>17FB</t>
  </si>
  <si>
    <t>17FC</t>
  </si>
  <si>
    <t>17FD</t>
  </si>
  <si>
    <t>17GA</t>
  </si>
  <si>
    <t>17GB</t>
  </si>
  <si>
    <t>17GC</t>
  </si>
  <si>
    <t>17GD</t>
  </si>
  <si>
    <t>17GE</t>
  </si>
  <si>
    <t>17GF</t>
  </si>
  <si>
    <t>17IA</t>
  </si>
  <si>
    <t>18AA</t>
  </si>
  <si>
    <t>19AA</t>
  </si>
  <si>
    <t>20AA</t>
  </si>
  <si>
    <t>20BA</t>
  </si>
  <si>
    <t>20CA</t>
  </si>
  <si>
    <t>20DA</t>
  </si>
  <si>
    <t>20EA</t>
  </si>
  <si>
    <t>20FA</t>
  </si>
  <si>
    <t>21AA</t>
  </si>
  <si>
    <t>21BA</t>
  </si>
  <si>
    <t>21CA</t>
  </si>
  <si>
    <t>23BA</t>
  </si>
  <si>
    <t>23DA</t>
  </si>
  <si>
    <t>23EA</t>
  </si>
  <si>
    <t>23FA</t>
  </si>
  <si>
    <t>23HA</t>
  </si>
  <si>
    <t>23HB</t>
  </si>
  <si>
    <t>23IA</t>
  </si>
  <si>
    <t>23IB</t>
  </si>
  <si>
    <t>23IC</t>
  </si>
  <si>
    <t>23ID</t>
  </si>
  <si>
    <t>23IE</t>
  </si>
  <si>
    <t>23IF</t>
  </si>
  <si>
    <t>23IG</t>
  </si>
  <si>
    <t>23IH</t>
  </si>
  <si>
    <t>24AA</t>
  </si>
  <si>
    <t>24BA</t>
  </si>
  <si>
    <t>24CA</t>
  </si>
  <si>
    <t>24DA</t>
  </si>
  <si>
    <t>24EA</t>
  </si>
  <si>
    <t>24FA</t>
  </si>
  <si>
    <t>24GA</t>
  </si>
  <si>
    <t>24HA</t>
  </si>
  <si>
    <t>25AA</t>
  </si>
  <si>
    <t>25BA</t>
  </si>
  <si>
    <t>26AA</t>
  </si>
  <si>
    <t>26AB</t>
  </si>
  <si>
    <t>26BA</t>
  </si>
  <si>
    <t>26BB</t>
  </si>
  <si>
    <t>26EB</t>
  </si>
  <si>
    <t>26EC</t>
  </si>
  <si>
    <t>26ED</t>
  </si>
  <si>
    <t>27AA</t>
  </si>
  <si>
    <t>27AB</t>
  </si>
  <si>
    <t>27AC</t>
  </si>
  <si>
    <t>27AD</t>
  </si>
  <si>
    <t>27BA</t>
  </si>
  <si>
    <t>27BB</t>
  </si>
  <si>
    <t>27BC</t>
  </si>
  <si>
    <t>27CA</t>
  </si>
  <si>
    <t>27DA</t>
  </si>
  <si>
    <t>27DB</t>
  </si>
  <si>
    <t>27DC</t>
  </si>
  <si>
    <t>27DD</t>
  </si>
  <si>
    <t>27EA</t>
  </si>
  <si>
    <t>27EB</t>
  </si>
  <si>
    <t>27EC</t>
  </si>
  <si>
    <t>27EE</t>
  </si>
  <si>
    <t>27EF</t>
  </si>
  <si>
    <t>27EG</t>
  </si>
  <si>
    <t>27FA</t>
  </si>
  <si>
    <t>27FB</t>
  </si>
  <si>
    <t>27GA</t>
  </si>
  <si>
    <t>27GB</t>
  </si>
  <si>
    <t>27MA</t>
  </si>
  <si>
    <t>28AA</t>
  </si>
  <si>
    <t>28BA</t>
  </si>
  <si>
    <t>28DA</t>
  </si>
  <si>
    <t>30AA</t>
  </si>
  <si>
    <t>30AB</t>
  </si>
  <si>
    <t>30AC</t>
  </si>
  <si>
    <t>30BA</t>
  </si>
  <si>
    <t>30BB</t>
  </si>
  <si>
    <t>30BC</t>
  </si>
  <si>
    <t>30BD</t>
  </si>
  <si>
    <t>30BE</t>
  </si>
  <si>
    <t>30CA</t>
  </si>
  <si>
    <t>30CB</t>
  </si>
  <si>
    <t>30CC</t>
  </si>
  <si>
    <t>30CD</t>
  </si>
  <si>
    <t>30DA</t>
  </si>
  <si>
    <t>31AA</t>
  </si>
  <si>
    <t>32AA</t>
  </si>
  <si>
    <t>33AA</t>
  </si>
  <si>
    <t>33BA</t>
  </si>
  <si>
    <t>33CA</t>
  </si>
  <si>
    <t>Normal hud, Mogen hud</t>
  </si>
  <si>
    <t>Normalt hår, Färgat hår</t>
  </si>
  <si>
    <t>Alkoholfri, Parfymfri</t>
  </si>
  <si>
    <t>NEJ - hämtas från flik 
2. Artikeldata - Utökad</t>
  </si>
  <si>
    <t>Validoo / OPV / Mailadress / Länk</t>
  </si>
  <si>
    <t>Obligatoriskt: 
JA - Om relevant</t>
  </si>
  <si>
    <t>[Fritextfält]</t>
  </si>
  <si>
    <t>Obligatoriskt: 
Handelsvara JA - om relevant
Övriga varor: Nej</t>
  </si>
  <si>
    <t>Obligatoriskt: JA</t>
  </si>
  <si>
    <t>Obligatoriskt: 
JA - om relevant</t>
  </si>
  <si>
    <r>
      <t xml:space="preserve">Kategorier
</t>
    </r>
    <r>
      <rPr>
        <sz val="10"/>
        <rFont val="Calibri"/>
        <family val="2"/>
        <scheme val="minor"/>
      </rPr>
      <t>Under vilka kategorier bör produkten ligga på hemsidan?</t>
    </r>
  </si>
  <si>
    <r>
      <t xml:space="preserve">Produktnamn (inkl storlek)
</t>
    </r>
    <r>
      <rPr>
        <sz val="10"/>
        <rFont val="Calibri"/>
        <family val="2"/>
        <scheme val="minor"/>
      </rPr>
      <t>Fullständigt namn ökar sökbarheten för produkten</t>
    </r>
  </si>
  <si>
    <r>
      <t xml:space="preserve">USP 1
Snabbfakta 1
</t>
    </r>
    <r>
      <rPr>
        <sz val="10"/>
        <rFont val="Calibri"/>
        <family val="2"/>
        <scheme val="minor"/>
      </rPr>
      <t>Svara på vad det är som gör din produkt unik, skriv kortfattat och slagkraftigt</t>
    </r>
  </si>
  <si>
    <r>
      <t xml:space="preserve">USP 2
Snabbfakta 2
</t>
    </r>
    <r>
      <rPr>
        <sz val="10"/>
        <rFont val="Calibri"/>
        <family val="2"/>
        <scheme val="minor"/>
      </rPr>
      <t>Svara på vad det är som gör din produkt unik, skriv kortfattat och slagkraftigt</t>
    </r>
  </si>
  <si>
    <r>
      <t xml:space="preserve">USP 3
Snabbfakta 3
</t>
    </r>
    <r>
      <rPr>
        <sz val="10"/>
        <rFont val="Calibri"/>
        <family val="2"/>
        <scheme val="minor"/>
      </rPr>
      <t>Svara på vad det är som gör din produkt unik, skriv kortfattat och slagkraftigt</t>
    </r>
  </si>
  <si>
    <r>
      <t xml:space="preserve">Om produkten
</t>
    </r>
    <r>
      <rPr>
        <sz val="10"/>
        <rFont val="Calibri"/>
        <family val="2"/>
        <scheme val="minor"/>
      </rPr>
      <t>Beskriver hur produkten är och vad den gör. Det finns inga begränsningar för hur lång texten kan vara.</t>
    </r>
  </si>
  <si>
    <t>2 år</t>
  </si>
  <si>
    <t>Målgrupp</t>
  </si>
  <si>
    <t>Solskyddsfaktor</t>
  </si>
  <si>
    <t>Produkttyp
Gäller viktkontroll och sportnutrition.</t>
  </si>
  <si>
    <t>Näringsinnehåll
Gäller endast näringsdrycker. Ange typ av näringsinnehåll</t>
  </si>
  <si>
    <t xml:space="preserve"> Välj…</t>
  </si>
  <si>
    <t>Ja / Nej</t>
  </si>
  <si>
    <t>Märknig 1
Huvudmärkning</t>
  </si>
  <si>
    <t>Märkning 2
Om artikeln har fler än en märkning</t>
  </si>
  <si>
    <t>Märkning 3
Om artikeln har fler än två märkning</t>
  </si>
  <si>
    <t xml:space="preserve">Förpackningens EAN på ST-nivå (Konsumentförpack.)
</t>
  </si>
  <si>
    <t>Applicera generöst och låt huden absorbera krämen. 
Upprepa behandlingen under dagen vid behov.</t>
  </si>
  <si>
    <t>Hårdhet tandborste
Ange hårdhet om det anges på förpackningen</t>
  </si>
  <si>
    <t>Dagkräm med antirynk-egenskaper, speciellt utvecklad för kvinnor över 40 år med synliga ålderstecken. 
Ansiktskrämen innehåller en närande formula med E-vitamin och B3 som kan bidra till att göra huden mer spänstig och minska synliga rynkor. Milt parfymerad. 50 ml.</t>
  </si>
  <si>
    <r>
      <t xml:space="preserve">
Tillåtna kodvärden: 
</t>
    </r>
    <r>
      <rPr>
        <b/>
        <sz val="11"/>
        <color rgb="FFFF0000"/>
        <rFont val="Calibri"/>
        <family val="2"/>
        <scheme val="minor"/>
      </rPr>
      <t xml:space="preserve">(Dubbelklicka för info)
</t>
    </r>
    <r>
      <rPr>
        <b/>
        <sz val="11"/>
        <rFont val="Calibri"/>
        <family val="2"/>
        <scheme val="minor"/>
      </rPr>
      <t xml:space="preserve">
Normal hud
Torr hud
Blandad/kombinerad hud
Fet &amp; blank hud
Alla hudtyper
Känslig/irriterad hud
Hyperkänslig hud
Fuktfattig/Yttorr hud
Mogen hud
Akne
Rocacea
Ojämn hudton
</t>
    </r>
  </si>
  <si>
    <r>
      <t xml:space="preserve">
Tillåtna kodvärden: 
</t>
    </r>
    <r>
      <rPr>
        <b/>
        <sz val="11"/>
        <color rgb="FFFF0000"/>
        <rFont val="Calibri"/>
        <family val="2"/>
        <scheme val="minor"/>
      </rPr>
      <t>(Dubbelklicka för info)</t>
    </r>
    <r>
      <rPr>
        <b/>
        <sz val="11"/>
        <rFont val="Calibri"/>
        <family val="2"/>
        <scheme val="minor"/>
      </rPr>
      <t xml:space="preserve">
Normalt hår
Torrt &amp; skadat
Frissigt hår
Fett hår
Färgat hår
Känslig hårbotten
Mjäll
Håravfall
</t>
    </r>
  </si>
  <si>
    <r>
      <t xml:space="preserve">
Tillåtna kodvärden: 
</t>
    </r>
    <r>
      <rPr>
        <b/>
        <sz val="11"/>
        <color rgb="FFFF0000"/>
        <rFont val="Calibri"/>
        <family val="2"/>
        <scheme val="minor"/>
      </rPr>
      <t>(Dubbelklicka för info)</t>
    </r>
    <r>
      <rPr>
        <b/>
        <sz val="11"/>
        <rFont val="Calibri"/>
        <family val="2"/>
        <scheme val="minor"/>
      </rPr>
      <t xml:space="preserve">
0 mån
3 mån
6 mån
1 år
2 år
3 år
4 år
5 år
6 år
7 år
8 år
9 år
10 år
11 år
12 år
</t>
    </r>
  </si>
  <si>
    <r>
      <t xml:space="preserve">
Tillåtna kodvärden: 
</t>
    </r>
    <r>
      <rPr>
        <b/>
        <sz val="11"/>
        <color rgb="FFFF0000"/>
        <rFont val="Calibri"/>
        <family val="2"/>
        <scheme val="minor"/>
      </rPr>
      <t>(Dubbelklicka för info)</t>
    </r>
    <r>
      <rPr>
        <b/>
        <sz val="11"/>
        <rFont val="Calibri"/>
        <family val="2"/>
        <scheme val="minor"/>
      </rPr>
      <t xml:space="preserve">
Spädbarn
Barn
Ungdom
Vuxen
Senior
Gravida
Ammande mammor
Diabetiker
Kvinnor i klimankteriet
</t>
    </r>
  </si>
  <si>
    <t>Hundstorlek
Vikt</t>
  </si>
  <si>
    <t>Hundtyp
Ålder</t>
  </si>
  <si>
    <t>Masktyp</t>
  </si>
  <si>
    <t>Ohyratyp</t>
  </si>
  <si>
    <t>Kattyp
Ålder</t>
  </si>
  <si>
    <t>KOSTTILLSKOTT
Extra data för kosttillskott</t>
  </si>
  <si>
    <t>Flera värden går att ange, separera dessa med komma</t>
  </si>
  <si>
    <r>
      <t xml:space="preserve">
Tillåtna värden: 
</t>
    </r>
    <r>
      <rPr>
        <b/>
        <sz val="11"/>
        <color rgb="FFFF0000"/>
        <rFont val="Calibri"/>
        <family val="2"/>
        <scheme val="minor"/>
      </rPr>
      <t>(Dubbelklicka för info)</t>
    </r>
    <r>
      <rPr>
        <b/>
        <sz val="11"/>
        <rFont val="Calibri"/>
        <family val="2"/>
        <scheme val="minor"/>
      </rPr>
      <t xml:space="preserve">
Multivitamin
A-vitamin
B-vitamin
C-vitamin
D-vitamin
E-vitamin</t>
    </r>
  </si>
  <si>
    <r>
      <t xml:space="preserve">
Tillåtna värden: 
</t>
    </r>
    <r>
      <rPr>
        <b/>
        <sz val="11"/>
        <color rgb="FFFF0000"/>
        <rFont val="Calibri"/>
        <family val="2"/>
        <scheme val="minor"/>
      </rPr>
      <t>(Dubbelklicka för info)</t>
    </r>
    <r>
      <rPr>
        <b/>
        <sz val="11"/>
        <rFont val="Calibri"/>
        <family val="2"/>
        <scheme val="minor"/>
      </rPr>
      <t xml:space="preserve">
Multimineral
Folsyra
Kalcium
Krom
Järn
Magnesium
Selen
Zink</t>
    </r>
  </si>
  <si>
    <r>
      <t xml:space="preserve">
Tillåtna värden: 
</t>
    </r>
    <r>
      <rPr>
        <b/>
        <sz val="11"/>
        <color rgb="FFFF0000"/>
        <rFont val="Calibri"/>
        <family val="2"/>
        <scheme val="minor"/>
      </rPr>
      <t>(Dubbelklicka för info)</t>
    </r>
    <r>
      <rPr>
        <b/>
        <sz val="11"/>
        <rFont val="Calibri"/>
        <family val="2"/>
        <scheme val="minor"/>
      </rPr>
      <t xml:space="preserve">
Dryck
Pulver
Bar
Brustablett</t>
    </r>
  </si>
  <si>
    <r>
      <t xml:space="preserve">
Tillåtna värden: 
</t>
    </r>
    <r>
      <rPr>
        <b/>
        <sz val="11"/>
        <color rgb="FFFF0000"/>
        <rFont val="Calibri"/>
        <family val="2"/>
        <scheme val="minor"/>
      </rPr>
      <t>(Dubbelklicka för info)</t>
    </r>
    <r>
      <rPr>
        <b/>
        <sz val="11"/>
        <rFont val="Calibri"/>
        <family val="2"/>
        <scheme val="minor"/>
      </rPr>
      <t xml:space="preserve">
Komplett
Energirik
Fiberrik
Proteinrik
</t>
    </r>
  </si>
  <si>
    <r>
      <t xml:space="preserve">
Tillåtna värden: 
</t>
    </r>
    <r>
      <rPr>
        <b/>
        <sz val="11"/>
        <color rgb="FFFF0000"/>
        <rFont val="Calibri"/>
        <family val="2"/>
        <scheme val="minor"/>
      </rPr>
      <t>(Dubbelklicka för info)</t>
    </r>
    <r>
      <rPr>
        <b/>
        <sz val="11"/>
        <rFont val="Calibri"/>
        <family val="2"/>
        <scheme val="minor"/>
      </rPr>
      <t xml:space="preserve">
Extramjuk
Mjuk
Medium
Hård</t>
    </r>
  </si>
  <si>
    <r>
      <t xml:space="preserve">
Tillåtna värden: 
</t>
    </r>
    <r>
      <rPr>
        <b/>
        <sz val="11"/>
        <color rgb="FFFF0000"/>
        <rFont val="Calibri"/>
        <family val="2"/>
        <scheme val="minor"/>
      </rPr>
      <t>(Dubbelklicka för info)</t>
    </r>
    <r>
      <rPr>
        <b/>
        <sz val="11"/>
        <rFont val="Calibri"/>
        <family val="2"/>
        <scheme val="minor"/>
      </rPr>
      <t xml:space="preserve">
Ja
Nej
Ej relevant</t>
    </r>
  </si>
  <si>
    <r>
      <t xml:space="preserve">
Tillåtna värden: 
</t>
    </r>
    <r>
      <rPr>
        <b/>
        <sz val="11"/>
        <color rgb="FFFF0000"/>
        <rFont val="Calibri"/>
        <family val="2"/>
        <scheme val="minor"/>
      </rPr>
      <t xml:space="preserve">(Dubbelklicka för info)
</t>
    </r>
    <r>
      <rPr>
        <b/>
        <sz val="11"/>
        <rFont val="Calibri"/>
        <family val="2"/>
        <scheme val="minor"/>
      </rPr>
      <t>Kattunge
Fullvuxen katt</t>
    </r>
  </si>
  <si>
    <r>
      <t xml:space="preserve">
Tillåtna värden: 
</t>
    </r>
    <r>
      <rPr>
        <b/>
        <sz val="11"/>
        <color rgb="FFFF0000"/>
        <rFont val="Calibri"/>
        <family val="2"/>
        <scheme val="minor"/>
      </rPr>
      <t>(Dubbelklicka för info)</t>
    </r>
    <r>
      <rPr>
        <b/>
        <sz val="11"/>
        <rFont val="Calibri"/>
        <family val="2"/>
        <scheme val="minor"/>
      </rPr>
      <t xml:space="preserve">
Fästingar
Loppor
Löss
Mjällkvalster
Myggor
Rävskabb
Öronskabb</t>
    </r>
  </si>
  <si>
    <r>
      <t xml:space="preserve">Tillåtna värden: 
</t>
    </r>
    <r>
      <rPr>
        <b/>
        <sz val="11"/>
        <color rgb="FFFF0000"/>
        <rFont val="Calibri"/>
        <family val="2"/>
        <scheme val="minor"/>
      </rPr>
      <t>(Dubbelklicka för info)</t>
    </r>
    <r>
      <rPr>
        <b/>
        <sz val="11"/>
        <rFont val="Calibri"/>
        <family val="2"/>
        <scheme val="minor"/>
      </rPr>
      <t xml:space="preserve">
Bandmask
Spolmask
Ravens</t>
    </r>
  </si>
  <si>
    <r>
      <t xml:space="preserve">Tillåtna värden: 
</t>
    </r>
    <r>
      <rPr>
        <b/>
        <sz val="11"/>
        <color rgb="FFFF0000"/>
        <rFont val="Calibri"/>
        <family val="2"/>
        <scheme val="minor"/>
      </rPr>
      <t xml:space="preserve">(Dubbelklicka för info)
</t>
    </r>
    <r>
      <rPr>
        <b/>
        <sz val="11"/>
        <rFont val="Calibri"/>
        <family val="2"/>
        <scheme val="minor"/>
      </rPr>
      <t>Valp
Fullvuxen hund</t>
    </r>
  </si>
  <si>
    <r>
      <t xml:space="preserve">
Tillåtna värden: 
</t>
    </r>
    <r>
      <rPr>
        <b/>
        <sz val="11"/>
        <color rgb="FFFF0000"/>
        <rFont val="Calibri"/>
        <family val="2"/>
        <scheme val="minor"/>
      </rPr>
      <t xml:space="preserve">(Dubbelklicka för info)
</t>
    </r>
    <r>
      <rPr>
        <b/>
        <sz val="11"/>
        <rFont val="Calibri"/>
        <family val="2"/>
        <scheme val="minor"/>
      </rPr>
      <t>1 till 10 kg
11 till 25 kg
över 25 kg</t>
    </r>
  </si>
  <si>
    <t>Namn:</t>
  </si>
  <si>
    <t>Mailadress:</t>
  </si>
  <si>
    <t>Kontaktuppgifter till den hos leverantören ansvarig för ifyllnad:</t>
  </si>
  <si>
    <t>Lösen kod till dokument:</t>
  </si>
  <si>
    <t>Sugtabletter</t>
  </si>
  <si>
    <t>Tuggtabletter</t>
  </si>
  <si>
    <t>Tuggummi</t>
  </si>
  <si>
    <t>Gel</t>
  </si>
  <si>
    <t>Spray</t>
  </si>
  <si>
    <t>Munskölj</t>
  </si>
  <si>
    <t>Eltandborste</t>
  </si>
  <si>
    <t>Whitening</t>
  </si>
  <si>
    <t>Mot ilningar</t>
  </si>
  <si>
    <t>E-Handel</t>
  </si>
  <si>
    <r>
      <t xml:space="preserve">Tillåtna värde:
</t>
    </r>
    <r>
      <rPr>
        <b/>
        <sz val="11"/>
        <color rgb="FFFF0000"/>
        <rFont val="Calibri"/>
        <family val="2"/>
        <scheme val="minor"/>
      </rPr>
      <t>(Dubbelklicka för info)</t>
    </r>
    <r>
      <rPr>
        <b/>
        <sz val="11"/>
        <rFont val="Calibri"/>
        <family val="2"/>
        <scheme val="minor"/>
      </rPr>
      <t xml:space="preserve">
Korttidsverkande &lt;12 timmar Långtidsverkande &gt;12 timmar
</t>
    </r>
  </si>
  <si>
    <t xml:space="preserve">Vid artiklar mot Halsbränna
Ange Verkningslängd
</t>
  </si>
  <si>
    <t xml:space="preserve">Korttidsverkande &lt;12 timmar </t>
  </si>
  <si>
    <t>Långtidsverkande &gt;12 timmar</t>
  </si>
  <si>
    <t>Välj nedan typ av Munartikel (se rullista)</t>
  </si>
  <si>
    <t>02LA</t>
  </si>
  <si>
    <t>02LB</t>
  </si>
  <si>
    <t>02LC</t>
  </si>
  <si>
    <t>02LD</t>
  </si>
  <si>
    <t>02LE</t>
  </si>
  <si>
    <t>02NA</t>
  </si>
  <si>
    <t>02NB</t>
  </si>
  <si>
    <t>02NC</t>
  </si>
  <si>
    <t>02ND</t>
  </si>
  <si>
    <t>02NE</t>
  </si>
  <si>
    <t>02OA</t>
  </si>
  <si>
    <t>02OB</t>
  </si>
  <si>
    <t>02OC</t>
  </si>
  <si>
    <t>02OD</t>
  </si>
  <si>
    <t>02OE</t>
  </si>
  <si>
    <t>02RA</t>
  </si>
  <si>
    <t>02PA</t>
  </si>
  <si>
    <t>02PB</t>
  </si>
  <si>
    <t>02PC</t>
  </si>
  <si>
    <t>02PD</t>
  </si>
  <si>
    <t>02PE</t>
  </si>
  <si>
    <t>02SA</t>
  </si>
  <si>
    <t>50AA</t>
  </si>
  <si>
    <t>50BA</t>
  </si>
  <si>
    <t>50CA</t>
  </si>
  <si>
    <t>50DA</t>
  </si>
  <si>
    <t>35AD</t>
  </si>
  <si>
    <t>35AC</t>
  </si>
  <si>
    <t>35AA</t>
  </si>
  <si>
    <t>35DA</t>
  </si>
  <si>
    <t>35BA</t>
  </si>
  <si>
    <t>35BB</t>
  </si>
  <si>
    <t>35GA</t>
  </si>
  <si>
    <t>35CA</t>
  </si>
  <si>
    <t>35HA</t>
  </si>
  <si>
    <t>35HB</t>
  </si>
  <si>
    <t>35EA</t>
  </si>
  <si>
    <t>35FB</t>
  </si>
  <si>
    <t>35FC</t>
  </si>
  <si>
    <t>04KA</t>
  </si>
  <si>
    <t>04JA</t>
  </si>
  <si>
    <t>04IA</t>
  </si>
  <si>
    <t>36AA</t>
  </si>
  <si>
    <t>06GA</t>
  </si>
  <si>
    <t>08HB</t>
  </si>
  <si>
    <t>08HC</t>
  </si>
  <si>
    <t>08HA</t>
  </si>
  <si>
    <t>08IC</t>
  </si>
  <si>
    <t>08IB</t>
  </si>
  <si>
    <t>08IA</t>
  </si>
  <si>
    <t>08ID</t>
  </si>
  <si>
    <t>08JA</t>
  </si>
  <si>
    <t>37AA</t>
  </si>
  <si>
    <t>37BA</t>
  </si>
  <si>
    <t>37CA</t>
  </si>
  <si>
    <t>38DA</t>
  </si>
  <si>
    <t>38CA</t>
  </si>
  <si>
    <t>38BA</t>
  </si>
  <si>
    <t>38AA</t>
  </si>
  <si>
    <t>39CA</t>
  </si>
  <si>
    <t>39EA</t>
  </si>
  <si>
    <t>39AB</t>
  </si>
  <si>
    <t>39AA</t>
  </si>
  <si>
    <t>39BA</t>
  </si>
  <si>
    <t>39FA</t>
  </si>
  <si>
    <t>40BC</t>
  </si>
  <si>
    <t>40BD</t>
  </si>
  <si>
    <t>40BB</t>
  </si>
  <si>
    <t>40BA</t>
  </si>
  <si>
    <t>40BE</t>
  </si>
  <si>
    <t>40AD</t>
  </si>
  <si>
    <t>40AB</t>
  </si>
  <si>
    <t>40AA</t>
  </si>
  <si>
    <t>40AC</t>
  </si>
  <si>
    <t>40AE</t>
  </si>
  <si>
    <t>12AD</t>
  </si>
  <si>
    <t>12HC</t>
  </si>
  <si>
    <t>12HD</t>
  </si>
  <si>
    <t>12HE</t>
  </si>
  <si>
    <t>12HA</t>
  </si>
  <si>
    <t>12HB</t>
  </si>
  <si>
    <t>12HF</t>
  </si>
  <si>
    <t>12GC</t>
  </si>
  <si>
    <t>12GA</t>
  </si>
  <si>
    <t>12GB</t>
  </si>
  <si>
    <t>12CD</t>
  </si>
  <si>
    <t>12CE</t>
  </si>
  <si>
    <t>12CF</t>
  </si>
  <si>
    <t>12EE</t>
  </si>
  <si>
    <t>12EF</t>
  </si>
  <si>
    <t>12EG</t>
  </si>
  <si>
    <t>14DG</t>
  </si>
  <si>
    <t>14DF</t>
  </si>
  <si>
    <t>14EF</t>
  </si>
  <si>
    <t>15GA</t>
  </si>
  <si>
    <t>15FD</t>
  </si>
  <si>
    <t>15FG</t>
  </si>
  <si>
    <t>15FE</t>
  </si>
  <si>
    <t>15FC</t>
  </si>
  <si>
    <t>15FB</t>
  </si>
  <si>
    <t>15FA</t>
  </si>
  <si>
    <t>15FF</t>
  </si>
  <si>
    <t>41AA</t>
  </si>
  <si>
    <t>41CA</t>
  </si>
  <si>
    <t>41BA</t>
  </si>
  <si>
    <t>41DA</t>
  </si>
  <si>
    <t>42AF</t>
  </si>
  <si>
    <t>42AA</t>
  </si>
  <si>
    <t>42AB</t>
  </si>
  <si>
    <t>42AC</t>
  </si>
  <si>
    <t>42AD</t>
  </si>
  <si>
    <t>42AE</t>
  </si>
  <si>
    <t>42BA</t>
  </si>
  <si>
    <t>42BB</t>
  </si>
  <si>
    <t>42BC</t>
  </si>
  <si>
    <t>42BD</t>
  </si>
  <si>
    <t>42BE</t>
  </si>
  <si>
    <t>42CA</t>
  </si>
  <si>
    <t>42CB</t>
  </si>
  <si>
    <t>42CC</t>
  </si>
  <si>
    <t>47AA</t>
  </si>
  <si>
    <t>18BA</t>
  </si>
  <si>
    <t>44DA</t>
  </si>
  <si>
    <t>44BA</t>
  </si>
  <si>
    <t>44AA</t>
  </si>
  <si>
    <t>44CA</t>
  </si>
  <si>
    <t>44CB</t>
  </si>
  <si>
    <t>44CC</t>
  </si>
  <si>
    <t>44CD</t>
  </si>
  <si>
    <t>44CE</t>
  </si>
  <si>
    <t>44CF</t>
  </si>
  <si>
    <t>31AB</t>
  </si>
  <si>
    <t>31AC</t>
  </si>
  <si>
    <t>31AD</t>
  </si>
  <si>
    <t>31EA</t>
  </si>
  <si>
    <t>21BB</t>
  </si>
  <si>
    <t>21BD</t>
  </si>
  <si>
    <t>21BC</t>
  </si>
  <si>
    <t>21BF</t>
  </si>
  <si>
    <t>21BE</t>
  </si>
  <si>
    <t>21CB</t>
  </si>
  <si>
    <t>21CE</t>
  </si>
  <si>
    <t>21CC</t>
  </si>
  <si>
    <t>21CD</t>
  </si>
  <si>
    <t>21CF</t>
  </si>
  <si>
    <t>23KA</t>
  </si>
  <si>
    <t>23IJ</t>
  </si>
  <si>
    <t>23IK</t>
  </si>
  <si>
    <t>23HC</t>
  </si>
  <si>
    <t>23HD</t>
  </si>
  <si>
    <t>23JA</t>
  </si>
  <si>
    <t>23LA</t>
  </si>
  <si>
    <t>17IB</t>
  </si>
  <si>
    <t>48BA</t>
  </si>
  <si>
    <t>48AA</t>
  </si>
  <si>
    <t>45AA</t>
  </si>
  <si>
    <t>45AB</t>
  </si>
  <si>
    <t>45AC</t>
  </si>
  <si>
    <t>45BB</t>
  </si>
  <si>
    <t>45BA</t>
  </si>
  <si>
    <t>45BC</t>
  </si>
  <si>
    <t>45CA</t>
  </si>
  <si>
    <t>45CB</t>
  </si>
  <si>
    <t>45CC</t>
  </si>
  <si>
    <t>45CD</t>
  </si>
  <si>
    <t>46AA</t>
  </si>
  <si>
    <t>46AB</t>
  </si>
  <si>
    <t>46AC</t>
  </si>
  <si>
    <t>46AD</t>
  </si>
  <si>
    <t>AUP
OBSERVERA
Prisregel</t>
  </si>
  <si>
    <t>01AI</t>
  </si>
  <si>
    <t>08KA</t>
  </si>
  <si>
    <t>31FA</t>
  </si>
  <si>
    <t>FAST VÄRDE</t>
  </si>
  <si>
    <t>Fast värde - ska alltid läsas in som 1.
Distributör 106628 registreras när artikel finns på Hjärtat Logistik</t>
  </si>
  <si>
    <t>Marginal kr</t>
  </si>
  <si>
    <t>Marginal %</t>
  </si>
  <si>
    <t>Kategori 1</t>
  </si>
  <si>
    <t>Kategori 2</t>
  </si>
  <si>
    <t>Kategori 3</t>
  </si>
  <si>
    <t>Höjd cm</t>
  </si>
  <si>
    <t>Bredd cm</t>
  </si>
  <si>
    <t>Djup cm</t>
  </si>
  <si>
    <t>Storlek</t>
  </si>
  <si>
    <t>Enhet</t>
  </si>
  <si>
    <t>Ursprungligt GIP</t>
  </si>
  <si>
    <t>GIP</t>
  </si>
  <si>
    <t>4. Inköpsdata</t>
  </si>
  <si>
    <t>Nordiskt Varunummer</t>
  </si>
  <si>
    <t>Redan registrerad? Webunik
Vid JA - ange PS ID</t>
  </si>
  <si>
    <t>PSID</t>
  </si>
  <si>
    <t>Artikelgrupp</t>
  </si>
  <si>
    <t>Artikelklass</t>
  </si>
  <si>
    <t>Sortimentskod</t>
  </si>
  <si>
    <t>Ersätter PSID</t>
  </si>
  <si>
    <t>FÖRPACKNINGSENHET 2</t>
  </si>
  <si>
    <t>ANTAL i DFP</t>
  </si>
  <si>
    <t>EAN kod på DFP</t>
  </si>
  <si>
    <t>AUP</t>
  </si>
  <si>
    <t>Inköpsenhet</t>
  </si>
  <si>
    <t>Antal</t>
  </si>
  <si>
    <t>Namn Kategorichef</t>
  </si>
  <si>
    <t xml:space="preserve">EAN </t>
  </si>
  <si>
    <t>Artikelnamn</t>
  </si>
  <si>
    <t>Leverantörnummer</t>
  </si>
  <si>
    <t>Ersätter PSID (fylls i om det är en direkt ersättning, tex uppdatering av en produkt). Ange PSID</t>
  </si>
  <si>
    <t>Distributör artikel är kopplad mot per idag
ENDAST VID WEBUNIK</t>
  </si>
  <si>
    <t>BESTÄLLNINGSNUMMER Distributör per idag
ENDAST VID WEBUNIK</t>
  </si>
  <si>
    <t>Har artikel brytspärr per idag?
ENDAST VID WEBUNIK</t>
  </si>
  <si>
    <t>Artikelrestriktion
ENDAST VID WEBUNIK MOT AHL</t>
  </si>
  <si>
    <t>Säkerhetsdatablad
1 eller 2 = J</t>
  </si>
  <si>
    <t>Leverantörsnamn</t>
  </si>
  <si>
    <t>Leverantörsartikelnummer</t>
  </si>
  <si>
    <t>Brytspärr J eller N
Informtion anges av Louise B och Aida A</t>
  </si>
  <si>
    <t>Välj….</t>
  </si>
  <si>
    <t>01EA</t>
  </si>
  <si>
    <t>01EB</t>
  </si>
  <si>
    <t>15HA</t>
  </si>
  <si>
    <t>20FB</t>
  </si>
  <si>
    <t>20FC</t>
  </si>
  <si>
    <t>21GA</t>
  </si>
  <si>
    <t>21GB</t>
  </si>
  <si>
    <t>21GC</t>
  </si>
  <si>
    <t>21GD</t>
  </si>
  <si>
    <t>23MA</t>
  </si>
  <si>
    <t>23MB</t>
  </si>
  <si>
    <t>28CA</t>
  </si>
  <si>
    <t>37DA</t>
  </si>
  <si>
    <t>01 - Allergi</t>
  </si>
  <si>
    <t>01A - Nässpray</t>
  </si>
  <si>
    <t>01AA - Beklometason</t>
  </si>
  <si>
    <t>01AB - Budesonid</t>
  </si>
  <si>
    <t>01AC - Flutikason</t>
  </si>
  <si>
    <t>01AD - Koksaltlösning</t>
  </si>
  <si>
    <t>01AE - Mometason</t>
  </si>
  <si>
    <t>01AF - Levokabastin</t>
  </si>
  <si>
    <t>01AG - Natriumkromoglikat</t>
  </si>
  <si>
    <t>01AH - Nässpray Övrigt</t>
  </si>
  <si>
    <t>01AI - Azelastin &amp; Flutikasonpropiona</t>
  </si>
  <si>
    <t>01C - Tabletter</t>
  </si>
  <si>
    <t>01CA - Cetirizin</t>
  </si>
  <si>
    <t>01CB - Desloratadin</t>
  </si>
  <si>
    <t>01CC - Ebastin</t>
  </si>
  <si>
    <t>01CD - Fexofenadin</t>
  </si>
  <si>
    <t>01CE - Loratadin</t>
  </si>
  <si>
    <t>01D - Ögondroppar</t>
  </si>
  <si>
    <t>01DA - Ketotifen</t>
  </si>
  <si>
    <t>01DB - Nedokromil</t>
  </si>
  <si>
    <t>01DC - Levokabastin</t>
  </si>
  <si>
    <t>01DD - Natriumkromoglikat</t>
  </si>
  <si>
    <t>01E - Oral lösning</t>
  </si>
  <si>
    <t>01EA - Desloratadin</t>
  </si>
  <si>
    <t>01EB - Loratadin</t>
  </si>
  <si>
    <t>02 - Ansikte</t>
  </si>
  <si>
    <t>02A - Acne/rosacea</t>
  </si>
  <si>
    <t>02AA - Kosmetisk</t>
  </si>
  <si>
    <t>02AB - Medicinsk</t>
  </si>
  <si>
    <t>02B - Ansiktsaccessoarer</t>
  </si>
  <si>
    <t>02BA - Ansiktsaccessoarer</t>
  </si>
  <si>
    <t>02E - Läppar</t>
  </si>
  <si>
    <t>02EA - Läppar</t>
  </si>
  <si>
    <t>02J - Ansiktsmask</t>
  </si>
  <si>
    <t>02JA - Ansiktsmask</t>
  </si>
  <si>
    <t>02K - Toner/Ansiktsvatten</t>
  </si>
  <si>
    <t>02KA - Toner/Ansiktsvatten</t>
  </si>
  <si>
    <t>02L - Ansiktskräm</t>
  </si>
  <si>
    <t>02LA - Fet</t>
  </si>
  <si>
    <t>02LB - Känslig</t>
  </si>
  <si>
    <t>02LC - Mogen</t>
  </si>
  <si>
    <t>02LD - Normal</t>
  </si>
  <si>
    <t>02LE - Torr</t>
  </si>
  <si>
    <t>02N - Ansiktsolja</t>
  </si>
  <si>
    <t>02NA - Fet</t>
  </si>
  <si>
    <t>02NB - Känslig</t>
  </si>
  <si>
    <t>02NC - Mogen</t>
  </si>
  <si>
    <t>02ND - Normal</t>
  </si>
  <si>
    <t>02NE - Torr</t>
  </si>
  <si>
    <t>02O - Ansiktsrengöring</t>
  </si>
  <si>
    <t>02OA - Fet</t>
  </si>
  <si>
    <t>02OB - Känslig</t>
  </si>
  <si>
    <t>02OC - Mogen</t>
  </si>
  <si>
    <t>02OD - Normal</t>
  </si>
  <si>
    <t>02OE - Torr</t>
  </si>
  <si>
    <t>02P - Serum</t>
  </si>
  <si>
    <t>02PA - Fet</t>
  </si>
  <si>
    <t>02PB - Känslig</t>
  </si>
  <si>
    <t>02PC - Mogen</t>
  </si>
  <si>
    <t>02PD - Normal</t>
  </si>
  <si>
    <t>02PE - Torr</t>
  </si>
  <si>
    <t>02R - Exfoliering</t>
  </si>
  <si>
    <t>02RA - Exfoliering</t>
  </si>
  <si>
    <t>02S - Syror</t>
  </si>
  <si>
    <t>02SA - Syror</t>
  </si>
  <si>
    <t>03 - Elektroniska värdebevis</t>
  </si>
  <si>
    <t>03A - Kontantkort</t>
  </si>
  <si>
    <t>03AA - Kontantkort</t>
  </si>
  <si>
    <t>03B - Presentkort</t>
  </si>
  <si>
    <t>03BA - Presentkort</t>
  </si>
  <si>
    <t>03C - Presentkortstillbehör</t>
  </si>
  <si>
    <t>03CA - Presentkortstillbehör</t>
  </si>
  <si>
    <t>04 - Fot</t>
  </si>
  <si>
    <t>04A - Fotkräm</t>
  </si>
  <si>
    <t>04AA - Fotkräm</t>
  </si>
  <si>
    <t>04B - Fotsalt</t>
  </si>
  <si>
    <t>04BA - Fotsalt</t>
  </si>
  <si>
    <t>04C - Fotsvamp</t>
  </si>
  <si>
    <t>04CA - Fotsvamp</t>
  </si>
  <si>
    <t>04D - Förhårdnad</t>
  </si>
  <si>
    <t>04DA - Förhårdnad</t>
  </si>
  <si>
    <t>04E - Nagelbehandling</t>
  </si>
  <si>
    <t>04EA - Nagelbehandling</t>
  </si>
  <si>
    <t>04F - Skor och sulor</t>
  </si>
  <si>
    <t>04FA - Skor och sulor</t>
  </si>
  <si>
    <t>04G - Tryckavlastning</t>
  </si>
  <si>
    <t>04GA - Tryckavlastning</t>
  </si>
  <si>
    <t>04H - Vårtmedel</t>
  </si>
  <si>
    <t>04HA - Vårtmedel</t>
  </si>
  <si>
    <t>04I - Kompressionsstrumpor</t>
  </si>
  <si>
    <t>04IA - Kompressionsstrumpor</t>
  </si>
  <si>
    <t>04J - Fotmask</t>
  </si>
  <si>
    <t>04JA - Fotmask</t>
  </si>
  <si>
    <t>04K - Fotbad</t>
  </si>
  <si>
    <t>04KA - Fotbad</t>
  </si>
  <si>
    <t>05 - Förkylning</t>
  </si>
  <si>
    <t>05A - Halsont</t>
  </si>
  <si>
    <t>05AA - Antiseptiskt</t>
  </si>
  <si>
    <t>05AB - Lenande</t>
  </si>
  <si>
    <t>05AC - Mediciska</t>
  </si>
  <si>
    <t>05B - Hosta</t>
  </si>
  <si>
    <t>05BA - Hostdämpande</t>
  </si>
  <si>
    <t>05BB - Slemlösande</t>
  </si>
  <si>
    <t>05C - Lindra förkylning</t>
  </si>
  <si>
    <t>05CA - Lindra förkylning</t>
  </si>
  <si>
    <t>05D - Näsa</t>
  </si>
  <si>
    <t>05DA - Avsvällande nässpray/droppar</t>
  </si>
  <si>
    <t>05DB - Avsvällande tabletter</t>
  </si>
  <si>
    <t>05DC - Näsrengöring</t>
  </si>
  <si>
    <t>05DD - Smörjande</t>
  </si>
  <si>
    <t>06 - Hand</t>
  </si>
  <si>
    <t>06A - Desinfektion</t>
  </si>
  <si>
    <t>06AA - Desinfektion övrigt</t>
  </si>
  <si>
    <t>06AB - Handdesinfektion 70%</t>
  </si>
  <si>
    <t>06AC - Handdesinfektion 85%</t>
  </si>
  <si>
    <t>06B - Hand övrigt</t>
  </si>
  <si>
    <t>06BA - Hand övrigt</t>
  </si>
  <si>
    <t>06C - Handkräm</t>
  </si>
  <si>
    <t>06CA - Oparfymerad</t>
  </si>
  <si>
    <t>06CB - Parfymerad</t>
  </si>
  <si>
    <t>06D - Handtvål</t>
  </si>
  <si>
    <t>06DA - Handtvål</t>
  </si>
  <si>
    <t>06G - Handmask</t>
  </si>
  <si>
    <t>06GA - Handmask</t>
  </si>
  <si>
    <t>07 - Hudbesvär</t>
  </si>
  <si>
    <t>07B - Eksem och klåda</t>
  </si>
  <si>
    <t>07BA - Eksem och klåda</t>
  </si>
  <si>
    <t>07C - Hudbesvär övrigt</t>
  </si>
  <si>
    <t>07CA - Hudbesvär övrigt</t>
  </si>
  <si>
    <t>07D - Torr hud</t>
  </si>
  <si>
    <t>08 - Hår</t>
  </si>
  <si>
    <t>08A - Balsam</t>
  </si>
  <si>
    <t>08AA - Balsam</t>
  </si>
  <si>
    <t>08E - Schampo</t>
  </si>
  <si>
    <t>08EA - Schampo</t>
  </si>
  <si>
    <t>08F - Styling</t>
  </si>
  <si>
    <t>08FA - Styling</t>
  </si>
  <si>
    <t>08G - Inpackning</t>
  </si>
  <si>
    <t>08GA - Inpackning</t>
  </si>
  <si>
    <t>08H - Håraccessoarer</t>
  </si>
  <si>
    <t>08HA - Hårspännen</t>
  </si>
  <si>
    <t>08HB - Hårband</t>
  </si>
  <si>
    <t>08HC - Hårklämmor</t>
  </si>
  <si>
    <t>08I - Hårverktyg</t>
  </si>
  <si>
    <t>08IA - Hårtänger</t>
  </si>
  <si>
    <t>08IB - Hårfönar</t>
  </si>
  <si>
    <t>08IC - Borstar, kammar</t>
  </si>
  <si>
    <t>08ID - Övrigt</t>
  </si>
  <si>
    <t>08J - Utväxt</t>
  </si>
  <si>
    <t>08JA - Utväxt</t>
  </si>
  <si>
    <t>08K - Hårfärg</t>
  </si>
  <si>
    <t>08KA - Hårfärg</t>
  </si>
  <si>
    <t>10 - Kläder</t>
  </si>
  <si>
    <t>10A - Underkläder</t>
  </si>
  <si>
    <t>10AA - Underkläder</t>
  </si>
  <si>
    <t>11 - Kroppsvård</t>
  </si>
  <si>
    <t>11A - Deodorant</t>
  </si>
  <si>
    <t>11AA - Oparfymerad</t>
  </si>
  <si>
    <t>11AB - Parfymerad</t>
  </si>
  <si>
    <t>11B - Hårborttagning</t>
  </si>
  <si>
    <t>11BA - Creme</t>
  </si>
  <si>
    <t>11BB - Gel</t>
  </si>
  <si>
    <t>11BC - Rakblad</t>
  </si>
  <si>
    <t>11BD - Rakhyvel</t>
  </si>
  <si>
    <t>11BE - Epilator</t>
  </si>
  <si>
    <t>11BF - Hårborttagning övrigt</t>
  </si>
  <si>
    <t>11BG - Vax</t>
  </si>
  <si>
    <t>11CA - Oparfymerad</t>
  </si>
  <si>
    <t>11CB - Parfymerad</t>
  </si>
  <si>
    <t>11D - Rengöring</t>
  </si>
  <si>
    <t>11DA - Creme</t>
  </si>
  <si>
    <t>11DB - Gel</t>
  </si>
  <si>
    <t>11DC - Olja</t>
  </si>
  <si>
    <t>11DD - Skrubb och peeling</t>
  </si>
  <si>
    <t>11DE - Tillbehör</t>
  </si>
  <si>
    <t>11DF - Vårdande/SPC</t>
  </si>
  <si>
    <t>12 - Lilla hjärtat - barn</t>
  </si>
  <si>
    <t>12A - Barn Bota &amp; Lindra</t>
  </si>
  <si>
    <t>12AA - Barn Förkylning</t>
  </si>
  <si>
    <t>12AB - Barn Mage</t>
  </si>
  <si>
    <t>12AC - Barn Värk &amp; Feber</t>
  </si>
  <si>
    <t>12AD - Barn Sår &amp; plåster</t>
  </si>
  <si>
    <t>12B - Barn Hudbesvär</t>
  </si>
  <si>
    <t>12BA - Barn Lotion hudbesvär</t>
  </si>
  <si>
    <t>12BD - Barn Puder</t>
  </si>
  <si>
    <t>12BE - Barn Salva</t>
  </si>
  <si>
    <t>12BF - Barn Skorv</t>
  </si>
  <si>
    <t>12C - Barn Nutrition</t>
  </si>
  <si>
    <t>12CA - Barn Ersättning</t>
  </si>
  <si>
    <t>12CB - Barn Mata</t>
  </si>
  <si>
    <t>12CC - Barn Måltid</t>
  </si>
  <si>
    <t>12CD - Barn Amning</t>
  </si>
  <si>
    <t>12CE - Barn Nappflaskor</t>
  </si>
  <si>
    <t>12CF - Barn Nutrition övrigt</t>
  </si>
  <si>
    <t>12E - Barn utveckling</t>
  </si>
  <si>
    <t>12EA - Barn Utveckling övrigt</t>
  </si>
  <si>
    <t>12EB - Barn Säkerhet</t>
  </si>
  <si>
    <t>12EC - Barn Bitringar &amp; leksaker</t>
  </si>
  <si>
    <t>12ED - Barn Nappar</t>
  </si>
  <si>
    <t>12EE - Barn Accessoarer &amp; presenter</t>
  </si>
  <si>
    <t>12EF - Barn Blöjor &amp; skötbäddar</t>
  </si>
  <si>
    <t>12EG - Barn Potträning</t>
  </si>
  <si>
    <t>12G - Barn Mun</t>
  </si>
  <si>
    <t>12GA - Barn Tandborstar</t>
  </si>
  <si>
    <t>12GB - Barn Tandkräm</t>
  </si>
  <si>
    <t>12GC - Barn Mun övrigt</t>
  </si>
  <si>
    <t>12H - Barn Kroppsvård</t>
  </si>
  <si>
    <t>12HA - Barn Lotion</t>
  </si>
  <si>
    <t>12HB - Barn Olja</t>
  </si>
  <si>
    <t>12HC - Barn Bad och kropp</t>
  </si>
  <si>
    <t>12HD - Barn Hår</t>
  </si>
  <si>
    <t>12HE - Barn Kroppsvård övrigt</t>
  </si>
  <si>
    <t>12HF - Barn Tvättservetter</t>
  </si>
  <si>
    <t>13 - Mage</t>
  </si>
  <si>
    <t>13A - Förstoppning &amp; Hård mage</t>
  </si>
  <si>
    <t>13AA - Fibrer</t>
  </si>
  <si>
    <t>13AB - Laxerande</t>
  </si>
  <si>
    <t>13AC - Snabbverkande</t>
  </si>
  <si>
    <t>13AD - Tarmstimulerande</t>
  </si>
  <si>
    <t>13AE - Volymökande</t>
  </si>
  <si>
    <t>13B - Gaser &amp; Orolig mage</t>
  </si>
  <si>
    <t>13BA - Gaser &amp; Orolig mage</t>
  </si>
  <si>
    <t>13C - Halsbränna</t>
  </si>
  <si>
    <t>13CA - Långtidsverkande</t>
  </si>
  <si>
    <t>13CB - Snabbverkande</t>
  </si>
  <si>
    <t>13D - Illamående &amp; Åksjuka</t>
  </si>
  <si>
    <t>13DA - Illamående &amp; Åksjuka</t>
  </si>
  <si>
    <t>13E - Intolerans</t>
  </si>
  <si>
    <t>13EA - Intolerans laktos</t>
  </si>
  <si>
    <t>13EB - Intolerans Gluten</t>
  </si>
  <si>
    <t>13F - Mage Övrigt</t>
  </si>
  <si>
    <t>13FA - Mage Övrigt</t>
  </si>
  <si>
    <t>13G - Magsjuka &amp; Diarre</t>
  </si>
  <si>
    <t>13GA - Stoppande</t>
  </si>
  <si>
    <t>13GB - Vätskeersättning</t>
  </si>
  <si>
    <t>13H - Mjölksyrabakterier</t>
  </si>
  <si>
    <t>13HA - Mjölksyrabakterier</t>
  </si>
  <si>
    <t>13I - Ändtarmsbesvär</t>
  </si>
  <si>
    <t>13IA - Hemorrojder</t>
  </si>
  <si>
    <t>13IB - Sprickor/klåda</t>
  </si>
  <si>
    <t>13IC - Springmask</t>
  </si>
  <si>
    <t>14 - Makeup</t>
  </si>
  <si>
    <t>14A - Make up läppar</t>
  </si>
  <si>
    <t>14AA - Läppenna</t>
  </si>
  <si>
    <t>14AB - Läppglans</t>
  </si>
  <si>
    <t>14AC - Läppstift</t>
  </si>
  <si>
    <t>14AD - Pen stick</t>
  </si>
  <si>
    <t>14B - Makeup ansikte</t>
  </si>
  <si>
    <t>14BA - Bronzer</t>
  </si>
  <si>
    <t>14BB - Concealer</t>
  </si>
  <si>
    <t>14BC - Foundation</t>
  </si>
  <si>
    <t>14BD - Highlighter</t>
  </si>
  <si>
    <t>14BE - Primer</t>
  </si>
  <si>
    <t>14BF - Puder</t>
  </si>
  <si>
    <t>14BG - Rouge</t>
  </si>
  <si>
    <t>14C - Makeuptillbehör</t>
  </si>
  <si>
    <t>14CA - Borstar/penslar ansikte</t>
  </si>
  <si>
    <t>14CB - Borstar/penslar ögon</t>
  </si>
  <si>
    <t>14CC - Makeuptillbehör övrigt</t>
  </si>
  <si>
    <t>14D - Naglar</t>
  </si>
  <si>
    <t>14DA - Bas och topplack</t>
  </si>
  <si>
    <t>14DB - Lösnaglar</t>
  </si>
  <si>
    <t>14DC - Nagel övrigt</t>
  </si>
  <si>
    <t>14DD - Nagellack</t>
  </si>
  <si>
    <t>14DE - Vårdande lack</t>
  </si>
  <si>
    <t>14DF - Nagellackremover</t>
  </si>
  <si>
    <t>14DG - Manikyr</t>
  </si>
  <si>
    <t>14E - Ögon</t>
  </si>
  <si>
    <t>14EA - Lösögonfransar</t>
  </si>
  <si>
    <t>14EB - Mascara</t>
  </si>
  <si>
    <t>14EC - Ögonbryn</t>
  </si>
  <si>
    <t>14ED - Ögonpenna</t>
  </si>
  <si>
    <t>14EE - Ögonskugga</t>
  </si>
  <si>
    <t>14EF - Tillväxtserum fransar &amp; ögonbr</t>
  </si>
  <si>
    <t>15 - Man</t>
  </si>
  <si>
    <t>15A - Creme</t>
  </si>
  <si>
    <t>15AA - Creme</t>
  </si>
  <si>
    <t>15D - Rengöring</t>
  </si>
  <si>
    <t>15DA - Rengöring</t>
  </si>
  <si>
    <t>15E - Transpiration</t>
  </si>
  <si>
    <t>15EA - Transpiration</t>
  </si>
  <si>
    <t>15F - Rakning</t>
  </si>
  <si>
    <t>15FA - Rakning Vårdande olja</t>
  </si>
  <si>
    <t>15FB - Rakning Schampo</t>
  </si>
  <si>
    <t>15FC - Raklödder</t>
  </si>
  <si>
    <t>15FD - After shave</t>
  </si>
  <si>
    <t>15FE - Rakhyvel</t>
  </si>
  <si>
    <t>15FF - Rakning Övrigt</t>
  </si>
  <si>
    <t>15FG - Rakapparat</t>
  </si>
  <si>
    <t>15G - Hårvård</t>
  </si>
  <si>
    <t>15GA - Hårvård</t>
  </si>
  <si>
    <t>15H - Övrigt</t>
  </si>
  <si>
    <t>15HA - Övrigt</t>
  </si>
  <si>
    <t>16 - Böcker</t>
  </si>
  <si>
    <t>16A - Böcker</t>
  </si>
  <si>
    <t>16AA - Böcker</t>
  </si>
  <si>
    <t>17 - Tandvård</t>
  </si>
  <si>
    <t>17B - Eltandborstar</t>
  </si>
  <si>
    <t>17BA - Eltandborstar</t>
  </si>
  <si>
    <t>17BB - Refill</t>
  </si>
  <si>
    <t>17C - Mellanrumsrengöring</t>
  </si>
  <si>
    <t>17CA - Mellanrumsborste</t>
  </si>
  <si>
    <t>17CB - Tandpetare</t>
  </si>
  <si>
    <t>17CC - Tandtråd</t>
  </si>
  <si>
    <t>17CD - Tandtråd med hållare</t>
  </si>
  <si>
    <t>17D - Munskölj</t>
  </si>
  <si>
    <t>17DB - Fluorskölj</t>
  </si>
  <si>
    <t>17F - Tandborstar</t>
  </si>
  <si>
    <t>17FA - Extra mjuk</t>
  </si>
  <si>
    <t>17FB - Medel</t>
  </si>
  <si>
    <t>17FC - Mjuk</t>
  </si>
  <si>
    <t>17FD - Tandborstskydd</t>
  </si>
  <si>
    <t>17G - Tandkräm</t>
  </si>
  <si>
    <t>17GA - Bas</t>
  </si>
  <si>
    <t>17GB - Frisk andedräkt</t>
  </si>
  <si>
    <t>17GC - Multi benefit</t>
  </si>
  <si>
    <t>17GD - Sensitiv</t>
  </si>
  <si>
    <t>17GE - Tandkött</t>
  </si>
  <si>
    <t>17GF - Whitening</t>
  </si>
  <si>
    <t>17I - Whitening</t>
  </si>
  <si>
    <t>17IA - Whitening Behandling</t>
  </si>
  <si>
    <t>17IB - Whitening Munskölj</t>
  </si>
  <si>
    <t>18 - Accessoarer</t>
  </si>
  <si>
    <t>18A - Reseaccessoarer</t>
  </si>
  <si>
    <t>18AA - Reseaccessoarer</t>
  </si>
  <si>
    <t>18B - Accessoarer</t>
  </si>
  <si>
    <t>18BA - Accessoarer</t>
  </si>
  <si>
    <t>19 - Rogivande</t>
  </si>
  <si>
    <t>19A - Rogivande</t>
  </si>
  <si>
    <t>19AA - Rogivande</t>
  </si>
  <si>
    <t>20 - Rökfri</t>
  </si>
  <si>
    <t>20A - Inhalator</t>
  </si>
  <si>
    <t>20AA - Inhalator</t>
  </si>
  <si>
    <t>20B - Munhålepulver</t>
  </si>
  <si>
    <t>20BA - Munhålepulver</t>
  </si>
  <si>
    <t>20C - Plåster</t>
  </si>
  <si>
    <t>20CA - Plåster</t>
  </si>
  <si>
    <t>20D - Spray</t>
  </si>
  <si>
    <t>20DA - Spray</t>
  </si>
  <si>
    <t>20E - Tablett</t>
  </si>
  <si>
    <t>20EA - Tablett</t>
  </si>
  <si>
    <t>20F - Tuggummi</t>
  </si>
  <si>
    <t>20FA - Liten förpackning</t>
  </si>
  <si>
    <t>20FB - Mellan förpackning</t>
  </si>
  <si>
    <t>20FC - Stor förpackning</t>
  </si>
  <si>
    <t>21 - Sol</t>
  </si>
  <si>
    <t>21A - After sun</t>
  </si>
  <si>
    <t>21AA - After sun</t>
  </si>
  <si>
    <t>21B - Brun utan sol</t>
  </si>
  <si>
    <t>21BA - Brun utan sol kräm</t>
  </si>
  <si>
    <t>21BB - Brun utan sol mousse</t>
  </si>
  <si>
    <t>21BC - Solförberedande</t>
  </si>
  <si>
    <t>21BD - Olja</t>
  </si>
  <si>
    <t>21BE - Tillbehör</t>
  </si>
  <si>
    <t>21BF - Spray</t>
  </si>
  <si>
    <t>21C - Solskydd</t>
  </si>
  <si>
    <t>21CA - Sollotion</t>
  </si>
  <si>
    <t>21CB - Sollotion Ansikte</t>
  </si>
  <si>
    <t>21CC - Solspray</t>
  </si>
  <si>
    <t>21CD - Solstick</t>
  </si>
  <si>
    <t>21CE - Solmousse</t>
  </si>
  <si>
    <t>21CF - UV kläder vuxen</t>
  </si>
  <si>
    <t>21G - Barn sol</t>
  </si>
  <si>
    <t>21GA - Barn Sollotion</t>
  </si>
  <si>
    <t>21GB - Barn Solspray</t>
  </si>
  <si>
    <t>21GC - Barn UV Kläder</t>
  </si>
  <si>
    <t>21GD - Barn Solaccessoarer</t>
  </si>
  <si>
    <t>23 - Stöd &amp; Hjälpmedel</t>
  </si>
  <si>
    <t>23B - Hjälpmedel</t>
  </si>
  <si>
    <t>23BA - Hjälpmedel</t>
  </si>
  <si>
    <t>23D - Ledstöd</t>
  </si>
  <si>
    <t>23DA - Ledstöd</t>
  </si>
  <si>
    <t>23E - Media</t>
  </si>
  <si>
    <t>23EA - Media</t>
  </si>
  <si>
    <t>23F - Träning</t>
  </si>
  <si>
    <t>23FA - Träning</t>
  </si>
  <si>
    <t>23H - Handskar</t>
  </si>
  <si>
    <t>23HA - Bomullsvantar</t>
  </si>
  <si>
    <t>23HB - Undersökningshandskar</t>
  </si>
  <si>
    <t>23HC - Bomullshandskar</t>
  </si>
  <si>
    <t>23HD - Operationshandskar</t>
  </si>
  <si>
    <t>23I - Doseringshjälpmedel</t>
  </si>
  <si>
    <t>23IA - Dosbägare</t>
  </si>
  <si>
    <t>23IB - Dosetter</t>
  </si>
  <si>
    <t>23IC - Dospump</t>
  </si>
  <si>
    <t>23ID - Droppstöd</t>
  </si>
  <si>
    <t>23IE - Stödfot</t>
  </si>
  <si>
    <t>23IF - Tablettdelare</t>
  </si>
  <si>
    <t>23IG - Tablettkrossare</t>
  </si>
  <si>
    <t>23IH - Tablettöverdrag</t>
  </si>
  <si>
    <t>23IJ - Doskil</t>
  </si>
  <si>
    <t>23IK - Dosspruta</t>
  </si>
  <si>
    <t>23J - Snarkning</t>
  </si>
  <si>
    <t>23JA - Snarkning</t>
  </si>
  <si>
    <t>23K - Blodtryck</t>
  </si>
  <si>
    <t>23KA - Blodtrycksmätare</t>
  </si>
  <si>
    <t>23L - Självtester</t>
  </si>
  <si>
    <t>23LA - Självtester</t>
  </si>
  <si>
    <t>23M - Ansikts- &amp; Andningsskydd</t>
  </si>
  <si>
    <t>23MA - Munskydd</t>
  </si>
  <si>
    <t>23MB - Skyddsvisir</t>
  </si>
  <si>
    <t>24 - Sår</t>
  </si>
  <si>
    <t>24A - Blodstillande</t>
  </si>
  <si>
    <t>24AA - Blodstillande</t>
  </si>
  <si>
    <t>24B - Desinfektion</t>
  </si>
  <si>
    <t>24BA - Desinfektion</t>
  </si>
  <si>
    <t>24C - Elastisk binda</t>
  </si>
  <si>
    <t>24CA - Elastisk binda</t>
  </si>
  <si>
    <t>24D - Kirurgisk tejp</t>
  </si>
  <si>
    <t>24DA - Kirurgisk tejp</t>
  </si>
  <si>
    <t>24E - Kompress</t>
  </si>
  <si>
    <t>24EA - Kompress</t>
  </si>
  <si>
    <t>24F - Munsår</t>
  </si>
  <si>
    <t>24FA - Munsår</t>
  </si>
  <si>
    <t>24G - Plåster</t>
  </si>
  <si>
    <t>24GA - Plåster</t>
  </si>
  <si>
    <t>24H - Vårdnära</t>
  </si>
  <si>
    <t>24HA - Vårdnära</t>
  </si>
  <si>
    <t>25 - Vikt</t>
  </si>
  <si>
    <t>25AA - Tabletter &amp; pulver</t>
  </si>
  <si>
    <t>25BA - Bars</t>
  </si>
  <si>
    <t>26 - Vitaminer &amp; Kosttillskott</t>
  </si>
  <si>
    <t>26AA - Energigivande</t>
  </si>
  <si>
    <t>26E - Vitaminer/Mineraler</t>
  </si>
  <si>
    <t>27 - Värk &amp; Feber</t>
  </si>
  <si>
    <t>27A - Huvudvärk &amp; Febernedsättande</t>
  </si>
  <si>
    <t>27AA - Acetylsalicylsyra</t>
  </si>
  <si>
    <t>27AB - Ibuprofen</t>
  </si>
  <si>
    <t>27AC - Paracetamol</t>
  </si>
  <si>
    <t>27AD - Fenazon</t>
  </si>
  <si>
    <t>27B - Ledvärk &amp; Artros</t>
  </si>
  <si>
    <t>27BA - Glukosamin</t>
  </si>
  <si>
    <t>27BB - Ledvärk &amp; Artros Övrigt</t>
  </si>
  <si>
    <t>27BC - Nabumeton</t>
  </si>
  <si>
    <t>27C - Lokalbedövande</t>
  </si>
  <si>
    <t>27CA - Lokalbedövande</t>
  </si>
  <si>
    <t>27D - Migrän</t>
  </si>
  <si>
    <t>27DA - Acetylsalicylsyra</t>
  </si>
  <si>
    <t>27DB - Diklofenak</t>
  </si>
  <si>
    <t>27DC - Sumatriptan</t>
  </si>
  <si>
    <t>27DD - Zolmitriptan</t>
  </si>
  <si>
    <t>27E - Muskelvärk</t>
  </si>
  <si>
    <t>27EA - Cayennepeppar extrakt</t>
  </si>
  <si>
    <t>27EB - Dietylaminosalicylat</t>
  </si>
  <si>
    <t>27EC - Diklofenak</t>
  </si>
  <si>
    <t>27EE - Ibuprofen</t>
  </si>
  <si>
    <t>27EF - Läkemedel (VUM)</t>
  </si>
  <si>
    <t>27EG - Övrigt</t>
  </si>
  <si>
    <t>27F - Termometer</t>
  </si>
  <si>
    <t>27FA - Termometer Termometer</t>
  </si>
  <si>
    <t>27FB - Termometer tillbehör</t>
  </si>
  <si>
    <t>27G - Värk (mens,tand,rygg,nackvärk)</t>
  </si>
  <si>
    <t>27GA - Diklofenak</t>
  </si>
  <si>
    <t>27GB - Naproxen</t>
  </si>
  <si>
    <t>27M - Värme/Kyla behandling</t>
  </si>
  <si>
    <t>27MA - Värme/Kyla behandling</t>
  </si>
  <si>
    <t>28 - Äta &amp; Dricka</t>
  </si>
  <si>
    <t>28AA - Superfood</t>
  </si>
  <si>
    <t>28BA - Choklad</t>
  </si>
  <si>
    <t>30 - Hälsotjänster</t>
  </si>
  <si>
    <t>30A - Hälsokontroller</t>
  </si>
  <si>
    <t>30AA - Födelsemärkeskontroll</t>
  </si>
  <si>
    <t>30AB - Blodtrycksmätning</t>
  </si>
  <si>
    <t>30AC - Övrigt</t>
  </si>
  <si>
    <t>30B - Vaccination</t>
  </si>
  <si>
    <t>30BA - TBE</t>
  </si>
  <si>
    <t>30BB - Hepatit</t>
  </si>
  <si>
    <t>30BC - Influensa</t>
  </si>
  <si>
    <t>30BD - Pneumokock</t>
  </si>
  <si>
    <t>30BE - Övrigt</t>
  </si>
  <si>
    <t>30C - Vårdbesök</t>
  </si>
  <si>
    <t>30CA - Vårdbesök läkare</t>
  </si>
  <si>
    <t>30CB - Vårdbesök sköterska</t>
  </si>
  <si>
    <t>30CC - Öronspolning</t>
  </si>
  <si>
    <t>30CD - Receptförnyelse</t>
  </si>
  <si>
    <t>30D - Övrigt</t>
  </si>
  <si>
    <t>30DA - Medicinsk öronhåltagning</t>
  </si>
  <si>
    <t>31 - Smycken</t>
  </si>
  <si>
    <t>31A - Smycken</t>
  </si>
  <si>
    <t>31AA - Örhänge</t>
  </si>
  <si>
    <t>31AB - Armband</t>
  </si>
  <si>
    <t>31AC - Halsband</t>
  </si>
  <si>
    <t>31AD - Håltagning</t>
  </si>
  <si>
    <t>31E - Övrigt</t>
  </si>
  <si>
    <t>31EA - Övrigt</t>
  </si>
  <si>
    <t>31F - Håltagning</t>
  </si>
  <si>
    <t>31FA - Håltagning</t>
  </si>
  <si>
    <t>32 - Hushåll</t>
  </si>
  <si>
    <t>32A - Hushåll</t>
  </si>
  <si>
    <t>32AA - Hushåll</t>
  </si>
  <si>
    <t>33 - Dofter</t>
  </si>
  <si>
    <t>33A - Eau de Parfum</t>
  </si>
  <si>
    <t>33AA - Eau de Parfum</t>
  </si>
  <si>
    <t>33B - Eau de Toilette</t>
  </si>
  <si>
    <t>33BA - Eau de Toilette</t>
  </si>
  <si>
    <t>33C - Eau de Cologne</t>
  </si>
  <si>
    <t>33CA - Eau de Cologne</t>
  </si>
  <si>
    <t>35 - Djurvård</t>
  </si>
  <si>
    <t>35A - Djur Hud &amp; Päls</t>
  </si>
  <si>
    <t>35AA - Djur Pälsvård</t>
  </si>
  <si>
    <t>35AC - Djur Pälsverktyg</t>
  </si>
  <si>
    <t>35AD - Djur Klor &amp; Tassar</t>
  </si>
  <si>
    <t>35B - Djur Parasiter</t>
  </si>
  <si>
    <t>35BA - Djur Invärtes parasiter</t>
  </si>
  <si>
    <t>35BB - Djur Utvärtes parasiter</t>
  </si>
  <si>
    <t>35C - Djur Sår &amp; förband</t>
  </si>
  <si>
    <t>35CA - Djur Sår &amp; förband</t>
  </si>
  <si>
    <t>35D - Djur Munvård</t>
  </si>
  <si>
    <t>35DA - Djur Munvård</t>
  </si>
  <si>
    <t>35E - Djur Ögon &amp; Öron</t>
  </si>
  <si>
    <t>35EA - Djur Ögon &amp; Öron</t>
  </si>
  <si>
    <t>35F - Djurtillbehör</t>
  </si>
  <si>
    <t>35FB - Djur Leksaker</t>
  </si>
  <si>
    <t>35FC - Djur Utrustning</t>
  </si>
  <si>
    <t>35G - Djur Stress &amp; Oro</t>
  </si>
  <si>
    <t>35GA - Djur Stress &amp; Oro</t>
  </si>
  <si>
    <t>35HA - Djur Fodertillskott &amp; leder</t>
  </si>
  <si>
    <t>35HB - Djur Mage &amp; tarm</t>
  </si>
  <si>
    <t>36 - Halkskydd</t>
  </si>
  <si>
    <t>36A - Halkskydd</t>
  </si>
  <si>
    <t>36AA - Halkskydd</t>
  </si>
  <si>
    <t>37 - Hårbesvär</t>
  </si>
  <si>
    <t>37A - Håravfall</t>
  </si>
  <si>
    <t>37AA - Håravfall</t>
  </si>
  <si>
    <t>37B - Lusmedel</t>
  </si>
  <si>
    <t>37BA - Lusmedel</t>
  </si>
  <si>
    <t>37C - Mjäll</t>
  </si>
  <si>
    <t>37CA - Mjäll</t>
  </si>
  <si>
    <t>37DA - Obalanserad hårbotten</t>
  </si>
  <si>
    <t>38 - Intimtester</t>
  </si>
  <si>
    <t>38A - Ägglossning</t>
  </si>
  <si>
    <t>38AA - Ägglossning</t>
  </si>
  <si>
    <t>38B - Könssjukdomar</t>
  </si>
  <si>
    <t>38BA - Könssjukdomar</t>
  </si>
  <si>
    <t>38C - Intimbesvär</t>
  </si>
  <si>
    <t>38CA - Intimbesvär</t>
  </si>
  <si>
    <t>38D - Graviditet</t>
  </si>
  <si>
    <t>38DA - Graviditet</t>
  </si>
  <si>
    <t>39 - Intimvård</t>
  </si>
  <si>
    <t>39A - Underlivsbesvär</t>
  </si>
  <si>
    <t>39AA - Underlivsbesvär</t>
  </si>
  <si>
    <t>39AB - Riklig mens</t>
  </si>
  <si>
    <t>39B - Urinläckage</t>
  </si>
  <si>
    <t>39BA - Urinläckage</t>
  </si>
  <si>
    <t>39C - Intimrengöring</t>
  </si>
  <si>
    <t>39CA - Intimrengöring</t>
  </si>
  <si>
    <t>39E - Knipkulor</t>
  </si>
  <si>
    <t>39EA - Knipkulor</t>
  </si>
  <si>
    <t>39F - Rakning</t>
  </si>
  <si>
    <t>39FA - Rakning</t>
  </si>
  <si>
    <t>40 - Jul</t>
  </si>
  <si>
    <t>40A - Jultradition</t>
  </si>
  <si>
    <t>40AA - Senap</t>
  </si>
  <si>
    <t>40AB - Saffran</t>
  </si>
  <si>
    <t>40AC - Varma drycker</t>
  </si>
  <si>
    <t>40AD - Konfektyr</t>
  </si>
  <si>
    <t>40AE - Övrigt</t>
  </si>
  <si>
    <t>40B - Jul Gåvopack</t>
  </si>
  <si>
    <t>40BA - Man</t>
  </si>
  <si>
    <t>40BB - Kvinna</t>
  </si>
  <si>
    <t>40BC - Barn</t>
  </si>
  <si>
    <t>40BD - Familj</t>
  </si>
  <si>
    <t>40BE - Övrigt</t>
  </si>
  <si>
    <t>41 - Mensskydd</t>
  </si>
  <si>
    <t>41A - Bindor</t>
  </si>
  <si>
    <t>41AA - Bindor</t>
  </si>
  <si>
    <t>41B - Tamponger</t>
  </si>
  <si>
    <t>41BA - Tamponger</t>
  </si>
  <si>
    <t>41C - Menskopp</t>
  </si>
  <si>
    <t>41CA - Menskopp</t>
  </si>
  <si>
    <t>41D - Trosskydd</t>
  </si>
  <si>
    <t>41DA - Trosskydd</t>
  </si>
  <si>
    <t>42 - Munbesvär</t>
  </si>
  <si>
    <t>42A - Andedräkt</t>
  </si>
  <si>
    <t>42AA - Spray</t>
  </si>
  <si>
    <t>42AB - Tabletter</t>
  </si>
  <si>
    <t>42AC - Tuggtablett</t>
  </si>
  <si>
    <t>42AD - Tuggummi</t>
  </si>
  <si>
    <t>42AE - Tungskrapa</t>
  </si>
  <si>
    <t>42AF - Dålig andedräkt</t>
  </si>
  <si>
    <t>42B - Mun Specialbehov</t>
  </si>
  <si>
    <t>42BA - Bakteriedödande</t>
  </si>
  <si>
    <t>42BB - Blåsor</t>
  </si>
  <si>
    <t>42BC - Fluorprodukter</t>
  </si>
  <si>
    <t>42BD - Muntorrhet</t>
  </si>
  <si>
    <t>42BE - Specialbehov övrigt</t>
  </si>
  <si>
    <t>42C - Tandproteser</t>
  </si>
  <si>
    <t>42CA - Fixering</t>
  </si>
  <si>
    <t>42CB - Rengöring</t>
  </si>
  <si>
    <t>42CC - Tandskenor</t>
  </si>
  <si>
    <t>44 - Sex</t>
  </si>
  <si>
    <t>44A - Kondomer</t>
  </si>
  <si>
    <t>44AA - Kondomer</t>
  </si>
  <si>
    <t>44B - Glidmedel</t>
  </si>
  <si>
    <t>44BA - Glidmedel</t>
  </si>
  <si>
    <t>44C - Sexhjälpmedel</t>
  </si>
  <si>
    <t>44CA - Dildos</t>
  </si>
  <si>
    <t>44CB - Klitorisvibratorer</t>
  </si>
  <si>
    <t>44CC - Penispump &amp; penisring</t>
  </si>
  <si>
    <t>44CD - Prostata &amp; Anal</t>
  </si>
  <si>
    <t>44CE - Rengöring sexhjälpmedel</t>
  </si>
  <si>
    <t>44CF - Sexhjälpmedel Övrigt</t>
  </si>
  <si>
    <t>44D - Akut p-piller</t>
  </si>
  <si>
    <t>44DA - Akut p-piller</t>
  </si>
  <si>
    <t>45 - Ögon</t>
  </si>
  <si>
    <t>45A - Glasögon</t>
  </si>
  <si>
    <t>45AA - Läsglasögon</t>
  </si>
  <si>
    <t>45AB - Solglasögon</t>
  </si>
  <si>
    <t>45AC - Distansglasögon</t>
  </si>
  <si>
    <t>45B - Linser</t>
  </si>
  <si>
    <t>45BA - Linsvätska</t>
  </si>
  <si>
    <t>45BB - Endagslinser</t>
  </si>
  <si>
    <t>45BC - Månadslinser</t>
  </si>
  <si>
    <t>45C - Ögonbesvär</t>
  </si>
  <si>
    <t>45CA - Öga Övrigt</t>
  </si>
  <si>
    <t>45CB - Ögondroppar</t>
  </si>
  <si>
    <t>45CC - Ögonsalva/gel</t>
  </si>
  <si>
    <t>45CD - Ögonskölj</t>
  </si>
  <si>
    <t>46 - Öron</t>
  </si>
  <si>
    <t>46A - Öra</t>
  </si>
  <si>
    <t>46AA - Vaxlösande</t>
  </si>
  <si>
    <t>46AB - Öra Övrigt</t>
  </si>
  <si>
    <t>46AC - Öronbehandlande</t>
  </si>
  <si>
    <t>46AD - Öronproppar</t>
  </si>
  <si>
    <t>47 - Reflexer</t>
  </si>
  <si>
    <t>47A - Reflexer</t>
  </si>
  <si>
    <t>47AA - Reflexer</t>
  </si>
  <si>
    <t>48 - Träning</t>
  </si>
  <si>
    <t>48A - Träning Tillbehör</t>
  </si>
  <si>
    <t>48AA - Träning Tillbehör</t>
  </si>
  <si>
    <t>50 - Bett och stick</t>
  </si>
  <si>
    <t>50A - Bett och stick</t>
  </si>
  <si>
    <t>50AA - Bett och stick</t>
  </si>
  <si>
    <t>50B - Fästing</t>
  </si>
  <si>
    <t>50BA - Fästing</t>
  </si>
  <si>
    <t>50C - Insekter</t>
  </si>
  <si>
    <t>50CA - Insekter</t>
  </si>
  <si>
    <t>50D - Myggmedel</t>
  </si>
  <si>
    <t>50DA - Myggmedel</t>
  </si>
  <si>
    <t>Kat 1</t>
  </si>
  <si>
    <t>Kat 2</t>
  </si>
  <si>
    <t>Kat 3</t>
  </si>
  <si>
    <t>48IA</t>
  </si>
  <si>
    <t>48I - Smart watch &amp; pulsband</t>
  </si>
  <si>
    <t>48IA - Smart watch &amp; pulsband</t>
  </si>
  <si>
    <t>48HA</t>
  </si>
  <si>
    <t>48H - Yoga &amp; Mindfulness</t>
  </si>
  <si>
    <t>48HA - Yoga &amp; Mindfulness</t>
  </si>
  <si>
    <t>48GA</t>
  </si>
  <si>
    <t>48G - Träningsappar &amp; Hälsoappar</t>
  </si>
  <si>
    <t>48GA - Träningsappar &amp; Hälsoappar</t>
  </si>
  <si>
    <t>48FA</t>
  </si>
  <si>
    <t>48F - Träningskläder</t>
  </si>
  <si>
    <t>48FA - Träningskläder</t>
  </si>
  <si>
    <t>48EA</t>
  </si>
  <si>
    <t>48E - Träningsredskap</t>
  </si>
  <si>
    <t>48EA - Träningsredskap</t>
  </si>
  <si>
    <t>48B - Sportnutrition</t>
  </si>
  <si>
    <t>48BA - Sportnutrition</t>
  </si>
  <si>
    <t>28LA</t>
  </si>
  <si>
    <t>28L - Olja &amp; Fetter</t>
  </si>
  <si>
    <t>28LA - Olja &amp; Fetter</t>
  </si>
  <si>
    <t>28KA</t>
  </si>
  <si>
    <t>28K - Nötter &amp; Torkad frukt</t>
  </si>
  <si>
    <t>28KA - Nötter &amp; Torkad frukt</t>
  </si>
  <si>
    <t>28JA</t>
  </si>
  <si>
    <t>28J - Näringsdrycker</t>
  </si>
  <si>
    <t>28JA - Näringsdrycker</t>
  </si>
  <si>
    <t>28IA</t>
  </si>
  <si>
    <t>28I - Flingor, Gryn &amp; Mjöl</t>
  </si>
  <si>
    <t>28IA - Flingor, Gryn &amp; Mjöl</t>
  </si>
  <si>
    <t>28HA</t>
  </si>
  <si>
    <t>28H - Drycker &amp; Shakes</t>
  </si>
  <si>
    <t>28HA - Drycker &amp; Shakes</t>
  </si>
  <si>
    <t>28GA</t>
  </si>
  <si>
    <t>28G - Bröd &amp; Kex</t>
  </si>
  <si>
    <t>28GA - Bröd &amp; Kex</t>
  </si>
  <si>
    <t>28FA</t>
  </si>
  <si>
    <t>28F - Snacks &amp; Godis</t>
  </si>
  <si>
    <t>28FA - Snacks &amp; Godis</t>
  </si>
  <si>
    <t>28EA</t>
  </si>
  <si>
    <t>28E - Kaffe &amp; Te</t>
  </si>
  <si>
    <t>28EA - Kaffe &amp; Te</t>
  </si>
  <si>
    <t>28C - Pasta</t>
  </si>
  <si>
    <t>28CA - Pasta</t>
  </si>
  <si>
    <t>28B - Choklad</t>
  </si>
  <si>
    <t>28A - Superfood</t>
  </si>
  <si>
    <t>26EP</t>
  </si>
  <si>
    <t>26EP - Zink</t>
  </si>
  <si>
    <t>26EO</t>
  </si>
  <si>
    <t>26EO - Selen</t>
  </si>
  <si>
    <t>26EN</t>
  </si>
  <si>
    <t>26EN - Magnesium</t>
  </si>
  <si>
    <t>26EM</t>
  </si>
  <si>
    <t>26EM - Krom</t>
  </si>
  <si>
    <t>26EL</t>
  </si>
  <si>
    <t>26EL - Kalcium</t>
  </si>
  <si>
    <t>26EK</t>
  </si>
  <si>
    <t>26EK - Järn</t>
  </si>
  <si>
    <t>26EJ</t>
  </si>
  <si>
    <t>26EJ - Folsyra</t>
  </si>
  <si>
    <t>26EI</t>
  </si>
  <si>
    <t>26EH</t>
  </si>
  <si>
    <t>26EH - K-vitamin</t>
  </si>
  <si>
    <t>26EG</t>
  </si>
  <si>
    <t>26EG - E-vitamin</t>
  </si>
  <si>
    <t>26EF</t>
  </si>
  <si>
    <t>26EF - D-vitamin</t>
  </si>
  <si>
    <t>26EE</t>
  </si>
  <si>
    <t>26EE - C-vitamin</t>
  </si>
  <si>
    <t>26ED - B-vitamin</t>
  </si>
  <si>
    <t>26EC - A-vitamin</t>
  </si>
  <si>
    <t>26B - Växtbaserat</t>
  </si>
  <si>
    <t>26BB - Växtbaserade Kosttillskott</t>
  </si>
  <si>
    <t>26BA - Växtbaserade Läkemedel</t>
  </si>
  <si>
    <t>26AD</t>
  </si>
  <si>
    <t>26A - Kosttillskott</t>
  </si>
  <si>
    <t>26AD - Omega 3</t>
  </si>
  <si>
    <t>26AC</t>
  </si>
  <si>
    <t>26AC - Mage</t>
  </si>
  <si>
    <t>26AB - Hår, Hud &amp; Naglar</t>
  </si>
  <si>
    <t>25BD</t>
  </si>
  <si>
    <t>25B - Måltidsersättning</t>
  </si>
  <si>
    <t>25BD - Tillbehör</t>
  </si>
  <si>
    <t>25BC</t>
  </si>
  <si>
    <t>25BC - Lågkalorimåltid</t>
  </si>
  <si>
    <t>25BB</t>
  </si>
  <si>
    <t>25BB - Pulver &amp; Shakes</t>
  </si>
  <si>
    <t>25AB</t>
  </si>
  <si>
    <t>25A - Vikt</t>
  </si>
  <si>
    <t>25AB - Digitala tjänster</t>
  </si>
  <si>
    <t>23MC</t>
  </si>
  <si>
    <t>23MC - Övrigt</t>
  </si>
  <si>
    <t>11C - Återfuktare</t>
  </si>
  <si>
    <t>07DA - Återfuktare</t>
  </si>
  <si>
    <t>07DB</t>
  </si>
  <si>
    <t>07DB - Rengörare</t>
  </si>
  <si>
    <t>07DC</t>
  </si>
  <si>
    <t>07DC - Övrigt</t>
  </si>
  <si>
    <t>Obligatoriskt: 
Livsmedel JA
Övriga varor: Nej</t>
  </si>
  <si>
    <r>
      <t xml:space="preserve">
Tillåtna kodvärden: 
</t>
    </r>
    <r>
      <rPr>
        <b/>
        <sz val="11"/>
        <color rgb="FFFF0000"/>
        <rFont val="Calibri"/>
        <family val="2"/>
        <scheme val="minor"/>
      </rPr>
      <t>(Dubbelklicka för info)</t>
    </r>
    <r>
      <rPr>
        <b/>
        <sz val="11"/>
        <rFont val="Calibri"/>
        <family val="2"/>
        <scheme val="minor"/>
      </rPr>
      <t xml:space="preserve">
SPF10
SPF15
SPF20
SPF25
SPF30
SPF50
SPF50+
</t>
    </r>
  </si>
  <si>
    <t>SPF30</t>
  </si>
  <si>
    <t>ACO är…</t>
  </si>
  <si>
    <t>Exempel:</t>
  </si>
  <si>
    <r>
      <t xml:space="preserve">Ålder
</t>
    </r>
    <r>
      <rPr>
        <sz val="10"/>
        <rFont val="Calibri"/>
        <family val="2"/>
        <scheme val="minor"/>
      </rPr>
      <t>(från en viss ålder, till exempel från 2 år)</t>
    </r>
  </si>
  <si>
    <r>
      <t xml:space="preserve">Attribut
</t>
    </r>
    <r>
      <rPr>
        <sz val="10"/>
        <rFont val="Calibri"/>
        <family val="2"/>
        <scheme val="minor"/>
      </rPr>
      <t>Multipla värden går att ange, separera dessa med komma</t>
    </r>
  </si>
  <si>
    <r>
      <t xml:space="preserve">Hårtyp
</t>
    </r>
    <r>
      <rPr>
        <sz val="10"/>
        <rFont val="Calibri"/>
        <family val="2"/>
        <scheme val="minor"/>
      </rPr>
      <t>Multipla värden går att ange, separera dessa med komma</t>
    </r>
  </si>
  <si>
    <r>
      <t xml:space="preserve">Hudtyp
</t>
    </r>
    <r>
      <rPr>
        <sz val="10"/>
        <rFont val="Calibri"/>
        <family val="2"/>
        <scheme val="minor"/>
      </rPr>
      <t>Multipla värden går att ange, separera dessa med komma</t>
    </r>
  </si>
  <si>
    <r>
      <t xml:space="preserve">Användarinstruktioner
</t>
    </r>
    <r>
      <rPr>
        <sz val="10"/>
        <rFont val="Calibri"/>
        <family val="2"/>
        <scheme val="minor"/>
      </rPr>
      <t>Här svarar du på hur produkten ska användas. Berätta gärna om du har något speciellt knep att bjuda på.
Gäller endast handelsvaror, behöver ej fyllas i för OTC.</t>
    </r>
    <r>
      <rPr>
        <b/>
        <sz val="11"/>
        <rFont val="Calibri"/>
        <family val="2"/>
        <scheme val="minor"/>
      </rPr>
      <t xml:space="preserve"> </t>
    </r>
  </si>
  <si>
    <r>
      <t xml:space="preserve">Varumärkestext
</t>
    </r>
    <r>
      <rPr>
        <sz val="10"/>
        <rFont val="Calibri"/>
        <family val="2"/>
        <scheme val="minor"/>
      </rPr>
      <t>En text som beskriver själva varumärket</t>
    </r>
  </si>
  <si>
    <r>
      <t xml:space="preserve">Sökord
</t>
    </r>
    <r>
      <rPr>
        <sz val="10"/>
        <rFont val="Calibri"/>
        <family val="2"/>
        <scheme val="minor"/>
      </rPr>
      <t>Relevanta sökord som ökar sökbarheten för produkten</t>
    </r>
  </si>
  <si>
    <r>
      <t xml:space="preserve">Levereras osorterad?
</t>
    </r>
    <r>
      <rPr>
        <sz val="10"/>
        <rFont val="Calibri"/>
        <family val="2"/>
        <scheme val="minor"/>
      </rPr>
      <t>(Är flera varianter märkta 
med samma EAN)</t>
    </r>
  </si>
  <si>
    <t>ml</t>
  </si>
  <si>
    <t>Leverantörsinfo
1. Artikeldata Grund
Max 60 tecken</t>
  </si>
  <si>
    <t>Leverantörsdel</t>
  </si>
  <si>
    <t>KC del</t>
  </si>
  <si>
    <t>Revideringsvecka</t>
  </si>
  <si>
    <t>Revideringsorsak</t>
  </si>
  <si>
    <t>Artikeltyp</t>
  </si>
  <si>
    <t>Produktklass Läkemedel</t>
  </si>
  <si>
    <t>Volym-/Viktenhet</t>
  </si>
  <si>
    <t>Momssats</t>
  </si>
  <si>
    <t>Hållbarhetssymbol</t>
  </si>
  <si>
    <t>Lagringsvillkor Kylvara</t>
  </si>
  <si>
    <t>Lagringsvillkor Farligt gods</t>
  </si>
  <si>
    <t>Typ av Brandfara</t>
  </si>
  <si>
    <t>Förpackningsenheter</t>
  </si>
  <si>
    <t>Skall artikel läsas in</t>
  </si>
  <si>
    <t>Sortimentsposition</t>
  </si>
  <si>
    <t>Age</t>
  </si>
  <si>
    <t>Vitaminer</t>
  </si>
  <si>
    <t>Mineraler</t>
  </si>
  <si>
    <t>Produkttyp</t>
  </si>
  <si>
    <t>Näringsinnehåll</t>
  </si>
  <si>
    <t>Mun &amp; Tänder</t>
  </si>
  <si>
    <t>Hårdhet Tandborste</t>
  </si>
  <si>
    <t>Med Fluor?</t>
  </si>
  <si>
    <t>Hundstorlek Vikt</t>
  </si>
  <si>
    <t>Hundtyp Ålder</t>
  </si>
  <si>
    <t>Kattyp Ålder</t>
  </si>
  <si>
    <t>Verkningstid</t>
  </si>
  <si>
    <t>Nikotinprodukt?</t>
  </si>
  <si>
    <t>v.5 Februari</t>
  </si>
  <si>
    <t>Nyhet</t>
  </si>
  <si>
    <t>1 Receptfritt läkemedel (OTC)</t>
  </si>
  <si>
    <t>0  Ingen symbol</t>
  </si>
  <si>
    <t>0 mån</t>
  </si>
  <si>
    <t>Spädbarn</t>
  </si>
  <si>
    <t>Multivitamin</t>
  </si>
  <si>
    <t>Multimineral</t>
  </si>
  <si>
    <t>Dryck</t>
  </si>
  <si>
    <t>Komplett</t>
  </si>
  <si>
    <t>Extramjuk</t>
  </si>
  <si>
    <t>1 till 10 kg</t>
  </si>
  <si>
    <t>Valp</t>
  </si>
  <si>
    <t>Bandmask</t>
  </si>
  <si>
    <t>Fästingar</t>
  </si>
  <si>
    <t>Kattunge</t>
  </si>
  <si>
    <t>v.18 Maj</t>
  </si>
  <si>
    <t>Utgår</t>
  </si>
  <si>
    <t>2 Naturläkemedel (OTC)</t>
  </si>
  <si>
    <t>g</t>
  </si>
  <si>
    <t>EUR</t>
  </si>
  <si>
    <t>2  KRAV</t>
  </si>
  <si>
    <t>3 mån</t>
  </si>
  <si>
    <t>Barn</t>
  </si>
  <si>
    <t>A-vitamin</t>
  </si>
  <si>
    <t>Folsyra</t>
  </si>
  <si>
    <t>Pulver</t>
  </si>
  <si>
    <t>Energirik</t>
  </si>
  <si>
    <t>Mjuk</t>
  </si>
  <si>
    <t>11 till 25 kg</t>
  </si>
  <si>
    <t>Fullvuxen hund</t>
  </si>
  <si>
    <t>Spolmask</t>
  </si>
  <si>
    <t>Loppor</t>
  </si>
  <si>
    <t>Fullvuxen katt</t>
  </si>
  <si>
    <t>v.40 Oktober</t>
  </si>
  <si>
    <t>Artikelförändring</t>
  </si>
  <si>
    <t>3 Traditionellt växtbaserat läkemedel (OTC)</t>
  </si>
  <si>
    <t>kg</t>
  </si>
  <si>
    <t>USD</t>
  </si>
  <si>
    <t>3  Astma- och Allergiförbundet</t>
  </si>
  <si>
    <t>6 mån</t>
  </si>
  <si>
    <t>Ungdom</t>
  </si>
  <si>
    <t>B-vitamin</t>
  </si>
  <si>
    <t>Kalcium</t>
  </si>
  <si>
    <t>Bar</t>
  </si>
  <si>
    <t>Fiberrik</t>
  </si>
  <si>
    <t>Medium</t>
  </si>
  <si>
    <t>Ej relevant</t>
  </si>
  <si>
    <t>över 25 kg</t>
  </si>
  <si>
    <t>Ravens</t>
  </si>
  <si>
    <t>Löss</t>
  </si>
  <si>
    <t>Utanför revideringsfönster</t>
  </si>
  <si>
    <t>Ersätts</t>
  </si>
  <si>
    <t>4 Växtbaserat läkemedel (OTC)</t>
  </si>
  <si>
    <t>4  Svanenmärkt</t>
  </si>
  <si>
    <t>SÄS</t>
  </si>
  <si>
    <t>1 år</t>
  </si>
  <si>
    <t>C-vitamin</t>
  </si>
  <si>
    <t>Krom</t>
  </si>
  <si>
    <t>Brustablett</t>
  </si>
  <si>
    <t>Proteinrik</t>
  </si>
  <si>
    <t>Hård</t>
  </si>
  <si>
    <t>Mjällkvalster</t>
  </si>
  <si>
    <t>Jul</t>
  </si>
  <si>
    <t>5 Vissa utvärtes läkemedel (OTC)</t>
  </si>
  <si>
    <t>par</t>
  </si>
  <si>
    <t>5  GOTS</t>
  </si>
  <si>
    <t>Senior</t>
  </si>
  <si>
    <t>D-vitamin</t>
  </si>
  <si>
    <t>Järn</t>
  </si>
  <si>
    <t>Myggor</t>
  </si>
  <si>
    <t>Sol</t>
  </si>
  <si>
    <t>6  Kosttillskott (HV)</t>
  </si>
  <si>
    <t>6  Ekologiskt jordbruk</t>
  </si>
  <si>
    <t>3 år</t>
  </si>
  <si>
    <t>Gravida</t>
  </si>
  <si>
    <t>E-vitamin</t>
  </si>
  <si>
    <t>Magnesium</t>
  </si>
  <si>
    <t>Rävskabb</t>
  </si>
  <si>
    <t>7  ECO CERT Cosmos Organic</t>
  </si>
  <si>
    <t>4 år</t>
  </si>
  <si>
    <t>Ammande mammor</t>
  </si>
  <si>
    <t>Selen</t>
  </si>
  <si>
    <t>Öronskabb</t>
  </si>
  <si>
    <t>8  Bra miljöval</t>
  </si>
  <si>
    <t>5 år</t>
  </si>
  <si>
    <t>Diabetiker</t>
  </si>
  <si>
    <t>Zink</t>
  </si>
  <si>
    <t>9  Fairtrade</t>
  </si>
  <si>
    <t>6 år</t>
  </si>
  <si>
    <t>Kvinnor i klimankteriet</t>
  </si>
  <si>
    <t>10 Natrue</t>
  </si>
  <si>
    <t>7 år</t>
  </si>
  <si>
    <t>11 UTZ Certified</t>
  </si>
  <si>
    <t>8 år</t>
  </si>
  <si>
    <t>12 Nature Organic</t>
  </si>
  <si>
    <t>9 år</t>
  </si>
  <si>
    <t>15 Asthma Allergy Nordic</t>
  </si>
  <si>
    <t>10 år</t>
  </si>
  <si>
    <t>16 FSC</t>
  </si>
  <si>
    <t>11 år</t>
  </si>
  <si>
    <t>17 Välvald (endast vid OTC)</t>
  </si>
  <si>
    <t>12 år</t>
  </si>
  <si>
    <t>AD - Andorra</t>
  </si>
  <si>
    <t>SE - Sverige</t>
  </si>
  <si>
    <t>NO - Norge</t>
  </si>
  <si>
    <t>DK - Danmark</t>
  </si>
  <si>
    <t>AE - Förenade arabemiraten</t>
  </si>
  <si>
    <t>AF - Afghanistan</t>
  </si>
  <si>
    <t>AG - Antigua och Barbuda</t>
  </si>
  <si>
    <t>AI - Anguilla</t>
  </si>
  <si>
    <t>AL - Albanien</t>
  </si>
  <si>
    <t>AM - Armenien</t>
  </si>
  <si>
    <t>AN - Nederländska Antillerna</t>
  </si>
  <si>
    <t>AO - Angola</t>
  </si>
  <si>
    <t>AQ - Antarktis</t>
  </si>
  <si>
    <t>AR - Argentina</t>
  </si>
  <si>
    <t>AS - Amerikanska Samoa</t>
  </si>
  <si>
    <t>AT - Österrike</t>
  </si>
  <si>
    <t>AU - Australien</t>
  </si>
  <si>
    <t>AW - Aruba</t>
  </si>
  <si>
    <t>AX - Åland</t>
  </si>
  <si>
    <t>AZ - Azerbajdzjan</t>
  </si>
  <si>
    <t>BA - Bosnien-Hercegovina</t>
  </si>
  <si>
    <t>BB - Barbados</t>
  </si>
  <si>
    <t>BD - Bangladesh</t>
  </si>
  <si>
    <t>BE - Belgien</t>
  </si>
  <si>
    <t>BF - Burkina Faso</t>
  </si>
  <si>
    <t>BG - Bulgarien</t>
  </si>
  <si>
    <t>BH - Bahrain</t>
  </si>
  <si>
    <t>BI - Burundi</t>
  </si>
  <si>
    <t>BJ - Benin</t>
  </si>
  <si>
    <t>BM - Bermuda</t>
  </si>
  <si>
    <t>BN - Brunei</t>
  </si>
  <si>
    <t>BO - Bolivia</t>
  </si>
  <si>
    <t>BR - Brasilien</t>
  </si>
  <si>
    <t>BS - Bahamas</t>
  </si>
  <si>
    <t>BT - Bhutan</t>
  </si>
  <si>
    <t>BV - Bouvetön</t>
  </si>
  <si>
    <t>BW - Botswana</t>
  </si>
  <si>
    <t>BY - Vitryssland</t>
  </si>
  <si>
    <t>BZ - Belize</t>
  </si>
  <si>
    <t>CA - Kanada</t>
  </si>
  <si>
    <t>CC - Kokosöarna</t>
  </si>
  <si>
    <t>CF - Centralafrikanska republiken</t>
  </si>
  <si>
    <t>CG - Kongo</t>
  </si>
  <si>
    <t>CH - Schweiz</t>
  </si>
  <si>
    <t>CI - Elfenbenskusten</t>
  </si>
  <si>
    <t>CK - Cooköarna</t>
  </si>
  <si>
    <t>CL - Chile</t>
  </si>
  <si>
    <t>CM - Kamerun</t>
  </si>
  <si>
    <t>CN - Kina</t>
  </si>
  <si>
    <t>CO - Colombia</t>
  </si>
  <si>
    <t>CR - Costa Rica</t>
  </si>
  <si>
    <t>CU - Kuba</t>
  </si>
  <si>
    <t>CV - Kap Verde</t>
  </si>
  <si>
    <t>CX - Julön</t>
  </si>
  <si>
    <t>CY - Cypern</t>
  </si>
  <si>
    <t>CZ - Tjeckien</t>
  </si>
  <si>
    <t>DE - Tyskland</t>
  </si>
  <si>
    <t>DJ - Djibouti</t>
  </si>
  <si>
    <t>DM - Dominica</t>
  </si>
  <si>
    <t>DO - Dominikanska republiken</t>
  </si>
  <si>
    <t>DZ - Algeriet</t>
  </si>
  <si>
    <t>EC - Ecuador</t>
  </si>
  <si>
    <t>EE - Estland</t>
  </si>
  <si>
    <t>EG - Egypten</t>
  </si>
  <si>
    <t>EH - Västsahara</t>
  </si>
  <si>
    <t>ER - Eritrea</t>
  </si>
  <si>
    <t>ES - Spanien</t>
  </si>
  <si>
    <t>ET - Etiopien</t>
  </si>
  <si>
    <t>EU - European Union</t>
  </si>
  <si>
    <t>FI - Finland</t>
  </si>
  <si>
    <t>FJ - Fiji</t>
  </si>
  <si>
    <t>FK - Falklandsöarna</t>
  </si>
  <si>
    <t>FM - Mikronesiens federerade stater</t>
  </si>
  <si>
    <t>FO - Färöarna</t>
  </si>
  <si>
    <t>FR - Frankrike</t>
  </si>
  <si>
    <t>GA - Gabon</t>
  </si>
  <si>
    <t>GD - Grenada</t>
  </si>
  <si>
    <t>GE - Georgien</t>
  </si>
  <si>
    <t>GF - Franska Guyana</t>
  </si>
  <si>
    <t>GH - Ghana</t>
  </si>
  <si>
    <t>GI - Gibraltar</t>
  </si>
  <si>
    <t>GL - Grönland</t>
  </si>
  <si>
    <t>GM - Gambia</t>
  </si>
  <si>
    <t>GN - Guinea</t>
  </si>
  <si>
    <t>GP - Guadeloupe</t>
  </si>
  <si>
    <t>GQ - Ekvatorialguinea</t>
  </si>
  <si>
    <t>GR - Grekland</t>
  </si>
  <si>
    <t>GT - Guatemala</t>
  </si>
  <si>
    <t>GU - Guam</t>
  </si>
  <si>
    <t>GW - Guinea Bissau</t>
  </si>
  <si>
    <t>GY - Guyana</t>
  </si>
  <si>
    <t>HK - Hongkong</t>
  </si>
  <si>
    <t>HM - Heard- och McDonaldsöarna</t>
  </si>
  <si>
    <t>HN - Honduras</t>
  </si>
  <si>
    <t>HR - Kroatien</t>
  </si>
  <si>
    <t>HT - Haiti</t>
  </si>
  <si>
    <t>HU - Ungern</t>
  </si>
  <si>
    <t>ID - Indonesien</t>
  </si>
  <si>
    <t>IE - Irland</t>
  </si>
  <si>
    <t>IL - Israel</t>
  </si>
  <si>
    <t>IN - Indien</t>
  </si>
  <si>
    <t>IO - Brittiska territoriet i Indiska Oceanen</t>
  </si>
  <si>
    <t>IQ - Irak</t>
  </si>
  <si>
    <t>IR - Iran</t>
  </si>
  <si>
    <t>IS - Island</t>
  </si>
  <si>
    <t>IT - Italien</t>
  </si>
  <si>
    <t>JM - Jamaica</t>
  </si>
  <si>
    <t>JO - Jordanien</t>
  </si>
  <si>
    <t>JP - Japan</t>
  </si>
  <si>
    <t>KE - Kenya</t>
  </si>
  <si>
    <t>KG - Kirgizistan</t>
  </si>
  <si>
    <t>KH - Kambodja</t>
  </si>
  <si>
    <t>KI - Kiribati</t>
  </si>
  <si>
    <t>KM - Comorerna</t>
  </si>
  <si>
    <t>KN - Saint Kitts och Nevis</t>
  </si>
  <si>
    <t>KP - Nordkorea</t>
  </si>
  <si>
    <t>KR - Sydkorea</t>
  </si>
  <si>
    <t>KW - Kuwait</t>
  </si>
  <si>
    <t>KY - Caymanöarna</t>
  </si>
  <si>
    <t>KZ - Kazakstan</t>
  </si>
  <si>
    <t>LA - Laos</t>
  </si>
  <si>
    <t>LB - Libanon</t>
  </si>
  <si>
    <t>LC - Saint Lucia</t>
  </si>
  <si>
    <t>LI - Liechtenstein</t>
  </si>
  <si>
    <t>LK - Sri Lanka</t>
  </si>
  <si>
    <t>LR - Liberia</t>
  </si>
  <si>
    <t>LS - Lesotho</t>
  </si>
  <si>
    <t>LT - Litauen</t>
  </si>
  <si>
    <t>LU - Luxemburg</t>
  </si>
  <si>
    <t>LV - Lettland</t>
  </si>
  <si>
    <t>LY - Libyen</t>
  </si>
  <si>
    <t>MA - Marocko</t>
  </si>
  <si>
    <t>MC - Monaco</t>
  </si>
  <si>
    <t>MD - Moldavien</t>
  </si>
  <si>
    <t>ME - Montenegro</t>
  </si>
  <si>
    <t>MG - Madagaskar</t>
  </si>
  <si>
    <t>MH - Marshallöarna</t>
  </si>
  <si>
    <t>MK - Makedonien</t>
  </si>
  <si>
    <t>ML - Mali</t>
  </si>
  <si>
    <t>MM - Burma (Myanmar)</t>
  </si>
  <si>
    <t>MN - Mongoliet</t>
  </si>
  <si>
    <t>MO - Macau</t>
  </si>
  <si>
    <t>MP - Nordmarianerna</t>
  </si>
  <si>
    <t>MQ - Martinique</t>
  </si>
  <si>
    <t>MR - Mauretanien</t>
  </si>
  <si>
    <t>MS - Montserrat</t>
  </si>
  <si>
    <t>MT - Malta</t>
  </si>
  <si>
    <t>MU - Mauritius</t>
  </si>
  <si>
    <t>MV - Maldiverna</t>
  </si>
  <si>
    <t>MW - Malawi</t>
  </si>
  <si>
    <t>MX - Mexiko</t>
  </si>
  <si>
    <t>MY - Malaysia</t>
  </si>
  <si>
    <t>MZ - Mocambique</t>
  </si>
  <si>
    <t>NA - Namibia</t>
  </si>
  <si>
    <t>NC - Nya Kaledonien</t>
  </si>
  <si>
    <t>NE - Niger</t>
  </si>
  <si>
    <t>NF - Norfolkön</t>
  </si>
  <si>
    <t>NG - Nigeria</t>
  </si>
  <si>
    <t>NI - Nicaragua</t>
  </si>
  <si>
    <t>NL - Nederländerna</t>
  </si>
  <si>
    <t>NP - Nepal</t>
  </si>
  <si>
    <t>NR - Nauru</t>
  </si>
  <si>
    <t>NU - Niue</t>
  </si>
  <si>
    <t>OM - Oman</t>
  </si>
  <si>
    <t>PA - Panama</t>
  </si>
  <si>
    <t>PE - Peru</t>
  </si>
  <si>
    <t>PF - Franska Polynesien</t>
  </si>
  <si>
    <t>PG - Papua Nya Guinea</t>
  </si>
  <si>
    <t>PH - Filippinerna</t>
  </si>
  <si>
    <t>PK - Pakistan</t>
  </si>
  <si>
    <t>PL - Polen</t>
  </si>
  <si>
    <t>PM - Saint Pierre och Miquelon</t>
  </si>
  <si>
    <t>PN - Pitcairn</t>
  </si>
  <si>
    <t>PR - Puerto Rico</t>
  </si>
  <si>
    <t>PT - Portugal</t>
  </si>
  <si>
    <t>PW - Palau</t>
  </si>
  <si>
    <t>PY - Paraguay</t>
  </si>
  <si>
    <t>QA - Qatar</t>
  </si>
  <si>
    <t>RE - Reunion</t>
  </si>
  <si>
    <t>RO - Rumänien</t>
  </si>
  <si>
    <t>RS - Serbien</t>
  </si>
  <si>
    <t>RU - Ryssland</t>
  </si>
  <si>
    <t>RW - Rwanda</t>
  </si>
  <si>
    <t>SA - Saudiarabien</t>
  </si>
  <si>
    <t>SB - Salomonöarna</t>
  </si>
  <si>
    <t>SC - Seychellerna</t>
  </si>
  <si>
    <t>SD - Sudan</t>
  </si>
  <si>
    <t>SG - Singapore</t>
  </si>
  <si>
    <t>SH - Sankta Helena</t>
  </si>
  <si>
    <t>SI - Slovenien</t>
  </si>
  <si>
    <t>SJ - Svalbard och Jan Mayen</t>
  </si>
  <si>
    <t>SK - Slovakien</t>
  </si>
  <si>
    <t>SL - Sierra Leone</t>
  </si>
  <si>
    <t>SM - San Marino</t>
  </si>
  <si>
    <t>SN - Senegal</t>
  </si>
  <si>
    <t>SO - Somalia</t>
  </si>
  <si>
    <t>SR - Surinam</t>
  </si>
  <si>
    <t>ST - Sao Tome och Principe</t>
  </si>
  <si>
    <t>SV - El Salvador</t>
  </si>
  <si>
    <t>SY - Syrien</t>
  </si>
  <si>
    <t>SZ - Swaziland</t>
  </si>
  <si>
    <t>TC - Turks och Caicosöarna</t>
  </si>
  <si>
    <t>TD - Tchad</t>
  </si>
  <si>
    <t>TG - Togo</t>
  </si>
  <si>
    <t>TH - Thailand</t>
  </si>
  <si>
    <t>TJ - Tadzjikistan</t>
  </si>
  <si>
    <t>TK - Tokelau</t>
  </si>
  <si>
    <t>TM - Turkmenistan</t>
  </si>
  <si>
    <t>TN - Tunisien</t>
  </si>
  <si>
    <t>TO - Tonga</t>
  </si>
  <si>
    <t>TP - Östtimor</t>
  </si>
  <si>
    <t>TR - Turkiet</t>
  </si>
  <si>
    <t>TT - Trinidad och Tobago</t>
  </si>
  <si>
    <t>TV - Tuvalu</t>
  </si>
  <si>
    <t>TW - Taiwan</t>
  </si>
  <si>
    <t>TZ - Tanzania</t>
  </si>
  <si>
    <t>UA - Ukraina</t>
  </si>
  <si>
    <t>UG - Uganda</t>
  </si>
  <si>
    <t>UM - Yttre USA öarna</t>
  </si>
  <si>
    <t>US - USA</t>
  </si>
  <si>
    <t>UY - Uruguay</t>
  </si>
  <si>
    <t>UZ - Uzbekistan</t>
  </si>
  <si>
    <t>VA - Vatikanstaten</t>
  </si>
  <si>
    <t>VC - Saint Vincent och Grenadinerna</t>
  </si>
  <si>
    <t>VE - Venezuela</t>
  </si>
  <si>
    <t>WF - Wallis- och Futunaöarna</t>
  </si>
  <si>
    <t>VG - Brittiska Jungfruöarna</t>
  </si>
  <si>
    <t>VI - Jungfruöarna USA</t>
  </si>
  <si>
    <t>VN - Vietnam</t>
  </si>
  <si>
    <t>WS - Samoa</t>
  </si>
  <si>
    <t>VU - Vanuatu</t>
  </si>
  <si>
    <t>YE - Yemen</t>
  </si>
  <si>
    <t>YT - Mayotte</t>
  </si>
  <si>
    <t>ZA - Sydafrika</t>
  </si>
  <si>
    <t>ZM - Zambia</t>
  </si>
  <si>
    <t>ZR - Zaire</t>
  </si>
  <si>
    <t>ZW - Zimbabwe</t>
  </si>
  <si>
    <t>Landskoder</t>
  </si>
  <si>
    <t>Antal tecken</t>
  </si>
  <si>
    <t>SPF10</t>
  </si>
  <si>
    <t>SPF15</t>
  </si>
  <si>
    <t>SPF20</t>
  </si>
  <si>
    <t>SPF25</t>
  </si>
  <si>
    <t>SPF50</t>
  </si>
  <si>
    <t>SPF50+</t>
  </si>
  <si>
    <t>Leverans</t>
  </si>
  <si>
    <t>Direktlevererad</t>
  </si>
  <si>
    <t>Via AHL</t>
  </si>
  <si>
    <t xml:space="preserve"> KFP Vikt [kg]
3. Förpackningsdata</t>
  </si>
  <si>
    <t>1 = Säkerhetsklassad</t>
  </si>
  <si>
    <t>3 = Kontaminerande</t>
  </si>
  <si>
    <t>0 = Inga villkor</t>
  </si>
  <si>
    <t>1 = 2-8°C</t>
  </si>
  <si>
    <t>1 = Brandfarlig aerosol</t>
  </si>
  <si>
    <t>2 = Vätska flampunkt</t>
  </si>
  <si>
    <t>3 = Ej brandfarlig</t>
  </si>
  <si>
    <t>0 = Ej applicerbart</t>
  </si>
  <si>
    <t>2 = Risk</t>
  </si>
  <si>
    <t>GB - Storbritannien</t>
  </si>
  <si>
    <t>NZ - Nya Zeeland</t>
  </si>
  <si>
    <t>TF - Franska Södra Territorierna</t>
  </si>
  <si>
    <t>mg</t>
  </si>
  <si>
    <t>RE1</t>
  </si>
  <si>
    <t>Endast för webbunika artiklar</t>
  </si>
  <si>
    <t>Värde hämtas från flik 3. Förpackningsdata</t>
  </si>
  <si>
    <t xml:space="preserve">Behöver dessa visas? Döljas?  </t>
  </si>
  <si>
    <t>Förpackningsenhet: PX</t>
  </si>
  <si>
    <t xml:space="preserve">Webbpris </t>
  </si>
  <si>
    <t>Medicinskteknisk</t>
  </si>
  <si>
    <t>1. Artikeldatagrund</t>
  </si>
  <si>
    <t>Medicinskteknisk (J/N)</t>
  </si>
  <si>
    <r>
      <t xml:space="preserve">Antal
</t>
    </r>
    <r>
      <rPr>
        <sz val="10"/>
        <color theme="1"/>
        <rFont val="Calibri"/>
        <family val="2"/>
        <scheme val="minor"/>
      </rPr>
      <t>[st]</t>
    </r>
  </si>
  <si>
    <r>
      <t xml:space="preserve">Antal
</t>
    </r>
    <r>
      <rPr>
        <sz val="10"/>
        <color theme="1"/>
        <rFont val="Calibri"/>
        <family val="2"/>
        <scheme val="minor"/>
      </rPr>
      <t>[st]</t>
    </r>
    <r>
      <rPr>
        <b/>
        <sz val="10"/>
        <color theme="1"/>
        <rFont val="Calibri"/>
        <family val="2"/>
        <scheme val="minor"/>
      </rPr>
      <t xml:space="preserve"> </t>
    </r>
  </si>
  <si>
    <r>
      <t xml:space="preserve">Antal 
</t>
    </r>
    <r>
      <rPr>
        <sz val="10"/>
        <color theme="1"/>
        <rFont val="Calibri"/>
        <family val="2"/>
        <scheme val="minor"/>
      </rPr>
      <t>[st]</t>
    </r>
    <r>
      <rPr>
        <b/>
        <sz val="10"/>
        <color theme="1"/>
        <rFont val="Calibri"/>
        <family val="2"/>
        <scheme val="minor"/>
      </rPr>
      <t xml:space="preserve"> </t>
    </r>
  </si>
  <si>
    <t>Hållbarhetsmärkning 
OBS! Endast Märkning 1 hamnar på hyllkantsetikett. Märkning 2 och 3 syns endast på E-Handeln.</t>
  </si>
  <si>
    <r>
      <t xml:space="preserve">Märkning 3 för Hållbarhetsmärkning
</t>
    </r>
    <r>
      <rPr>
        <sz val="10"/>
        <rFont val="Calibri"/>
        <family val="2"/>
        <scheme val="minor"/>
      </rPr>
      <t>Om artikeln har fler än två märkningar</t>
    </r>
    <r>
      <rPr>
        <b/>
        <sz val="10"/>
        <rFont val="Calibri"/>
        <family val="2"/>
        <scheme val="minor"/>
      </rPr>
      <t xml:space="preserve">
</t>
    </r>
    <r>
      <rPr>
        <sz val="10"/>
        <rFont val="Calibri"/>
        <family val="2"/>
        <scheme val="minor"/>
      </rPr>
      <t>[Alternativ]</t>
    </r>
  </si>
  <si>
    <r>
      <t xml:space="preserve">Märkning 2 för Hållbarhetsmärkning
</t>
    </r>
    <r>
      <rPr>
        <sz val="10"/>
        <rFont val="Calibri"/>
        <family val="2"/>
        <scheme val="minor"/>
      </rPr>
      <t>Om artikeln har fler än en märkning</t>
    </r>
    <r>
      <rPr>
        <b/>
        <sz val="10"/>
        <rFont val="Calibri"/>
        <family val="2"/>
        <scheme val="minor"/>
      </rPr>
      <t xml:space="preserve">
</t>
    </r>
    <r>
      <rPr>
        <sz val="10"/>
        <rFont val="Calibri"/>
        <family val="2"/>
        <scheme val="minor"/>
      </rPr>
      <t>[Alternativ]</t>
    </r>
  </si>
  <si>
    <r>
      <t xml:space="preserve">Märknig 1 för 
Hållbarhetsmärkning
</t>
    </r>
    <r>
      <rPr>
        <sz val="10"/>
        <rFont val="Calibri"/>
        <family val="2"/>
        <scheme val="minor"/>
      </rPr>
      <t>Huvudmärkning</t>
    </r>
    <r>
      <rPr>
        <b/>
        <sz val="10"/>
        <rFont val="Calibri"/>
        <family val="2"/>
        <scheme val="minor"/>
      </rPr>
      <t xml:space="preserve">
</t>
    </r>
    <r>
      <rPr>
        <sz val="10"/>
        <rFont val="Calibri"/>
        <family val="2"/>
        <scheme val="minor"/>
      </rPr>
      <t xml:space="preserve">
[Alternativ]</t>
    </r>
  </si>
  <si>
    <r>
      <t xml:space="preserve">Hållbarhet oöppnad 
</t>
    </r>
    <r>
      <rPr>
        <sz val="10"/>
        <color theme="1"/>
        <rFont val="Calibri"/>
        <family val="2"/>
        <scheme val="minor"/>
      </rPr>
      <t xml:space="preserve">
Avser artikelns totala livslängd.</t>
    </r>
    <r>
      <rPr>
        <b/>
        <sz val="10"/>
        <color theme="1"/>
        <rFont val="Calibri"/>
        <family val="2"/>
        <scheme val="minor"/>
      </rPr>
      <t xml:space="preserve">
</t>
    </r>
    <r>
      <rPr>
        <sz val="10"/>
        <color theme="1"/>
        <rFont val="Calibri"/>
        <family val="2"/>
        <scheme val="minor"/>
      </rPr>
      <t>[Antal dagar]</t>
    </r>
  </si>
  <si>
    <r>
      <rPr>
        <i/>
        <sz val="10"/>
        <rFont val="Calibri"/>
        <family val="2"/>
        <scheme val="minor"/>
      </rPr>
      <t xml:space="preserve">Ex. </t>
    </r>
    <r>
      <rPr>
        <sz val="10"/>
        <rFont val="Calibri"/>
        <family val="2"/>
        <scheme val="minor"/>
      </rPr>
      <t>360</t>
    </r>
  </si>
  <si>
    <r>
      <rPr>
        <i/>
        <sz val="10"/>
        <rFont val="Calibri"/>
        <family val="2"/>
        <scheme val="minor"/>
      </rPr>
      <t xml:space="preserve">Ex. </t>
    </r>
    <r>
      <rPr>
        <sz val="10"/>
        <rFont val="Calibri"/>
        <family val="2"/>
        <scheme val="minor"/>
      </rPr>
      <t>001234</t>
    </r>
  </si>
  <si>
    <r>
      <rPr>
        <i/>
        <sz val="10"/>
        <rFont val="Calibri"/>
        <family val="2"/>
        <scheme val="minor"/>
      </rPr>
      <t>Ex.</t>
    </r>
    <r>
      <rPr>
        <sz val="10"/>
        <rFont val="Calibri"/>
        <family val="2"/>
        <scheme val="minor"/>
      </rPr>
      <t xml:space="preserve"> Alvedon 500 mg</t>
    </r>
  </si>
  <si>
    <r>
      <rPr>
        <i/>
        <sz val="10"/>
        <rFont val="Calibri"/>
        <family val="2"/>
        <scheme val="minor"/>
      </rPr>
      <t>Ex.</t>
    </r>
    <r>
      <rPr>
        <sz val="10"/>
        <rFont val="Calibri"/>
        <family val="2"/>
        <scheme val="minor"/>
      </rPr>
      <t xml:space="preserve"> Effekt på värk i 4-5 timmar</t>
    </r>
  </si>
  <si>
    <r>
      <rPr>
        <i/>
        <sz val="10"/>
        <rFont val="Calibri"/>
        <family val="2"/>
        <scheme val="minor"/>
      </rPr>
      <t xml:space="preserve">Ex. </t>
    </r>
    <r>
      <rPr>
        <sz val="10"/>
        <rFont val="Calibri"/>
        <family val="2"/>
        <scheme val="minor"/>
      </rPr>
      <t>Paracetamol</t>
    </r>
  </si>
  <si>
    <r>
      <rPr>
        <i/>
        <sz val="10"/>
        <rFont val="Calibri"/>
        <family val="2"/>
        <scheme val="minor"/>
      </rPr>
      <t xml:space="preserve">Ex. </t>
    </r>
    <r>
      <rPr>
        <sz val="10"/>
        <rFont val="Calibri"/>
        <family val="2"/>
        <scheme val="minor"/>
      </rPr>
      <t>Lindrar smärta och sänker feber. Effekten…</t>
    </r>
  </si>
  <si>
    <r>
      <rPr>
        <i/>
        <sz val="10"/>
        <rFont val="Calibri"/>
        <family val="2"/>
        <scheme val="minor"/>
      </rPr>
      <t xml:space="preserve">Ex. </t>
    </r>
    <r>
      <rPr>
        <sz val="10"/>
        <rFont val="Calibri"/>
        <family val="2"/>
        <scheme val="minor"/>
      </rPr>
      <t>Smälter i munnen. Kan…</t>
    </r>
  </si>
  <si>
    <r>
      <t xml:space="preserve">Är artikeln en Medicinteknisk produkt?
</t>
    </r>
    <r>
      <rPr>
        <sz val="10"/>
        <color theme="1"/>
        <rFont val="Calibri"/>
        <family val="2"/>
        <scheme val="minor"/>
      </rPr>
      <t xml:space="preserve">
[Ja/ Nej]</t>
    </r>
  </si>
  <si>
    <r>
      <t xml:space="preserve">Artikelns ursprungsland. 
</t>
    </r>
    <r>
      <rPr>
        <sz val="10"/>
        <color theme="1"/>
        <rFont val="Calibri"/>
        <family val="2"/>
        <scheme val="minor"/>
      </rPr>
      <t xml:space="preserve">Välj det land där artikeln är sammansatt.
[Landskod] </t>
    </r>
  </si>
  <si>
    <r>
      <t xml:space="preserve">Lagringsvillkor: 
</t>
    </r>
    <r>
      <rPr>
        <sz val="10"/>
        <color theme="1"/>
        <rFont val="Calibri"/>
        <family val="2"/>
        <scheme val="minor"/>
      </rPr>
      <t>Kylvara</t>
    </r>
    <r>
      <rPr>
        <b/>
        <sz val="10"/>
        <color theme="1"/>
        <rFont val="Calibri"/>
        <family val="2"/>
        <scheme val="minor"/>
      </rPr>
      <t xml:space="preserve">
</t>
    </r>
    <r>
      <rPr>
        <sz val="10"/>
        <rFont val="Calibri"/>
        <family val="2"/>
        <scheme val="minor"/>
      </rPr>
      <t>(Dubbelklicka för info)</t>
    </r>
    <r>
      <rPr>
        <sz val="10"/>
        <color theme="1"/>
        <rFont val="Calibri"/>
        <family val="2"/>
        <scheme val="minor"/>
      </rPr>
      <t xml:space="preserve">
[Alternativ]
Lagringsvillkor ”</t>
    </r>
    <r>
      <rPr>
        <b/>
        <sz val="10"/>
        <color theme="1"/>
        <rFont val="Calibri"/>
        <family val="2"/>
        <scheme val="minor"/>
      </rPr>
      <t>Temperatur</t>
    </r>
    <r>
      <rPr>
        <sz val="10"/>
        <color theme="1"/>
        <rFont val="Calibri"/>
        <family val="2"/>
        <scheme val="minor"/>
      </rPr>
      <t xml:space="preserve">” används för artiklar som kräver en viss temperatur vid lagerföring.
</t>
    </r>
  </si>
  <si>
    <r>
      <t>Förpackningens 
Höjd</t>
    </r>
    <r>
      <rPr>
        <sz val="10"/>
        <color theme="1"/>
        <rFont val="Calibri"/>
        <family val="2"/>
        <scheme val="minor"/>
      </rPr>
      <t xml:space="preserve"> 
[mm]</t>
    </r>
  </si>
  <si>
    <r>
      <t xml:space="preserve">Förpackningens 
Bredd
</t>
    </r>
    <r>
      <rPr>
        <sz val="10"/>
        <color theme="1"/>
        <rFont val="Calibri"/>
        <family val="2"/>
        <scheme val="minor"/>
      </rPr>
      <t xml:space="preserve">
[mm]</t>
    </r>
  </si>
  <si>
    <r>
      <t xml:space="preserve">Förpackningens 
Djup 
</t>
    </r>
    <r>
      <rPr>
        <sz val="10"/>
        <color theme="1"/>
        <rFont val="Calibri"/>
        <family val="2"/>
        <scheme val="minor"/>
      </rPr>
      <t xml:space="preserve">
[mm]</t>
    </r>
  </si>
  <si>
    <r>
      <t xml:space="preserve">EAN/GTIN
</t>
    </r>
    <r>
      <rPr>
        <sz val="10"/>
        <color theme="1"/>
        <rFont val="Calibri"/>
        <family val="2"/>
        <scheme val="minor"/>
      </rPr>
      <t xml:space="preserve">
[Numerisk värde]</t>
    </r>
  </si>
  <si>
    <r>
      <t xml:space="preserve"> Enhet
</t>
    </r>
    <r>
      <rPr>
        <sz val="10"/>
        <color theme="1"/>
        <rFont val="Calibri"/>
        <family val="2"/>
        <scheme val="minor"/>
      </rPr>
      <t>Ange enhet
[Alternativ]</t>
    </r>
  </si>
  <si>
    <r>
      <t xml:space="preserve">Kvittotext
</t>
    </r>
    <r>
      <rPr>
        <sz val="10"/>
        <color theme="1"/>
        <rFont val="Calibri"/>
        <family val="2"/>
        <scheme val="minor"/>
      </rPr>
      <t>Ange kvittotext</t>
    </r>
    <r>
      <rPr>
        <b/>
        <sz val="10"/>
        <color theme="1"/>
        <rFont val="Calibri"/>
        <family val="2"/>
        <scheme val="minor"/>
      </rPr>
      <t xml:space="preserve">
</t>
    </r>
    <r>
      <rPr>
        <sz val="10"/>
        <color theme="1"/>
        <rFont val="Calibri"/>
        <family val="2"/>
        <scheme val="minor"/>
      </rPr>
      <t>Max 20 tecken</t>
    </r>
    <r>
      <rPr>
        <b/>
        <sz val="10"/>
        <color theme="1"/>
        <rFont val="Calibri"/>
        <family val="2"/>
        <scheme val="minor"/>
      </rPr>
      <t xml:space="preserve">
</t>
    </r>
    <r>
      <rPr>
        <sz val="10"/>
        <color theme="1"/>
        <rFont val="Calibri"/>
        <family val="2"/>
        <scheme val="minor"/>
      </rPr>
      <t>[Fritext]</t>
    </r>
  </si>
  <si>
    <r>
      <t xml:space="preserve">Artikelbenämning 
</t>
    </r>
    <r>
      <rPr>
        <sz val="10"/>
        <rFont val="Calibri"/>
        <family val="2"/>
        <scheme val="minor"/>
      </rPr>
      <t>(Inleds med Varumärke + (Undervarumärke) + Artikelbenämning + Variant + Nettoinnehåll). 
Max 60 tecken  
[Fritext ]</t>
    </r>
  </si>
  <si>
    <r>
      <rPr>
        <i/>
        <sz val="9"/>
        <color theme="1"/>
        <rFont val="Calibri"/>
        <family val="2"/>
        <scheme val="minor"/>
      </rPr>
      <t>Ex.</t>
    </r>
    <r>
      <rPr>
        <sz val="9"/>
        <color theme="1"/>
        <rFont val="Calibri"/>
        <family val="2"/>
        <scheme val="minor"/>
      </rPr>
      <t xml:space="preserve"> Ja/Nej</t>
    </r>
  </si>
  <si>
    <r>
      <t xml:space="preserve">Ex. </t>
    </r>
    <r>
      <rPr>
        <sz val="9"/>
        <color theme="1"/>
        <rFont val="Calibri"/>
        <family val="2"/>
        <scheme val="minor"/>
      </rPr>
      <t>Hjärtats Special Care Schampo Torr Hårbotten 200 ml</t>
    </r>
  </si>
  <si>
    <t xml:space="preserve">Info - Säkerhetsblad </t>
  </si>
  <si>
    <r>
      <t xml:space="preserve">Ex. </t>
    </r>
    <r>
      <rPr>
        <sz val="10"/>
        <rFont val="Calibri"/>
        <family val="2"/>
        <scheme val="minor"/>
      </rPr>
      <t>GB - Storbritannien</t>
    </r>
  </si>
  <si>
    <r>
      <t xml:space="preserve">Information avser artikel på </t>
    </r>
    <r>
      <rPr>
        <u/>
        <sz val="9"/>
        <color theme="1"/>
        <rFont val="Calibri"/>
        <family val="2"/>
        <scheme val="minor"/>
      </rPr>
      <t>stycknivå</t>
    </r>
    <r>
      <rPr>
        <b/>
        <sz val="9"/>
        <color theme="1"/>
        <rFont val="Calibri"/>
        <family val="2"/>
        <scheme val="minor"/>
      </rPr>
      <t>,</t>
    </r>
    <r>
      <rPr>
        <sz val="9"/>
        <color theme="1"/>
        <rFont val="Calibri"/>
        <family val="2"/>
        <scheme val="minor"/>
      </rPr>
      <t xml:space="preserve"> dvs den förpackning som är placerad i hyllan. </t>
    </r>
  </si>
  <si>
    <t>Ange från alternativ</t>
  </si>
  <si>
    <t>Om applicerbart 
ange från alternativ</t>
  </si>
  <si>
    <t>Säkerhet</t>
  </si>
  <si>
    <t>Lagringsvillkor</t>
  </si>
  <si>
    <t>[Url]</t>
  </si>
  <si>
    <t>[Alternativ]</t>
  </si>
  <si>
    <t>WEBPR</t>
  </si>
  <si>
    <t>OBS vid direktleverans så ska marginal beräknas mot AIP</t>
  </si>
  <si>
    <t>Masterdata</t>
  </si>
  <si>
    <t>Formel</t>
  </si>
  <si>
    <r>
      <t xml:space="preserve">Är artikel redan registrerad?
</t>
    </r>
    <r>
      <rPr>
        <sz val="10"/>
        <color theme="1"/>
        <rFont val="Calibri"/>
        <family val="2"/>
        <scheme val="minor"/>
      </rPr>
      <t>Om JA - Ange PSID</t>
    </r>
  </si>
  <si>
    <r>
      <t xml:space="preserve">Kategorichef
</t>
    </r>
    <r>
      <rPr>
        <sz val="10"/>
        <color theme="1"/>
        <rFont val="Calibri"/>
        <family val="2"/>
        <scheme val="minor"/>
      </rPr>
      <t xml:space="preserve">
Ange namn</t>
    </r>
  </si>
  <si>
    <r>
      <t xml:space="preserve">Leverantörsnummer
</t>
    </r>
    <r>
      <rPr>
        <sz val="10"/>
        <color theme="1"/>
        <rFont val="Calibri"/>
        <family val="2"/>
        <scheme val="minor"/>
      </rPr>
      <t>Söks fram i HA0702. (Alternativt Distributörsnummer vid direktleverans)</t>
    </r>
  </si>
  <si>
    <t>ANTAL</t>
  </si>
  <si>
    <t xml:space="preserve">FÖRPACKNINGS-
ENHET </t>
  </si>
  <si>
    <r>
      <t xml:space="preserve">Förpackningsenhet
</t>
    </r>
    <r>
      <rPr>
        <sz val="10"/>
        <color theme="1"/>
        <rFont val="Calibri"/>
        <family val="2"/>
        <scheme val="minor"/>
      </rPr>
      <t>[Alternativ]</t>
    </r>
  </si>
  <si>
    <r>
      <t xml:space="preserve">Inköpsenhet
</t>
    </r>
    <r>
      <rPr>
        <sz val="10"/>
        <color theme="1"/>
        <rFont val="Calibri"/>
        <family val="2"/>
        <scheme val="minor"/>
      </rPr>
      <t>Vanligen KFP (ST)</t>
    </r>
    <r>
      <rPr>
        <b/>
        <sz val="10"/>
        <color theme="1"/>
        <rFont val="Calibri"/>
        <family val="2"/>
        <scheme val="minor"/>
      </rPr>
      <t xml:space="preserve">
</t>
    </r>
    <r>
      <rPr>
        <sz val="10"/>
        <color theme="1"/>
        <rFont val="Calibri"/>
        <family val="2"/>
        <scheme val="minor"/>
      </rPr>
      <t>[Alternativ]</t>
    </r>
  </si>
  <si>
    <r>
      <t xml:space="preserve">Valuta
</t>
    </r>
    <r>
      <rPr>
        <sz val="10"/>
        <color theme="1"/>
        <rFont val="Calibri"/>
        <family val="2"/>
        <scheme val="minor"/>
      </rPr>
      <t>[Alternativ]</t>
    </r>
  </si>
  <si>
    <r>
      <t xml:space="preserve">Avtalad 
rabatt i %
</t>
    </r>
    <r>
      <rPr>
        <sz val="10"/>
        <color theme="1"/>
        <rFont val="Calibri"/>
        <family val="2"/>
        <scheme val="minor"/>
      </rPr>
      <t>[Procent]</t>
    </r>
  </si>
  <si>
    <t xml:space="preserve">Nytt fält </t>
  </si>
  <si>
    <r>
      <rPr>
        <i/>
        <sz val="9"/>
        <color theme="1"/>
        <rFont val="Calibri"/>
        <family val="2"/>
        <scheme val="minor"/>
      </rPr>
      <t>Ex.</t>
    </r>
    <r>
      <rPr>
        <sz val="9"/>
        <color theme="1"/>
        <rFont val="Calibri"/>
        <family val="2"/>
        <scheme val="minor"/>
      </rPr>
      <t xml:space="preserve"> 12345678</t>
    </r>
  </si>
  <si>
    <r>
      <t xml:space="preserve">Intrastatnummer/Tullnummer
</t>
    </r>
    <r>
      <rPr>
        <sz val="10"/>
        <color theme="1"/>
        <rFont val="Calibri"/>
        <family val="2"/>
        <scheme val="minor"/>
      </rPr>
      <t xml:space="preserve">
[8 siffror]</t>
    </r>
  </si>
  <si>
    <r>
      <t xml:space="preserve">Hållbarhet öppnad 
</t>
    </r>
    <r>
      <rPr>
        <sz val="10"/>
        <color theme="1"/>
        <rFont val="Calibri"/>
        <family val="2"/>
        <scheme val="minor"/>
      </rPr>
      <t xml:space="preserve">
Avser artikelns livslängd öppnad.
[Antal dagar]</t>
    </r>
  </si>
  <si>
    <r>
      <rPr>
        <i/>
        <sz val="10"/>
        <rFont val="Calibri"/>
        <family val="2"/>
        <scheme val="minor"/>
      </rPr>
      <t>Ex.</t>
    </r>
    <r>
      <rPr>
        <sz val="10"/>
        <rFont val="Calibri"/>
        <family val="2"/>
        <scheme val="minor"/>
      </rPr>
      <t xml:space="preserve"> Hjärtats Schampo</t>
    </r>
  </si>
  <si>
    <r>
      <t xml:space="preserve">Antal
</t>
    </r>
    <r>
      <rPr>
        <sz val="10"/>
        <color theme="1"/>
        <rFont val="Calibri"/>
        <family val="2"/>
        <scheme val="minor"/>
      </rPr>
      <t>Ange antal</t>
    </r>
    <r>
      <rPr>
        <b/>
        <sz val="10"/>
        <color theme="1"/>
        <rFont val="Calibri"/>
        <family val="2"/>
        <scheme val="minor"/>
      </rPr>
      <t xml:space="preserve">
</t>
    </r>
    <r>
      <rPr>
        <sz val="10"/>
        <color theme="1"/>
        <rFont val="Calibri"/>
        <family val="2"/>
        <scheme val="minor"/>
      </rPr>
      <t>Max 5 tecken
[Numeriskt värde]</t>
    </r>
  </si>
  <si>
    <t>Ex. 200</t>
  </si>
  <si>
    <r>
      <rPr>
        <i/>
        <sz val="10"/>
        <rFont val="Calibri"/>
        <family val="2"/>
        <scheme val="minor"/>
      </rPr>
      <t>Ex.</t>
    </r>
    <r>
      <rPr>
        <sz val="10"/>
        <rFont val="Calibri"/>
        <family val="2"/>
        <scheme val="minor"/>
      </rPr>
      <t xml:space="preserve"> ml</t>
    </r>
  </si>
  <si>
    <r>
      <rPr>
        <i/>
        <sz val="10"/>
        <color theme="1"/>
        <rFont val="Calibri"/>
        <family val="2"/>
        <scheme val="minor"/>
      </rPr>
      <t>Ex.</t>
    </r>
    <r>
      <rPr>
        <sz val="10"/>
        <color theme="1"/>
        <rFont val="Calibri"/>
        <family val="2"/>
        <scheme val="minor"/>
      </rPr>
      <t xml:space="preserve"> 180</t>
    </r>
  </si>
  <si>
    <r>
      <t xml:space="preserve">Artikelns 
Beställningsnummer
 </t>
    </r>
    <r>
      <rPr>
        <sz val="10"/>
        <color theme="1"/>
        <rFont val="Calibri"/>
        <family val="2"/>
        <scheme val="minor"/>
      </rPr>
      <t xml:space="preserve">Beställningsnummer som anges vid inköp
</t>
    </r>
    <r>
      <rPr>
        <b/>
        <sz val="10"/>
        <color theme="1"/>
        <rFont val="Calibri"/>
        <family val="2"/>
        <scheme val="minor"/>
      </rPr>
      <t xml:space="preserve">
</t>
    </r>
    <r>
      <rPr>
        <sz val="10"/>
        <color theme="1"/>
        <rFont val="Calibri"/>
        <family val="2"/>
        <scheme val="minor"/>
      </rPr>
      <t>[Fritext]</t>
    </r>
  </si>
  <si>
    <t>AVSER WEBBPRIS (Syns endast på sajten)</t>
  </si>
  <si>
    <r>
      <t xml:space="preserve">Leverantörens land
</t>
    </r>
    <r>
      <rPr>
        <sz val="10"/>
        <color theme="1"/>
        <rFont val="Calibri"/>
        <family val="2"/>
        <scheme val="minor"/>
      </rPr>
      <t>[Landskod]</t>
    </r>
  </si>
  <si>
    <t>Fast värde - Alla artiklar läses in i Revionics, undantag hanteras separat</t>
  </si>
  <si>
    <t>Antal i DFP</t>
  </si>
  <si>
    <t>Varumärke</t>
  </si>
  <si>
    <t>Huvudintressent, Leverantörens namn</t>
  </si>
  <si>
    <t>Varunummer</t>
  </si>
  <si>
    <t>Leverantörsnummer</t>
  </si>
  <si>
    <t>Leverantörens
rek. utpris</t>
  </si>
  <si>
    <t>Tryck på plus-tecknet ovan kolumn AM
Obligatoriskt: 
JA - om relevant</t>
  </si>
  <si>
    <t>Tryck på plus-tecknet ovan kolumn AQ</t>
  </si>
  <si>
    <t>Tryck på plus-tecknet ovan kolumn AX
Obligatoriskt: 
JA - om relevant</t>
  </si>
  <si>
    <t xml:space="preserve">ARTIKELDATAMALL </t>
  </si>
  <si>
    <t>Välj ett värde nedan</t>
  </si>
  <si>
    <t xml:space="preserve">Youtube-url
</t>
  </si>
  <si>
    <t xml:space="preserve">Målgrupp
</t>
  </si>
  <si>
    <t xml:space="preserve">Solskyddsfaktor
</t>
  </si>
  <si>
    <t>Vitaminer
Gäller kosttillskott, ange vilka vitaminer som ingår i produkten</t>
  </si>
  <si>
    <t>Mineraler
Gäller kosttillskott, ange vilka mineraler som ingår i produkten</t>
  </si>
  <si>
    <t>DJURVÅRD
Extra data för djurvård</t>
  </si>
  <si>
    <t xml:space="preserve">MUN &amp; TÄNDER
Extra data för mun &amp; tänder
</t>
  </si>
  <si>
    <t>Med fluor
Ange om produkten innehåller fluor</t>
  </si>
  <si>
    <r>
      <t xml:space="preserve">Ange med </t>
    </r>
    <r>
      <rPr>
        <b/>
        <u/>
        <sz val="11"/>
        <rFont val="Calibri"/>
        <family val="2"/>
        <scheme val="minor"/>
      </rPr>
      <t>JA</t>
    </r>
    <r>
      <rPr>
        <b/>
        <sz val="11"/>
        <rFont val="Calibri"/>
        <family val="2"/>
        <scheme val="minor"/>
      </rPr>
      <t xml:space="preserve"> om produkten är en nikotinprodukt med åldersgräns 18 år</t>
    </r>
  </si>
  <si>
    <r>
      <t xml:space="preserve">Smak
</t>
    </r>
    <r>
      <rPr>
        <sz val="10"/>
        <rFont val="Calibri"/>
        <family val="2"/>
        <scheme val="minor"/>
      </rPr>
      <t>Ange smak som det står på förpackningen</t>
    </r>
  </si>
  <si>
    <r>
      <t xml:space="preserve">Färg
</t>
    </r>
    <r>
      <rPr>
        <sz val="10"/>
        <rFont val="Calibri"/>
        <family val="2"/>
        <scheme val="minor"/>
      </rPr>
      <t>Ange färg som det står på förpackningen</t>
    </r>
  </si>
  <si>
    <r>
      <t xml:space="preserve">Näringsdeklaration
</t>
    </r>
    <r>
      <rPr>
        <sz val="10"/>
        <rFont val="Calibri"/>
        <family val="2"/>
        <scheme val="minor"/>
      </rPr>
      <t>Produktens näringsdeklaration, motsvarande text som finns på förpackningen.</t>
    </r>
  </si>
  <si>
    <r>
      <t xml:space="preserve">Innehållsförteckning 
</t>
    </r>
    <r>
      <rPr>
        <sz val="10"/>
        <rFont val="Calibri"/>
        <family val="2"/>
        <scheme val="minor"/>
      </rPr>
      <t>Produktens innehåll (ingredienser eller material), motsvarande text som finns på förpackningen. För kosttillskott anges även vitamin-/mineralinnehåll per tablett eller enhet.</t>
    </r>
  </si>
  <si>
    <t>EAN
1. Artikeldatagrund</t>
  </si>
  <si>
    <t xml:space="preserve">Information och instruktion
</t>
  </si>
  <si>
    <t xml:space="preserve">Information and instructions
</t>
  </si>
  <si>
    <t>For questions, please contact your contact person at Apotek Hjärtat</t>
  </si>
  <si>
    <t>Vid frågor, vänligen kontakta din kontaktperson på Apotek Hjärtat</t>
  </si>
  <si>
    <t>ARTICLE DATA FILE</t>
  </si>
  <si>
    <t>25AC</t>
  </si>
  <si>
    <t>25AC - Tillbehör</t>
  </si>
  <si>
    <t>26EB - Multivitaminer/mineraler</t>
  </si>
  <si>
    <t>26EI - Övriga vitaminer &amp; mineraler</t>
  </si>
  <si>
    <t>28D - Övrigt</t>
  </si>
  <si>
    <t>28DA - Övrigt</t>
  </si>
  <si>
    <t>28MA</t>
  </si>
  <si>
    <t>28M - Smaksättning &amp; Sötning</t>
  </si>
  <si>
    <t>28MA - Smaksättning &amp; Sötning</t>
  </si>
  <si>
    <t>35H - Djur Vitaminer &amp; Fodertillskott</t>
  </si>
  <si>
    <t>99</t>
  </si>
  <si>
    <t>I - Övrigt</t>
  </si>
  <si>
    <t>IB - Övrigt</t>
  </si>
  <si>
    <t>99 - Default class3</t>
  </si>
  <si>
    <t>DBA</t>
  </si>
  <si>
    <t>D - Medicinskt Förbrukningsmtrl</t>
  </si>
  <si>
    <t>DB - Diabetes</t>
  </si>
  <si>
    <t>DBA - Batterier</t>
  </si>
  <si>
    <t>DBB</t>
  </si>
  <si>
    <t>DBB - Blodglukosmätare</t>
  </si>
  <si>
    <t>DBC</t>
  </si>
  <si>
    <t>DBC - Blodprovtagare</t>
  </si>
  <si>
    <t>DBD</t>
  </si>
  <si>
    <t>DBD - Bärsystem</t>
  </si>
  <si>
    <t>DBE</t>
  </si>
  <si>
    <t>DBE - Insulinpenna</t>
  </si>
  <si>
    <t>DBF</t>
  </si>
  <si>
    <t>DBF - Insulinpump</t>
  </si>
  <si>
    <t>DBG</t>
  </si>
  <si>
    <t>DBG - Insulinpump &amp; tillbehör</t>
  </si>
  <si>
    <t>DBH</t>
  </si>
  <si>
    <t>DBH - Insulinpump och tillbehör</t>
  </si>
  <si>
    <t>DBI</t>
  </si>
  <si>
    <t>DBI - Insulinspruta</t>
  </si>
  <si>
    <t>DBJ</t>
  </si>
  <si>
    <t>DBJ - Lansetter</t>
  </si>
  <si>
    <t>DBK</t>
  </si>
  <si>
    <t>DBK - Pennkanyler</t>
  </si>
  <si>
    <t>DBL</t>
  </si>
  <si>
    <t>DBL - Testremsor/stickor</t>
  </si>
  <si>
    <t>DBM</t>
  </si>
  <si>
    <t>DBM - Teststickor</t>
  </si>
  <si>
    <t>DBN</t>
  </si>
  <si>
    <t>DBN - Analysmaterial blod</t>
  </si>
  <si>
    <t>DBO</t>
  </si>
  <si>
    <t>DBO - Analysmaterial urin</t>
  </si>
  <si>
    <t>DBQ</t>
  </si>
  <si>
    <t>DBQ - Injektionsspruta</t>
  </si>
  <si>
    <t>DBR</t>
  </si>
  <si>
    <t>DBR - Kanyler</t>
  </si>
  <si>
    <t>DBS</t>
  </si>
  <si>
    <t>DBS - Tillbehör infusionsset</t>
  </si>
  <si>
    <t>DBT</t>
  </si>
  <si>
    <t>DBT - Hudprodukter</t>
  </si>
  <si>
    <t>DBU</t>
  </si>
  <si>
    <t>DBU - Kanyl infusionsset</t>
  </si>
  <si>
    <t>DBV</t>
  </si>
  <si>
    <t>DBV - Infusionsset</t>
  </si>
  <si>
    <t>DCA</t>
  </si>
  <si>
    <t>DC - Doseringshjälpmedel</t>
  </si>
  <si>
    <t>DCA - Dosbägare</t>
  </si>
  <si>
    <t>DCB</t>
  </si>
  <si>
    <t>DCB - Dosetter</t>
  </si>
  <si>
    <t>DCC</t>
  </si>
  <si>
    <t>DCC - Doskil</t>
  </si>
  <si>
    <t>DCD</t>
  </si>
  <si>
    <t>DCD - Dospump</t>
  </si>
  <si>
    <t>DCE</t>
  </si>
  <si>
    <t>DCE - Dosspruta</t>
  </si>
  <si>
    <t>DCF</t>
  </si>
  <si>
    <t>DCF - Droppstöd</t>
  </si>
  <si>
    <t>DCG</t>
  </si>
  <si>
    <t>DCG - Stödfot</t>
  </si>
  <si>
    <t>DCH</t>
  </si>
  <si>
    <t>DCH - Tablettdelare</t>
  </si>
  <si>
    <t>DCI</t>
  </si>
  <si>
    <t>DCI - Tablettkrossare</t>
  </si>
  <si>
    <t>DCJ</t>
  </si>
  <si>
    <t>DCJ - Tablettöverdrag</t>
  </si>
  <si>
    <t>DEA</t>
  </si>
  <si>
    <t>DE - Injektion</t>
  </si>
  <si>
    <t>DEA - Infusionspump</t>
  </si>
  <si>
    <t>DEB</t>
  </si>
  <si>
    <t>DEB - Infusionsset</t>
  </si>
  <si>
    <t>DEC</t>
  </si>
  <si>
    <t>DEC - Infusionstillbehör</t>
  </si>
  <si>
    <t>DED</t>
  </si>
  <si>
    <t>DED - Injektionspenna</t>
  </si>
  <si>
    <t>DEE</t>
  </si>
  <si>
    <t>DEE - Injektionstork</t>
  </si>
  <si>
    <t>DEF</t>
  </si>
  <si>
    <t>DEF - Injektionsvätska</t>
  </si>
  <si>
    <t>DEG</t>
  </si>
  <si>
    <t>DEG - Kanyler</t>
  </si>
  <si>
    <t>DEH</t>
  </si>
  <si>
    <t>DEH - Sprutor</t>
  </si>
  <si>
    <t>DEI</t>
  </si>
  <si>
    <t>DEI - Tillbehör injektion</t>
  </si>
  <si>
    <t>DEJ</t>
  </si>
  <si>
    <t>DEJ - Uppdragskanyl</t>
  </si>
  <si>
    <t>DFA</t>
  </si>
  <si>
    <t>DF - Stomi</t>
  </si>
  <si>
    <t>DFA - Bäcken</t>
  </si>
  <si>
    <t>DFB</t>
  </si>
  <si>
    <t>DFB - Kateter</t>
  </si>
  <si>
    <t>DFC</t>
  </si>
  <si>
    <t>DFC - Lakanskydd</t>
  </si>
  <si>
    <t>DFD</t>
  </si>
  <si>
    <t>DFD - Stomi</t>
  </si>
  <si>
    <t>DFE</t>
  </si>
  <si>
    <t>DFE - Urinflaska</t>
  </si>
  <si>
    <t>DFF</t>
  </si>
  <si>
    <t>DFF - Absorberande minibandage</t>
  </si>
  <si>
    <t>DFG</t>
  </si>
  <si>
    <t>DFG - Bälten</t>
  </si>
  <si>
    <t>DFH</t>
  </si>
  <si>
    <t>DFH - Förbandsmaterial</t>
  </si>
  <si>
    <t>DFI</t>
  </si>
  <si>
    <t>DFI - Glidmedel</t>
  </si>
  <si>
    <t>DFJ</t>
  </si>
  <si>
    <t>DFJ - Hudskydd, Tätande</t>
  </si>
  <si>
    <t>DFK</t>
  </si>
  <si>
    <t>DFK - Häftborttagningsmedel</t>
  </si>
  <si>
    <t>DFL</t>
  </si>
  <si>
    <t>DFL - Irrigationsartiklar</t>
  </si>
  <si>
    <t>DFM</t>
  </si>
  <si>
    <t>DFM - Kontinensproppar kolostomi</t>
  </si>
  <si>
    <t>DFN</t>
  </si>
  <si>
    <t>DFN - Platta m häftkoppling</t>
  </si>
  <si>
    <t>DFO</t>
  </si>
  <si>
    <t>DFO - Platta m kopplingsring</t>
  </si>
  <si>
    <t>DFP</t>
  </si>
  <si>
    <t>DFP - Sköljsprutor</t>
  </si>
  <si>
    <t>DFQ</t>
  </si>
  <si>
    <t>DFQ - Stomipåse sluten</t>
  </si>
  <si>
    <t>DFR</t>
  </si>
  <si>
    <t>DFR - Stomipåse tömbar</t>
  </si>
  <si>
    <t>DFS</t>
  </si>
  <si>
    <t>DFS - Stödgördel</t>
  </si>
  <si>
    <t>DFT</t>
  </si>
  <si>
    <t>DFT - Tillbehör plattor</t>
  </si>
  <si>
    <t>DFU</t>
  </si>
  <si>
    <t>DFU - Tillbehör påsar</t>
  </si>
  <si>
    <t>DGA</t>
  </si>
  <si>
    <t>DG - Nutrition</t>
  </si>
  <si>
    <t>DGA - Glutenfritt</t>
  </si>
  <si>
    <t>DGB</t>
  </si>
  <si>
    <t>DGB - Kosttillskott</t>
  </si>
  <si>
    <t>DGC</t>
  </si>
  <si>
    <t>DGC - Kosttillägg</t>
  </si>
  <si>
    <t>DGD</t>
  </si>
  <si>
    <t>DGD - Livsmedel RX</t>
  </si>
  <si>
    <t>DGE</t>
  </si>
  <si>
    <t>DGE - Sondnäring</t>
  </si>
  <si>
    <t>DGF</t>
  </si>
  <si>
    <t>DGF - Berikningsprodukter</t>
  </si>
  <si>
    <t>DGG</t>
  </si>
  <si>
    <t>DGG - Diabetes</t>
  </si>
  <si>
    <t>DGH</t>
  </si>
  <si>
    <t>DGH - Enzymer</t>
  </si>
  <si>
    <t>DGI</t>
  </si>
  <si>
    <t>DGI - Fenylketonuri (pku)</t>
  </si>
  <si>
    <t>DGJ</t>
  </si>
  <si>
    <t>DGJ - Gröt</t>
  </si>
  <si>
    <t>DGK</t>
  </si>
  <si>
    <t>DGK - Kosttillägg barn</t>
  </si>
  <si>
    <t>DGL</t>
  </si>
  <si>
    <t>DGL - Kosttillägg vuxen</t>
  </si>
  <si>
    <t>DGM</t>
  </si>
  <si>
    <t>DGM - Mag- och tarmsjukdom</t>
  </si>
  <si>
    <t>DGN</t>
  </si>
  <si>
    <t>DGN - Njursjukdom</t>
  </si>
  <si>
    <t>DGO</t>
  </si>
  <si>
    <t>DGO - Proteinreducerande</t>
  </si>
  <si>
    <t>DGQ</t>
  </si>
  <si>
    <t>DGQ - Specialnäring barn</t>
  </si>
  <si>
    <t>DGR</t>
  </si>
  <si>
    <t>DGR - Övrigt</t>
  </si>
  <si>
    <t>DGS</t>
  </si>
  <si>
    <t>DGS - Sondnäring barn</t>
  </si>
  <si>
    <t>DHA</t>
  </si>
  <si>
    <t>DH - Sårvård</t>
  </si>
  <si>
    <t>DHA - Binda</t>
  </si>
  <si>
    <t>DHB</t>
  </si>
  <si>
    <t>DHB - Hudbarriärskydd</t>
  </si>
  <si>
    <t>DHC</t>
  </si>
  <si>
    <t>DHC - Häfta</t>
  </si>
  <si>
    <t>DHD</t>
  </si>
  <si>
    <t>DHD - Kompress</t>
  </si>
  <si>
    <t>DHE</t>
  </si>
  <si>
    <t>DHE - Platta</t>
  </si>
  <si>
    <t>DHF</t>
  </si>
  <si>
    <t>DHF - Plåster</t>
  </si>
  <si>
    <t>DHG</t>
  </si>
  <si>
    <t>DHG - Strumpa</t>
  </si>
  <si>
    <t>DHH</t>
  </si>
  <si>
    <t>DHH - Strumpa klass 1</t>
  </si>
  <si>
    <t>DHI</t>
  </si>
  <si>
    <t>DHI - Strumpa klass 2</t>
  </si>
  <si>
    <t>DHJ</t>
  </si>
  <si>
    <t>DHJ - Stödbälte</t>
  </si>
  <si>
    <t>DHK</t>
  </si>
  <si>
    <t>DHK - Sår- och förbandsmaterial</t>
  </si>
  <si>
    <t>DHL</t>
  </si>
  <si>
    <t>DHL - Tejp</t>
  </si>
  <si>
    <t>DHM</t>
  </si>
  <si>
    <t>DHM - Ockulationsbandage</t>
  </si>
  <si>
    <t>DIA</t>
  </si>
  <si>
    <t>DI - Övrigt</t>
  </si>
  <si>
    <t>DIA - Batteri</t>
  </si>
  <si>
    <t>DIB</t>
  </si>
  <si>
    <t>DIB - Beredning</t>
  </si>
  <si>
    <t>DIC</t>
  </si>
  <si>
    <t>DIC - Gas</t>
  </si>
  <si>
    <t>DID</t>
  </si>
  <si>
    <t>DID - Hudrengöringsmedel</t>
  </si>
  <si>
    <t>DIE</t>
  </si>
  <si>
    <t>DIE - Hygien/Skydd</t>
  </si>
  <si>
    <t>DIF</t>
  </si>
  <si>
    <t>DIF - Inhalation/Nebulisering</t>
  </si>
  <si>
    <t>DIG</t>
  </si>
  <si>
    <t>DIG - Kanylburk</t>
  </si>
  <si>
    <t>DIH</t>
  </si>
  <si>
    <t>DIH - Kemikalie</t>
  </si>
  <si>
    <t>DII</t>
  </si>
  <si>
    <t>DII - Spolvätska</t>
  </si>
  <si>
    <t>DIJ</t>
  </si>
  <si>
    <t>DIJ - Tester &amp; Reagenser</t>
  </si>
  <si>
    <t>DIK</t>
  </si>
  <si>
    <t>DIK - TNS</t>
  </si>
  <si>
    <t>DIL</t>
  </si>
  <si>
    <t>DIL - Väska</t>
  </si>
  <si>
    <t>DIM</t>
  </si>
  <si>
    <t>DIM - Övrigt</t>
  </si>
  <si>
    <t>DIN</t>
  </si>
  <si>
    <t>DIN - Övrigt ej autodist</t>
  </si>
  <si>
    <t>DJA</t>
  </si>
  <si>
    <t>DJ - Urinkateter</t>
  </si>
  <si>
    <t>DJA - Urinkateter</t>
  </si>
  <si>
    <t>DKA</t>
  </si>
  <si>
    <t>DK - Gastillbehör</t>
  </si>
  <si>
    <t>DKA - Grimma</t>
  </si>
  <si>
    <t>DKB</t>
  </si>
  <si>
    <t>DKB - Mask</t>
  </si>
  <si>
    <t>DLA</t>
  </si>
  <si>
    <t>DL - Infusion</t>
  </si>
  <si>
    <t>DLA - Infusionshjälpmedel</t>
  </si>
  <si>
    <t>DLB</t>
  </si>
  <si>
    <t>DLB - Infusionshjälpmedel dialys</t>
  </si>
  <si>
    <t>DMA</t>
  </si>
  <si>
    <t>DM - Inhalation</t>
  </si>
  <si>
    <t>DMA - Inhalationshjälpmedel</t>
  </si>
  <si>
    <t>DNA</t>
  </si>
  <si>
    <t>DN - Tester</t>
  </si>
  <si>
    <t>DNA - Mask</t>
  </si>
  <si>
    <t>DNB</t>
  </si>
  <si>
    <t>DNB - Tester</t>
  </si>
  <si>
    <t>FAA</t>
  </si>
  <si>
    <t>F - Receptbelagda läkemedel</t>
  </si>
  <si>
    <t>FA - Apoteksproduktion</t>
  </si>
  <si>
    <t>FAA - Apoteksproduktion</t>
  </si>
  <si>
    <t>FBA</t>
  </si>
  <si>
    <t>FB - Extempore</t>
  </si>
  <si>
    <t>FBA - Extempore</t>
  </si>
  <si>
    <t>FBB</t>
  </si>
  <si>
    <t>FBB - Prioriterad extempore</t>
  </si>
  <si>
    <t>FCA</t>
  </si>
  <si>
    <t>FC - Generika</t>
  </si>
  <si>
    <t>FCA - Generika</t>
  </si>
  <si>
    <t>FCB</t>
  </si>
  <si>
    <t>FCB - Generika PI</t>
  </si>
  <si>
    <t>FCC</t>
  </si>
  <si>
    <t>FCC - Generika ej autodist</t>
  </si>
  <si>
    <t>FDA</t>
  </si>
  <si>
    <t>FD - Licens</t>
  </si>
  <si>
    <t>FDA - Licens</t>
  </si>
  <si>
    <t>FEA</t>
  </si>
  <si>
    <t>FE - Original</t>
  </si>
  <si>
    <t>FEA - Original</t>
  </si>
  <si>
    <t>FEB</t>
  </si>
  <si>
    <t>FEB - Original PI</t>
  </si>
  <si>
    <t>FEC</t>
  </si>
  <si>
    <t>FEC - Original ej autodist</t>
  </si>
  <si>
    <t>FED</t>
  </si>
  <si>
    <t>FED - Original NI</t>
  </si>
  <si>
    <t>FFA</t>
  </si>
  <si>
    <t>FF - Parallellimport</t>
  </si>
  <si>
    <t>FFA - PI Veterinär</t>
  </si>
  <si>
    <t>FFB</t>
  </si>
  <si>
    <t>FFB - Parallellimport</t>
  </si>
  <si>
    <t>FFC</t>
  </si>
  <si>
    <t>FFC - PI Generika</t>
  </si>
  <si>
    <t>FHA</t>
  </si>
  <si>
    <t>FH - Veterinär</t>
  </si>
  <si>
    <t>FHA - Veterinär</t>
  </si>
  <si>
    <t>FHB</t>
  </si>
  <si>
    <t>FHB - Veterinär PI</t>
  </si>
  <si>
    <t>FHC</t>
  </si>
  <si>
    <t>FHC - Veterinär ej autodist</t>
  </si>
  <si>
    <t>IAA</t>
  </si>
  <si>
    <t>IA - Tjänster</t>
  </si>
  <si>
    <t>IAA - Mätning/analys</t>
  </si>
  <si>
    <t>IAB</t>
  </si>
  <si>
    <t>IAB - Rådgivningstjänster</t>
  </si>
  <si>
    <t>IBB</t>
  </si>
  <si>
    <t>IBB - Övrigt</t>
  </si>
  <si>
    <t>IBC</t>
  </si>
  <si>
    <t>IBC - Ej ingå i omsättning</t>
  </si>
  <si>
    <r>
      <t xml:space="preserve">Artikelklass
</t>
    </r>
    <r>
      <rPr>
        <sz val="10"/>
        <color theme="1"/>
        <rFont val="Calibri"/>
        <family val="2"/>
        <scheme val="minor"/>
      </rPr>
      <t>Söks fram i HA0704</t>
    </r>
  </si>
  <si>
    <r>
      <t xml:space="preserve">Datum för inläsning
</t>
    </r>
    <r>
      <rPr>
        <sz val="10"/>
        <color theme="1"/>
        <rFont val="Calibri"/>
        <family val="2"/>
        <scheme val="minor"/>
      </rPr>
      <t xml:space="preserve">
Ange datum</t>
    </r>
  </si>
  <si>
    <r>
      <t xml:space="preserve">PSID
</t>
    </r>
    <r>
      <rPr>
        <sz val="10"/>
        <color theme="1"/>
        <rFont val="Calibri"/>
        <family val="2"/>
        <scheme val="minor"/>
      </rPr>
      <t>Ange PSID</t>
    </r>
  </si>
  <si>
    <t xml:space="preserve">Direktlevererad eller via AHL?
</t>
  </si>
  <si>
    <r>
      <t xml:space="preserve">Varumärke 
</t>
    </r>
    <r>
      <rPr>
        <sz val="10"/>
        <color theme="1"/>
        <rFont val="Calibri"/>
        <family val="2"/>
        <scheme val="minor"/>
      </rPr>
      <t>Skrivs i versaler utan Å, Ä, Ö.
Ex. HJARTAT</t>
    </r>
  </si>
  <si>
    <t xml:space="preserve">Moms
</t>
  </si>
  <si>
    <t xml:space="preserve">Momskod
</t>
  </si>
  <si>
    <t xml:space="preserve">Beräkningskolumn
</t>
  </si>
  <si>
    <r>
      <t xml:space="preserve">AUP 
</t>
    </r>
    <r>
      <rPr>
        <sz val="10"/>
        <color theme="1"/>
        <rFont val="Calibri"/>
        <family val="2"/>
        <scheme val="minor"/>
      </rPr>
      <t>exkl. moms</t>
    </r>
  </si>
  <si>
    <r>
      <t xml:space="preserve">AUP
</t>
    </r>
    <r>
      <rPr>
        <sz val="10"/>
        <color theme="1"/>
        <rFont val="Calibri"/>
        <family val="2"/>
        <scheme val="minor"/>
      </rPr>
      <t>Marginal kr</t>
    </r>
  </si>
  <si>
    <r>
      <t xml:space="preserve">Webbpris 
</t>
    </r>
    <r>
      <rPr>
        <sz val="10"/>
        <color theme="1"/>
        <rFont val="Calibri"/>
        <family val="2"/>
        <scheme val="minor"/>
      </rPr>
      <t>Exkl. moms</t>
    </r>
  </si>
  <si>
    <r>
      <t xml:space="preserve">Webbpris
</t>
    </r>
    <r>
      <rPr>
        <sz val="10"/>
        <color theme="1"/>
        <rFont val="Calibri"/>
        <family val="2"/>
        <scheme val="minor"/>
      </rPr>
      <t>Marginal</t>
    </r>
    <r>
      <rPr>
        <b/>
        <sz val="10"/>
        <color theme="1"/>
        <rFont val="Calibri"/>
        <family val="2"/>
        <scheme val="minor"/>
      </rPr>
      <t xml:space="preserve"> </t>
    </r>
    <r>
      <rPr>
        <sz val="10"/>
        <color theme="1"/>
        <rFont val="Calibri"/>
        <family val="2"/>
        <scheme val="minor"/>
      </rPr>
      <t xml:space="preserve">kr </t>
    </r>
  </si>
  <si>
    <t xml:space="preserve">Artikelbenämning </t>
  </si>
  <si>
    <t>data</t>
  </si>
  <si>
    <t>Läsas in?</t>
  </si>
  <si>
    <t>AHL/Direkt?</t>
  </si>
  <si>
    <r>
      <t xml:space="preserve">Nordiskt Varunummer
</t>
    </r>
    <r>
      <rPr>
        <sz val="10"/>
        <color theme="1"/>
        <rFont val="Calibri"/>
        <family val="2"/>
        <scheme val="minor"/>
      </rPr>
      <t xml:space="preserve">
</t>
    </r>
    <r>
      <rPr>
        <b/>
        <sz val="10"/>
        <color theme="1"/>
        <rFont val="Calibri"/>
        <family val="2"/>
        <scheme val="minor"/>
      </rPr>
      <t xml:space="preserve">Anges endast för OTC, annars blank
</t>
    </r>
    <r>
      <rPr>
        <sz val="10"/>
        <color theme="1"/>
        <rFont val="Calibri"/>
        <family val="2"/>
        <scheme val="minor"/>
      </rPr>
      <t xml:space="preserve">
[6 siffror]</t>
    </r>
  </si>
  <si>
    <r>
      <t xml:space="preserve">Om OTC eller Kosttillskott 
</t>
    </r>
    <r>
      <rPr>
        <sz val="10"/>
        <rFont val="Calibri"/>
        <family val="2"/>
        <scheme val="minor"/>
      </rPr>
      <t xml:space="preserve">
</t>
    </r>
    <r>
      <rPr>
        <b/>
        <sz val="10"/>
        <rFont val="Calibri"/>
        <family val="2"/>
        <scheme val="minor"/>
      </rPr>
      <t>Ange endast om OTC eller Kosttillskott</t>
    </r>
    <r>
      <rPr>
        <sz val="10"/>
        <rFont val="Calibri"/>
        <family val="2"/>
        <scheme val="minor"/>
      </rPr>
      <t xml:space="preserve">
[Alternativ]</t>
    </r>
  </si>
  <si>
    <r>
      <t>Artikelbenämning</t>
    </r>
    <r>
      <rPr>
        <sz val="11"/>
        <color theme="1"/>
        <rFont val="Calibri"/>
        <family val="2"/>
        <scheme val="minor"/>
      </rPr>
      <t xml:space="preserve">
Ej redigerbart värde - hämtas från flik: 
1. Artikeldata Grund</t>
    </r>
  </si>
  <si>
    <r>
      <t xml:space="preserve">EAN + Artikelbenämning
</t>
    </r>
    <r>
      <rPr>
        <sz val="10"/>
        <color theme="1"/>
        <rFont val="Calibri"/>
        <family val="2"/>
        <scheme val="minor"/>
      </rPr>
      <t>Ej redigerbart värde - hämtas från flik: 
1. Artikeldata Grund</t>
    </r>
  </si>
  <si>
    <r>
      <t xml:space="preserve">EAN + Artikelbenämning
</t>
    </r>
    <r>
      <rPr>
        <sz val="10"/>
        <color theme="1"/>
        <rFont val="Calibri"/>
        <family val="2"/>
        <scheme val="minor"/>
      </rPr>
      <t xml:space="preserve">
Ej redigerbart värde - hämtas från flik: 
1. Artikeldata Grund</t>
    </r>
  </si>
  <si>
    <r>
      <t xml:space="preserve">Artikelbenämning 
</t>
    </r>
    <r>
      <rPr>
        <sz val="10"/>
        <color theme="1"/>
        <rFont val="Calibri"/>
        <family val="2"/>
        <scheme val="minor"/>
      </rPr>
      <t xml:space="preserve">
Ej redigerbart värde - hämtas från flik: 
1. Artikeldata Grund</t>
    </r>
  </si>
  <si>
    <r>
      <t xml:space="preserve">EAN
</t>
    </r>
    <r>
      <rPr>
        <sz val="10"/>
        <color theme="1"/>
        <rFont val="Calibri"/>
        <family val="2"/>
        <scheme val="minor"/>
      </rPr>
      <t xml:space="preserve">
Ej redigerbart värde - hämtas från flik: 
1. Artikeldata Grund</t>
    </r>
  </si>
  <si>
    <r>
      <t xml:space="preserve">EAN/GTIN
</t>
    </r>
    <r>
      <rPr>
        <sz val="11"/>
        <rFont val="Calibri"/>
        <family val="2"/>
        <scheme val="minor"/>
      </rPr>
      <t>Ej redigerbart värde - hämtas från flik: 
1. Artikeldata Grund</t>
    </r>
  </si>
  <si>
    <r>
      <t xml:space="preserve">Bilddatabas
</t>
    </r>
    <r>
      <rPr>
        <sz val="10"/>
        <rFont val="Calibri"/>
        <family val="2"/>
        <scheme val="minor"/>
      </rPr>
      <t>Ange vilken bilddatabas som produktbilden är uppladdad i eller mailadress till den som har bild eller fyll i länk till bild</t>
    </r>
  </si>
  <si>
    <r>
      <t xml:space="preserve">Ersätter PSID 
</t>
    </r>
    <r>
      <rPr>
        <sz val="10"/>
        <color theme="1"/>
        <rFont val="Calibri"/>
        <family val="2"/>
        <scheme val="minor"/>
      </rPr>
      <t>(fylls i om det är en direkt ersättning, tex uppdatering av en produkt)</t>
    </r>
    <r>
      <rPr>
        <b/>
        <sz val="10"/>
        <color theme="1"/>
        <rFont val="Calibri"/>
        <family val="2"/>
        <scheme val="minor"/>
      </rPr>
      <t xml:space="preserve">. 
</t>
    </r>
    <r>
      <rPr>
        <sz val="10"/>
        <color theme="1"/>
        <rFont val="Calibri"/>
        <family val="2"/>
        <scheme val="minor"/>
      </rPr>
      <t>Ange PSID</t>
    </r>
  </si>
  <si>
    <t>Momsfritt</t>
  </si>
  <si>
    <t>KC E-handel</t>
  </si>
  <si>
    <t>KC Butik</t>
  </si>
  <si>
    <t>EAN på DFP</t>
  </si>
  <si>
    <t>37D - Obalanserad hårbotten</t>
  </si>
  <si>
    <t>3 = Aerosol (UN-1950)</t>
  </si>
  <si>
    <t>CZMDR</t>
  </si>
  <si>
    <r>
      <t xml:space="preserve">Egenskap/Attribut
</t>
    </r>
    <r>
      <rPr>
        <sz val="10"/>
        <color theme="1"/>
        <rFont val="Calibri"/>
        <family val="2"/>
        <scheme val="minor"/>
      </rPr>
      <t>(ex. Snabbtorkande)</t>
    </r>
    <r>
      <rPr>
        <b/>
        <sz val="10"/>
        <color theme="1"/>
        <rFont val="Calibri"/>
        <family val="2"/>
        <scheme val="minor"/>
      </rPr>
      <t xml:space="preserve">
vid OTC anges substans 
</t>
    </r>
    <r>
      <rPr>
        <sz val="10"/>
        <color theme="1"/>
        <rFont val="Calibri"/>
        <family val="2"/>
        <scheme val="minor"/>
      </rPr>
      <t>(Ex. Paracetamol)</t>
    </r>
    <r>
      <rPr>
        <b/>
        <sz val="10"/>
        <color theme="1"/>
        <rFont val="Calibri"/>
        <family val="2"/>
        <scheme val="minor"/>
      </rPr>
      <t xml:space="preserve">
Max 25 tecken </t>
    </r>
    <r>
      <rPr>
        <sz val="10"/>
        <color theme="1"/>
        <rFont val="Calibri"/>
        <family val="2"/>
        <scheme val="minor"/>
      </rPr>
      <t xml:space="preserve">
[Fritext]</t>
    </r>
  </si>
  <si>
    <r>
      <t xml:space="preserve">Säljande budskap
</t>
    </r>
    <r>
      <rPr>
        <sz val="10"/>
        <color theme="1"/>
        <rFont val="Calibri"/>
        <family val="2"/>
        <scheme val="minor"/>
      </rPr>
      <t>Ange ett säljande budskap</t>
    </r>
    <r>
      <rPr>
        <b/>
        <sz val="10"/>
        <color theme="1"/>
        <rFont val="Calibri"/>
        <family val="2"/>
        <scheme val="minor"/>
      </rPr>
      <t xml:space="preserve">
Max 125 tecken</t>
    </r>
    <r>
      <rPr>
        <sz val="10"/>
        <color theme="1"/>
        <rFont val="Calibri"/>
        <family val="2"/>
        <scheme val="minor"/>
      </rPr>
      <t xml:space="preserve">
[Fritext]</t>
    </r>
  </si>
  <si>
    <r>
      <t xml:space="preserve">Extratips
</t>
    </r>
    <r>
      <rPr>
        <sz val="10"/>
        <color theme="1"/>
        <rFont val="Calibri"/>
        <family val="2"/>
        <scheme val="minor"/>
      </rPr>
      <t>Ange extratips</t>
    </r>
    <r>
      <rPr>
        <b/>
        <sz val="10"/>
        <color theme="1"/>
        <rFont val="Calibri"/>
        <family val="2"/>
        <scheme val="minor"/>
      </rPr>
      <t xml:space="preserve">
Max 82 tecken
</t>
    </r>
    <r>
      <rPr>
        <sz val="10"/>
        <color theme="1"/>
        <rFont val="Calibri"/>
        <family val="2"/>
        <scheme val="minor"/>
      </rPr>
      <t>[Fritext]</t>
    </r>
  </si>
  <si>
    <r>
      <t xml:space="preserve">Artikelnamn
</t>
    </r>
    <r>
      <rPr>
        <sz val="10"/>
        <color theme="1"/>
        <rFont val="Calibri"/>
        <family val="2"/>
        <scheme val="minor"/>
      </rPr>
      <t xml:space="preserve">Skall inledas med Varumärke
</t>
    </r>
    <r>
      <rPr>
        <b/>
        <sz val="10"/>
        <color theme="1"/>
        <rFont val="Calibri"/>
        <family val="2"/>
        <scheme val="minor"/>
      </rPr>
      <t xml:space="preserve">
Max 30 tecken</t>
    </r>
    <r>
      <rPr>
        <sz val="10"/>
        <color theme="1"/>
        <rFont val="Calibri"/>
        <family val="2"/>
        <scheme val="minor"/>
      </rPr>
      <t xml:space="preserve">
[Fritext]</t>
    </r>
  </si>
  <si>
    <t>Skall läsas in?</t>
  </si>
  <si>
    <r>
      <t xml:space="preserve">Varugrupp 
</t>
    </r>
    <r>
      <rPr>
        <sz val="10"/>
        <color theme="1"/>
        <rFont val="Calibri"/>
        <family val="2"/>
        <scheme val="minor"/>
      </rPr>
      <t xml:space="preserve">
Ange Varugrupp</t>
    </r>
  </si>
  <si>
    <r>
      <t xml:space="preserve">
Artikelgrupp
</t>
    </r>
    <r>
      <rPr>
        <sz val="10"/>
        <color theme="1"/>
        <rFont val="Calibri"/>
        <family val="2"/>
        <scheme val="minor"/>
      </rPr>
      <t xml:space="preserve">
Ange 
Artikelgrupp</t>
    </r>
    <r>
      <rPr>
        <b/>
        <sz val="10"/>
        <color theme="1"/>
        <rFont val="Calibri"/>
        <family val="2"/>
        <scheme val="minor"/>
      </rPr>
      <t xml:space="preserve">
</t>
    </r>
  </si>
  <si>
    <r>
      <t xml:space="preserve">Beskrivande benämning
</t>
    </r>
    <r>
      <rPr>
        <sz val="10"/>
        <color theme="1"/>
        <rFont val="Calibri"/>
        <family val="2"/>
        <scheme val="minor"/>
      </rPr>
      <t>Ange en beskrivande text (hylltext)</t>
    </r>
    <r>
      <rPr>
        <b/>
        <sz val="10"/>
        <color theme="1"/>
        <rFont val="Calibri"/>
        <family val="2"/>
        <scheme val="minor"/>
      </rPr>
      <t xml:space="preserve">
Max 33 tecken</t>
    </r>
    <r>
      <rPr>
        <sz val="10"/>
        <color theme="1"/>
        <rFont val="Calibri"/>
        <family val="2"/>
        <scheme val="minor"/>
      </rPr>
      <t xml:space="preserve">
[Fritext]</t>
    </r>
  </si>
  <si>
    <t>Kod</t>
  </si>
  <si>
    <t>Beskrivning</t>
  </si>
  <si>
    <t>Kosmetisk</t>
  </si>
  <si>
    <t>Medicinsk</t>
  </si>
  <si>
    <t>Fotsvamp</t>
  </si>
  <si>
    <t>Nagelbehandling</t>
  </si>
  <si>
    <t>Vårtmedel</t>
  </si>
  <si>
    <t>Lenande</t>
  </si>
  <si>
    <t>Hostdämpande</t>
  </si>
  <si>
    <t>Slemlösande</t>
  </si>
  <si>
    <t>Lindra förkylning</t>
  </si>
  <si>
    <t>Avsvällande nässpray/droppar</t>
  </si>
  <si>
    <t>Eksem och klåda</t>
  </si>
  <si>
    <t>Barn Förkylning</t>
  </si>
  <si>
    <t>Barn Mage</t>
  </si>
  <si>
    <t>Barn Salva</t>
  </si>
  <si>
    <t>Barn Skorv</t>
  </si>
  <si>
    <t>Fibrer</t>
  </si>
  <si>
    <t>Laxerande</t>
  </si>
  <si>
    <t>Tarmstimulerande</t>
  </si>
  <si>
    <t>Volymökande</t>
  </si>
  <si>
    <t>Gaser &amp; Orolig mage</t>
  </si>
  <si>
    <t>Snabbverkande</t>
  </si>
  <si>
    <t>Intolerans laktos</t>
  </si>
  <si>
    <t>Intolerans Gluten</t>
  </si>
  <si>
    <t>Stoppande</t>
  </si>
  <si>
    <t>Hemorrojder</t>
  </si>
  <si>
    <t>Sprickor/klåda</t>
  </si>
  <si>
    <t>Stor förpackning</t>
  </si>
  <si>
    <t>Självtester</t>
  </si>
  <si>
    <t>Munsår</t>
  </si>
  <si>
    <t>Vårdnära</t>
  </si>
  <si>
    <t>Tabletter &amp; pulver</t>
  </si>
  <si>
    <t>Pulver &amp; Shakes</t>
  </si>
  <si>
    <t>Lågkalorimåltid</t>
  </si>
  <si>
    <t>Lusmedel</t>
  </si>
  <si>
    <t>Mjäll</t>
  </si>
  <si>
    <t>Ägglossning</t>
  </si>
  <si>
    <t>Könssjukdomar</t>
  </si>
  <si>
    <t>Intimbesvär</t>
  </si>
  <si>
    <t>Graviditet</t>
  </si>
  <si>
    <t>Underlivsbesvär</t>
  </si>
  <si>
    <t>Urinläckage</t>
  </si>
  <si>
    <t>Knipkulor</t>
  </si>
  <si>
    <t>Bakteriedödande</t>
  </si>
  <si>
    <t>Blåsor</t>
  </si>
  <si>
    <t>Fixering</t>
  </si>
  <si>
    <t>Rengöring</t>
  </si>
  <si>
    <t>Tandskenor</t>
  </si>
  <si>
    <t>Kondomer</t>
  </si>
  <si>
    <t>Glidmedel</t>
  </si>
  <si>
    <t>Dildos</t>
  </si>
  <si>
    <t>Klitorisvibratorer</t>
  </si>
  <si>
    <t>Penispump &amp; penisring</t>
  </si>
  <si>
    <t>Prostata &amp; Anal</t>
  </si>
  <si>
    <t>Rengöring sexhjälpmedel</t>
  </si>
  <si>
    <t>Sexhjälpmedel Övrigt</t>
  </si>
  <si>
    <t>Öga Övrigt</t>
  </si>
  <si>
    <t>Öronbehandlande</t>
  </si>
  <si>
    <t>Blodglukosmätare</t>
  </si>
  <si>
    <t>Bärsystem</t>
  </si>
  <si>
    <t>Insulinpump och tillbehör</t>
  </si>
  <si>
    <t>Insulinspruta</t>
  </si>
  <si>
    <t>Lansetter</t>
  </si>
  <si>
    <t>Pennkanyler</t>
  </si>
  <si>
    <t>Teststickor</t>
  </si>
  <si>
    <t>Dosbägare</t>
  </si>
  <si>
    <t>Doskil</t>
  </si>
  <si>
    <t>Dospump</t>
  </si>
  <si>
    <t>Dosspruta</t>
  </si>
  <si>
    <t>Droppstöd</t>
  </si>
  <si>
    <t>Infusionspump</t>
  </si>
  <si>
    <t>Infusionsset</t>
  </si>
  <si>
    <t>Infusionstillbehör</t>
  </si>
  <si>
    <t>Injektionstork</t>
  </si>
  <si>
    <t>Injektionsvätska</t>
  </si>
  <si>
    <t>Kanyler</t>
  </si>
  <si>
    <t>Sprutor</t>
  </si>
  <si>
    <t>Kateter</t>
  </si>
  <si>
    <t>Urinflaska</t>
  </si>
  <si>
    <t>Förbandsmaterial</t>
  </si>
  <si>
    <t>Sköljsprutor</t>
  </si>
  <si>
    <t>Glutenfritt</t>
  </si>
  <si>
    <t>Kosttillskott</t>
  </si>
  <si>
    <t>Kosttillägg</t>
  </si>
  <si>
    <t>Livsmedel RX</t>
  </si>
  <si>
    <t>Sondnäring</t>
  </si>
  <si>
    <t>Binda</t>
  </si>
  <si>
    <t>Häfta</t>
  </si>
  <si>
    <t>Kompress</t>
  </si>
  <si>
    <t>Plåster</t>
  </si>
  <si>
    <t>Stödbälte</t>
  </si>
  <si>
    <t>Sår- och förbandsmaterial</t>
  </si>
  <si>
    <t>Tejp</t>
  </si>
  <si>
    <t>Batteri</t>
  </si>
  <si>
    <t>Hudrengöringsmedel</t>
  </si>
  <si>
    <t>Hygien/Skydd</t>
  </si>
  <si>
    <t>Inhalation/Nebulisering</t>
  </si>
  <si>
    <t>Kanylburk</t>
  </si>
  <si>
    <t>Kemikalie</t>
  </si>
  <si>
    <t>Spolvätska</t>
  </si>
  <si>
    <t>Tester &amp; Reagenser</t>
  </si>
  <si>
    <t>TNS</t>
  </si>
  <si>
    <t>Väska</t>
  </si>
  <si>
    <t>Övrigt</t>
  </si>
  <si>
    <t>Infusionshjälpmedel</t>
  </si>
  <si>
    <t>Apoteksproduktion</t>
  </si>
  <si>
    <t>Veterinär</t>
  </si>
  <si>
    <t>Känsliga artikelgrupper (GDPR)</t>
  </si>
  <si>
    <t>Auto</t>
  </si>
  <si>
    <t xml:space="preserve">4.Inköpsdata 
Moms vid Fsg
</t>
  </si>
  <si>
    <t>Kategori</t>
  </si>
  <si>
    <t>Accessoarer</t>
  </si>
  <si>
    <t>Allergi</t>
  </si>
  <si>
    <t>Ansikte</t>
  </si>
  <si>
    <t>Bett och stick</t>
  </si>
  <si>
    <t>Böcker</t>
  </si>
  <si>
    <t>Djurvård</t>
  </si>
  <si>
    <t>Dofter</t>
  </si>
  <si>
    <t>Fot</t>
  </si>
  <si>
    <t>Förkylning</t>
  </si>
  <si>
    <t>Halkskydd</t>
  </si>
  <si>
    <t>Hand</t>
  </si>
  <si>
    <t>Hudbesvär</t>
  </si>
  <si>
    <t>Hushåll</t>
  </si>
  <si>
    <t>Hår</t>
  </si>
  <si>
    <t>Hårbesvär</t>
  </si>
  <si>
    <t>Hälsotjänster</t>
  </si>
  <si>
    <t>Intimtester</t>
  </si>
  <si>
    <t>Intimvård</t>
  </si>
  <si>
    <t>Kläder</t>
  </si>
  <si>
    <t>Kroppsvård</t>
  </si>
  <si>
    <t>Lilla hjärtat - barn</t>
  </si>
  <si>
    <t>Mage</t>
  </si>
  <si>
    <t>Makeup</t>
  </si>
  <si>
    <t>Man</t>
  </si>
  <si>
    <t>Medicinskt Förbrukningsmtrl</t>
  </si>
  <si>
    <t>Mensskydd</t>
  </si>
  <si>
    <t>Munbesvär</t>
  </si>
  <si>
    <t>Reflexer</t>
  </si>
  <si>
    <t>Rogivande</t>
  </si>
  <si>
    <t>Rökfri</t>
  </si>
  <si>
    <t>Sex</t>
  </si>
  <si>
    <t>Smycken</t>
  </si>
  <si>
    <t>Stöd &amp; Hjälpmedel</t>
  </si>
  <si>
    <t>Sår</t>
  </si>
  <si>
    <t>Tandvård</t>
  </si>
  <si>
    <t>Träning</t>
  </si>
  <si>
    <t>Vikt</t>
  </si>
  <si>
    <t>Vitaminer &amp; Kosttillskott</t>
  </si>
  <si>
    <t>Värk &amp; Feber</t>
  </si>
  <si>
    <t>Äta &amp; Dricka</t>
  </si>
  <si>
    <t>Ögon</t>
  </si>
  <si>
    <t>Öron</t>
  </si>
  <si>
    <t>Hållbarhet</t>
  </si>
  <si>
    <r>
      <t xml:space="preserve">Närproducerad?
</t>
    </r>
    <r>
      <rPr>
        <sz val="11"/>
        <rFont val="Calibri"/>
        <family val="2"/>
        <scheme val="minor"/>
      </rPr>
      <t xml:space="preserve">Slutprodukten är </t>
    </r>
    <r>
      <rPr>
        <b/>
        <sz val="11"/>
        <rFont val="Calibri"/>
        <family val="2"/>
        <scheme val="minor"/>
      </rPr>
      <t xml:space="preserve">tillverkad </t>
    </r>
    <r>
      <rPr>
        <b/>
        <u/>
        <sz val="11"/>
        <rFont val="Calibri"/>
        <family val="2"/>
        <scheme val="minor"/>
      </rPr>
      <t>OCH</t>
    </r>
    <r>
      <rPr>
        <b/>
        <sz val="11"/>
        <rFont val="Calibri"/>
        <family val="2"/>
        <scheme val="minor"/>
      </rPr>
      <t xml:space="preserve"> förpackad</t>
    </r>
    <r>
      <rPr>
        <sz val="11"/>
        <rFont val="Calibri"/>
        <family val="2"/>
        <scheme val="minor"/>
      </rPr>
      <t xml:space="preserve"> i Norden
(Sverige, Norge, Danmark, Finland, Island)</t>
    </r>
  </si>
  <si>
    <r>
      <t xml:space="preserve">Hållbar förpackning?
</t>
    </r>
    <r>
      <rPr>
        <sz val="11"/>
        <rFont val="Calibri"/>
        <family val="2"/>
        <scheme val="minor"/>
      </rPr>
      <t xml:space="preserve">Produkten har ingen ytterförpackning </t>
    </r>
    <r>
      <rPr>
        <b/>
        <u/>
        <sz val="11"/>
        <rFont val="Calibri"/>
        <family val="2"/>
        <scheme val="minor"/>
      </rPr>
      <t>OCH</t>
    </r>
    <r>
      <rPr>
        <sz val="11"/>
        <rFont val="Calibri"/>
        <family val="2"/>
        <scheme val="minor"/>
      </rPr>
      <t xml:space="preserve"> produktförpacknignen innehåller återvunnet eller biobaserat material </t>
    </r>
  </si>
  <si>
    <r>
      <t xml:space="preserve">BRYTSPÄRR
</t>
    </r>
    <r>
      <rPr>
        <sz val="10"/>
        <color theme="1"/>
        <rFont val="Calibri"/>
        <family val="2"/>
        <scheme val="minor"/>
      </rPr>
      <t xml:space="preserve">Om beställningar ska avrundas till närmsta större enhet ange då samma värde som i Kol U - annars lämna blank. </t>
    </r>
    <r>
      <rPr>
        <b/>
        <sz val="10"/>
        <color theme="1"/>
        <rFont val="Calibri"/>
        <family val="2"/>
        <scheme val="minor"/>
      </rPr>
      <t xml:space="preserve">
</t>
    </r>
  </si>
  <si>
    <r>
      <t xml:space="preserve">
Denna fil används av Apotek Hjärtat för inhämtning av artikeldata från leverantörer. Mallen används för registrering av nyheter samt för komplettering av artikeldata på befintliga artiklar.
Angiven data används vid inläsning av artikeldata in till våra affärssystem, det är således av</t>
    </r>
    <r>
      <rPr>
        <b/>
        <sz val="10"/>
        <color theme="1"/>
        <rFont val="Arial"/>
        <family val="2"/>
      </rPr>
      <t xml:space="preserve"> yttersta vikt att information anges korrekt</t>
    </r>
    <r>
      <rPr>
        <sz val="10"/>
        <color theme="1"/>
        <rFont val="Arial"/>
        <family val="2"/>
      </rPr>
      <t xml:space="preserve">, efter instruktioner och till fullo. </t>
    </r>
    <r>
      <rPr>
        <b/>
        <sz val="10"/>
        <color theme="1"/>
        <rFont val="Arial"/>
        <family val="2"/>
      </rPr>
      <t>Ni som leverantör är ansvarig för kvaliteten i de uppgifter som lämnas i mallen.</t>
    </r>
    <r>
      <rPr>
        <sz val="10"/>
        <color theme="1"/>
        <rFont val="Arial"/>
        <family val="2"/>
      </rPr>
      <t xml:space="preserve"> Om artikeldatamallen är ofullständig eller ej korrekt ifylld kommer artiklarna ej kunna hanteras av Apotek Hjärtat. Så var därför noga med detaljerna. Säkerställ även att du använder den senast uppdaterade artikeldatamallen. Om fel version av artikeldatamall används kommer du behöva återavisera artikeldata i korrekt mall.
Flikar markerade med vit färg skall behandlas och fyllas i av Leverantören själv.
</t>
    </r>
    <r>
      <rPr>
        <b/>
        <sz val="10"/>
        <color theme="1"/>
        <rFont val="Arial"/>
        <family val="2"/>
      </rPr>
      <t>1. Artikeldata Grund
2. Artikeldata Utökad
3. Förpackningsdata
4. Inköpsdata
5. E-Handel</t>
    </r>
    <r>
      <rPr>
        <sz val="10"/>
        <color theme="1"/>
        <rFont val="Arial"/>
        <family val="2"/>
      </rPr>
      <t xml:space="preserve">
</t>
    </r>
    <r>
      <rPr>
        <b/>
        <sz val="10"/>
        <color theme="1"/>
        <rFont val="Arial"/>
        <family val="2"/>
      </rPr>
      <t xml:space="preserve">Skriv kontaktuppgifter till den person som ansvarar för datan i mallen på respektive sida. </t>
    </r>
    <r>
      <rPr>
        <sz val="10"/>
        <color theme="1"/>
        <rFont val="Arial"/>
        <family val="2"/>
      </rPr>
      <t xml:space="preserve">Lämna aldrig tomma rader mellan artiklar och ta ej heller bort rader, då detta kan skapa problem vid senare artikeldataadministrering. </t>
    </r>
    <r>
      <rPr>
        <b/>
        <sz val="10"/>
        <color theme="1"/>
        <rFont val="Arial"/>
        <family val="2"/>
      </rPr>
      <t xml:space="preserve">Om du väljer att kopiera in data, </t>
    </r>
    <r>
      <rPr>
        <sz val="10"/>
        <color theme="1"/>
        <rFont val="Arial"/>
        <family val="2"/>
      </rPr>
      <t>kom ihåg att</t>
    </r>
    <r>
      <rPr>
        <i/>
        <sz val="10"/>
        <color theme="1"/>
        <rFont val="Arial"/>
        <family val="2"/>
      </rPr>
      <t xml:space="preserve"> </t>
    </r>
    <r>
      <rPr>
        <b/>
        <i/>
        <sz val="10"/>
        <color rgb="FFFF0000"/>
        <rFont val="Arial"/>
        <family val="2"/>
      </rPr>
      <t>Klistra in som värde</t>
    </r>
    <r>
      <rPr>
        <b/>
        <sz val="10"/>
        <color rgb="FFFF0000"/>
        <rFont val="Arial"/>
        <family val="2"/>
      </rPr>
      <t>/P</t>
    </r>
    <r>
      <rPr>
        <b/>
        <i/>
        <sz val="10"/>
        <color rgb="FFFF0000"/>
        <rFont val="Arial"/>
        <family val="2"/>
      </rPr>
      <t>aste as Value</t>
    </r>
    <r>
      <rPr>
        <b/>
        <i/>
        <sz val="10"/>
        <rFont val="Arial"/>
        <family val="2"/>
      </rPr>
      <t>.</t>
    </r>
    <r>
      <rPr>
        <b/>
        <sz val="14"/>
        <color rgb="FFFF0000"/>
        <rFont val="Arial"/>
        <family val="2"/>
      </rPr>
      <t xml:space="preserve">
Säkerhet </t>
    </r>
    <r>
      <rPr>
        <b/>
        <sz val="14"/>
        <rFont val="Arial"/>
        <family val="2"/>
      </rPr>
      <t xml:space="preserve">- Särskilda lagringsvillkor </t>
    </r>
    <r>
      <rPr>
        <b/>
        <sz val="14"/>
        <color rgb="FFFF0000"/>
        <rFont val="Arial"/>
        <family val="2"/>
      </rPr>
      <t xml:space="preserve">
</t>
    </r>
    <r>
      <rPr>
        <sz val="10"/>
        <color theme="1"/>
        <rFont val="Arial"/>
        <family val="2"/>
      </rPr>
      <t xml:space="preserve">Är artikeln angiven med  särskilda lagringsvillkor, skall ett Säkerhetsdatablad tillsammans med detta dokument bifogas Apotek Hjärtats kontaktperson. Det är av yttersta vikt för att lagret ska kunna inleverera ankommande gods om dessa är märkt med Farosymbol. 
Mer information om vad ett godkänt Säkerhetsdatablad måste innehålla finner ni här:
https://www.av.se/halsa-och-sakerhet/kemiska-risker-och-luftfororeningar/vagledningen-till-foreskrifterna-om-kemiska-arbetsmiljorisker/information-fran-leverantoren/innehall-av-sakerhetsdatablad/
</t>
    </r>
  </si>
  <si>
    <r>
      <t xml:space="preserve">
This file is used by Apotek Hjärtat for the collection of article data from suppliers. The file is used for both new articles and completion of data for exsisting articles.
The data specified in this file is used in our systems, and it is therefore </t>
    </r>
    <r>
      <rPr>
        <b/>
        <sz val="10"/>
        <color theme="1"/>
        <rFont val="Arial"/>
        <family val="2"/>
      </rPr>
      <t>very important that all the data is correct</t>
    </r>
    <r>
      <rPr>
        <sz val="10"/>
        <color theme="1"/>
        <rFont val="Arial"/>
        <family val="2"/>
      </rPr>
      <t>.</t>
    </r>
    <r>
      <rPr>
        <b/>
        <sz val="10"/>
        <color theme="1"/>
        <rFont val="Arial"/>
        <family val="2"/>
      </rPr>
      <t xml:space="preserve"> You (the supplier) are responsible for the quality of data</t>
    </r>
    <r>
      <rPr>
        <sz val="10"/>
        <color theme="1"/>
        <rFont val="Arial"/>
        <family val="2"/>
      </rPr>
      <t xml:space="preserve">. If the data in the file is incomplete or incorrect, the articles will not be handled. So be meticulous with the details. Also make sure you are using the latest updated file. If the wrong version are used you will have to redo it all in the correct file.
The supplier is responsible for all white tabs: 
</t>
    </r>
    <r>
      <rPr>
        <b/>
        <sz val="10"/>
        <color theme="1"/>
        <rFont val="Arial"/>
        <family val="2"/>
      </rPr>
      <t>1. Artikeldata Grund</t>
    </r>
    <r>
      <rPr>
        <sz val="10"/>
        <color theme="1"/>
        <rFont val="Arial"/>
        <family val="2"/>
      </rPr>
      <t xml:space="preserve">
</t>
    </r>
    <r>
      <rPr>
        <b/>
        <sz val="10"/>
        <color theme="1"/>
        <rFont val="Arial"/>
        <family val="2"/>
      </rPr>
      <t>2. Artikeldata Utökad
3. Förpackningsdata
4. Inköpsdata</t>
    </r>
    <r>
      <rPr>
        <sz val="10"/>
        <color theme="1"/>
        <rFont val="Arial"/>
        <family val="2"/>
      </rPr>
      <t xml:space="preserve">
</t>
    </r>
    <r>
      <rPr>
        <b/>
        <sz val="10"/>
        <color theme="1"/>
        <rFont val="Arial"/>
        <family val="2"/>
      </rPr>
      <t>5. E-Handel</t>
    </r>
    <r>
      <rPr>
        <sz val="10"/>
        <color theme="1"/>
        <rFont val="Arial"/>
        <family val="2"/>
      </rPr>
      <t xml:space="preserve">
</t>
    </r>
    <r>
      <rPr>
        <b/>
        <sz val="10"/>
        <color theme="1"/>
        <rFont val="Arial"/>
        <family val="2"/>
      </rPr>
      <t>Enter your contact information on each sheet</t>
    </r>
    <r>
      <rPr>
        <sz val="10"/>
        <color theme="1"/>
        <rFont val="Arial"/>
        <family val="2"/>
      </rPr>
      <t xml:space="preserve">. Never leave blank rows, add all articles in a consecutive order, and do not delete rows. </t>
    </r>
    <r>
      <rPr>
        <b/>
        <sz val="10"/>
        <color theme="1"/>
        <rFont val="Arial"/>
        <family val="2"/>
      </rPr>
      <t>If you copy-paste data into the excel</t>
    </r>
    <r>
      <rPr>
        <sz val="10"/>
        <color theme="1"/>
        <rFont val="Arial"/>
        <family val="2"/>
      </rPr>
      <t xml:space="preserve">, remember to </t>
    </r>
    <r>
      <rPr>
        <b/>
        <sz val="10"/>
        <color rgb="FFFF0000"/>
        <rFont val="Arial"/>
        <family val="2"/>
      </rPr>
      <t>Paste as Value.</t>
    </r>
    <r>
      <rPr>
        <sz val="10"/>
        <color theme="1"/>
        <rFont val="Arial"/>
        <family val="2"/>
      </rPr>
      <t xml:space="preserve">
</t>
    </r>
    <r>
      <rPr>
        <b/>
        <sz val="14"/>
        <color rgb="FFFF0000"/>
        <rFont val="Arial"/>
        <family val="2"/>
      </rPr>
      <t xml:space="preserve">
Safety- </t>
    </r>
    <r>
      <rPr>
        <b/>
        <sz val="14"/>
        <rFont val="Arial"/>
        <family val="2"/>
      </rPr>
      <t xml:space="preserve">Special storage conditions </t>
    </r>
    <r>
      <rPr>
        <b/>
        <sz val="14"/>
        <color rgb="FFFF0000"/>
        <rFont val="Arial"/>
        <family val="2"/>
      </rPr>
      <t xml:space="preserve">
</t>
    </r>
    <r>
      <rPr>
        <sz val="10"/>
        <color theme="1"/>
        <rFont val="Arial"/>
        <family val="2"/>
      </rPr>
      <t xml:space="preserve">If there are special storage conditions, a safety data sheet must be attached together with this file. It is mandatory for our warehouse to be able to handle incoming goods if marked with a danger symbol. 
More information on what a safety data sheet must contain can be found here:
https://www.av.se/halsa-och-sakerhet/kemiska-risker-och-luftfororeningar/vagledningen-till-foreskrifterna-om-kemiska-arbetsmiljorisker/information-fran-leverantoren/innehall-av-sakerhetsdatablad/
</t>
    </r>
  </si>
  <si>
    <r>
      <t xml:space="preserve">Lagringsvillkor: 
</t>
    </r>
    <r>
      <rPr>
        <sz val="10"/>
        <rFont val="Calibri"/>
        <family val="2"/>
        <scheme val="minor"/>
      </rPr>
      <t>Farligt gods
(Dubbelklicka för info)</t>
    </r>
    <r>
      <rPr>
        <b/>
        <sz val="10"/>
        <rFont val="Calibri"/>
        <family val="2"/>
        <scheme val="minor"/>
      </rPr>
      <t xml:space="preserve">
</t>
    </r>
    <r>
      <rPr>
        <sz val="10"/>
        <rFont val="Calibri"/>
        <family val="2"/>
        <scheme val="minor"/>
      </rPr>
      <t xml:space="preserve">[Alternativ]
</t>
    </r>
    <r>
      <rPr>
        <b/>
        <sz val="10"/>
        <rFont val="Calibri"/>
        <family val="2"/>
        <scheme val="minor"/>
      </rPr>
      <t xml:space="preserve">
</t>
    </r>
    <r>
      <rPr>
        <sz val="10"/>
        <rFont val="Calibri"/>
        <family val="2"/>
        <scheme val="minor"/>
      </rPr>
      <t>Lagringsvillkor ”</t>
    </r>
    <r>
      <rPr>
        <b/>
        <sz val="10"/>
        <rFont val="Calibri"/>
        <family val="2"/>
        <scheme val="minor"/>
      </rPr>
      <t>Farligt gods</t>
    </r>
    <r>
      <rPr>
        <sz val="10"/>
        <rFont val="Calibri"/>
        <family val="2"/>
        <scheme val="minor"/>
      </rPr>
      <t xml:space="preserve">” beskriver om artikeln är brandfarlig eller explosiv eller på annat sätt kan medföra fara för personal som hanterar artikeln.
Dessa artiklar ska vara uppmärkta med farligt-gods romb på ytterförpackning, samt ha UN nummer.
</t>
    </r>
    <r>
      <rPr>
        <b/>
        <sz val="10"/>
        <rFont val="Calibri"/>
        <family val="2"/>
        <scheme val="minor"/>
      </rPr>
      <t>Kod 1</t>
    </r>
    <r>
      <rPr>
        <sz val="10"/>
        <rFont val="Calibri"/>
        <family val="2"/>
        <scheme val="minor"/>
      </rPr>
      <t xml:space="preserve"> Övriga UN-Nummer
Ska anges för artiklar som är belagda med ett UN-Nummer
</t>
    </r>
    <r>
      <rPr>
        <b/>
        <sz val="10"/>
        <rFont val="Calibri"/>
        <family val="2"/>
        <scheme val="minor"/>
      </rPr>
      <t>Kod 3</t>
    </r>
    <r>
      <rPr>
        <sz val="10"/>
        <rFont val="Calibri"/>
        <family val="2"/>
        <scheme val="minor"/>
      </rPr>
      <t xml:space="preserve"> Aerosoler (UN-1950)
Ska anges för samtliga artiklar med UN-1950 </t>
    </r>
  </si>
  <si>
    <t>5 = 2-8°C EJ kyla vid inleverans</t>
  </si>
  <si>
    <t>1 = Övriga UN-nunmmer</t>
  </si>
  <si>
    <r>
      <t xml:space="preserve">Antal KFP i angiven Inköpsenhet 
</t>
    </r>
    <r>
      <rPr>
        <sz val="10"/>
        <color theme="1"/>
        <rFont val="Calibri"/>
        <family val="2"/>
        <scheme val="minor"/>
      </rPr>
      <t xml:space="preserve">
Vanligen 1
[Antal]</t>
    </r>
    <r>
      <rPr>
        <b/>
        <sz val="10"/>
        <color theme="1"/>
        <rFont val="Calibri"/>
        <family val="2"/>
        <scheme val="minor"/>
      </rPr>
      <t xml:space="preserve">
</t>
    </r>
  </si>
  <si>
    <t>Hyllkantsetiketter</t>
  </si>
  <si>
    <t>Höjd</t>
  </si>
  <si>
    <t>Bredd</t>
  </si>
  <si>
    <t>18 Rainforest Alliance</t>
  </si>
  <si>
    <t>19 Vegan Society</t>
  </si>
  <si>
    <r>
      <rPr>
        <sz val="16"/>
        <color theme="1"/>
        <rFont val="Arial"/>
        <family val="2"/>
      </rPr>
      <t>Giltig för</t>
    </r>
    <r>
      <rPr>
        <b/>
        <sz val="16"/>
        <color theme="1"/>
        <rFont val="Arial"/>
        <family val="2"/>
      </rPr>
      <t xml:space="preserve"> Oktober 2022 </t>
    </r>
    <r>
      <rPr>
        <sz val="16"/>
        <color theme="1"/>
        <rFont val="Arial"/>
        <family val="2"/>
      </rPr>
      <t>samt</t>
    </r>
    <r>
      <rPr>
        <b/>
        <sz val="16"/>
        <color theme="1"/>
        <rFont val="Arial"/>
        <family val="2"/>
      </rPr>
      <t xml:space="preserve"> Online löpande</t>
    </r>
  </si>
  <si>
    <r>
      <rPr>
        <sz val="16"/>
        <color theme="1"/>
        <rFont val="Arial"/>
        <family val="2"/>
      </rPr>
      <t xml:space="preserve">Valid for </t>
    </r>
    <r>
      <rPr>
        <b/>
        <sz val="16"/>
        <color theme="1"/>
        <rFont val="Arial"/>
        <family val="2"/>
      </rPr>
      <t xml:space="preserve">October revision 2022 </t>
    </r>
    <r>
      <rPr>
        <sz val="16"/>
        <color theme="1"/>
        <rFont val="Arial"/>
        <family val="2"/>
      </rPr>
      <t>and</t>
    </r>
    <r>
      <rPr>
        <b/>
        <sz val="16"/>
        <color theme="1"/>
        <rFont val="Arial"/>
        <family val="2"/>
      </rPr>
      <t xml:space="preserve"> Online</t>
    </r>
  </si>
  <si>
    <t>Längd i AOM = Djup</t>
  </si>
  <si>
    <t>BX = Dfp</t>
  </si>
  <si>
    <t>B1 = Om en till nivå finns</t>
  </si>
  <si>
    <t>LV = Lav</t>
  </si>
  <si>
    <t>PX = Pall</t>
  </si>
  <si>
    <t>KC Butik &amp; E-handel</t>
  </si>
  <si>
    <t>Förpackningsenhet: BX, LV, PX</t>
  </si>
  <si>
    <t>Förpackningsenhet: B1, LV, PX</t>
  </si>
  <si>
    <t>Förpackningsenhet: LV, PX</t>
  </si>
  <si>
    <t xml:space="preserve">LV </t>
  </si>
  <si>
    <r>
      <t xml:space="preserve">Konsument
förpackningens Vikt
</t>
    </r>
    <r>
      <rPr>
        <sz val="10"/>
        <color rgb="FF000000"/>
        <rFont val="Calibri"/>
        <family val="2"/>
        <scheme val="minor"/>
      </rPr>
      <t xml:space="preserve">
[Vikt i kg]</t>
    </r>
  </si>
  <si>
    <t>BESTÄLLNINGSBAR ENHET, NIVÅ 2 (DFP)</t>
  </si>
  <si>
    <t>Nivå 1 = ST</t>
  </si>
  <si>
    <t>Nivå 2 = BX</t>
  </si>
  <si>
    <t>Nivå 3 = PX</t>
  </si>
  <si>
    <t>Nivå 3 = B1</t>
  </si>
  <si>
    <t>Nivå 4 = LV</t>
  </si>
  <si>
    <t>Nivå 5 = PX</t>
  </si>
  <si>
    <t>Exempelhierarkier:</t>
  </si>
  <si>
    <t>Se exempel --&gt;</t>
  </si>
  <si>
    <t>Nivå 4 = PX</t>
  </si>
  <si>
    <r>
      <rPr>
        <b/>
        <sz val="11"/>
        <color rgb="FFFF0000"/>
        <rFont val="Calibri"/>
        <family val="2"/>
        <scheme val="minor"/>
      </rPr>
      <t>OBS!</t>
    </r>
    <r>
      <rPr>
        <b/>
        <sz val="11"/>
        <color theme="1"/>
        <rFont val="Calibri"/>
        <family val="2"/>
        <scheme val="minor"/>
      </rPr>
      <t xml:space="preserve"> OM fler logistiska nivåer ska de listas här (ej obligatoriskt). Notera att respektive nivå ska ha ett unikt EAN.</t>
    </r>
  </si>
  <si>
    <t xml:space="preserve">Versionshistorik </t>
  </si>
  <si>
    <t>Kommentar</t>
  </si>
  <si>
    <t>Flik</t>
  </si>
  <si>
    <t>0. Instruktion</t>
  </si>
  <si>
    <t>Beskrivning / Kolumn</t>
  </si>
  <si>
    <t>Uppdaterat datum</t>
  </si>
  <si>
    <t>APH MD Förpackningsdata</t>
  </si>
  <si>
    <t>Länkat mått till inläsningskolumner</t>
  </si>
  <si>
    <t>Rainforest Alliance, Vegan Society</t>
  </si>
  <si>
    <t>Hela mallen</t>
  </si>
  <si>
    <t>Tagit bort text om att mått och hyllkantsetiketter  enbart gäller för butiksavisering.</t>
  </si>
  <si>
    <t xml:space="preserve">Omniomställning </t>
  </si>
  <si>
    <t>Uppdaterat lista för Hållbarhetsmärkning</t>
  </si>
  <si>
    <t xml:space="preserve">3. Förpackningsdata  </t>
  </si>
  <si>
    <t>2. Artikeldata Utökad</t>
  </si>
  <si>
    <t xml:space="preserve">Uppdaterat information gällande logistiska enheter samt lagt till exempel </t>
  </si>
  <si>
    <t xml:space="preserve">Uppdaterat formler för automatisk kodning av logistiska enheter </t>
  </si>
  <si>
    <t>.CZUNITWMS</t>
  </si>
  <si>
    <t>Till Nyhetslistan</t>
  </si>
  <si>
    <t>Version</t>
  </si>
  <si>
    <t>Oktober 2022.1</t>
  </si>
  <si>
    <t>Uppdaterat formel för att undvika att Varunummer läggs på HV</t>
  </si>
  <si>
    <t>Oktober 2022.2</t>
  </si>
  <si>
    <t>Oktober 2022.3</t>
  </si>
  <si>
    <t>APH Kategorichef</t>
  </si>
  <si>
    <t>Artikelgrupper</t>
  </si>
  <si>
    <r>
      <t xml:space="preserve">Moms vid inköp
</t>
    </r>
    <r>
      <rPr>
        <sz val="10"/>
        <color theme="1"/>
        <rFont val="Calibri"/>
        <family val="2"/>
        <scheme val="minor"/>
      </rPr>
      <t>[Procent]</t>
    </r>
  </si>
  <si>
    <r>
      <t xml:space="preserve">Moms vid försäljning
</t>
    </r>
    <r>
      <rPr>
        <sz val="10"/>
        <color theme="1"/>
        <rFont val="Calibri"/>
        <family val="2"/>
        <scheme val="minor"/>
      </rPr>
      <t>[Procent]</t>
    </r>
  </si>
  <si>
    <r>
      <t xml:space="preserve">Leverantörens rekomenderade utpris
</t>
    </r>
    <r>
      <rPr>
        <sz val="10"/>
        <color theme="1"/>
        <rFont val="Calibri"/>
        <family val="2"/>
        <scheme val="minor"/>
      </rPr>
      <t xml:space="preserve">Inkl. moms
</t>
    </r>
    <r>
      <rPr>
        <b/>
        <sz val="10"/>
        <color theme="1"/>
        <rFont val="Calibri"/>
        <family val="2"/>
        <scheme val="minor"/>
      </rPr>
      <t xml:space="preserve">
</t>
    </r>
  </si>
  <si>
    <r>
      <t xml:space="preserve">Rekommenderat konsumentpris/Utpris
</t>
    </r>
    <r>
      <rPr>
        <sz val="10"/>
        <color theme="1"/>
        <rFont val="Calibri"/>
        <family val="2"/>
        <scheme val="minor"/>
      </rPr>
      <t>inkl. moms</t>
    </r>
    <r>
      <rPr>
        <b/>
        <sz val="10"/>
        <color theme="1"/>
        <rFont val="Calibri"/>
        <family val="2"/>
        <scheme val="minor"/>
      </rPr>
      <t xml:space="preserve">
</t>
    </r>
    <r>
      <rPr>
        <sz val="10"/>
        <color theme="1"/>
        <rFont val="Calibri"/>
        <family val="2"/>
        <scheme val="minor"/>
      </rPr>
      <t xml:space="preserve">
[Pris]</t>
    </r>
  </si>
  <si>
    <t>14CD</t>
  </si>
  <si>
    <t>14CD - Makeupnecessärer</t>
  </si>
  <si>
    <t>15IA</t>
  </si>
  <si>
    <t>15I - Accessoarer</t>
  </si>
  <si>
    <t>15IA - Accessoarer</t>
  </si>
  <si>
    <t>48JA</t>
  </si>
  <si>
    <t>48J - Friluftsliv</t>
  </si>
  <si>
    <t>48JA - Friluftsliv</t>
  </si>
  <si>
    <r>
      <t xml:space="preserve">Skall artikel läsas in?
</t>
    </r>
    <r>
      <rPr>
        <sz val="10"/>
        <color theme="1"/>
        <rFont val="Calibri"/>
        <family val="2"/>
        <scheme val="minor"/>
      </rPr>
      <t>Ange Ja eller Nej</t>
    </r>
  </si>
  <si>
    <t xml:space="preserve">Kategoriserad som Känslig 
Artikel?
</t>
  </si>
  <si>
    <r>
      <t xml:space="preserve">Huvudintressent, Leverantörs namn
</t>
    </r>
    <r>
      <rPr>
        <sz val="10"/>
        <color theme="1"/>
        <rFont val="Calibri"/>
        <family val="2"/>
        <scheme val="minor"/>
      </rPr>
      <t>Söks fram i HA0702
(Alternativt Distributörsnamn vid direktleverans)</t>
    </r>
  </si>
  <si>
    <r>
      <t xml:space="preserve">Sortimentskod
</t>
    </r>
    <r>
      <rPr>
        <sz val="10"/>
        <color theme="1"/>
        <rFont val="Calibri"/>
        <family val="2"/>
        <scheme val="minor"/>
      </rPr>
      <t>Ange sortimentskod från lista</t>
    </r>
  </si>
  <si>
    <t xml:space="preserve">AUP (REK)
Marginal %
</t>
  </si>
  <si>
    <t xml:space="preserve">Webbpris
Marginal %
</t>
  </si>
  <si>
    <r>
      <t xml:space="preserve">AUP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r>
      <rPr>
        <sz val="10"/>
        <color theme="1"/>
        <rFont val="Calibri"/>
        <family val="2"/>
        <scheme val="minor"/>
      </rPr>
      <t>OBS! 
Prisregel</t>
    </r>
  </si>
  <si>
    <r>
      <t xml:space="preserve">Webbpris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</si>
  <si>
    <t>Även uppdaterat rullistan i KC-fliken</t>
  </si>
  <si>
    <t>Uppdaterat datum April 2022</t>
  </si>
  <si>
    <t>Låst värdet 1 då det i det flesta fall är 1</t>
  </si>
  <si>
    <t>Fixat till en exempelbild som dolde förklaringen</t>
  </si>
  <si>
    <t>Ändrat färg på rubrik gällande känslig artikel då det är auto, lagt till heltal WEB och inkl moms i prisrubriker, samt prisregler som note.</t>
  </si>
  <si>
    <t>Lagt till nya artikelgrupper/subkategorier: 14CD, 15IA, 48JA</t>
  </si>
  <si>
    <t>Lagt till inkl moms i rubrik för att tydliggöra hur priser läggs in, samt ändrat Nettopris till Pris efter rabatt.</t>
  </si>
  <si>
    <t>Uppdaterat datum 2022-04-25</t>
  </si>
  <si>
    <t>Oktober 2022.4</t>
  </si>
  <si>
    <t>Uppdaterat datum 2022-05-10</t>
  </si>
  <si>
    <t>Certified Vegan, I´m Vegan, EU Ecolabel, Soil Association Organic</t>
  </si>
  <si>
    <t>20 Certified Vegan</t>
  </si>
  <si>
    <t>22 EU Ecolabel</t>
  </si>
  <si>
    <t>23 Soil Association Organic</t>
  </si>
  <si>
    <t>21 I'm Vegan</t>
  </si>
  <si>
    <t>Tabeller</t>
  </si>
  <si>
    <r>
      <t xml:space="preserve">Listpris KFP / Bruttopris
</t>
    </r>
    <r>
      <rPr>
        <sz val="10"/>
        <color theme="1"/>
        <rFont val="Calibri"/>
        <family val="2"/>
        <scheme val="minor"/>
      </rPr>
      <t>exkl. moms</t>
    </r>
    <r>
      <rPr>
        <b/>
        <sz val="10"/>
        <color theme="1"/>
        <rFont val="Calibri"/>
        <family val="2"/>
        <scheme val="minor"/>
      </rPr>
      <t xml:space="preserve">
</t>
    </r>
    <r>
      <rPr>
        <sz val="10"/>
        <color theme="1"/>
        <rFont val="Calibri"/>
        <family val="2"/>
        <scheme val="minor"/>
      </rPr>
      <t>[Pris]</t>
    </r>
  </si>
  <si>
    <t>Oktober 2022.5</t>
  </si>
  <si>
    <t>(Uppdaterad: Juni 2022-06-03)</t>
  </si>
  <si>
    <t>Datum</t>
  </si>
  <si>
    <t>Uppdaterat datum 2022-06-03</t>
  </si>
  <si>
    <t>(Updated: June 2022-06-03)</t>
  </si>
  <si>
    <t>Ändrat inpris till exkl moms i rubrik (felinformerad tidigare), samt ändrat tillbaka till Nettopris.</t>
  </si>
  <si>
    <r>
      <t xml:space="preserve">Ursprungligt GIP
</t>
    </r>
    <r>
      <rPr>
        <sz val="10"/>
        <color theme="1"/>
        <rFont val="Calibri"/>
        <family val="2"/>
        <scheme val="minor"/>
      </rPr>
      <t xml:space="preserve">exkl. moms
</t>
    </r>
    <r>
      <rPr>
        <b/>
        <sz val="10"/>
        <color theme="1"/>
        <rFont val="Calibri"/>
        <family val="2"/>
        <scheme val="minor"/>
      </rPr>
      <t xml:space="preserve">
</t>
    </r>
  </si>
  <si>
    <r>
      <t xml:space="preserve">GIP
</t>
    </r>
    <r>
      <rPr>
        <sz val="10"/>
        <color theme="1"/>
        <rFont val="Calibri"/>
        <family val="2"/>
        <scheme val="minor"/>
      </rPr>
      <t>exkl. moms</t>
    </r>
    <r>
      <rPr>
        <b/>
        <sz val="10"/>
        <color theme="1"/>
        <rFont val="Calibri"/>
        <family val="2"/>
        <scheme val="minor"/>
      </rPr>
      <t xml:space="preserve">
</t>
    </r>
    <r>
      <rPr>
        <sz val="10"/>
        <color theme="1"/>
        <rFont val="Calibri"/>
        <family val="2"/>
        <scheme val="minor"/>
      </rPr>
      <t xml:space="preserve">(AIP för direktlevererad)
</t>
    </r>
  </si>
  <si>
    <r>
      <t xml:space="preserve">AIP
</t>
    </r>
    <r>
      <rPr>
        <sz val="10"/>
        <color theme="1"/>
        <rFont val="Calibri"/>
        <family val="2"/>
        <scheme val="minor"/>
      </rPr>
      <t xml:space="preserve">exkl. moms
</t>
    </r>
    <r>
      <rPr>
        <b/>
        <sz val="10"/>
        <color theme="1"/>
        <rFont val="Calibri"/>
        <family val="2"/>
        <scheme val="minor"/>
      </rPr>
      <t xml:space="preserve">
</t>
    </r>
    <r>
      <rPr>
        <sz val="10"/>
        <color theme="1"/>
        <rFont val="Calibri"/>
        <family val="2"/>
        <scheme val="minor"/>
      </rPr>
      <t>(Endast för AHL artiklar)</t>
    </r>
  </si>
  <si>
    <t>Ändrat inpris till exkl moms i rubrik (felinformerad tidigare).</t>
  </si>
  <si>
    <t>Döpt om Hållbar förpackning till Miljöförpackad och Närproducerad till Nordisk.</t>
  </si>
  <si>
    <t>Önskemål från Cecilia Michel, Hållbarhetsstrateg</t>
  </si>
  <si>
    <r>
      <t xml:space="preserve">Nordisk?
</t>
    </r>
    <r>
      <rPr>
        <sz val="10"/>
        <rFont val="Calibri"/>
        <family val="2"/>
        <scheme val="minor"/>
      </rPr>
      <t xml:space="preserve">Slutprodukten är </t>
    </r>
    <r>
      <rPr>
        <b/>
        <sz val="10"/>
        <rFont val="Calibri"/>
        <family val="2"/>
        <scheme val="minor"/>
      </rPr>
      <t xml:space="preserve">tillverkad </t>
    </r>
    <r>
      <rPr>
        <b/>
        <u/>
        <sz val="10"/>
        <rFont val="Calibri"/>
        <family val="2"/>
        <scheme val="minor"/>
      </rPr>
      <t>OCH</t>
    </r>
    <r>
      <rPr>
        <b/>
        <sz val="10"/>
        <rFont val="Calibri"/>
        <family val="2"/>
        <scheme val="minor"/>
      </rPr>
      <t xml:space="preserve"> förpackad</t>
    </r>
    <r>
      <rPr>
        <sz val="10"/>
        <rFont val="Calibri"/>
        <family val="2"/>
        <scheme val="minor"/>
      </rPr>
      <t xml:space="preserve"> i Norden
(Sverige, Norge, Danmark, Finland, Island)</t>
    </r>
  </si>
  <si>
    <r>
      <t xml:space="preserve">Miljöförpackad?
</t>
    </r>
    <r>
      <rPr>
        <sz val="10"/>
        <rFont val="Calibri"/>
        <family val="2"/>
        <scheme val="minor"/>
      </rPr>
      <t xml:space="preserve">Produkten har ingen ytterförpackning </t>
    </r>
    <r>
      <rPr>
        <b/>
        <u/>
        <sz val="10"/>
        <rFont val="Calibri"/>
        <family val="2"/>
        <scheme val="minor"/>
      </rPr>
      <t>OCH</t>
    </r>
    <r>
      <rPr>
        <sz val="10"/>
        <rFont val="Calibri"/>
        <family val="2"/>
        <scheme val="minor"/>
      </rPr>
      <t xml:space="preserve"> produktförpacknignen innehåller återvunnet eller biobaserat material </t>
    </r>
  </si>
  <si>
    <r>
      <t xml:space="preserve">
Tillåtna kodvärden: 
</t>
    </r>
    <r>
      <rPr>
        <b/>
        <sz val="11"/>
        <color rgb="FFFF0000"/>
        <rFont val="Calibri"/>
        <family val="2"/>
        <scheme val="minor"/>
      </rPr>
      <t>(Dubbelklicka för info)</t>
    </r>
    <r>
      <rPr>
        <b/>
        <sz val="11"/>
        <rFont val="Calibri"/>
        <family val="2"/>
        <scheme val="minor"/>
      </rPr>
      <t xml:space="preserve">
Alkoholfri
Antiperspirant
Parfymfri
Parabenfri
Silikonfri
Solskyddsfaktor
Fri från BPA
Vattenfast
Mineralsmink
Täckande
Snabbverkande
Långtidverkande
Vegan
Glutenfri
Anti-Age
Whitening
</t>
    </r>
  </si>
  <si>
    <t>5. E-Handel</t>
  </si>
  <si>
    <t>Tagit bort Ekologisk från Tillåtna kodvärden under Attribut.</t>
  </si>
  <si>
    <r>
      <t xml:space="preserve">Nettopris
</t>
    </r>
    <r>
      <rPr>
        <sz val="10"/>
        <color theme="1"/>
        <rFont val="Calibri"/>
        <family val="2"/>
        <scheme val="minor"/>
      </rPr>
      <t>exkl. moms
Räknas ut per automatik
[Formel]</t>
    </r>
  </si>
  <si>
    <r>
      <t xml:space="preserve">Nettopris per inköpsenhet
KFP eller DFP
</t>
    </r>
    <r>
      <rPr>
        <sz val="10"/>
        <color theme="1"/>
        <rFont val="Calibri"/>
        <family val="2"/>
        <scheme val="minor"/>
      </rPr>
      <t>exkl. moms</t>
    </r>
    <r>
      <rPr>
        <b/>
        <sz val="10"/>
        <color theme="1"/>
        <rFont val="Calibri"/>
        <family val="2"/>
        <scheme val="minor"/>
      </rPr>
      <t xml:space="preserve">
</t>
    </r>
    <r>
      <rPr>
        <sz val="10"/>
        <color theme="1"/>
        <rFont val="Calibri"/>
        <family val="2"/>
        <scheme val="minor"/>
      </rPr>
      <t>Räknas ut per automatik</t>
    </r>
    <r>
      <rPr>
        <b/>
        <sz val="10"/>
        <color theme="1"/>
        <rFont val="Calibri"/>
        <family val="2"/>
        <scheme val="minor"/>
      </rPr>
      <t xml:space="preserve">
</t>
    </r>
    <r>
      <rPr>
        <sz val="10"/>
        <color theme="1"/>
        <rFont val="Calibri"/>
        <family val="2"/>
        <scheme val="minor"/>
      </rPr>
      <t>[Formel]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</si>
</sst>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yyyy/mm/dd;@"/>
    <numFmt numFmtId="165" formatCode="0_ ;[Red]\-0\ "/>
    <numFmt numFmtId="166" formatCode="#,##0.000_ ;[Red]\-#,##0.000\ "/>
    <numFmt numFmtId="167" formatCode="0.0"/>
    <numFmt numFmtId="168" formatCode="000000"/>
    <numFmt numFmtId="169" formatCode="0.0000"/>
    <numFmt numFmtId="170" formatCode="#,##0\ _k_r"/>
    <numFmt numFmtId="171" formatCode="#,##0\ [$SEK]"/>
    <numFmt numFmtId="172" formatCode="#,##0.00\ [$SEK]"/>
    <numFmt numFmtId="173" formatCode="0.000"/>
  </numFmts>
  <fonts count="8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indexed="8"/>
      <name val="Arial"/>
      <family val="2"/>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Tahoma"/>
      <family val="2"/>
    </font>
    <font>
      <sz val="9"/>
      <color theme="1"/>
      <name val="Calibri"/>
      <family val="2"/>
    </font>
    <font>
      <sz val="12"/>
      <color theme="1"/>
      <name val="Calibri"/>
      <family val="2"/>
      <scheme val="minor"/>
    </font>
    <font>
      <b/>
      <u/>
      <sz val="8"/>
      <color indexed="81"/>
      <name val="Tahoma"/>
      <family val="2"/>
    </font>
    <font>
      <b/>
      <sz val="10"/>
      <color theme="0"/>
      <name val="Calibri"/>
      <family val="2"/>
      <scheme val="minor"/>
    </font>
    <font>
      <sz val="10"/>
      <name val="Calibri"/>
      <family val="2"/>
      <scheme val="minor"/>
    </font>
    <font>
      <b/>
      <sz val="10"/>
      <name val="Calibri"/>
      <family val="2"/>
      <scheme val="minor"/>
    </font>
    <font>
      <b/>
      <sz val="10"/>
      <color theme="1"/>
      <name val="Calibri"/>
      <family val="2"/>
      <scheme val="minor"/>
    </font>
    <font>
      <b/>
      <sz val="10"/>
      <color indexed="8"/>
      <name val="Calibri"/>
      <family val="2"/>
      <scheme val="minor"/>
    </font>
    <font>
      <sz val="9"/>
      <color theme="1"/>
      <name val="Calibri"/>
      <family val="2"/>
      <scheme val="minor"/>
    </font>
    <font>
      <b/>
      <sz val="12"/>
      <color theme="1"/>
      <name val="Calibri"/>
      <family val="2"/>
      <scheme val="minor"/>
    </font>
    <font>
      <b/>
      <sz val="10"/>
      <color rgb="FFFF0000"/>
      <name val="Calibri"/>
      <family val="2"/>
      <scheme val="minor"/>
    </font>
    <font>
      <sz val="10"/>
      <color theme="1"/>
      <name val="Arial"/>
      <family val="2"/>
    </font>
    <font>
      <sz val="16"/>
      <color theme="1"/>
      <name val="Arial"/>
      <family val="2"/>
    </font>
    <font>
      <sz val="14"/>
      <color theme="1"/>
      <name val="Calibri"/>
      <family val="2"/>
      <scheme val="minor"/>
    </font>
    <font>
      <b/>
      <sz val="11"/>
      <color rgb="FFFF0000"/>
      <name val="Calibri"/>
      <family val="2"/>
      <scheme val="minor"/>
    </font>
    <font>
      <sz val="8"/>
      <color theme="1"/>
      <name val="Calibri"/>
      <family val="2"/>
      <scheme val="minor"/>
    </font>
    <font>
      <sz val="11"/>
      <name val="Calibri"/>
      <family val="2"/>
      <scheme val="minor"/>
    </font>
    <font>
      <b/>
      <sz val="14"/>
      <name val="Calibri"/>
      <family val="2"/>
      <scheme val="minor"/>
    </font>
    <font>
      <b/>
      <sz val="11"/>
      <name val="Calibri"/>
      <family val="2"/>
      <scheme val="minor"/>
    </font>
    <font>
      <b/>
      <sz val="11"/>
      <color indexed="8"/>
      <name val="Calibri"/>
      <family val="2"/>
      <scheme val="minor"/>
    </font>
    <font>
      <b/>
      <sz val="8"/>
      <color theme="0"/>
      <name val="Calibri"/>
      <family val="2"/>
      <scheme val="minor"/>
    </font>
    <font>
      <sz val="8"/>
      <name val="Calibri"/>
      <family val="2"/>
      <scheme val="minor"/>
    </font>
    <font>
      <b/>
      <i/>
      <sz val="11"/>
      <color theme="1"/>
      <name val="Calibri"/>
      <family val="2"/>
      <scheme val="minor"/>
    </font>
    <font>
      <b/>
      <u/>
      <sz val="11"/>
      <name val="Calibri"/>
      <family val="2"/>
      <scheme val="minor"/>
    </font>
    <font>
      <b/>
      <sz val="14"/>
      <color rgb="FFFF0000"/>
      <name val="Arial"/>
      <family val="2"/>
    </font>
    <font>
      <u/>
      <sz val="11"/>
      <color theme="10"/>
      <name val="Calibri"/>
      <family val="2"/>
      <scheme val="minor"/>
    </font>
    <font>
      <sz val="11"/>
      <color indexed="8"/>
      <name val="Calibri"/>
      <family val="2"/>
      <scheme val="minor"/>
    </font>
    <font>
      <sz val="11"/>
      <name val="Calibri"/>
      <family val="2"/>
    </font>
    <font>
      <sz val="10"/>
      <name val="Calibri"/>
      <family val="2"/>
    </font>
    <font>
      <b/>
      <sz val="11"/>
      <color rgb="FFFFFFFF"/>
      <name val="Calibri"/>
      <family val="2"/>
    </font>
    <font>
      <sz val="11"/>
      <color theme="1"/>
      <name val="Calibri"/>
      <family val="2"/>
    </font>
    <font>
      <b/>
      <sz val="11"/>
      <color theme="0"/>
      <name val="Calibri"/>
      <family val="2"/>
    </font>
    <font>
      <i/>
      <sz val="9"/>
      <color theme="1"/>
      <name val="Calibri"/>
      <family val="2"/>
      <scheme val="minor"/>
    </font>
    <font>
      <b/>
      <sz val="8"/>
      <color theme="1"/>
      <name val="Calibri"/>
      <family val="2"/>
      <scheme val="minor"/>
    </font>
    <font>
      <b/>
      <sz val="8"/>
      <color rgb="FF000000"/>
      <name val="Calibri"/>
      <family val="2"/>
      <scheme val="minor"/>
    </font>
    <font>
      <sz val="8"/>
      <color rgb="FF000000"/>
      <name val="Calibri"/>
      <family val="2"/>
      <scheme val="minor"/>
    </font>
    <font>
      <sz val="10"/>
      <color rgb="FF000000"/>
      <name val="Calibri"/>
      <family val="2"/>
      <scheme val="minor"/>
    </font>
    <font>
      <i/>
      <sz val="10"/>
      <name val="Calibri"/>
      <family val="2"/>
      <scheme val="minor"/>
    </font>
    <font>
      <i/>
      <sz val="10"/>
      <color theme="1"/>
      <name val="Calibri"/>
      <family val="2"/>
      <scheme val="minor"/>
    </font>
    <font>
      <u/>
      <sz val="10"/>
      <color theme="3" tint="0.39997558519241921"/>
      <name val="Calibri"/>
      <family val="2"/>
      <scheme val="minor"/>
    </font>
    <font>
      <sz val="11"/>
      <color theme="10"/>
      <name val="Calibri"/>
      <family val="2"/>
      <scheme val="minor"/>
    </font>
    <font>
      <i/>
      <u/>
      <sz val="10"/>
      <name val="Calibri"/>
      <family val="2"/>
      <scheme val="minor"/>
    </font>
    <font>
      <b/>
      <sz val="9"/>
      <color theme="1"/>
      <name val="Calibri"/>
      <family val="2"/>
      <scheme val="minor"/>
    </font>
    <font>
      <u/>
      <sz val="9"/>
      <color theme="1"/>
      <name val="Calibri"/>
      <family val="2"/>
      <scheme val="minor"/>
    </font>
    <font>
      <b/>
      <sz val="12"/>
      <name val="Calibri"/>
      <family val="2"/>
      <scheme val="minor"/>
    </font>
    <font>
      <b/>
      <sz val="10"/>
      <color theme="1"/>
      <name val="Arial"/>
      <family val="2"/>
    </font>
    <font>
      <b/>
      <sz val="14"/>
      <color theme="1"/>
      <name val="Arial"/>
      <family val="2"/>
    </font>
    <font>
      <b/>
      <sz val="10"/>
      <color rgb="FF00B050"/>
      <name val="Arial"/>
      <family val="2"/>
    </font>
    <font>
      <b/>
      <sz val="10"/>
      <color theme="0" tint="-0.34998626667073579"/>
      <name val="Arial"/>
      <family val="2"/>
    </font>
    <font>
      <b/>
      <sz val="14"/>
      <name val="Arial"/>
      <family val="2"/>
    </font>
    <font>
      <b/>
      <sz val="16"/>
      <color rgb="FF00CD4F"/>
      <name val="Arial"/>
      <family val="2"/>
    </font>
    <font>
      <b/>
      <sz val="16"/>
      <color theme="1"/>
      <name val="Arial"/>
      <family val="2"/>
    </font>
    <font>
      <b/>
      <i/>
      <sz val="10"/>
      <color rgb="FFFF0000"/>
      <name val="Arial"/>
      <family val="2"/>
    </font>
    <font>
      <b/>
      <sz val="10"/>
      <color rgb="FFFF0000"/>
      <name val="Arial"/>
      <family val="2"/>
    </font>
    <font>
      <b/>
      <i/>
      <sz val="10"/>
      <name val="Arial"/>
      <family val="2"/>
    </font>
    <font>
      <i/>
      <sz val="10"/>
      <color theme="1"/>
      <name val="Arial"/>
      <family val="2"/>
    </font>
    <font>
      <sz val="10"/>
      <color rgb="FFFF0000"/>
      <name val="Calibri"/>
      <family val="2"/>
      <scheme val="minor"/>
    </font>
    <font>
      <sz val="8"/>
      <color rgb="FFFF0000"/>
      <name val="Calibri"/>
      <family val="2"/>
      <scheme val="minor"/>
    </font>
    <font>
      <b/>
      <u/>
      <sz val="10"/>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BFBFBF"/>
        <bgColor indexed="64"/>
      </patternFill>
    </fill>
    <fill>
      <patternFill patternType="solid">
        <fgColor rgb="FF00CD4F"/>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65">
    <xf numFmtId="0" fontId="0" fillId="0" borderId="0" applyFont="0" applyFill="0" applyBorder="0" applyAlignment="0">
      <protection locked="0"/>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 fillId="0" borderId="0"/>
    <xf numFmtId="0" fontId="1" fillId="0" borderId="0" applyFont="0" applyFill="0" applyBorder="0" applyAlignment="0">
      <protection locked="0"/>
    </xf>
    <xf numFmtId="0" fontId="1" fillId="0" borderId="0" applyFont="0" applyFill="0" applyBorder="0" applyAlignment="0">
      <protection locked="0"/>
    </xf>
    <xf numFmtId="0" fontId="1" fillId="0" borderId="0"/>
    <xf numFmtId="0" fontId="25" fillId="0" borderId="0"/>
    <xf numFmtId="0" fontId="1" fillId="0" borderId="0"/>
    <xf numFmtId="0" fontId="1" fillId="0" borderId="0"/>
    <xf numFmtId="0" fontId="1" fillId="0" borderId="0"/>
    <xf numFmtId="0" fontId="26" fillId="0" borderId="0" applyFont="0" applyFill="0" applyBorder="0" applyAlignment="0">
      <protection locked="0"/>
    </xf>
    <xf numFmtId="0" fontId="19"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1" fillId="0" borderId="0" applyNumberFormat="0" applyFill="0" applyBorder="0" applyAlignment="0" applyProtection="0">
      <protection locked="0"/>
    </xf>
    <xf numFmtId="0" fontId="52" fillId="0" borderId="0"/>
  </cellStyleXfs>
  <cellXfs count="708">
    <xf numFmtId="0" fontId="0" fillId="0" borderId="0" xfId="0">
      <protection locked="0"/>
    </xf>
    <xf numFmtId="0" fontId="0" fillId="39" borderId="0" xfId="0" applyFill="1">
      <protection locked="0"/>
    </xf>
    <xf numFmtId="0" fontId="0" fillId="0" borderId="10" xfId="0" applyBorder="1" applyProtection="1"/>
    <xf numFmtId="1" fontId="0" fillId="0" borderId="0" xfId="0" applyNumberFormat="1">
      <protection locked="0"/>
    </xf>
    <xf numFmtId="0" fontId="29" fillId="38" borderId="10" xfId="0" applyFont="1" applyFill="1" applyBorder="1" applyAlignment="1" applyProtection="1">
      <alignment horizontal="center" vertical="center"/>
    </xf>
    <xf numFmtId="0" fontId="29" fillId="38" borderId="10" xfId="0" applyFont="1" applyFill="1" applyBorder="1" applyAlignment="1" applyProtection="1">
      <alignment horizontal="center" vertical="center" wrapText="1"/>
    </xf>
    <xf numFmtId="0" fontId="31" fillId="0" borderId="0" xfId="0" applyFont="1" applyAlignment="1">
      <alignment horizontal="center"/>
      <protection locked="0"/>
    </xf>
    <xf numFmtId="0" fontId="20" fillId="0" borderId="0" xfId="0" applyFont="1">
      <protection locked="0"/>
    </xf>
    <xf numFmtId="0" fontId="32" fillId="0" borderId="0" xfId="0" applyFont="1" applyAlignment="1">
      <alignment horizontal="center" vertical="center"/>
      <protection locked="0"/>
    </xf>
    <xf numFmtId="1" fontId="32" fillId="34" borderId="10" xfId="0" applyNumberFormat="1" applyFont="1" applyFill="1" applyBorder="1" applyAlignment="1" applyProtection="1">
      <alignment horizontal="center" vertical="center"/>
    </xf>
    <xf numFmtId="0" fontId="32" fillId="34" borderId="10" xfId="0" applyFont="1" applyFill="1" applyBorder="1" applyAlignment="1" applyProtection="1">
      <alignment horizontal="center" vertical="center"/>
    </xf>
    <xf numFmtId="0" fontId="32" fillId="37" borderId="10" xfId="0" applyFont="1" applyFill="1" applyBorder="1" applyAlignment="1" applyProtection="1">
      <alignment horizontal="center" vertical="center" wrapText="1"/>
    </xf>
    <xf numFmtId="0" fontId="32" fillId="34" borderId="10" xfId="0" applyFont="1" applyFill="1" applyBorder="1" applyAlignment="1" applyProtection="1">
      <alignment horizontal="center" vertical="center" wrapText="1"/>
    </xf>
    <xf numFmtId="49" fontId="32" fillId="34" borderId="10"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xf>
    <xf numFmtId="0" fontId="33" fillId="0" borderId="0" xfId="42" applyFont="1" applyAlignment="1">
      <alignment horizontal="center" vertical="center"/>
    </xf>
    <xf numFmtId="0" fontId="31" fillId="34" borderId="10" xfId="44" applyFont="1" applyFill="1" applyBorder="1" applyAlignment="1" applyProtection="1">
      <alignment horizontal="center" vertical="center"/>
    </xf>
    <xf numFmtId="49" fontId="32" fillId="34" borderId="10" xfId="0" applyNumberFormat="1" applyFont="1" applyFill="1" applyBorder="1" applyAlignment="1" applyProtection="1">
      <alignment horizontal="center" vertical="center"/>
    </xf>
    <xf numFmtId="1" fontId="31" fillId="36" borderId="1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xf>
    <xf numFmtId="0" fontId="31" fillId="36" borderId="10" xfId="0" applyFont="1" applyFill="1" applyBorder="1" applyAlignment="1" applyProtection="1">
      <alignment horizontal="center" vertical="center"/>
    </xf>
    <xf numFmtId="0" fontId="29" fillId="38" borderId="10" xfId="0" applyFont="1" applyFill="1" applyBorder="1" applyAlignment="1" applyProtection="1">
      <alignment horizontal="center"/>
    </xf>
    <xf numFmtId="0" fontId="20" fillId="0" borderId="10" xfId="0" applyFont="1" applyBorder="1" applyProtection="1"/>
    <xf numFmtId="1" fontId="31" fillId="36" borderId="10" xfId="0" applyNumberFormat="1" applyFont="1" applyFill="1" applyBorder="1" applyAlignment="1" applyProtection="1">
      <alignment horizontal="center" vertical="center" wrapText="1"/>
    </xf>
    <xf numFmtId="49" fontId="29" fillId="38" borderId="10" xfId="0" applyNumberFormat="1" applyFont="1" applyFill="1" applyBorder="1" applyAlignment="1" applyProtection="1">
      <alignment horizontal="center" vertical="center"/>
    </xf>
    <xf numFmtId="14" fontId="20" fillId="0" borderId="10" xfId="0" applyNumberFormat="1" applyFont="1" applyBorder="1" applyAlignment="1" applyProtection="1">
      <alignment horizontal="center"/>
    </xf>
    <xf numFmtId="2" fontId="20" fillId="0" borderId="10" xfId="0" applyNumberFormat="1" applyFont="1" applyBorder="1" applyAlignment="1" applyProtection="1">
      <alignment horizontal="center"/>
    </xf>
    <xf numFmtId="1" fontId="30" fillId="0" borderId="14" xfId="0" applyNumberFormat="1" applyFont="1" applyBorder="1" applyAlignment="1" applyProtection="1">
      <alignment horizontal="center"/>
    </xf>
    <xf numFmtId="1" fontId="20" fillId="0" borderId="10" xfId="0" applyNumberFormat="1" applyFont="1" applyBorder="1" applyAlignment="1" applyProtection="1">
      <alignment horizontal="center"/>
    </xf>
    <xf numFmtId="0" fontId="20" fillId="0" borderId="10" xfId="0" applyFont="1" applyBorder="1" applyAlignment="1" applyProtection="1">
      <alignment horizontal="center"/>
    </xf>
    <xf numFmtId="0" fontId="20" fillId="0" borderId="10" xfId="0" applyFont="1" applyBorder="1" applyAlignment="1" applyProtection="1">
      <alignment horizontal="left"/>
    </xf>
    <xf numFmtId="1" fontId="20" fillId="0" borderId="10" xfId="0" applyNumberFormat="1" applyFont="1" applyBorder="1" applyAlignment="1" applyProtection="1">
      <alignment horizontal="left"/>
    </xf>
    <xf numFmtId="1" fontId="32" fillId="35" borderId="10" xfId="0" applyNumberFormat="1"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xf>
    <xf numFmtId="49" fontId="20" fillId="0" borderId="10" xfId="0" applyNumberFormat="1" applyFont="1" applyBorder="1" applyAlignment="1" applyProtection="1">
      <alignment horizontal="left"/>
    </xf>
    <xf numFmtId="49" fontId="20" fillId="0" borderId="10" xfId="0" applyNumberFormat="1" applyFont="1" applyBorder="1" applyAlignment="1" applyProtection="1">
      <alignment horizontal="center"/>
    </xf>
    <xf numFmtId="0" fontId="0" fillId="39" borderId="0" xfId="0" applyFill="1" applyAlignment="1" applyProtection="1">
      <alignment horizontal="center"/>
    </xf>
    <xf numFmtId="0" fontId="16" fillId="0" borderId="0" xfId="0" applyFont="1" applyAlignment="1" applyProtection="1">
      <alignment horizontal="center" vertical="center"/>
    </xf>
    <xf numFmtId="0" fontId="0" fillId="39" borderId="0" xfId="0" applyFill="1" applyProtection="1"/>
    <xf numFmtId="0" fontId="32" fillId="39" borderId="0" xfId="0" applyFont="1" applyFill="1" applyAlignment="1" applyProtection="1">
      <alignment horizontal="center" vertical="center" wrapText="1"/>
    </xf>
    <xf numFmtId="0" fontId="0" fillId="0" borderId="0" xfId="0" applyProtection="1"/>
    <xf numFmtId="0" fontId="20" fillId="39" borderId="0" xfId="0" applyFont="1" applyFill="1" applyProtection="1"/>
    <xf numFmtId="0" fontId="32" fillId="39" borderId="0" xfId="0" applyFont="1" applyFill="1" applyAlignment="1" applyProtection="1">
      <alignment vertical="center"/>
    </xf>
    <xf numFmtId="2" fontId="0" fillId="0" borderId="0" xfId="0" applyNumberFormat="1" applyAlignment="1" applyProtection="1">
      <alignment horizontal="center"/>
    </xf>
    <xf numFmtId="0" fontId="16" fillId="39" borderId="0" xfId="0" applyFont="1" applyFill="1" applyAlignment="1" applyProtection="1">
      <alignment horizontal="center"/>
    </xf>
    <xf numFmtId="0" fontId="16" fillId="39" borderId="0" xfId="0" applyFont="1" applyFill="1" applyProtection="1"/>
    <xf numFmtId="1" fontId="30" fillId="0" borderId="14" xfId="0" applyNumberFormat="1" applyFont="1" applyBorder="1" applyAlignment="1" applyProtection="1">
      <alignment horizontal="left"/>
    </xf>
    <xf numFmtId="0" fontId="30" fillId="0" borderId="14" xfId="0" applyFont="1" applyBorder="1" applyAlignment="1" applyProtection="1">
      <alignment horizontal="left"/>
    </xf>
    <xf numFmtId="0" fontId="30" fillId="0" borderId="14" xfId="0" applyFont="1" applyBorder="1" applyAlignment="1" applyProtection="1">
      <alignment horizontal="center"/>
    </xf>
    <xf numFmtId="1" fontId="29" fillId="40" borderId="10" xfId="0" applyNumberFormat="1" applyFont="1" applyFill="1" applyBorder="1" applyAlignment="1" applyProtection="1">
      <alignment horizontal="center" vertical="center" wrapText="1"/>
    </xf>
    <xf numFmtId="49" fontId="30" fillId="0" borderId="14" xfId="0" applyNumberFormat="1" applyFont="1" applyBorder="1" applyAlignment="1" applyProtection="1">
      <alignment horizontal="center"/>
    </xf>
    <xf numFmtId="169" fontId="30" fillId="0" borderId="14" xfId="0" applyNumberFormat="1" applyFont="1" applyBorder="1" applyAlignment="1" applyProtection="1">
      <alignment horizontal="center"/>
    </xf>
    <xf numFmtId="2" fontId="30" fillId="0" borderId="14" xfId="0" applyNumberFormat="1" applyFont="1" applyBorder="1" applyAlignment="1" applyProtection="1">
      <alignment horizontal="center"/>
    </xf>
    <xf numFmtId="49" fontId="30" fillId="0" borderId="14" xfId="0" applyNumberFormat="1" applyFont="1" applyBorder="1" applyAlignment="1" applyProtection="1">
      <alignment horizontal="right"/>
    </xf>
    <xf numFmtId="0" fontId="16" fillId="39" borderId="0" xfId="0" applyFont="1" applyFill="1" applyAlignment="1" applyProtection="1">
      <alignment horizontal="center" vertical="center"/>
    </xf>
    <xf numFmtId="0" fontId="32" fillId="39" borderId="0" xfId="0" applyFont="1" applyFill="1" applyAlignment="1" applyProtection="1">
      <alignment horizontal="center" vertical="center"/>
    </xf>
    <xf numFmtId="0" fontId="32" fillId="35" borderId="10" xfId="0" applyFont="1" applyFill="1" applyBorder="1" applyAlignment="1" applyProtection="1">
      <alignment horizontal="left" vertical="center" wrapText="1"/>
    </xf>
    <xf numFmtId="0" fontId="32" fillId="0" borderId="0" xfId="0" applyFont="1" applyAlignment="1" applyProtection="1">
      <alignment horizontal="center" vertical="top"/>
    </xf>
    <xf numFmtId="0" fontId="32" fillId="35" borderId="10" xfId="0" applyFont="1" applyFill="1" applyBorder="1" applyAlignment="1" applyProtection="1">
      <alignment horizontal="left" vertical="top" wrapText="1"/>
    </xf>
    <xf numFmtId="49" fontId="32" fillId="34" borderId="10" xfId="44" applyNumberFormat="1" applyFont="1" applyFill="1" applyBorder="1" applyAlignment="1" applyProtection="1">
      <alignment horizontal="center" vertical="center"/>
    </xf>
    <xf numFmtId="1" fontId="32" fillId="34" borderId="10" xfId="44" applyNumberFormat="1" applyFont="1" applyFill="1" applyBorder="1" applyAlignment="1" applyProtection="1">
      <alignment horizontal="center" vertical="center"/>
    </xf>
    <xf numFmtId="2" fontId="31" fillId="36" borderId="10" xfId="45" applyNumberFormat="1" applyFont="1" applyFill="1" applyBorder="1" applyAlignment="1" applyProtection="1">
      <alignment horizontal="center" vertical="center"/>
    </xf>
    <xf numFmtId="49" fontId="29" fillId="38" borderId="10" xfId="44" applyNumberFormat="1" applyFont="1" applyFill="1" applyBorder="1" applyAlignment="1" applyProtection="1">
      <alignment horizontal="center" vertical="center"/>
    </xf>
    <xf numFmtId="49" fontId="29" fillId="38" borderId="10" xfId="45" applyNumberFormat="1" applyFont="1" applyFill="1" applyBorder="1" applyAlignment="1" applyProtection="1">
      <alignment horizontal="center" vertical="center"/>
    </xf>
    <xf numFmtId="49" fontId="32" fillId="34" borderId="10" xfId="45" applyNumberFormat="1" applyFont="1" applyFill="1" applyBorder="1" applyAlignment="1" applyProtection="1">
      <alignment horizontal="center" vertical="center"/>
    </xf>
    <xf numFmtId="0" fontId="32" fillId="39" borderId="0" xfId="0" applyFont="1" applyFill="1" applyAlignment="1" applyProtection="1">
      <alignment horizontal="center" vertical="top"/>
    </xf>
    <xf numFmtId="0" fontId="32" fillId="36" borderId="10" xfId="0" applyFont="1" applyFill="1" applyBorder="1" applyAlignment="1" applyProtection="1">
      <alignment horizontal="center" vertical="center"/>
    </xf>
    <xf numFmtId="0" fontId="32" fillId="0" borderId="0" xfId="0" applyFont="1" applyAlignment="1" applyProtection="1">
      <alignment vertical="center"/>
    </xf>
    <xf numFmtId="49" fontId="20" fillId="35" borderId="10" xfId="0" applyNumberFormat="1" applyFont="1" applyFill="1" applyBorder="1" applyAlignment="1" applyProtection="1">
      <alignment horizontal="center"/>
    </xf>
    <xf numFmtId="1" fontId="20" fillId="35" borderId="10" xfId="0" applyNumberFormat="1" applyFont="1" applyFill="1" applyBorder="1" applyAlignment="1" applyProtection="1">
      <alignment horizontal="center"/>
    </xf>
    <xf numFmtId="49" fontId="20" fillId="35" borderId="10" xfId="0" applyNumberFormat="1" applyFont="1" applyFill="1" applyBorder="1" applyAlignment="1" applyProtection="1">
      <alignment horizontal="right"/>
    </xf>
    <xf numFmtId="0" fontId="20" fillId="35" borderId="10" xfId="0" applyFont="1" applyFill="1" applyBorder="1" applyAlignment="1" applyProtection="1">
      <alignment horizontal="center"/>
    </xf>
    <xf numFmtId="0" fontId="29" fillId="38" borderId="11" xfId="0" applyFont="1" applyFill="1" applyBorder="1" applyAlignment="1" applyProtection="1">
      <alignment horizontal="center" vertical="center"/>
    </xf>
    <xf numFmtId="0" fontId="29" fillId="38" borderId="11" xfId="0" applyFont="1" applyFill="1" applyBorder="1" applyAlignment="1" applyProtection="1">
      <alignment horizontal="center"/>
    </xf>
    <xf numFmtId="0" fontId="31" fillId="36" borderId="20" xfId="0" applyFont="1" applyFill="1" applyBorder="1" applyAlignment="1" applyProtection="1">
      <alignment horizontal="center" vertical="center"/>
    </xf>
    <xf numFmtId="1" fontId="20" fillId="35" borderId="21" xfId="0" applyNumberFormat="1" applyFont="1" applyFill="1" applyBorder="1" applyAlignment="1" applyProtection="1">
      <alignment horizontal="left"/>
    </xf>
    <xf numFmtId="1" fontId="20" fillId="0" borderId="21" xfId="0" applyNumberFormat="1" applyFont="1" applyBorder="1" applyAlignment="1" applyProtection="1">
      <alignment horizontal="left"/>
    </xf>
    <xf numFmtId="1" fontId="20" fillId="35" borderId="20" xfId="0" applyNumberFormat="1" applyFont="1" applyFill="1" applyBorder="1" applyAlignment="1" applyProtection="1">
      <alignment horizontal="center"/>
    </xf>
    <xf numFmtId="0" fontId="20" fillId="0" borderId="20" xfId="0" applyFont="1" applyBorder="1" applyAlignment="1" applyProtection="1">
      <alignment horizontal="center"/>
    </xf>
    <xf numFmtId="0" fontId="20" fillId="35" borderId="20" xfId="0" applyFont="1" applyFill="1" applyBorder="1" applyAlignment="1" applyProtection="1">
      <alignment horizontal="center"/>
    </xf>
    <xf numFmtId="0" fontId="0" fillId="0" borderId="0" xfId="0" applyAlignment="1" applyProtection="1">
      <alignment horizontal="center"/>
    </xf>
    <xf numFmtId="2" fontId="20" fillId="35" borderId="10" xfId="0" applyNumberFormat="1" applyFont="1" applyFill="1" applyBorder="1" applyAlignment="1" applyProtection="1">
      <alignment horizontal="center"/>
    </xf>
    <xf numFmtId="0" fontId="0" fillId="0" borderId="10" xfId="53" applyFont="1" applyBorder="1" applyAlignment="1" applyProtection="1">
      <alignment horizontal="left" vertical="center"/>
      <protection locked="0"/>
    </xf>
    <xf numFmtId="0" fontId="1" fillId="0" borderId="10" xfId="53" applyBorder="1" applyAlignment="1" applyProtection="1">
      <alignment horizontal="left" vertical="center"/>
      <protection locked="0"/>
    </xf>
    <xf numFmtId="0" fontId="1" fillId="0" borderId="10" xfId="53" applyBorder="1" applyProtection="1">
      <protection locked="0"/>
    </xf>
    <xf numFmtId="0" fontId="29" fillId="38" borderId="11" xfId="0" applyFont="1" applyFill="1" applyBorder="1" applyAlignment="1" applyProtection="1">
      <alignment horizontal="center" vertical="center" wrapText="1"/>
    </xf>
    <xf numFmtId="0" fontId="0" fillId="35" borderId="17" xfId="0" applyFill="1" applyBorder="1" applyProtection="1"/>
    <xf numFmtId="0" fontId="20" fillId="35" borderId="10" xfId="0" applyFont="1" applyFill="1" applyBorder="1" applyProtection="1"/>
    <xf numFmtId="2" fontId="31" fillId="40" borderId="10" xfId="45" applyNumberFormat="1"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44" fillId="35" borderId="10" xfId="53" applyFont="1" applyFill="1" applyBorder="1" applyAlignment="1" applyProtection="1">
      <alignment horizontal="center" vertical="top" wrapText="1"/>
      <protection locked="0"/>
    </xf>
    <xf numFmtId="49" fontId="44" fillId="35" borderId="10" xfId="51" applyNumberFormat="1" applyFont="1" applyFill="1" applyBorder="1" applyAlignment="1">
      <alignment horizontal="center" wrapText="1"/>
      <protection locked="0"/>
    </xf>
    <xf numFmtId="0" fontId="44" fillId="35" borderId="10" xfId="53" applyFont="1" applyFill="1" applyBorder="1" applyAlignment="1" applyProtection="1">
      <alignment horizontal="center" wrapText="1"/>
      <protection locked="0"/>
    </xf>
    <xf numFmtId="1" fontId="1" fillId="44" borderId="0" xfId="53" applyNumberFormat="1" applyFill="1" applyAlignment="1" applyProtection="1">
      <alignment horizontal="center"/>
      <protection locked="0"/>
    </xf>
    <xf numFmtId="0" fontId="1" fillId="44" borderId="0" xfId="53" applyFill="1"/>
    <xf numFmtId="0" fontId="1" fillId="44" borderId="0" xfId="53" applyFill="1" applyAlignment="1">
      <alignment horizontal="center"/>
    </xf>
    <xf numFmtId="0" fontId="1" fillId="44" borderId="0" xfId="53" applyFill="1" applyProtection="1">
      <protection locked="0"/>
    </xf>
    <xf numFmtId="0" fontId="16" fillId="44" borderId="0" xfId="53" applyFont="1" applyFill="1" applyAlignment="1" applyProtection="1">
      <alignment horizontal="center" vertical="center"/>
      <protection locked="0"/>
    </xf>
    <xf numFmtId="0" fontId="44" fillId="44" borderId="0" xfId="53" applyFont="1" applyFill="1" applyAlignment="1" applyProtection="1">
      <alignment horizontal="center" vertical="center"/>
      <protection locked="0"/>
    </xf>
    <xf numFmtId="0" fontId="16" fillId="44" borderId="0" xfId="53" applyFont="1" applyFill="1" applyProtection="1">
      <protection locked="0"/>
    </xf>
    <xf numFmtId="0" fontId="48" fillId="39" borderId="0" xfId="0" applyFont="1" applyFill="1" applyProtection="1"/>
    <xf numFmtId="168" fontId="13" fillId="40" borderId="10" xfId="51" applyNumberFormat="1" applyFont="1" applyFill="1" applyBorder="1" applyAlignment="1" applyProtection="1">
      <alignment horizontal="center" vertical="center" wrapText="1"/>
    </xf>
    <xf numFmtId="0" fontId="46" fillId="40" borderId="10" xfId="53" applyFont="1" applyFill="1" applyBorder="1" applyAlignment="1">
      <alignment horizontal="center"/>
    </xf>
    <xf numFmtId="0" fontId="29" fillId="40" borderId="10" xfId="0" applyFont="1" applyFill="1" applyBorder="1" applyAlignment="1" applyProtection="1">
      <alignment horizontal="center" vertical="center" wrapText="1"/>
    </xf>
    <xf numFmtId="0" fontId="29" fillId="40" borderId="10" xfId="0" applyFont="1" applyFill="1" applyBorder="1" applyAlignment="1" applyProtection="1">
      <alignment horizontal="center"/>
    </xf>
    <xf numFmtId="0" fontId="29" fillId="40" borderId="11" xfId="0" applyFont="1" applyFill="1" applyBorder="1" applyAlignment="1" applyProtection="1">
      <alignment horizontal="center" vertical="center" wrapText="1"/>
    </xf>
    <xf numFmtId="0" fontId="13" fillId="40" borderId="10" xfId="0" applyFont="1" applyFill="1" applyBorder="1" applyAlignment="1" applyProtection="1">
      <alignment horizontal="center"/>
    </xf>
    <xf numFmtId="0" fontId="48" fillId="39" borderId="10" xfId="0" applyFont="1" applyFill="1" applyBorder="1" applyAlignment="1" applyProtection="1">
      <alignment horizontal="center"/>
    </xf>
    <xf numFmtId="1" fontId="29" fillId="40" borderId="10" xfId="0" applyNumberFormat="1" applyFont="1" applyFill="1" applyBorder="1" applyAlignment="1">
      <alignment horizontal="center" vertical="center" wrapText="1"/>
      <protection locked="0"/>
    </xf>
    <xf numFmtId="1" fontId="0" fillId="39" borderId="0" xfId="0" applyNumberFormat="1" applyFill="1" applyAlignment="1" applyProtection="1">
      <alignment horizontal="left"/>
    </xf>
    <xf numFmtId="49" fontId="0" fillId="39" borderId="0" xfId="0" applyNumberFormat="1" applyFill="1" applyAlignment="1" applyProtection="1">
      <alignment horizontal="left"/>
    </xf>
    <xf numFmtId="49" fontId="0" fillId="39" borderId="0" xfId="0" applyNumberFormat="1" applyFill="1" applyProtection="1"/>
    <xf numFmtId="1" fontId="0" fillId="39" borderId="0" xfId="0" applyNumberFormat="1" applyFill="1" applyProtection="1"/>
    <xf numFmtId="165" fontId="0" fillId="39" borderId="0" xfId="0" applyNumberFormat="1" applyFill="1" applyProtection="1"/>
    <xf numFmtId="164" fontId="0" fillId="39" borderId="0" xfId="0" applyNumberFormat="1" applyFill="1" applyProtection="1"/>
    <xf numFmtId="49" fontId="32" fillId="37" borderId="10" xfId="0" applyNumberFormat="1" applyFont="1" applyFill="1" applyBorder="1" applyAlignment="1" applyProtection="1">
      <alignment horizontal="center" vertical="center" wrapText="1"/>
    </xf>
    <xf numFmtId="49" fontId="29" fillId="38" borderId="11" xfId="0" applyNumberFormat="1" applyFont="1" applyFill="1" applyBorder="1" applyAlignment="1" applyProtection="1">
      <alignment horizontal="center" vertical="center"/>
    </xf>
    <xf numFmtId="49" fontId="20" fillId="0" borderId="10" xfId="0" applyNumberFormat="1" applyFont="1" applyBorder="1" applyProtection="1"/>
    <xf numFmtId="165" fontId="20" fillId="0" borderId="10" xfId="0" applyNumberFormat="1" applyFont="1" applyBorder="1" applyProtection="1"/>
    <xf numFmtId="164" fontId="20" fillId="0" borderId="10" xfId="0" applyNumberFormat="1" applyFont="1" applyBorder="1" applyProtection="1"/>
    <xf numFmtId="1" fontId="0" fillId="0" borderId="0" xfId="0" applyNumberFormat="1" applyAlignment="1" applyProtection="1">
      <alignment horizontal="left"/>
    </xf>
    <xf numFmtId="49" fontId="0" fillId="0" borderId="0" xfId="0" applyNumberFormat="1" applyAlignment="1" applyProtection="1">
      <alignment horizontal="left"/>
    </xf>
    <xf numFmtId="49" fontId="0" fillId="0" borderId="0" xfId="0" applyNumberFormat="1" applyProtection="1"/>
    <xf numFmtId="1" fontId="0" fillId="0" borderId="0" xfId="0" applyNumberFormat="1" applyProtection="1"/>
    <xf numFmtId="165" fontId="0" fillId="0" borderId="0" xfId="0" applyNumberFormat="1" applyProtection="1"/>
    <xf numFmtId="164" fontId="0" fillId="0" borderId="0" xfId="0" applyNumberFormat="1" applyProtection="1"/>
    <xf numFmtId="169" fontId="0" fillId="39" borderId="0" xfId="0" applyNumberFormat="1" applyFill="1" applyProtection="1"/>
    <xf numFmtId="2" fontId="0" fillId="39" borderId="0" xfId="0" applyNumberFormat="1" applyFill="1" applyProtection="1"/>
    <xf numFmtId="166" fontId="0" fillId="39" borderId="0" xfId="0" applyNumberFormat="1" applyFill="1" applyProtection="1"/>
    <xf numFmtId="49" fontId="0" fillId="39" borderId="0" xfId="0" applyNumberFormat="1" applyFill="1" applyAlignment="1" applyProtection="1">
      <alignment horizontal="right"/>
    </xf>
    <xf numFmtId="165" fontId="29" fillId="38" borderId="10" xfId="0" applyNumberFormat="1" applyFont="1" applyFill="1" applyBorder="1" applyAlignment="1" applyProtection="1">
      <alignment horizontal="center" vertical="center" wrapText="1"/>
    </xf>
    <xf numFmtId="165" fontId="32" fillId="35" borderId="10" xfId="0" applyNumberFormat="1" applyFont="1" applyFill="1" applyBorder="1" applyAlignment="1" applyProtection="1">
      <alignment horizontal="center" vertical="center" wrapText="1"/>
    </xf>
    <xf numFmtId="49" fontId="31" fillId="34" borderId="10" xfId="0" applyNumberFormat="1" applyFont="1" applyFill="1" applyBorder="1" applyAlignment="1" applyProtection="1">
      <alignment horizontal="center" vertical="center"/>
    </xf>
    <xf numFmtId="166" fontId="29" fillId="38" borderId="11" xfId="0" applyNumberFormat="1" applyFont="1" applyFill="1" applyBorder="1" applyAlignment="1" applyProtection="1">
      <alignment horizontal="center" vertical="center"/>
    </xf>
    <xf numFmtId="165" fontId="29" fillId="38" borderId="10" xfId="0" applyNumberFormat="1" applyFont="1" applyFill="1" applyBorder="1" applyAlignment="1" applyProtection="1">
      <alignment horizontal="center" vertical="center"/>
    </xf>
    <xf numFmtId="165" fontId="32" fillId="35" borderId="10" xfId="0" applyNumberFormat="1" applyFont="1" applyFill="1" applyBorder="1" applyAlignment="1" applyProtection="1">
      <alignment horizontal="center" vertical="center"/>
    </xf>
    <xf numFmtId="166" fontId="20" fillId="0" borderId="10" xfId="0" applyNumberFormat="1" applyFont="1" applyBorder="1" applyProtection="1"/>
    <xf numFmtId="169" fontId="0" fillId="0" borderId="0" xfId="0" applyNumberFormat="1" applyProtection="1"/>
    <xf numFmtId="2" fontId="0" fillId="0" borderId="0" xfId="0" applyNumberFormat="1" applyProtection="1"/>
    <xf numFmtId="166" fontId="0" fillId="0" borderId="0" xfId="0" applyNumberFormat="1" applyProtection="1"/>
    <xf numFmtId="49" fontId="0" fillId="0" borderId="0" xfId="0" applyNumberFormat="1" applyAlignment="1" applyProtection="1">
      <alignment horizontal="right"/>
    </xf>
    <xf numFmtId="49" fontId="48" fillId="39" borderId="0" xfId="0" applyNumberFormat="1" applyFont="1" applyFill="1" applyAlignment="1" applyProtection="1">
      <alignment horizontal="left"/>
    </xf>
    <xf numFmtId="49" fontId="27" fillId="39" borderId="0" xfId="0" applyNumberFormat="1" applyFont="1" applyFill="1" applyAlignment="1">
      <alignment horizontal="center"/>
      <protection locked="0"/>
    </xf>
    <xf numFmtId="0" fontId="27" fillId="39" borderId="0" xfId="0" applyFont="1" applyFill="1" applyAlignment="1">
      <alignment horizontal="center"/>
      <protection locked="0"/>
    </xf>
    <xf numFmtId="49" fontId="35" fillId="39" borderId="19" xfId="0" applyNumberFormat="1" applyFont="1" applyFill="1" applyBorder="1" applyAlignment="1">
      <alignment horizontal="center"/>
      <protection locked="0"/>
    </xf>
    <xf numFmtId="49" fontId="35" fillId="35" borderId="19" xfId="0" applyNumberFormat="1" applyFont="1" applyFill="1" applyBorder="1" applyAlignment="1">
      <alignment horizontal="center"/>
      <protection locked="0"/>
    </xf>
    <xf numFmtId="0" fontId="35" fillId="35" borderId="19" xfId="0" applyFont="1" applyFill="1" applyBorder="1" applyAlignment="1">
      <alignment horizontal="center"/>
      <protection locked="0"/>
    </xf>
    <xf numFmtId="1" fontId="29" fillId="40" borderId="10" xfId="42" applyNumberFormat="1" applyFont="1" applyFill="1" applyBorder="1" applyAlignment="1" applyProtection="1">
      <alignment horizontal="center" vertical="center"/>
      <protection locked="0"/>
    </xf>
    <xf numFmtId="0" fontId="20" fillId="40" borderId="10" xfId="0" applyFont="1" applyFill="1" applyBorder="1">
      <protection locked="0"/>
    </xf>
    <xf numFmtId="49" fontId="27" fillId="0" borderId="0" xfId="0" applyNumberFormat="1" applyFont="1" applyAlignment="1">
      <alignment horizontal="center"/>
      <protection locked="0"/>
    </xf>
    <xf numFmtId="0" fontId="27" fillId="0" borderId="0" xfId="0" applyFont="1" applyAlignment="1">
      <alignment horizontal="center"/>
      <protection locked="0"/>
    </xf>
    <xf numFmtId="1" fontId="27" fillId="39" borderId="0" xfId="0" applyNumberFormat="1" applyFont="1" applyFill="1" applyProtection="1"/>
    <xf numFmtId="49" fontId="27" fillId="39" borderId="0" xfId="0" applyNumberFormat="1" applyFont="1" applyFill="1" applyAlignment="1" applyProtection="1">
      <alignment horizontal="center"/>
    </xf>
    <xf numFmtId="1" fontId="27" fillId="39" borderId="0" xfId="0" applyNumberFormat="1" applyFont="1" applyFill="1" applyAlignment="1" applyProtection="1">
      <alignment horizontal="center"/>
    </xf>
    <xf numFmtId="2" fontId="27" fillId="39" borderId="0" xfId="0" applyNumberFormat="1" applyFont="1" applyFill="1" applyAlignment="1" applyProtection="1">
      <alignment horizontal="center"/>
    </xf>
    <xf numFmtId="49" fontId="27" fillId="39" borderId="0" xfId="0" applyNumberFormat="1" applyFont="1" applyFill="1" applyAlignment="1" applyProtection="1">
      <alignment horizontal="right"/>
    </xf>
    <xf numFmtId="1" fontId="27" fillId="39" borderId="0" xfId="0" applyNumberFormat="1" applyFont="1" applyFill="1" applyAlignment="1" applyProtection="1">
      <alignment horizontal="left"/>
    </xf>
    <xf numFmtId="1" fontId="35" fillId="35" borderId="18" xfId="0" applyNumberFormat="1" applyFont="1" applyFill="1" applyBorder="1" applyAlignment="1" applyProtection="1">
      <alignment horizontal="center"/>
    </xf>
    <xf numFmtId="1" fontId="35" fillId="35" borderId="19" xfId="0" applyNumberFormat="1" applyFont="1" applyFill="1" applyBorder="1" applyAlignment="1" applyProtection="1">
      <alignment horizontal="center"/>
    </xf>
    <xf numFmtId="49" fontId="35" fillId="39" borderId="18" xfId="0" applyNumberFormat="1" applyFont="1" applyFill="1" applyBorder="1" applyAlignment="1" applyProtection="1">
      <alignment horizontal="center"/>
    </xf>
    <xf numFmtId="49" fontId="35" fillId="39" borderId="19" xfId="0" applyNumberFormat="1" applyFont="1" applyFill="1" applyBorder="1" applyAlignment="1" applyProtection="1">
      <alignment horizontal="center"/>
    </xf>
    <xf numFmtId="49" fontId="31" fillId="36" borderId="2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wrapText="1"/>
    </xf>
    <xf numFmtId="1" fontId="32" fillId="35" borderId="21" xfId="0" applyNumberFormat="1" applyFont="1" applyFill="1" applyBorder="1" applyAlignment="1" applyProtection="1">
      <alignment horizontal="center" vertical="center" wrapText="1"/>
    </xf>
    <xf numFmtId="49" fontId="32" fillId="34" borderId="10" xfId="42" applyNumberFormat="1" applyFont="1" applyFill="1" applyBorder="1" applyAlignment="1">
      <alignment horizontal="center" vertical="center" wrapText="1"/>
    </xf>
    <xf numFmtId="49" fontId="29" fillId="38" borderId="10" xfId="42" applyNumberFormat="1" applyFont="1" applyFill="1" applyBorder="1" applyAlignment="1">
      <alignment horizontal="center" vertical="center" wrapText="1"/>
    </xf>
    <xf numFmtId="1" fontId="32" fillId="34"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wrapText="1"/>
    </xf>
    <xf numFmtId="49" fontId="32" fillId="34" borderId="10" xfId="42" applyNumberFormat="1" applyFont="1" applyFill="1" applyBorder="1" applyAlignment="1">
      <alignment horizontal="center" vertical="center"/>
    </xf>
    <xf numFmtId="1" fontId="32" fillId="35" borderId="21" xfId="42" applyNumberFormat="1" applyFont="1" applyFill="1" applyBorder="1" applyAlignment="1">
      <alignment horizontal="center" vertical="center" wrapText="1"/>
    </xf>
    <xf numFmtId="1" fontId="32" fillId="35"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xf>
    <xf numFmtId="1" fontId="27" fillId="0" borderId="0" xfId="0" applyNumberFormat="1" applyFont="1" applyProtection="1"/>
    <xf numFmtId="49" fontId="27" fillId="0" borderId="0" xfId="0" applyNumberFormat="1" applyFont="1" applyAlignment="1" applyProtection="1">
      <alignment horizontal="center"/>
    </xf>
    <xf numFmtId="1" fontId="27" fillId="0" borderId="0" xfId="0" applyNumberFormat="1" applyFont="1" applyAlignment="1" applyProtection="1">
      <alignment horizontal="center"/>
    </xf>
    <xf numFmtId="2" fontId="27" fillId="0" borderId="0" xfId="0" applyNumberFormat="1" applyFont="1" applyAlignment="1" applyProtection="1">
      <alignment horizontal="center"/>
    </xf>
    <xf numFmtId="49" fontId="27" fillId="0" borderId="0" xfId="0" applyNumberFormat="1" applyFont="1" applyAlignment="1" applyProtection="1">
      <alignment horizontal="right"/>
    </xf>
    <xf numFmtId="1" fontId="27" fillId="0" borderId="0" xfId="0" applyNumberFormat="1" applyFont="1" applyAlignment="1" applyProtection="1">
      <alignment horizontal="left"/>
    </xf>
    <xf numFmtId="0" fontId="27" fillId="39" borderId="0" xfId="0" applyFont="1" applyFill="1" applyAlignment="1" applyProtection="1">
      <alignment horizontal="center"/>
    </xf>
    <xf numFmtId="49" fontId="35" fillId="39" borderId="22" xfId="0" applyNumberFormat="1" applyFont="1" applyFill="1" applyBorder="1" applyAlignment="1" applyProtection="1">
      <alignment horizontal="center"/>
    </xf>
    <xf numFmtId="49" fontId="35" fillId="35" borderId="18" xfId="0" applyNumberFormat="1" applyFont="1" applyFill="1" applyBorder="1" applyAlignment="1" applyProtection="1">
      <alignment horizontal="center"/>
    </xf>
    <xf numFmtId="49" fontId="35" fillId="35" borderId="19" xfId="0" applyNumberFormat="1" applyFont="1" applyFill="1" applyBorder="1" applyAlignment="1" applyProtection="1">
      <alignment horizontal="center"/>
    </xf>
    <xf numFmtId="49" fontId="32" fillId="35" borderId="20" xfId="42" applyNumberFormat="1" applyFont="1" applyFill="1" applyBorder="1" applyAlignment="1">
      <alignment horizontal="center" vertical="center"/>
    </xf>
    <xf numFmtId="0" fontId="27" fillId="0" borderId="0" xfId="0" applyFont="1" applyAlignment="1" applyProtection="1">
      <alignment horizontal="center"/>
    </xf>
    <xf numFmtId="49" fontId="35" fillId="35" borderId="22" xfId="0" applyNumberFormat="1" applyFont="1" applyFill="1" applyBorder="1" applyAlignment="1" applyProtection="1">
      <alignment horizontal="center"/>
    </xf>
    <xf numFmtId="49" fontId="31" fillId="35" borderId="20" xfId="42" applyNumberFormat="1" applyFont="1" applyFill="1" applyBorder="1" applyAlignment="1">
      <alignment horizontal="center" vertical="center" wrapText="1"/>
    </xf>
    <xf numFmtId="0" fontId="27" fillId="39" borderId="0" xfId="0" applyFont="1" applyFill="1" applyProtection="1"/>
    <xf numFmtId="0" fontId="35" fillId="35" borderId="18" xfId="0" applyFont="1" applyFill="1" applyBorder="1" applyAlignment="1" applyProtection="1">
      <alignment horizontal="center"/>
    </xf>
    <xf numFmtId="0" fontId="35" fillId="35" borderId="19" xfId="0" applyFont="1" applyFill="1" applyBorder="1" applyAlignment="1" applyProtection="1">
      <alignment horizontal="center"/>
    </xf>
    <xf numFmtId="1" fontId="31" fillId="35" borderId="21" xfId="42" applyNumberFormat="1" applyFont="1" applyFill="1" applyBorder="1" applyAlignment="1">
      <alignment horizontal="center" vertical="center" wrapText="1"/>
    </xf>
    <xf numFmtId="1" fontId="31" fillId="35" borderId="10" xfId="42" applyNumberFormat="1" applyFont="1" applyFill="1" applyBorder="1" applyAlignment="1">
      <alignment horizontal="center" vertical="center" wrapText="1"/>
    </xf>
    <xf numFmtId="0" fontId="27" fillId="0" borderId="0" xfId="0" applyFont="1" applyProtection="1"/>
    <xf numFmtId="0" fontId="35" fillId="35" borderId="22" xfId="0" applyFont="1" applyFill="1" applyBorder="1" applyAlignment="1" applyProtection="1">
      <alignment horizontal="center"/>
    </xf>
    <xf numFmtId="49" fontId="31" fillId="34" borderId="10" xfId="42" applyNumberFormat="1" applyFont="1" applyFill="1" applyBorder="1" applyAlignment="1">
      <alignment horizontal="center" vertical="center" wrapText="1"/>
    </xf>
    <xf numFmtId="0" fontId="20" fillId="35" borderId="10" xfId="0" applyFont="1" applyFill="1" applyBorder="1" applyAlignment="1" applyProtection="1">
      <alignment horizontal="right"/>
    </xf>
    <xf numFmtId="10" fontId="27" fillId="39" borderId="0" xfId="0" applyNumberFormat="1" applyFont="1" applyFill="1" applyAlignment="1" applyProtection="1">
      <alignment horizontal="center"/>
    </xf>
    <xf numFmtId="14" fontId="32" fillId="35" borderId="10" xfId="0" applyNumberFormat="1" applyFont="1" applyFill="1" applyBorder="1" applyAlignment="1" applyProtection="1">
      <alignment horizontal="center" vertical="center" wrapText="1"/>
    </xf>
    <xf numFmtId="1" fontId="29" fillId="38" borderId="10" xfId="42" applyNumberFormat="1" applyFont="1" applyFill="1" applyBorder="1" applyAlignment="1">
      <alignment horizontal="center" vertical="center"/>
    </xf>
    <xf numFmtId="14" fontId="36" fillId="35" borderId="10" xfId="0" applyNumberFormat="1" applyFont="1" applyFill="1" applyBorder="1" applyAlignment="1" applyProtection="1">
      <alignment horizontal="center" vertical="center" wrapText="1"/>
    </xf>
    <xf numFmtId="167" fontId="29" fillId="38" borderId="10" xfId="42" applyNumberFormat="1" applyFont="1" applyFill="1" applyBorder="1" applyAlignment="1">
      <alignment horizontal="center" vertical="center"/>
    </xf>
    <xf numFmtId="1" fontId="32" fillId="34" borderId="10" xfId="42" applyNumberFormat="1" applyFont="1" applyFill="1" applyBorder="1" applyAlignment="1">
      <alignment horizontal="center" vertical="center"/>
    </xf>
    <xf numFmtId="1" fontId="31" fillId="36" borderId="10" xfId="42" applyNumberFormat="1" applyFont="1" applyFill="1" applyBorder="1" applyAlignment="1">
      <alignment horizontal="center" vertical="center"/>
    </xf>
    <xf numFmtId="49" fontId="31" fillId="36" borderId="10" xfId="42" applyNumberFormat="1" applyFont="1" applyFill="1" applyBorder="1" applyAlignment="1">
      <alignment horizontal="center" vertical="center"/>
    </xf>
    <xf numFmtId="14" fontId="32" fillId="35" borderId="10" xfId="42" applyNumberFormat="1" applyFont="1" applyFill="1" applyBorder="1" applyAlignment="1">
      <alignment horizontal="center" vertical="center"/>
    </xf>
    <xf numFmtId="1" fontId="32" fillId="35" borderId="10" xfId="42" applyNumberFormat="1" applyFont="1" applyFill="1" applyBorder="1" applyAlignment="1">
      <alignment horizontal="center" vertical="center"/>
    </xf>
    <xf numFmtId="49" fontId="32" fillId="35" borderId="10" xfId="42" applyNumberFormat="1" applyFont="1" applyFill="1" applyBorder="1" applyAlignment="1">
      <alignment horizontal="center" vertical="center"/>
    </xf>
    <xf numFmtId="2" fontId="32" fillId="35" borderId="10" xfId="42" applyNumberFormat="1" applyFont="1" applyFill="1" applyBorder="1" applyAlignment="1">
      <alignment horizontal="center" vertical="center"/>
    </xf>
    <xf numFmtId="10" fontId="32" fillId="35" borderId="10" xfId="42" applyNumberFormat="1" applyFont="1" applyFill="1" applyBorder="1" applyAlignment="1">
      <alignment horizontal="center" vertical="center"/>
    </xf>
    <xf numFmtId="0" fontId="31" fillId="36" borderId="10" xfId="42" applyFont="1" applyFill="1" applyBorder="1" applyAlignment="1">
      <alignment horizontal="center" vertical="center"/>
    </xf>
    <xf numFmtId="10" fontId="20" fillId="0" borderId="10" xfId="0" applyNumberFormat="1" applyFont="1" applyBorder="1" applyAlignment="1" applyProtection="1">
      <alignment horizontal="center"/>
    </xf>
    <xf numFmtId="14" fontId="27" fillId="0" borderId="0" xfId="0" applyNumberFormat="1" applyFont="1" applyAlignment="1" applyProtection="1">
      <alignment horizontal="center"/>
    </xf>
    <xf numFmtId="10" fontId="27" fillId="0" borderId="0" xfId="0" applyNumberFormat="1" applyFont="1" applyAlignment="1" applyProtection="1">
      <alignment horizontal="center"/>
    </xf>
    <xf numFmtId="171" fontId="27" fillId="0" borderId="0" xfId="0" applyNumberFormat="1" applyFont="1" applyAlignment="1" applyProtection="1">
      <alignment horizontal="center"/>
    </xf>
    <xf numFmtId="49" fontId="27" fillId="0" borderId="0" xfId="0" applyNumberFormat="1" applyFont="1" applyAlignment="1" applyProtection="1">
      <alignment horizontal="left"/>
    </xf>
    <xf numFmtId="49" fontId="27" fillId="39" borderId="0" xfId="0" applyNumberFormat="1" applyFont="1" applyFill="1" applyAlignment="1" applyProtection="1">
      <alignment horizontal="left"/>
    </xf>
    <xf numFmtId="14" fontId="27" fillId="39" borderId="0" xfId="0" applyNumberFormat="1" applyFont="1" applyFill="1" applyAlignment="1" applyProtection="1">
      <alignment horizontal="center"/>
    </xf>
    <xf numFmtId="168" fontId="44" fillId="35" borderId="10" xfId="51" applyNumberFormat="1" applyFont="1" applyFill="1" applyBorder="1" applyAlignment="1" applyProtection="1">
      <alignment horizontal="center" vertical="center" wrapText="1"/>
    </xf>
    <xf numFmtId="168" fontId="44" fillId="35" borderId="11" xfId="51" applyNumberFormat="1" applyFont="1" applyFill="1" applyBorder="1" applyAlignment="1">
      <alignment horizontal="center" vertical="top" wrapText="1"/>
      <protection locked="0"/>
    </xf>
    <xf numFmtId="168" fontId="44" fillId="35" borderId="0" xfId="51" applyNumberFormat="1" applyFont="1" applyFill="1" applyAlignment="1">
      <alignment horizontal="center" vertical="center" wrapText="1"/>
      <protection locked="0"/>
    </xf>
    <xf numFmtId="0" fontId="32" fillId="35" borderId="0" xfId="0" applyFont="1" applyFill="1" applyAlignment="1">
      <alignment horizontal="left" vertical="center" wrapText="1"/>
      <protection locked="0"/>
    </xf>
    <xf numFmtId="0" fontId="32" fillId="39" borderId="0" xfId="0" applyFont="1" applyFill="1" applyAlignment="1" applyProtection="1">
      <alignment horizontal="center" vertical="top" wrapText="1"/>
    </xf>
    <xf numFmtId="1" fontId="0" fillId="35" borderId="23" xfId="0" applyNumberFormat="1" applyFill="1" applyBorder="1" applyAlignment="1" applyProtection="1">
      <alignment horizontal="left"/>
    </xf>
    <xf numFmtId="0" fontId="1" fillId="0" borderId="0" xfId="61"/>
    <xf numFmtId="0" fontId="1" fillId="0" borderId="14" xfId="61" applyBorder="1"/>
    <xf numFmtId="0" fontId="1" fillId="0" borderId="14" xfId="61" applyBorder="1" applyAlignment="1">
      <alignment horizontal="center"/>
    </xf>
    <xf numFmtId="0" fontId="29" fillId="38" borderId="14" xfId="61" applyFont="1" applyFill="1" applyBorder="1" applyAlignment="1">
      <alignment horizontal="center"/>
    </xf>
    <xf numFmtId="0" fontId="1" fillId="0" borderId="10" xfId="61" applyBorder="1"/>
    <xf numFmtId="0" fontId="1" fillId="0" borderId="10" xfId="61" applyBorder="1" applyAlignment="1">
      <alignment horizontal="center"/>
    </xf>
    <xf numFmtId="0" fontId="29" fillId="38" borderId="10" xfId="61" applyFont="1" applyFill="1" applyBorder="1" applyAlignment="1">
      <alignment horizontal="center"/>
    </xf>
    <xf numFmtId="0" fontId="29" fillId="38" borderId="10" xfId="61" applyFont="1" applyFill="1" applyBorder="1" applyAlignment="1">
      <alignment horizontal="center" vertical="center"/>
    </xf>
    <xf numFmtId="0" fontId="29" fillId="38" borderId="10" xfId="61" applyFont="1" applyFill="1" applyBorder="1" applyAlignment="1" applyProtection="1">
      <alignment horizontal="center" vertical="center"/>
      <protection locked="0"/>
    </xf>
    <xf numFmtId="1" fontId="29" fillId="38" borderId="10" xfId="61" applyNumberFormat="1" applyFont="1" applyFill="1" applyBorder="1" applyAlignment="1">
      <alignment horizontal="center" vertical="center"/>
    </xf>
    <xf numFmtId="14" fontId="29" fillId="38" borderId="10" xfId="61" applyNumberFormat="1" applyFont="1" applyFill="1" applyBorder="1" applyAlignment="1">
      <alignment horizontal="center" vertical="center"/>
    </xf>
    <xf numFmtId="49" fontId="29" fillId="38" borderId="10" xfId="61" applyNumberFormat="1" applyFont="1" applyFill="1" applyBorder="1" applyAlignment="1">
      <alignment horizontal="center" vertical="center"/>
    </xf>
    <xf numFmtId="0" fontId="31" fillId="41" borderId="10" xfId="61" applyFont="1" applyFill="1" applyBorder="1" applyAlignment="1">
      <alignment horizontal="center" vertical="center"/>
    </xf>
    <xf numFmtId="0" fontId="32" fillId="34" borderId="10" xfId="61" applyFont="1" applyFill="1" applyBorder="1" applyAlignment="1">
      <alignment horizontal="center" vertical="center"/>
    </xf>
    <xf numFmtId="49" fontId="31" fillId="35" borderId="10" xfId="61" applyNumberFormat="1" applyFont="1" applyFill="1" applyBorder="1" applyAlignment="1">
      <alignment horizontal="center" vertical="center"/>
    </xf>
    <xf numFmtId="0" fontId="32" fillId="35" borderId="10" xfId="61" applyFont="1" applyFill="1" applyBorder="1" applyAlignment="1">
      <alignment horizontal="center" vertical="center"/>
    </xf>
    <xf numFmtId="0" fontId="29" fillId="40" borderId="10" xfId="61" applyFont="1" applyFill="1" applyBorder="1" applyAlignment="1" applyProtection="1">
      <alignment horizontal="center" vertical="center"/>
      <protection locked="0"/>
    </xf>
    <xf numFmtId="1" fontId="31" fillId="34" borderId="10" xfId="61" applyNumberFormat="1" applyFont="1" applyFill="1" applyBorder="1" applyAlignment="1">
      <alignment horizontal="center" vertical="center"/>
    </xf>
    <xf numFmtId="0" fontId="32" fillId="42" borderId="10" xfId="61" applyFont="1" applyFill="1" applyBorder="1" applyAlignment="1">
      <alignment horizontal="center" vertical="center"/>
    </xf>
    <xf numFmtId="49" fontId="32" fillId="42" borderId="10" xfId="61" applyNumberFormat="1" applyFont="1" applyFill="1" applyBorder="1" applyAlignment="1">
      <alignment horizontal="center" vertical="center"/>
    </xf>
    <xf numFmtId="0" fontId="31" fillId="36" borderId="10" xfId="61" applyFont="1" applyFill="1" applyBorder="1" applyAlignment="1">
      <alignment horizontal="center" vertical="center"/>
    </xf>
    <xf numFmtId="0" fontId="31" fillId="42" borderId="10" xfId="61" applyFont="1" applyFill="1" applyBorder="1" applyAlignment="1">
      <alignment horizontal="center" vertical="center"/>
    </xf>
    <xf numFmtId="0" fontId="31" fillId="34" borderId="10" xfId="61" applyFont="1" applyFill="1" applyBorder="1" applyAlignment="1">
      <alignment horizontal="center" vertical="center"/>
    </xf>
    <xf numFmtId="1" fontId="31" fillId="42" borderId="10" xfId="61" applyNumberFormat="1" applyFont="1" applyFill="1" applyBorder="1" applyAlignment="1">
      <alignment horizontal="center" vertical="center"/>
    </xf>
    <xf numFmtId="0" fontId="31" fillId="35" borderId="10" xfId="61" applyFont="1" applyFill="1" applyBorder="1" applyAlignment="1">
      <alignment horizontal="center" vertical="center"/>
    </xf>
    <xf numFmtId="0" fontId="29" fillId="40" borderId="10" xfId="61" applyFont="1" applyFill="1" applyBorder="1" applyAlignment="1">
      <alignment horizontal="center" vertical="center"/>
    </xf>
    <xf numFmtId="1" fontId="31" fillId="35" borderId="10" xfId="61" applyNumberFormat="1" applyFont="1" applyFill="1" applyBorder="1" applyAlignment="1">
      <alignment horizontal="center" vertical="center"/>
    </xf>
    <xf numFmtId="14" fontId="29" fillId="40" borderId="10" xfId="61" applyNumberFormat="1" applyFont="1" applyFill="1" applyBorder="1" applyAlignment="1">
      <alignment horizontal="center" vertical="center"/>
    </xf>
    <xf numFmtId="14" fontId="31" fillId="42" borderId="10" xfId="61" applyNumberFormat="1" applyFont="1" applyFill="1" applyBorder="1" applyAlignment="1">
      <alignment horizontal="center" vertical="center"/>
    </xf>
    <xf numFmtId="49" fontId="31" fillId="42" borderId="10" xfId="61" applyNumberFormat="1" applyFont="1" applyFill="1" applyBorder="1" applyAlignment="1">
      <alignment horizontal="center" vertical="center"/>
    </xf>
    <xf numFmtId="49" fontId="31" fillId="0" borderId="10" xfId="61" applyNumberFormat="1" applyFont="1" applyBorder="1" applyAlignment="1">
      <alignment horizontal="center" vertical="center"/>
    </xf>
    <xf numFmtId="168" fontId="32" fillId="34" borderId="10" xfId="61" applyNumberFormat="1" applyFont="1" applyFill="1" applyBorder="1" applyAlignment="1">
      <alignment horizontal="center" vertical="center"/>
    </xf>
    <xf numFmtId="49" fontId="32" fillId="35" borderId="10" xfId="61" applyNumberFormat="1" applyFont="1" applyFill="1" applyBorder="1" applyAlignment="1">
      <alignment horizontal="center" vertical="center" wrapText="1"/>
    </xf>
    <xf numFmtId="1" fontId="29" fillId="40" borderId="10" xfId="61" applyNumberFormat="1" applyFont="1" applyFill="1" applyBorder="1" applyAlignment="1" applyProtection="1">
      <alignment horizontal="center" vertical="center" wrapText="1"/>
      <protection locked="0"/>
    </xf>
    <xf numFmtId="0" fontId="32" fillId="35" borderId="10" xfId="61" applyFont="1" applyFill="1" applyBorder="1" applyAlignment="1">
      <alignment horizontal="center" vertical="center" wrapText="1"/>
    </xf>
    <xf numFmtId="49" fontId="31" fillId="36" borderId="10" xfId="61" applyNumberFormat="1" applyFont="1" applyFill="1" applyBorder="1" applyAlignment="1">
      <alignment horizontal="center" vertical="center"/>
    </xf>
    <xf numFmtId="1" fontId="29" fillId="40" borderId="10" xfId="61" applyNumberFormat="1" applyFont="1" applyFill="1" applyBorder="1" applyAlignment="1">
      <alignment horizontal="center" vertical="center" wrapText="1"/>
    </xf>
    <xf numFmtId="0" fontId="32" fillId="35" borderId="10" xfId="61" applyFont="1" applyFill="1" applyBorder="1" applyAlignment="1">
      <alignment horizontal="center" wrapText="1"/>
    </xf>
    <xf numFmtId="1" fontId="31" fillId="34" borderId="10" xfId="61" applyNumberFormat="1" applyFont="1" applyFill="1" applyBorder="1" applyAlignment="1">
      <alignment horizontal="center" vertical="center" wrapText="1"/>
    </xf>
    <xf numFmtId="49" fontId="32" fillId="35" borderId="10" xfId="61" applyNumberFormat="1" applyFont="1" applyFill="1" applyBorder="1" applyAlignment="1">
      <alignment horizontal="center" vertical="center"/>
    </xf>
    <xf numFmtId="168" fontId="32" fillId="42" borderId="10" xfId="61" applyNumberFormat="1" applyFont="1" applyFill="1" applyBorder="1" applyAlignment="1">
      <alignment horizontal="center" vertical="center" wrapText="1"/>
    </xf>
    <xf numFmtId="49" fontId="31" fillId="42" borderId="10" xfId="61" applyNumberFormat="1" applyFont="1" applyFill="1" applyBorder="1" applyAlignment="1">
      <alignment horizontal="center" vertical="center" wrapText="1"/>
    </xf>
    <xf numFmtId="49" fontId="32" fillId="42" borderId="10" xfId="61" applyNumberFormat="1" applyFont="1" applyFill="1" applyBorder="1" applyAlignment="1">
      <alignment horizontal="center" vertical="center" wrapText="1"/>
    </xf>
    <xf numFmtId="1" fontId="31" fillId="42" borderId="10" xfId="61" applyNumberFormat="1" applyFont="1" applyFill="1" applyBorder="1" applyAlignment="1" applyProtection="1">
      <alignment horizontal="center" vertical="center" wrapText="1"/>
      <protection locked="0"/>
    </xf>
    <xf numFmtId="0" fontId="31" fillId="42" borderId="10" xfId="61" applyFont="1" applyFill="1" applyBorder="1" applyAlignment="1">
      <alignment horizontal="center" vertical="center" wrapText="1"/>
    </xf>
    <xf numFmtId="1" fontId="31" fillId="42" borderId="10" xfId="61" applyNumberFormat="1" applyFont="1" applyFill="1" applyBorder="1" applyAlignment="1">
      <alignment horizontal="center" vertical="center" wrapText="1"/>
    </xf>
    <xf numFmtId="49" fontId="32" fillId="42" borderId="11" xfId="61" applyNumberFormat="1" applyFont="1" applyFill="1" applyBorder="1" applyAlignment="1">
      <alignment horizontal="center" vertical="center"/>
    </xf>
    <xf numFmtId="0" fontId="1" fillId="0" borderId="10" xfId="61" applyBorder="1" applyAlignment="1">
      <alignment horizontal="left"/>
    </xf>
    <xf numFmtId="14" fontId="1" fillId="0" borderId="10" xfId="61" applyNumberFormat="1" applyBorder="1"/>
    <xf numFmtId="3" fontId="1" fillId="0" borderId="10" xfId="61" applyNumberFormat="1" applyBorder="1" applyAlignment="1">
      <alignment horizontal="center"/>
    </xf>
    <xf numFmtId="0" fontId="0" fillId="0" borderId="10" xfId="61" applyFont="1" applyBorder="1" applyAlignment="1">
      <alignment horizontal="center"/>
    </xf>
    <xf numFmtId="0" fontId="32" fillId="35" borderId="10" xfId="0" applyFont="1" applyFill="1" applyBorder="1" applyAlignment="1" applyProtection="1">
      <alignment horizontal="center" vertical="center" wrapText="1"/>
    </xf>
    <xf numFmtId="0" fontId="0" fillId="0" borderId="10" xfId="0" applyBorder="1" applyAlignment="1">
      <alignment horizontal="left"/>
      <protection locked="0"/>
    </xf>
    <xf numFmtId="14" fontId="32" fillId="34" borderId="10" xfId="0" applyNumberFormat="1" applyFont="1" applyFill="1" applyBorder="1" applyAlignment="1" applyProtection="1">
      <alignment horizontal="center" vertical="center" wrapText="1"/>
    </xf>
    <xf numFmtId="0" fontId="0" fillId="0" borderId="10" xfId="61" applyFont="1" applyBorder="1"/>
    <xf numFmtId="0" fontId="0" fillId="39" borderId="0" xfId="0" applyFill="1" applyProtection="1">
      <protection locked="0"/>
    </xf>
    <xf numFmtId="0" fontId="0" fillId="39" borderId="0" xfId="0" applyFill="1" applyAlignment="1" applyProtection="1">
      <alignment horizontal="center"/>
      <protection locked="0"/>
    </xf>
    <xf numFmtId="0" fontId="0" fillId="0" borderId="0" xfId="0" applyProtection="1">
      <protection locked="0"/>
    </xf>
    <xf numFmtId="2" fontId="0" fillId="0" borderId="0" xfId="0" applyNumberFormat="1" applyAlignment="1" applyProtection="1">
      <alignment horizontal="center"/>
      <protection locked="0"/>
    </xf>
    <xf numFmtId="0" fontId="20" fillId="0" borderId="10" xfId="0" applyFont="1" applyBorder="1" applyAlignment="1" applyProtection="1">
      <alignment horizontal="center"/>
      <protection locked="0"/>
    </xf>
    <xf numFmtId="2" fontId="20" fillId="0" borderId="10" xfId="0" applyNumberFormat="1" applyFont="1" applyBorder="1" applyAlignment="1" applyProtection="1">
      <alignment horizontal="center"/>
      <protection locked="0"/>
    </xf>
    <xf numFmtId="172" fontId="20" fillId="0" borderId="10" xfId="0" applyNumberFormat="1" applyFont="1" applyBorder="1" applyAlignment="1" applyProtection="1">
      <alignment horizontal="center"/>
      <protection locked="0"/>
    </xf>
    <xf numFmtId="0" fontId="20" fillId="0" borderId="0" xfId="0" applyFont="1" applyProtection="1">
      <protection locked="0"/>
    </xf>
    <xf numFmtId="0" fontId="0" fillId="0" borderId="0" xfId="0" applyAlignment="1" applyProtection="1">
      <alignment horizontal="center"/>
      <protection locked="0"/>
    </xf>
    <xf numFmtId="1" fontId="0" fillId="0" borderId="0" xfId="0" applyNumberFormat="1" applyAlignment="1" applyProtection="1">
      <alignment horizontal="center"/>
      <protection locked="0"/>
    </xf>
    <xf numFmtId="170" fontId="0" fillId="0" borderId="0" xfId="0" applyNumberFormat="1" applyAlignment="1" applyProtection="1">
      <alignment horizontal="center"/>
      <protection locked="0"/>
    </xf>
    <xf numFmtId="0" fontId="0" fillId="0" borderId="0" xfId="0" applyAlignment="1" applyProtection="1">
      <alignment horizontal="left"/>
    </xf>
    <xf numFmtId="0" fontId="20" fillId="39" borderId="0" xfId="0" applyFont="1" applyFill="1" applyProtection="1">
      <protection locked="0"/>
    </xf>
    <xf numFmtId="0" fontId="32" fillId="39" borderId="0" xfId="0" applyFont="1" applyFill="1" applyAlignment="1" applyProtection="1">
      <alignment vertical="center"/>
      <protection locked="0"/>
    </xf>
    <xf numFmtId="0" fontId="20" fillId="0" borderId="0" xfId="0" applyFont="1" applyAlignment="1" applyProtection="1">
      <alignment vertical="center"/>
      <protection locked="0"/>
    </xf>
    <xf numFmtId="1" fontId="20" fillId="0" borderId="10" xfId="0" applyNumberFormat="1" applyFont="1" applyBorder="1" applyProtection="1">
      <protection locked="0"/>
    </xf>
    <xf numFmtId="0" fontId="20" fillId="0" borderId="10" xfId="0" applyFont="1" applyBorder="1" applyProtection="1">
      <protection locked="0"/>
    </xf>
    <xf numFmtId="0" fontId="20" fillId="0" borderId="23" xfId="0" applyFont="1" applyBorder="1" applyProtection="1">
      <protection locked="0"/>
    </xf>
    <xf numFmtId="0" fontId="0" fillId="0" borderId="10" xfId="0" applyBorder="1" applyAlignment="1" applyProtection="1">
      <alignment horizontal="center"/>
      <protection locked="0"/>
    </xf>
    <xf numFmtId="0" fontId="0" fillId="0" borderId="10" xfId="0" applyBorder="1" applyProtection="1">
      <protection locked="0"/>
    </xf>
    <xf numFmtId="0" fontId="0" fillId="40" borderId="24" xfId="0" applyFill="1" applyBorder="1" applyAlignment="1" applyProtection="1">
      <alignment horizontal="left"/>
      <protection locked="0"/>
    </xf>
    <xf numFmtId="0" fontId="0" fillId="0" borderId="17" xfId="0" applyBorder="1" applyAlignment="1" applyProtection="1">
      <alignment horizontal="center"/>
      <protection locked="0"/>
    </xf>
    <xf numFmtId="172" fontId="0" fillId="39" borderId="0" xfId="0" applyNumberFormat="1" applyFill="1" applyAlignment="1" applyProtection="1">
      <alignment horizontal="center"/>
      <protection locked="0"/>
    </xf>
    <xf numFmtId="0" fontId="0" fillId="40" borderId="11" xfId="0" applyFill="1" applyBorder="1" applyAlignment="1" applyProtection="1">
      <alignment horizontal="left"/>
      <protection locked="0"/>
    </xf>
    <xf numFmtId="0" fontId="0" fillId="0" borderId="16" xfId="0" applyFill="1" applyBorder="1" applyAlignment="1" applyProtection="1">
      <alignment horizontal="left"/>
      <protection locked="0"/>
    </xf>
    <xf numFmtId="0" fontId="0" fillId="0" borderId="13" xfId="0" applyFill="1" applyBorder="1" applyAlignment="1" applyProtection="1">
      <alignment horizontal="left"/>
      <protection locked="0"/>
    </xf>
    <xf numFmtId="0" fontId="16" fillId="39" borderId="0" xfId="0" applyFont="1" applyFill="1" applyAlignment="1" applyProtection="1">
      <alignment vertical="center"/>
    </xf>
    <xf numFmtId="0" fontId="16" fillId="39" borderId="0" xfId="0" applyFont="1" applyFill="1" applyAlignment="1" applyProtection="1">
      <alignment horizontal="center" vertical="center" wrapText="1"/>
    </xf>
    <xf numFmtId="0" fontId="16" fillId="39" borderId="0" xfId="0" applyFont="1" applyFill="1" applyBorder="1" applyAlignment="1" applyProtection="1">
      <alignment horizontal="center" vertical="center" wrapText="1"/>
    </xf>
    <xf numFmtId="0" fontId="16" fillId="0" borderId="0" xfId="0" applyFont="1" applyAlignment="1" applyProtection="1">
      <alignment vertical="center"/>
    </xf>
    <xf numFmtId="172" fontId="0" fillId="35" borderId="10" xfId="0" applyNumberFormat="1" applyFill="1" applyBorder="1" applyAlignment="1" applyProtection="1">
      <alignment horizontal="center"/>
    </xf>
    <xf numFmtId="0" fontId="0" fillId="35" borderId="17" xfId="0" applyFill="1" applyBorder="1" applyAlignment="1" applyProtection="1">
      <alignment horizontal="center"/>
    </xf>
    <xf numFmtId="0" fontId="0" fillId="0" borderId="0" xfId="0" applyFill="1" applyProtection="1">
      <protection locked="0"/>
    </xf>
    <xf numFmtId="2" fontId="31" fillId="36" borderId="10" xfId="0" applyNumberFormat="1" applyFont="1" applyFill="1" applyBorder="1" applyAlignment="1" applyProtection="1">
      <alignment horizontal="center" vertical="center"/>
    </xf>
    <xf numFmtId="2" fontId="0" fillId="0" borderId="0" xfId="0" applyNumberFormat="1" applyProtection="1">
      <protection locked="0"/>
    </xf>
    <xf numFmtId="0" fontId="0" fillId="39" borderId="0" xfId="0" applyFill="1" applyAlignment="1">
      <protection locked="0"/>
    </xf>
    <xf numFmtId="1" fontId="0" fillId="0" borderId="10" xfId="0" applyNumberFormat="1" applyBorder="1" applyAlignment="1">
      <alignment horizontal="left"/>
      <protection locked="0"/>
    </xf>
    <xf numFmtId="2" fontId="0" fillId="0" borderId="10" xfId="0" applyNumberFormat="1" applyBorder="1" applyAlignment="1">
      <alignment horizontal="left"/>
      <protection locked="0"/>
    </xf>
    <xf numFmtId="49" fontId="0" fillId="0" borderId="10" xfId="0" applyNumberFormat="1" applyBorder="1" applyAlignment="1">
      <alignment horizontal="left"/>
      <protection locked="0"/>
    </xf>
    <xf numFmtId="0" fontId="0" fillId="0" borderId="0" xfId="0" applyAlignment="1">
      <alignment horizontal="left"/>
      <protection locked="0"/>
    </xf>
    <xf numFmtId="0" fontId="16" fillId="43" borderId="10" xfId="0" applyFont="1" applyFill="1" applyBorder="1" applyAlignment="1" applyProtection="1">
      <alignment horizontal="left" vertical="center" wrapText="1"/>
    </xf>
    <xf numFmtId="0" fontId="32" fillId="43" borderId="10" xfId="0" applyFont="1" applyFill="1" applyBorder="1" applyAlignment="1" applyProtection="1">
      <alignment horizontal="left" vertical="center" wrapText="1"/>
    </xf>
    <xf numFmtId="0" fontId="16" fillId="43" borderId="10" xfId="0" applyFont="1" applyFill="1" applyBorder="1" applyAlignment="1">
      <alignment horizontal="left" vertical="center" wrapText="1"/>
      <protection locked="0"/>
    </xf>
    <xf numFmtId="1" fontId="0" fillId="0" borderId="17" xfId="0" applyNumberFormat="1" applyBorder="1" applyAlignment="1">
      <alignment horizontal="left"/>
      <protection locked="0"/>
    </xf>
    <xf numFmtId="0" fontId="0" fillId="0" borderId="17" xfId="0" applyBorder="1" applyAlignment="1">
      <alignment horizontal="left"/>
      <protection locked="0"/>
    </xf>
    <xf numFmtId="2" fontId="0" fillId="0" borderId="17" xfId="0" applyNumberFormat="1" applyBorder="1" applyAlignment="1">
      <alignment horizontal="left"/>
      <protection locked="0"/>
    </xf>
    <xf numFmtId="49" fontId="0" fillId="0" borderId="17" xfId="0" applyNumberFormat="1" applyBorder="1" applyAlignment="1">
      <alignment horizontal="left"/>
      <protection locked="0"/>
    </xf>
    <xf numFmtId="0" fontId="16" fillId="45" borderId="10" xfId="0" applyFont="1" applyFill="1" applyBorder="1" applyAlignment="1">
      <alignment horizontal="left" vertical="center"/>
      <protection locked="0"/>
    </xf>
    <xf numFmtId="0" fontId="16" fillId="45" borderId="10" xfId="0" applyFont="1" applyFill="1" applyBorder="1" applyAlignment="1" applyProtection="1">
      <alignment horizontal="left" vertical="center"/>
    </xf>
    <xf numFmtId="0" fontId="32" fillId="45" borderId="10" xfId="0" applyFont="1" applyFill="1" applyBorder="1" applyAlignment="1" applyProtection="1">
      <alignment horizontal="left" vertical="center" wrapText="1"/>
    </xf>
    <xf numFmtId="0" fontId="16" fillId="45" borderId="10" xfId="0" applyFont="1" applyFill="1" applyBorder="1" applyAlignment="1" applyProtection="1">
      <alignment horizontal="left" vertical="center" wrapText="1"/>
    </xf>
    <xf numFmtId="1" fontId="16" fillId="45" borderId="10" xfId="0" applyNumberFormat="1" applyFont="1" applyFill="1" applyBorder="1" applyAlignment="1" applyProtection="1">
      <alignment horizontal="left" vertical="center"/>
    </xf>
    <xf numFmtId="0" fontId="52" fillId="0" borderId="0" xfId="64"/>
    <xf numFmtId="0" fontId="53" fillId="0" borderId="0" xfId="0" applyFont="1" applyFill="1" applyBorder="1">
      <protection locked="0"/>
    </xf>
    <xf numFmtId="0" fontId="42" fillId="0" borderId="0" xfId="0" applyFont="1" applyFill="1" applyBorder="1" applyProtection="1"/>
    <xf numFmtId="0" fontId="42" fillId="0" borderId="0" xfId="0" applyFont="1" applyFill="1" applyBorder="1">
      <protection locked="0"/>
    </xf>
    <xf numFmtId="0" fontId="55" fillId="0" borderId="0" xfId="0" applyFont="1" applyFill="1" applyBorder="1" applyAlignment="1" applyProtection="1">
      <alignment horizontal="center"/>
    </xf>
    <xf numFmtId="0" fontId="56" fillId="0" borderId="0" xfId="0" applyFont="1" applyFill="1" applyBorder="1" applyProtection="1"/>
    <xf numFmtId="1" fontId="56" fillId="0" borderId="0" xfId="0" applyNumberFormat="1" applyFont="1" applyFill="1" applyBorder="1" applyAlignment="1" applyProtection="1">
      <alignment horizontal="left"/>
    </xf>
    <xf numFmtId="0" fontId="56" fillId="0" borderId="0" xfId="0" applyFont="1" applyFill="1" applyBorder="1">
      <protection locked="0"/>
    </xf>
    <xf numFmtId="0" fontId="56" fillId="0" borderId="0" xfId="0" applyFont="1">
      <protection locked="0"/>
    </xf>
    <xf numFmtId="49" fontId="0" fillId="0" borderId="0" xfId="0" applyNumberFormat="1" applyAlignment="1" applyProtection="1">
      <alignment horizontal="center"/>
      <protection locked="0"/>
    </xf>
    <xf numFmtId="0" fontId="44" fillId="35" borderId="10" xfId="53" applyFont="1" applyFill="1" applyBorder="1" applyAlignment="1">
      <alignment horizontal="center" vertical="center" wrapText="1"/>
    </xf>
    <xf numFmtId="49" fontId="44" fillId="35" borderId="10" xfId="51" applyNumberFormat="1" applyFont="1" applyFill="1" applyBorder="1" applyAlignment="1" applyProtection="1">
      <alignment horizontal="center" vertical="center" wrapText="1"/>
    </xf>
    <xf numFmtId="49" fontId="44" fillId="35" borderId="11" xfId="51" applyNumberFormat="1" applyFont="1" applyFill="1" applyBorder="1" applyAlignment="1" applyProtection="1">
      <alignment horizontal="center" vertical="center" wrapText="1"/>
    </xf>
    <xf numFmtId="168" fontId="44" fillId="35" borderId="12" xfId="51" applyNumberFormat="1" applyFont="1" applyFill="1" applyBorder="1" applyAlignment="1" applyProtection="1">
      <alignment horizontal="center" vertical="center" wrapText="1"/>
    </xf>
    <xf numFmtId="0" fontId="31" fillId="45" borderId="10" xfId="53" applyFont="1" applyFill="1" applyBorder="1" applyAlignment="1">
      <alignment horizontal="center" vertical="center"/>
    </xf>
    <xf numFmtId="1" fontId="31" fillId="45" borderId="10" xfId="53" applyNumberFormat="1" applyFont="1" applyFill="1" applyBorder="1" applyAlignment="1">
      <alignment horizontal="center" vertical="center"/>
    </xf>
    <xf numFmtId="0" fontId="31" fillId="45" borderId="10" xfId="43" applyFont="1" applyFill="1" applyBorder="1" applyAlignment="1">
      <alignment horizontal="left" vertical="center"/>
    </xf>
    <xf numFmtId="0" fontId="31" fillId="45" borderId="10" xfId="43" applyFont="1" applyFill="1" applyBorder="1" applyAlignment="1">
      <alignment horizontal="left" vertical="center" wrapText="1"/>
    </xf>
    <xf numFmtId="0" fontId="32" fillId="45" borderId="10" xfId="0" applyFont="1" applyFill="1" applyBorder="1" applyAlignment="1" applyProtection="1">
      <alignment horizontal="left" vertical="center"/>
    </xf>
    <xf numFmtId="0" fontId="32" fillId="45" borderId="10" xfId="0" applyFont="1" applyFill="1" applyBorder="1" applyAlignment="1" applyProtection="1">
      <alignment horizontal="center" vertical="center"/>
    </xf>
    <xf numFmtId="49" fontId="31" fillId="45" borderId="10" xfId="53" applyNumberFormat="1" applyFont="1" applyFill="1" applyBorder="1" applyAlignment="1">
      <alignment horizontal="center" vertical="center"/>
    </xf>
    <xf numFmtId="0" fontId="57" fillId="40" borderId="10" xfId="0" applyFont="1" applyFill="1" applyBorder="1" applyAlignment="1" applyProtection="1">
      <alignment horizontal="center"/>
    </xf>
    <xf numFmtId="0" fontId="32" fillId="36" borderId="10" xfId="0" applyFont="1" applyFill="1" applyBorder="1" applyAlignment="1" applyProtection="1">
      <alignment horizontal="center" vertical="center" wrapText="1"/>
    </xf>
    <xf numFmtId="0" fontId="32" fillId="40" borderId="10" xfId="0" applyFont="1" applyFill="1" applyBorder="1" applyAlignment="1" applyProtection="1">
      <alignment horizontal="center" vertical="center" wrapText="1"/>
    </xf>
    <xf numFmtId="0" fontId="16" fillId="36" borderId="10" xfId="0" applyFont="1" applyFill="1" applyBorder="1" applyAlignment="1" applyProtection="1">
      <alignment horizontal="center" vertical="center" wrapText="1"/>
    </xf>
    <xf numFmtId="0" fontId="0" fillId="0" borderId="17" xfId="0" applyFill="1" applyBorder="1" applyAlignment="1" applyProtection="1">
      <alignment horizontal="left"/>
      <protection locked="0"/>
    </xf>
    <xf numFmtId="0" fontId="32" fillId="0" borderId="0" xfId="0" applyFont="1" applyFill="1" applyBorder="1" applyAlignment="1" applyProtection="1">
      <alignment vertical="top"/>
    </xf>
    <xf numFmtId="0" fontId="0" fillId="40" borderId="10" xfId="0" applyFill="1" applyBorder="1" applyAlignment="1" applyProtection="1">
      <alignment horizontal="center"/>
      <protection locked="0"/>
    </xf>
    <xf numFmtId="2" fontId="0" fillId="35" borderId="10" xfId="0" applyNumberFormat="1" applyFill="1" applyBorder="1" applyAlignment="1" applyProtection="1">
      <alignment horizontal="center"/>
    </xf>
    <xf numFmtId="2" fontId="0" fillId="0" borderId="10" xfId="0" applyNumberFormat="1" applyBorder="1" applyAlignment="1" applyProtection="1">
      <alignment horizontal="center"/>
      <protection locked="0"/>
    </xf>
    <xf numFmtId="1" fontId="0" fillId="0" borderId="10" xfId="0" applyNumberFormat="1" applyBorder="1" applyAlignment="1" applyProtection="1">
      <alignment horizontal="center"/>
      <protection locked="0"/>
    </xf>
    <xf numFmtId="0" fontId="0" fillId="39" borderId="10" xfId="0" applyFill="1" applyBorder="1" applyAlignment="1" applyProtection="1">
      <alignment horizontal="center"/>
      <protection locked="0"/>
    </xf>
    <xf numFmtId="1" fontId="0" fillId="35" borderId="10" xfId="0" applyNumberFormat="1" applyFill="1" applyBorder="1" applyAlignment="1" applyProtection="1">
      <alignment horizontal="left"/>
    </xf>
    <xf numFmtId="0" fontId="20" fillId="0" borderId="10" xfId="0" applyNumberFormat="1" applyFont="1" applyBorder="1" applyAlignment="1" applyProtection="1">
      <alignment horizontal="right"/>
    </xf>
    <xf numFmtId="0" fontId="20" fillId="35" borderId="10" xfId="0" applyNumberFormat="1" applyFont="1" applyFill="1" applyBorder="1" applyAlignment="1" applyProtection="1">
      <alignment horizontal="right"/>
    </xf>
    <xf numFmtId="0" fontId="20" fillId="40" borderId="10" xfId="0" applyNumberFormat="1" applyFont="1" applyFill="1" applyBorder="1" applyAlignment="1">
      <alignment horizontal="center"/>
      <protection locked="0"/>
    </xf>
    <xf numFmtId="0" fontId="31" fillId="47" borderId="10" xfId="53" applyFont="1" applyFill="1" applyBorder="1" applyAlignment="1">
      <alignment horizontal="right" vertical="center"/>
    </xf>
    <xf numFmtId="0" fontId="29" fillId="40" borderId="14" xfId="0" applyFont="1" applyFill="1" applyBorder="1" applyAlignment="1" applyProtection="1">
      <alignment horizontal="center"/>
    </xf>
    <xf numFmtId="0" fontId="29" fillId="40" borderId="17" xfId="0" applyFont="1" applyFill="1" applyBorder="1" applyAlignment="1" applyProtection="1">
      <alignment horizontal="center"/>
    </xf>
    <xf numFmtId="1" fontId="20" fillId="0" borderId="17" xfId="0" applyNumberFormat="1" applyFont="1" applyBorder="1" applyProtection="1">
      <protection locked="0"/>
    </xf>
    <xf numFmtId="0" fontId="20" fillId="0" borderId="17" xfId="0" applyFont="1" applyBorder="1" applyAlignment="1" applyProtection="1">
      <alignment horizontal="center"/>
      <protection locked="0"/>
    </xf>
    <xf numFmtId="0" fontId="20" fillId="0" borderId="17" xfId="0" applyFont="1" applyBorder="1" applyProtection="1">
      <protection locked="0"/>
    </xf>
    <xf numFmtId="1" fontId="20" fillId="0" borderId="17" xfId="0" applyNumberFormat="1" applyFont="1" applyBorder="1" applyAlignment="1" applyProtection="1">
      <alignment horizontal="left"/>
      <protection locked="0"/>
    </xf>
    <xf numFmtId="2" fontId="20" fillId="0" borderId="17" xfId="0" applyNumberFormat="1" applyFont="1" applyBorder="1" applyAlignment="1" applyProtection="1">
      <alignment horizontal="center"/>
      <protection locked="0"/>
    </xf>
    <xf numFmtId="49" fontId="20" fillId="0" borderId="17" xfId="0" applyNumberFormat="1" applyFont="1" applyBorder="1" applyAlignment="1" applyProtection="1">
      <alignment horizontal="center"/>
      <protection locked="0"/>
    </xf>
    <xf numFmtId="2" fontId="20" fillId="36" borderId="17" xfId="0" applyNumberFormat="1" applyFont="1" applyFill="1" applyBorder="1" applyAlignment="1" applyProtection="1">
      <alignment horizontal="center"/>
    </xf>
    <xf numFmtId="172" fontId="20" fillId="0" borderId="17" xfId="0" applyNumberFormat="1" applyFont="1" applyBorder="1" applyAlignment="1" applyProtection="1">
      <alignment horizontal="center"/>
      <protection locked="0"/>
    </xf>
    <xf numFmtId="0" fontId="46" fillId="40" borderId="17" xfId="53" applyFont="1" applyFill="1" applyBorder="1" applyAlignment="1">
      <alignment horizontal="center"/>
    </xf>
    <xf numFmtId="0" fontId="0" fillId="0" borderId="17" xfId="53" applyFont="1" applyBorder="1" applyAlignment="1" applyProtection="1">
      <alignment horizontal="left" vertical="center"/>
      <protection locked="0"/>
    </xf>
    <xf numFmtId="0" fontId="1" fillId="0" borderId="17" xfId="53" applyBorder="1" applyAlignment="1" applyProtection="1">
      <alignment horizontal="left" vertical="center"/>
      <protection locked="0"/>
    </xf>
    <xf numFmtId="0" fontId="32" fillId="35" borderId="10" xfId="0" applyFont="1" applyFill="1" applyBorder="1" applyAlignment="1" applyProtection="1">
      <alignment horizontal="center" vertical="center" wrapText="1"/>
    </xf>
    <xf numFmtId="14" fontId="1" fillId="0" borderId="10" xfId="61" applyNumberFormat="1" applyBorder="1" applyAlignment="1">
      <alignment horizontal="center"/>
    </xf>
    <xf numFmtId="0" fontId="59" fillId="0" borderId="10" xfId="0" applyFont="1" applyBorder="1" applyAlignment="1" applyProtection="1">
      <alignment horizontal="left"/>
    </xf>
    <xf numFmtId="0" fontId="59" fillId="0" borderId="10" xfId="0" applyFont="1" applyBorder="1" applyAlignment="1" applyProtection="1">
      <alignment horizontal="center"/>
    </xf>
    <xf numFmtId="0" fontId="59" fillId="0" borderId="11" xfId="0" applyFont="1" applyBorder="1" applyAlignment="1" applyProtection="1">
      <alignment horizontal="center"/>
    </xf>
    <xf numFmtId="0" fontId="41" fillId="0" borderId="0" xfId="0" applyFont="1" applyAlignment="1" applyProtection="1">
      <alignment horizontal="left"/>
    </xf>
    <xf numFmtId="0" fontId="60" fillId="34" borderId="10" xfId="45" applyFont="1" applyFill="1" applyBorder="1" applyAlignment="1" applyProtection="1">
      <alignment horizontal="left" vertical="center"/>
    </xf>
    <xf numFmtId="0" fontId="59" fillId="34" borderId="10" xfId="0" applyFont="1" applyFill="1" applyBorder="1" applyAlignment="1" applyProtection="1">
      <alignment horizontal="left" vertical="center"/>
    </xf>
    <xf numFmtId="0" fontId="59" fillId="35" borderId="10" xfId="0" applyFont="1" applyFill="1" applyBorder="1" applyAlignment="1" applyProtection="1">
      <alignment horizontal="left" vertical="center"/>
    </xf>
    <xf numFmtId="0" fontId="59" fillId="35" borderId="10" xfId="0" applyFont="1" applyFill="1" applyBorder="1" applyAlignment="1" applyProtection="1">
      <alignment horizontal="left"/>
    </xf>
    <xf numFmtId="0" fontId="59" fillId="35" borderId="10" xfId="0" applyFont="1" applyFill="1" applyBorder="1" applyProtection="1"/>
    <xf numFmtId="0" fontId="59" fillId="35" borderId="11" xfId="0" applyFont="1" applyFill="1" applyBorder="1" applyAlignment="1" applyProtection="1">
      <alignment horizontal="left"/>
    </xf>
    <xf numFmtId="0" fontId="59" fillId="0" borderId="0" xfId="0" applyFont="1" applyAlignment="1" applyProtection="1">
      <alignment horizontal="left"/>
    </xf>
    <xf numFmtId="0" fontId="60" fillId="0" borderId="14" xfId="45" applyFont="1" applyFill="1" applyBorder="1" applyAlignment="1" applyProtection="1">
      <alignment horizontal="left" vertical="center"/>
    </xf>
    <xf numFmtId="0" fontId="60" fillId="0" borderId="15" xfId="45" applyFont="1" applyFill="1" applyBorder="1" applyAlignment="1" applyProtection="1">
      <alignment horizontal="left" vertical="center"/>
    </xf>
    <xf numFmtId="0" fontId="59" fillId="0" borderId="0" xfId="0" applyFont="1" applyFill="1" applyAlignment="1" applyProtection="1">
      <alignment horizontal="left"/>
    </xf>
    <xf numFmtId="49" fontId="41" fillId="0" borderId="10" xfId="0" applyNumberFormat="1" applyFont="1" applyBorder="1" applyAlignment="1" applyProtection="1">
      <alignment horizontal="left"/>
    </xf>
    <xf numFmtId="0" fontId="41" fillId="0" borderId="10" xfId="0" applyFont="1" applyBorder="1" applyAlignment="1" applyProtection="1">
      <alignment horizontal="left"/>
    </xf>
    <xf numFmtId="0" fontId="41" fillId="0" borderId="11" xfId="0" applyFont="1" applyBorder="1" applyAlignment="1" applyProtection="1">
      <alignment horizontal="left"/>
    </xf>
    <xf numFmtId="0" fontId="41" fillId="0" borderId="10" xfId="0" applyFont="1" applyFill="1" applyBorder="1" applyAlignment="1" applyProtection="1">
      <alignment horizontal="left"/>
    </xf>
    <xf numFmtId="1" fontId="41" fillId="0" borderId="10" xfId="0" applyNumberFormat="1" applyFont="1" applyBorder="1" applyAlignment="1" applyProtection="1">
      <alignment horizontal="left"/>
    </xf>
    <xf numFmtId="0" fontId="61" fillId="0" borderId="10" xfId="45" applyFont="1" applyFill="1" applyBorder="1" applyAlignment="1" applyProtection="1">
      <alignment horizontal="left" vertical="center"/>
    </xf>
    <xf numFmtId="0" fontId="41" fillId="0" borderId="12" xfId="0" applyFont="1" applyBorder="1" applyAlignment="1" applyProtection="1">
      <alignment horizontal="left"/>
    </xf>
    <xf numFmtId="0" fontId="41" fillId="0" borderId="0" xfId="0" applyFont="1" applyBorder="1" applyAlignment="1" applyProtection="1">
      <alignment horizontal="left"/>
    </xf>
    <xf numFmtId="0" fontId="61" fillId="0" borderId="17" xfId="45" applyFont="1" applyFill="1" applyBorder="1" applyAlignment="1" applyProtection="1">
      <alignment horizontal="left" vertical="center"/>
    </xf>
    <xf numFmtId="0" fontId="30" fillId="0" borderId="14" xfId="0" applyFont="1" applyFill="1" applyBorder="1" applyAlignment="1" applyProtection="1">
      <alignment horizontal="left"/>
    </xf>
    <xf numFmtId="49" fontId="0" fillId="0" borderId="0" xfId="0" applyNumberFormat="1" applyFill="1" applyAlignment="1" applyProtection="1">
      <alignment horizontal="left"/>
    </xf>
    <xf numFmtId="0" fontId="0" fillId="0" borderId="14" xfId="53" applyFont="1" applyFill="1" applyBorder="1" applyAlignment="1" applyProtection="1">
      <alignment vertical="center"/>
      <protection locked="0"/>
    </xf>
    <xf numFmtId="0" fontId="0" fillId="0" borderId="10" xfId="53" applyFont="1" applyFill="1" applyBorder="1" applyProtection="1">
      <protection locked="0"/>
    </xf>
    <xf numFmtId="0" fontId="1" fillId="0" borderId="10" xfId="53" applyFill="1" applyBorder="1" applyProtection="1">
      <protection locked="0"/>
    </xf>
    <xf numFmtId="0" fontId="0" fillId="0" borderId="24" xfId="0" applyFill="1" applyBorder="1" applyAlignment="1" applyProtection="1">
      <alignment horizontal="left"/>
      <protection locked="0"/>
    </xf>
    <xf numFmtId="0" fontId="41" fillId="0" borderId="0" xfId="0" applyFont="1" applyFill="1" applyAlignment="1" applyProtection="1">
      <alignment horizontal="left"/>
    </xf>
    <xf numFmtId="0" fontId="31" fillId="35" borderId="10" xfId="42" applyFont="1" applyFill="1" applyBorder="1" applyAlignment="1">
      <alignment horizontal="center" vertical="center" wrapText="1"/>
    </xf>
    <xf numFmtId="49" fontId="31" fillId="35" borderId="10" xfId="0" applyNumberFormat="1" applyFont="1" applyFill="1" applyBorder="1" applyAlignment="1" applyProtection="1">
      <alignment horizontal="center" vertical="center" wrapText="1"/>
    </xf>
    <xf numFmtId="1" fontId="0" fillId="0" borderId="0" xfId="0" applyNumberFormat="1" applyFill="1" applyProtection="1"/>
    <xf numFmtId="2" fontId="0" fillId="0" borderId="0" xfId="0" applyNumberFormat="1" applyFill="1" applyProtection="1"/>
    <xf numFmtId="0" fontId="1" fillId="0" borderId="10" xfId="61" applyFill="1" applyBorder="1"/>
    <xf numFmtId="0" fontId="32" fillId="35" borderId="10" xfId="0" applyFont="1" applyFill="1" applyBorder="1" applyAlignment="1" applyProtection="1">
      <alignment horizontal="center" vertical="top" wrapText="1"/>
    </xf>
    <xf numFmtId="49" fontId="20" fillId="0" borderId="10" xfId="0" applyNumberFormat="1" applyFont="1" applyBorder="1" applyAlignment="1" applyProtection="1">
      <alignment horizontal="center"/>
      <protection locked="0"/>
    </xf>
    <xf numFmtId="49" fontId="0" fillId="0" borderId="10" xfId="0" applyNumberFormat="1" applyBorder="1" applyAlignment="1" applyProtection="1">
      <alignment horizontal="center"/>
      <protection locked="0"/>
    </xf>
    <xf numFmtId="0" fontId="20" fillId="0" borderId="10" xfId="0" applyFont="1" applyBorder="1">
      <protection locked="0"/>
    </xf>
    <xf numFmtId="0" fontId="20" fillId="0" borderId="17" xfId="0" applyFont="1" applyBorder="1" applyAlignment="1">
      <alignment horizontal="center"/>
      <protection locked="0"/>
    </xf>
    <xf numFmtId="0" fontId="20" fillId="0" borderId="17" xfId="0" applyFont="1" applyBorder="1">
      <protection locked="0"/>
    </xf>
    <xf numFmtId="1" fontId="20" fillId="0" borderId="17" xfId="0" applyNumberFormat="1" applyFont="1" applyBorder="1">
      <protection locked="0"/>
    </xf>
    <xf numFmtId="2" fontId="0" fillId="0" borderId="10" xfId="0" applyNumberFormat="1" applyBorder="1" applyAlignment="1">
      <alignment horizontal="center"/>
      <protection locked="0"/>
    </xf>
    <xf numFmtId="0" fontId="32" fillId="33" borderId="1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wrapText="1"/>
    </xf>
    <xf numFmtId="0" fontId="20" fillId="0" borderId="0" xfId="0" applyFont="1" applyFill="1" applyBorder="1" applyProtection="1">
      <protection locked="0"/>
    </xf>
    <xf numFmtId="0" fontId="0" fillId="0" borderId="0" xfId="0" applyFill="1" applyBorder="1" applyProtection="1">
      <protection locked="0"/>
    </xf>
    <xf numFmtId="49" fontId="31" fillId="35" borderId="10" xfId="0" applyNumberFormat="1" applyFont="1" applyFill="1" applyBorder="1" applyAlignment="1" applyProtection="1">
      <alignment horizontal="center" vertical="top" wrapText="1"/>
    </xf>
    <xf numFmtId="0" fontId="32" fillId="40" borderId="10" xfId="0" applyFont="1" applyFill="1" applyBorder="1" applyAlignment="1" applyProtection="1">
      <alignment horizontal="center" vertical="center"/>
    </xf>
    <xf numFmtId="0" fontId="16" fillId="40" borderId="10" xfId="0" applyFont="1" applyFill="1" applyBorder="1" applyAlignment="1" applyProtection="1">
      <alignment horizontal="center" vertical="center" wrapText="1"/>
    </xf>
    <xf numFmtId="0" fontId="31" fillId="40" borderId="10" xfId="0" applyFont="1" applyFill="1" applyBorder="1" applyAlignment="1" applyProtection="1">
      <alignment horizontal="center" vertical="center"/>
    </xf>
    <xf numFmtId="1" fontId="0" fillId="0" borderId="0" xfId="0" applyNumberFormat="1" applyFill="1">
      <protection locked="0"/>
    </xf>
    <xf numFmtId="0" fontId="0" fillId="0" borderId="10" xfId="61" applyFont="1" applyFill="1" applyBorder="1" applyAlignment="1">
      <alignment horizontal="center"/>
    </xf>
    <xf numFmtId="49" fontId="0" fillId="0" borderId="10" xfId="61" applyNumberFormat="1" applyFont="1" applyBorder="1"/>
    <xf numFmtId="49" fontId="1" fillId="0" borderId="10" xfId="61" applyNumberFormat="1" applyBorder="1"/>
    <xf numFmtId="0" fontId="32" fillId="35" borderId="10" xfId="0"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32" fillId="36" borderId="10" xfId="0" applyFont="1" applyFill="1" applyBorder="1" applyAlignment="1" applyProtection="1">
      <alignment horizontal="center" vertical="center" wrapText="1"/>
    </xf>
    <xf numFmtId="2" fontId="32" fillId="35" borderId="10" xfId="0" applyNumberFormat="1" applyFont="1" applyFill="1" applyBorder="1" applyAlignment="1" applyProtection="1">
      <alignment horizontal="center" vertical="center" wrapText="1"/>
    </xf>
    <xf numFmtId="0" fontId="44" fillId="35" borderId="10" xfId="53" applyFont="1" applyFill="1" applyBorder="1" applyAlignment="1">
      <alignment horizontal="center" vertical="center" wrapText="1"/>
    </xf>
    <xf numFmtId="0" fontId="32" fillId="35" borderId="10" xfId="0" applyFont="1" applyFill="1" applyBorder="1" applyAlignment="1" applyProtection="1">
      <alignment horizontal="center" vertical="top" wrapText="1"/>
    </xf>
    <xf numFmtId="49" fontId="32" fillId="35" borderId="10" xfId="0" applyNumberFormat="1" applyFont="1" applyFill="1" applyBorder="1" applyAlignment="1" applyProtection="1">
      <alignment horizontal="center" vertical="top" wrapText="1"/>
    </xf>
    <xf numFmtId="0" fontId="31" fillId="35" borderId="10" xfId="0" applyFont="1" applyFill="1" applyBorder="1" applyAlignment="1" applyProtection="1">
      <alignment horizontal="center" vertical="top" wrapText="1"/>
    </xf>
    <xf numFmtId="0" fontId="0" fillId="0" borderId="0" xfId="0" applyFill="1">
      <protection locked="0"/>
    </xf>
    <xf numFmtId="0" fontId="39" fillId="0" borderId="0" xfId="0" applyFont="1" applyFill="1">
      <protection locked="0"/>
    </xf>
    <xf numFmtId="0" fontId="20" fillId="0" borderId="0" xfId="0" applyFont="1" applyFill="1">
      <protection locked="0"/>
    </xf>
    <xf numFmtId="0" fontId="30" fillId="0" borderId="14" xfId="0" applyFont="1" applyFill="1" applyBorder="1" applyAlignment="1" applyProtection="1">
      <alignment horizontal="center"/>
    </xf>
    <xf numFmtId="165" fontId="0" fillId="0" borderId="0" xfId="0" applyNumberFormat="1" applyFill="1" applyProtection="1"/>
    <xf numFmtId="1" fontId="32" fillId="35" borderId="10" xfId="0" applyNumberFormat="1" applyFont="1" applyFill="1" applyBorder="1" applyAlignment="1" applyProtection="1">
      <alignment horizontal="center" vertical="center" wrapText="1"/>
    </xf>
    <xf numFmtId="1" fontId="31" fillId="35" borderId="10" xfId="0" applyNumberFormat="1" applyFont="1" applyFill="1" applyBorder="1" applyAlignment="1" applyProtection="1">
      <alignment horizontal="center" vertical="center"/>
    </xf>
    <xf numFmtId="1" fontId="30" fillId="0" borderId="10" xfId="0" applyNumberFormat="1" applyFont="1" applyBorder="1" applyAlignment="1" applyProtection="1">
      <alignment horizontal="left"/>
    </xf>
    <xf numFmtId="0" fontId="59" fillId="0" borderId="10" xfId="0" applyFont="1" applyFill="1" applyBorder="1" applyAlignment="1" applyProtection="1">
      <alignment horizontal="left"/>
    </xf>
    <xf numFmtId="0" fontId="59" fillId="34" borderId="10" xfId="0" applyFont="1" applyFill="1" applyBorder="1" applyAlignment="1" applyProtection="1">
      <alignment horizontal="left"/>
    </xf>
    <xf numFmtId="49" fontId="27" fillId="0" borderId="0" xfId="0" applyNumberFormat="1" applyFont="1" applyFill="1" applyAlignment="1" applyProtection="1">
      <alignment horizontal="center"/>
    </xf>
    <xf numFmtId="1" fontId="27" fillId="0" borderId="0" xfId="0" applyNumberFormat="1" applyFont="1" applyFill="1" applyAlignment="1" applyProtection="1">
      <alignment horizontal="center"/>
    </xf>
    <xf numFmtId="0" fontId="0" fillId="0" borderId="10" xfId="61" applyFont="1" applyFill="1" applyBorder="1"/>
    <xf numFmtId="10" fontId="20" fillId="0" borderId="17" xfId="0" applyNumberFormat="1" applyFont="1" applyBorder="1" applyAlignment="1">
      <alignment horizontal="center"/>
      <protection locked="0"/>
    </xf>
    <xf numFmtId="0" fontId="16" fillId="35" borderId="10" xfId="0" applyFont="1" applyFill="1" applyBorder="1" applyAlignment="1" applyProtection="1">
      <alignment horizontal="left" vertical="center" wrapText="1"/>
    </xf>
    <xf numFmtId="0" fontId="42" fillId="0" borderId="10" xfId="0" applyFont="1" applyFill="1" applyBorder="1" applyAlignment="1" applyProtection="1">
      <alignment horizontal="left"/>
    </xf>
    <xf numFmtId="1" fontId="42" fillId="0" borderId="10" xfId="0" applyNumberFormat="1" applyFont="1" applyFill="1" applyBorder="1" applyAlignment="1" applyProtection="1">
      <alignment horizontal="left"/>
    </xf>
    <xf numFmtId="0" fontId="53" fillId="0" borderId="10" xfId="0" applyFont="1" applyFill="1" applyBorder="1" applyAlignment="1" applyProtection="1">
      <alignment horizontal="left"/>
    </xf>
    <xf numFmtId="1" fontId="53" fillId="0" borderId="10" xfId="0" applyNumberFormat="1" applyFont="1" applyFill="1" applyBorder="1" applyAlignment="1" applyProtection="1">
      <alignment horizontal="left"/>
    </xf>
    <xf numFmtId="0" fontId="53" fillId="0" borderId="10" xfId="0" applyFont="1" applyFill="1" applyBorder="1" applyAlignment="1" applyProtection="1">
      <alignment horizontal="center"/>
    </xf>
    <xf numFmtId="1" fontId="53" fillId="0" borderId="10" xfId="0" applyNumberFormat="1" applyFont="1" applyFill="1" applyBorder="1" applyAlignment="1" applyProtection="1">
      <alignment horizontal="center"/>
    </xf>
    <xf numFmtId="2" fontId="54" fillId="0" borderId="10" xfId="0" applyNumberFormat="1" applyFont="1" applyFill="1" applyBorder="1" applyAlignment="1" applyProtection="1">
      <alignment horizontal="center"/>
    </xf>
    <xf numFmtId="2" fontId="53" fillId="0" borderId="10" xfId="0" applyNumberFormat="1" applyFont="1" applyFill="1" applyBorder="1" applyAlignment="1" applyProtection="1">
      <alignment horizontal="center"/>
    </xf>
    <xf numFmtId="172" fontId="53" fillId="0" borderId="10" xfId="0" applyNumberFormat="1" applyFont="1" applyFill="1" applyBorder="1" applyAlignment="1" applyProtection="1">
      <alignment horizontal="center"/>
    </xf>
    <xf numFmtId="10" fontId="53" fillId="0" borderId="10" xfId="0" applyNumberFormat="1" applyFont="1" applyFill="1" applyBorder="1" applyAlignment="1" applyProtection="1">
      <alignment horizontal="center"/>
    </xf>
    <xf numFmtId="1" fontId="30" fillId="0" borderId="10" xfId="0" applyNumberFormat="1" applyFont="1" applyBorder="1" applyAlignment="1" applyProtection="1">
      <alignment horizontal="center"/>
    </xf>
    <xf numFmtId="1" fontId="30" fillId="35" borderId="10" xfId="0" applyNumberFormat="1" applyFont="1" applyFill="1" applyBorder="1" applyAlignment="1" applyProtection="1">
      <alignment horizontal="center"/>
    </xf>
    <xf numFmtId="0" fontId="20" fillId="0" borderId="12" xfId="0" applyNumberFormat="1" applyFont="1" applyBorder="1" applyAlignment="1" applyProtection="1">
      <alignment horizontal="center"/>
    </xf>
    <xf numFmtId="1" fontId="20" fillId="35" borderId="10" xfId="0" applyNumberFormat="1" applyFont="1" applyFill="1" applyBorder="1" applyAlignment="1" applyProtection="1">
      <alignment horizontal="left"/>
    </xf>
    <xf numFmtId="49" fontId="35" fillId="39" borderId="30" xfId="0" applyNumberFormat="1" applyFont="1" applyFill="1" applyBorder="1" applyAlignment="1" applyProtection="1">
      <alignment horizontal="center"/>
    </xf>
    <xf numFmtId="1" fontId="32" fillId="35" borderId="31" xfId="0" applyNumberFormat="1" applyFont="1" applyFill="1" applyBorder="1" applyAlignment="1" applyProtection="1">
      <alignment horizontal="center" vertical="center" wrapText="1"/>
    </xf>
    <xf numFmtId="49" fontId="32" fillId="35" borderId="12" xfId="42" applyNumberFormat="1" applyFont="1" applyFill="1" applyBorder="1" applyAlignment="1">
      <alignment horizontal="center" vertical="center" wrapText="1"/>
    </xf>
    <xf numFmtId="0" fontId="32" fillId="40" borderId="24" xfId="0" applyFont="1" applyFill="1" applyBorder="1" applyAlignment="1" applyProtection="1">
      <alignment horizontal="center" vertical="center" wrapText="1"/>
    </xf>
    <xf numFmtId="0" fontId="0" fillId="0" borderId="0" xfId="0" applyFill="1" applyAlignment="1">
      <alignment wrapText="1"/>
      <protection locked="0"/>
    </xf>
    <xf numFmtId="9" fontId="0" fillId="35" borderId="10" xfId="62" applyFont="1" applyFill="1" applyBorder="1" applyAlignment="1" applyProtection="1">
      <alignment horizontal="center"/>
    </xf>
    <xf numFmtId="0" fontId="0" fillId="35" borderId="10" xfId="62" applyNumberFormat="1" applyFont="1" applyFill="1" applyBorder="1" applyAlignment="1" applyProtection="1">
      <alignment horizontal="center"/>
    </xf>
    <xf numFmtId="0" fontId="1" fillId="0" borderId="14" xfId="61" applyBorder="1" applyAlignment="1">
      <alignment horizontal="left"/>
    </xf>
    <xf numFmtId="0" fontId="0" fillId="0" borderId="14" xfId="61" applyFont="1" applyBorder="1"/>
    <xf numFmtId="0" fontId="0" fillId="0" borderId="14" xfId="61" applyFont="1" applyFill="1" applyBorder="1" applyAlignment="1">
      <alignment horizontal="center"/>
    </xf>
    <xf numFmtId="14" fontId="1" fillId="0" borderId="14" xfId="61" applyNumberFormat="1" applyBorder="1"/>
    <xf numFmtId="14" fontId="1" fillId="0" borderId="14" xfId="61" applyNumberFormat="1" applyBorder="1" applyAlignment="1">
      <alignment horizontal="center"/>
    </xf>
    <xf numFmtId="0" fontId="0" fillId="0" borderId="14" xfId="61" applyFont="1" applyBorder="1" applyAlignment="1">
      <alignment horizontal="center"/>
    </xf>
    <xf numFmtId="0" fontId="1" fillId="0" borderId="14" xfId="61" applyFill="1" applyBorder="1"/>
    <xf numFmtId="0" fontId="32" fillId="35" borderId="10"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32" fillId="36" borderId="10" xfId="0" applyFont="1" applyFill="1" applyBorder="1" applyAlignment="1" applyProtection="1">
      <alignment horizontal="center" vertical="center" wrapText="1"/>
    </xf>
    <xf numFmtId="0" fontId="30" fillId="40" borderId="14" xfId="0" applyNumberFormat="1" applyFont="1" applyFill="1" applyBorder="1" applyAlignment="1" applyProtection="1">
      <alignment horizontal="center"/>
    </xf>
    <xf numFmtId="9" fontId="0" fillId="35" borderId="10" xfId="0" applyNumberFormat="1" applyFill="1" applyBorder="1" applyAlignment="1" applyProtection="1">
      <alignment horizontal="center"/>
    </xf>
    <xf numFmtId="0" fontId="41" fillId="0" borderId="14" xfId="0" applyFont="1" applyBorder="1" applyAlignment="1" applyProtection="1">
      <alignment horizontal="left"/>
    </xf>
    <xf numFmtId="0" fontId="31" fillId="36" borderId="10" xfId="61" applyFont="1" applyFill="1" applyBorder="1" applyAlignment="1">
      <alignment horizontal="center" vertical="center" wrapText="1"/>
    </xf>
    <xf numFmtId="0" fontId="32" fillId="0" borderId="10" xfId="0" applyFont="1" applyFill="1" applyBorder="1" applyAlignment="1" applyProtection="1">
      <alignment horizontal="center" vertical="center"/>
    </xf>
    <xf numFmtId="0" fontId="53" fillId="0" borderId="10" xfId="0" applyFont="1" applyFill="1" applyBorder="1" applyProtection="1"/>
    <xf numFmtId="0" fontId="0" fillId="35" borderId="0" xfId="0" applyFill="1" applyProtection="1"/>
    <xf numFmtId="0" fontId="0" fillId="35" borderId="0" xfId="0" applyFill="1" applyProtection="1">
      <protection locked="0"/>
    </xf>
    <xf numFmtId="0" fontId="37" fillId="39" borderId="29" xfId="54" applyFill="1" applyBorder="1"/>
    <xf numFmtId="0" fontId="71" fillId="39" borderId="0" xfId="54" applyFont="1" applyFill="1" applyBorder="1"/>
    <xf numFmtId="0" fontId="37" fillId="39" borderId="0" xfId="54" applyFill="1" applyBorder="1"/>
    <xf numFmtId="0" fontId="38" fillId="39" borderId="0" xfId="54" applyFont="1" applyFill="1" applyBorder="1" applyAlignment="1">
      <alignment horizontal="left" wrapText="1"/>
    </xf>
    <xf numFmtId="0" fontId="37" fillId="39" borderId="0" xfId="54" applyFill="1" applyBorder="1" applyAlignment="1">
      <alignment vertical="top" wrapText="1"/>
    </xf>
    <xf numFmtId="0" fontId="37" fillId="39" borderId="16" xfId="54" applyFill="1" applyBorder="1" applyAlignment="1">
      <alignment vertical="top" wrapText="1"/>
    </xf>
    <xf numFmtId="0" fontId="72" fillId="39" borderId="0" xfId="54" applyFont="1" applyFill="1" applyBorder="1" applyAlignment="1">
      <alignment horizontal="left" wrapText="1"/>
    </xf>
    <xf numFmtId="0" fontId="37" fillId="39" borderId="0" xfId="54" applyFont="1" applyFill="1" applyBorder="1" applyAlignment="1">
      <alignment horizontal="left" wrapText="1"/>
    </xf>
    <xf numFmtId="0" fontId="31" fillId="45" borderId="10" xfId="53" applyFont="1" applyFill="1" applyBorder="1" applyAlignment="1">
      <alignment horizontal="center" vertical="center" wrapText="1"/>
    </xf>
    <xf numFmtId="173" fontId="20" fillId="39" borderId="10" xfId="0" applyNumberFormat="1" applyFont="1" applyFill="1" applyBorder="1" applyProtection="1">
      <protection locked="0"/>
    </xf>
    <xf numFmtId="0" fontId="59" fillId="34" borderId="11" xfId="0" applyFont="1" applyFill="1" applyBorder="1" applyAlignment="1" applyProtection="1">
      <alignment horizontal="left"/>
    </xf>
    <xf numFmtId="0" fontId="59" fillId="0" borderId="11" xfId="0" applyFont="1" applyFill="1" applyBorder="1" applyAlignment="1" applyProtection="1">
      <alignment horizontal="left"/>
    </xf>
    <xf numFmtId="0" fontId="73" fillId="48" borderId="0" xfId="54" applyFont="1" applyFill="1" applyBorder="1" applyAlignment="1">
      <alignment vertical="top" wrapText="1"/>
    </xf>
    <xf numFmtId="0" fontId="18" fillId="35" borderId="0" xfId="54" applyFont="1" applyFill="1" applyBorder="1" applyAlignment="1">
      <alignment vertical="top" wrapText="1"/>
    </xf>
    <xf numFmtId="0" fontId="20" fillId="0" borderId="10" xfId="0" applyFont="1" applyBorder="1" applyAlignment="1">
      <alignment horizontal="center"/>
      <protection locked="0"/>
    </xf>
    <xf numFmtId="0" fontId="0" fillId="0" borderId="0" xfId="0" applyFill="1" applyProtection="1"/>
    <xf numFmtId="1" fontId="20" fillId="35" borderId="10" xfId="0" applyNumberFormat="1" applyFont="1" applyFill="1" applyBorder="1" applyProtection="1"/>
    <xf numFmtId="0" fontId="70" fillId="0" borderId="0" xfId="43" applyFont="1" applyAlignment="1">
      <alignment horizontal="left" vertical="center" wrapText="1"/>
    </xf>
    <xf numFmtId="0" fontId="66" fillId="0" borderId="0" xfId="63" applyFont="1" applyAlignment="1">
      <alignment horizontal="left" vertical="center"/>
      <protection locked="0"/>
    </xf>
    <xf numFmtId="49" fontId="42" fillId="0" borderId="0" xfId="53" applyNumberFormat="1" applyFont="1" applyAlignment="1" applyProtection="1">
      <alignment horizontal="left" vertical="center"/>
      <protection locked="0"/>
    </xf>
    <xf numFmtId="1" fontId="20" fillId="0" borderId="17" xfId="0" applyNumberFormat="1" applyFont="1" applyBorder="1" applyAlignment="1">
      <alignment horizontal="left"/>
      <protection locked="0"/>
    </xf>
    <xf numFmtId="2" fontId="0" fillId="0" borderId="10" xfId="0" applyNumberFormat="1" applyFill="1" applyBorder="1" applyAlignment="1" applyProtection="1">
      <alignment horizontal="center" vertical="center"/>
      <protection locked="0"/>
    </xf>
    <xf numFmtId="0" fontId="76" fillId="39" borderId="0" xfId="54" applyFont="1" applyFill="1" applyBorder="1"/>
    <xf numFmtId="0" fontId="20" fillId="39" borderId="0" xfId="0" applyFont="1" applyFill="1">
      <protection locked="0"/>
    </xf>
    <xf numFmtId="173" fontId="20" fillId="39" borderId="10" xfId="0" applyNumberFormat="1" applyFont="1" applyFill="1" applyBorder="1">
      <protection locked="0"/>
    </xf>
    <xf numFmtId="1" fontId="20" fillId="0" borderId="10" xfId="0" applyNumberFormat="1" applyFont="1" applyBorder="1">
      <protection locked="0"/>
    </xf>
    <xf numFmtId="2" fontId="20" fillId="0" borderId="10" xfId="0" applyNumberFormat="1" applyFont="1" applyBorder="1" applyAlignment="1">
      <alignment horizontal="center"/>
      <protection locked="0"/>
    </xf>
    <xf numFmtId="49" fontId="20" fillId="0" borderId="17" xfId="0" applyNumberFormat="1" applyFont="1" applyBorder="1" applyAlignment="1">
      <alignment horizontal="center"/>
      <protection locked="0"/>
    </xf>
    <xf numFmtId="172" fontId="20" fillId="0" borderId="10" xfId="0" applyNumberFormat="1" applyFont="1" applyBorder="1" applyAlignment="1">
      <alignment horizontal="center"/>
      <protection locked="0"/>
    </xf>
    <xf numFmtId="0" fontId="29" fillId="38" borderId="14" xfId="0" applyFont="1" applyFill="1" applyBorder="1" applyAlignment="1" applyProtection="1">
      <alignment horizontal="center"/>
    </xf>
    <xf numFmtId="0" fontId="32" fillId="35" borderId="10" xfId="0" applyFont="1" applyFill="1" applyBorder="1" applyAlignment="1" applyProtection="1">
      <alignment horizontal="center" vertical="center" wrapText="1"/>
    </xf>
    <xf numFmtId="0" fontId="32" fillId="39" borderId="0" xfId="0" applyFont="1" applyFill="1" applyAlignment="1" applyProtection="1">
      <alignment horizontal="center" wrapText="1"/>
    </xf>
    <xf numFmtId="0" fontId="32" fillId="35" borderId="10" xfId="0" applyFont="1" applyFill="1" applyBorder="1" applyAlignment="1" applyProtection="1">
      <alignment vertical="center" wrapText="1"/>
    </xf>
    <xf numFmtId="2" fontId="0" fillId="0" borderId="10" xfId="0" applyNumberFormat="1" applyFill="1" applyBorder="1" applyAlignment="1" applyProtection="1">
      <alignment horizontal="center"/>
      <protection locked="0"/>
    </xf>
    <xf numFmtId="0" fontId="32" fillId="35" borderId="10" xfId="0" applyFont="1" applyFill="1" applyBorder="1" applyAlignment="1" applyProtection="1">
      <alignment horizontal="center" vertical="center" wrapText="1"/>
    </xf>
    <xf numFmtId="0" fontId="32" fillId="36" borderId="10" xfId="0" applyFont="1" applyFill="1" applyBorder="1" applyAlignment="1" applyProtection="1">
      <alignment horizontal="center" vertical="center" wrapText="1"/>
    </xf>
    <xf numFmtId="0" fontId="32" fillId="36" borderId="10" xfId="0" applyFont="1" applyFill="1" applyBorder="1" applyAlignment="1" applyProtection="1">
      <alignment horizontal="center" vertical="center" wrapText="1"/>
    </xf>
    <xf numFmtId="0" fontId="16" fillId="36" borderId="11" xfId="0" applyFont="1" applyFill="1" applyBorder="1" applyAlignment="1" applyProtection="1">
      <alignment vertical="center" wrapText="1"/>
    </xf>
    <xf numFmtId="0" fontId="32" fillId="0" borderId="10" xfId="0" applyFont="1" applyFill="1" applyBorder="1" applyAlignment="1" applyProtection="1">
      <alignment horizontal="center" vertical="top"/>
    </xf>
    <xf numFmtId="0" fontId="16" fillId="0" borderId="11" xfId="0" applyFont="1" applyFill="1" applyBorder="1" applyAlignment="1" applyProtection="1">
      <alignment vertical="center" wrapText="1"/>
    </xf>
    <xf numFmtId="0" fontId="16" fillId="0" borderId="0" xfId="0" applyFont="1" applyFill="1" applyAlignment="1" applyProtection="1">
      <alignment vertical="center"/>
    </xf>
    <xf numFmtId="0" fontId="0" fillId="0" borderId="12" xfId="0" applyBorder="1" applyAlignment="1" applyProtection="1">
      <alignment horizontal="center"/>
      <protection locked="0"/>
    </xf>
    <xf numFmtId="0" fontId="32" fillId="36" borderId="27" xfId="0" applyFont="1" applyFill="1" applyBorder="1" applyAlignment="1" applyProtection="1">
      <alignment horizontal="center" vertical="center" wrapText="1"/>
    </xf>
    <xf numFmtId="9" fontId="41" fillId="0" borderId="10" xfId="0" applyNumberFormat="1" applyFont="1" applyBorder="1" applyAlignment="1" applyProtection="1">
      <alignment horizontal="left"/>
    </xf>
    <xf numFmtId="1" fontId="0" fillId="39" borderId="10" xfId="0" applyNumberFormat="1" applyFill="1" applyBorder="1" applyAlignment="1" applyProtection="1">
      <alignment horizontal="left"/>
      <protection locked="0"/>
    </xf>
    <xf numFmtId="0" fontId="32" fillId="35" borderId="10" xfId="0" applyFont="1" applyFill="1" applyBorder="1" applyAlignment="1" applyProtection="1">
      <alignment horizontal="center" vertical="center" wrapText="1"/>
    </xf>
    <xf numFmtId="168" fontId="44" fillId="35" borderId="11" xfId="51" applyNumberFormat="1" applyFont="1" applyFill="1" applyBorder="1" applyAlignment="1" applyProtection="1">
      <alignment horizontal="center" vertical="center" wrapText="1"/>
    </xf>
    <xf numFmtId="0" fontId="59" fillId="0" borderId="11" xfId="0" applyFont="1" applyBorder="1" applyAlignment="1" applyProtection="1">
      <alignment horizontal="left"/>
    </xf>
    <xf numFmtId="0" fontId="59" fillId="34" borderId="11" xfId="0" applyFont="1" applyFill="1" applyBorder="1" applyAlignment="1" applyProtection="1">
      <alignment horizontal="left" vertical="center"/>
    </xf>
    <xf numFmtId="0" fontId="59" fillId="0" borderId="12" xfId="0" applyFont="1" applyBorder="1" applyAlignment="1" applyProtection="1">
      <alignment horizontal="left"/>
    </xf>
    <xf numFmtId="0" fontId="60" fillId="34" borderId="12" xfId="45" applyFont="1" applyFill="1" applyBorder="1" applyAlignment="1" applyProtection="1">
      <alignment horizontal="left" vertical="center"/>
    </xf>
    <xf numFmtId="0" fontId="60" fillId="0" borderId="27" xfId="45" applyFont="1" applyFill="1" applyBorder="1" applyAlignment="1" applyProtection="1">
      <alignment horizontal="left" vertical="center"/>
    </xf>
    <xf numFmtId="0" fontId="60" fillId="0" borderId="10" xfId="45" applyFont="1" applyFill="1" applyBorder="1" applyAlignment="1" applyProtection="1">
      <alignment horizontal="left" vertical="center"/>
    </xf>
    <xf numFmtId="0" fontId="16" fillId="39" borderId="14" xfId="53" applyFont="1" applyFill="1" applyBorder="1" applyAlignment="1" applyProtection="1">
      <alignment vertical="center"/>
      <protection locked="0"/>
    </xf>
    <xf numFmtId="0" fontId="16" fillId="39" borderId="25" xfId="53" applyFont="1" applyFill="1" applyBorder="1" applyAlignment="1" applyProtection="1">
      <alignment vertical="center"/>
      <protection locked="0"/>
    </xf>
    <xf numFmtId="0" fontId="44" fillId="39" borderId="14" xfId="53" applyFont="1" applyFill="1" applyBorder="1" applyAlignment="1" applyProtection="1">
      <alignment vertical="center"/>
      <protection locked="0"/>
    </xf>
    <xf numFmtId="0" fontId="44" fillId="39" borderId="25" xfId="53" applyFont="1" applyFill="1" applyBorder="1" applyAlignment="1" applyProtection="1">
      <alignment vertical="center"/>
      <protection locked="0"/>
    </xf>
    <xf numFmtId="0" fontId="45" fillId="39" borderId="14" xfId="53" applyFont="1" applyFill="1" applyBorder="1" applyAlignment="1" applyProtection="1">
      <alignment vertical="center"/>
      <protection locked="0"/>
    </xf>
    <xf numFmtId="0" fontId="45" fillId="39" borderId="25" xfId="53" applyFont="1" applyFill="1" applyBorder="1" applyAlignment="1" applyProtection="1">
      <alignment vertical="center"/>
      <protection locked="0"/>
    </xf>
    <xf numFmtId="0" fontId="44" fillId="39" borderId="14" xfId="54" applyFont="1" applyFill="1" applyBorder="1" applyAlignment="1" applyProtection="1">
      <alignment vertical="center"/>
      <protection locked="0"/>
    </xf>
    <xf numFmtId="0" fontId="44" fillId="39" borderId="25" xfId="54" applyFont="1" applyFill="1" applyBorder="1" applyAlignment="1" applyProtection="1">
      <alignment vertical="center"/>
      <protection locked="0"/>
    </xf>
    <xf numFmtId="14" fontId="0" fillId="40" borderId="10" xfId="0" applyNumberFormat="1" applyFill="1" applyBorder="1" applyAlignment="1" applyProtection="1">
      <alignment horizontal="center"/>
    </xf>
    <xf numFmtId="0" fontId="0" fillId="0" borderId="10" xfId="0" applyBorder="1">
      <protection locked="0"/>
    </xf>
    <xf numFmtId="0" fontId="82" fillId="0" borderId="0" xfId="0" applyFont="1" applyAlignment="1" applyProtection="1">
      <alignment horizontal="center"/>
      <protection hidden="1"/>
    </xf>
    <xf numFmtId="0" fontId="17" fillId="39" borderId="0" xfId="0" applyFont="1" applyFill="1" applyProtection="1">
      <protection hidden="1"/>
    </xf>
    <xf numFmtId="0" fontId="20" fillId="35" borderId="17" xfId="0" applyFont="1" applyFill="1" applyBorder="1" applyProtection="1">
      <protection hidden="1"/>
    </xf>
    <xf numFmtId="0" fontId="29" fillId="40" borderId="17" xfId="0" applyFont="1" applyFill="1" applyBorder="1" applyAlignment="1" applyProtection="1">
      <alignment horizontal="center"/>
      <protection hidden="1"/>
    </xf>
    <xf numFmtId="0" fontId="29" fillId="40" borderId="10" xfId="0" applyFont="1" applyFill="1" applyBorder="1" applyAlignment="1" applyProtection="1">
      <alignment horizontal="center"/>
      <protection hidden="1"/>
    </xf>
    <xf numFmtId="0" fontId="29" fillId="40" borderId="14" xfId="0" applyFont="1" applyFill="1" applyBorder="1" applyAlignment="1" applyProtection="1">
      <alignment horizontal="center"/>
      <protection hidden="1"/>
    </xf>
    <xf numFmtId="0" fontId="20" fillId="35" borderId="17" xfId="0" applyFont="1" applyFill="1" applyBorder="1" applyAlignment="1" applyProtection="1">
      <alignment horizontal="left"/>
      <protection hidden="1"/>
    </xf>
    <xf numFmtId="0" fontId="46" fillId="40" borderId="17" xfId="53" applyFont="1" applyFill="1" applyBorder="1" applyAlignment="1" applyProtection="1">
      <alignment horizontal="center"/>
      <protection hidden="1"/>
    </xf>
    <xf numFmtId="0" fontId="1" fillId="35" borderId="17" xfId="53" applyFill="1" applyBorder="1" applyAlignment="1" applyProtection="1">
      <alignment horizontal="left" vertical="center"/>
      <protection hidden="1"/>
    </xf>
    <xf numFmtId="1" fontId="1" fillId="35" borderId="10" xfId="53" applyNumberFormat="1" applyFill="1" applyBorder="1" applyAlignment="1" applyProtection="1">
      <alignment horizontal="left" vertical="center"/>
      <protection hidden="1"/>
    </xf>
    <xf numFmtId="1" fontId="1" fillId="35" borderId="17" xfId="53" applyNumberFormat="1" applyFill="1" applyBorder="1" applyAlignment="1" applyProtection="1">
      <alignment horizontal="center" vertical="center"/>
      <protection hidden="1"/>
    </xf>
    <xf numFmtId="1" fontId="0" fillId="35" borderId="17" xfId="53" applyNumberFormat="1" applyFont="1" applyFill="1" applyBorder="1" applyAlignment="1" applyProtection="1">
      <alignment horizontal="center" vertical="center"/>
      <protection hidden="1"/>
    </xf>
    <xf numFmtId="0" fontId="18" fillId="0" borderId="0" xfId="0" applyFont="1">
      <protection locked="0"/>
    </xf>
    <xf numFmtId="49" fontId="0" fillId="0" borderId="10" xfId="0" applyNumberFormat="1" applyBorder="1">
      <protection locked="0"/>
    </xf>
    <xf numFmtId="9" fontId="20" fillId="0" borderId="17" xfId="0" applyNumberFormat="1" applyFont="1" applyFill="1" applyBorder="1" applyAlignment="1" applyProtection="1">
      <alignment horizontal="center"/>
      <protection locked="0"/>
    </xf>
    <xf numFmtId="9" fontId="20" fillId="0" borderId="17" xfId="0" applyNumberFormat="1" applyFont="1" applyFill="1" applyBorder="1" applyAlignment="1">
      <alignment horizontal="center"/>
      <protection locked="0"/>
    </xf>
    <xf numFmtId="0" fontId="0" fillId="0" borderId="12" xfId="0" applyFill="1" applyBorder="1" applyAlignment="1" applyProtection="1">
      <alignment horizontal="center"/>
      <protection hidden="1"/>
    </xf>
    <xf numFmtId="0" fontId="0" fillId="0" borderId="10" xfId="0" applyBorder="1" applyAlignment="1">
      <alignment horizontal="center"/>
      <protection locked="0"/>
    </xf>
    <xf numFmtId="9" fontId="20" fillId="0" borderId="17" xfId="62" applyFont="1" applyFill="1" applyBorder="1" applyAlignment="1" applyProtection="1">
      <alignment horizontal="center"/>
      <protection locked="0"/>
    </xf>
    <xf numFmtId="173" fontId="20" fillId="35" borderId="10" xfId="0" applyNumberFormat="1" applyFont="1" applyFill="1" applyBorder="1" applyAlignment="1" applyProtection="1">
      <alignment horizontal="center"/>
    </xf>
    <xf numFmtId="0" fontId="83" fillId="0" borderId="0" xfId="0" applyFont="1" applyAlignment="1" applyProtection="1">
      <alignment horizontal="left"/>
    </xf>
    <xf numFmtId="0" fontId="42" fillId="46" borderId="10" xfId="43" applyFont="1" applyFill="1" applyBorder="1" applyAlignment="1">
      <alignment horizontal="left" vertical="center"/>
    </xf>
    <xf numFmtId="0" fontId="42" fillId="46" borderId="10" xfId="43" applyFont="1" applyFill="1" applyBorder="1" applyAlignment="1" applyProtection="1">
      <alignment horizontal="left" vertical="center"/>
      <protection locked="0"/>
    </xf>
    <xf numFmtId="0" fontId="32" fillId="35" borderId="10" xfId="0" applyFont="1" applyFill="1" applyBorder="1" applyAlignment="1" applyProtection="1">
      <alignment horizontal="center" vertical="center" wrapText="1"/>
    </xf>
    <xf numFmtId="0" fontId="32" fillId="36" borderId="10" xfId="0" applyFont="1" applyFill="1" applyBorder="1" applyAlignment="1" applyProtection="1">
      <alignment horizontal="center" vertical="center" wrapText="1"/>
    </xf>
    <xf numFmtId="2" fontId="20" fillId="0" borderId="17" xfId="0" applyNumberFormat="1" applyFont="1" applyBorder="1" applyAlignment="1" applyProtection="1">
      <alignment horizontal="center"/>
    </xf>
    <xf numFmtId="0" fontId="77" fillId="0" borderId="0" xfId="54" applyFont="1" applyFill="1" applyBorder="1"/>
    <xf numFmtId="0" fontId="74" fillId="0" borderId="0" xfId="54" applyFont="1" applyFill="1" applyBorder="1"/>
    <xf numFmtId="0" fontId="0" fillId="39" borderId="0" xfId="0" applyFill="1" applyAlignment="1" applyProtection="1"/>
    <xf numFmtId="168" fontId="13" fillId="40" borderId="10" xfId="51" applyNumberFormat="1" applyFont="1" applyFill="1" applyBorder="1" applyAlignment="1" applyProtection="1">
      <alignment horizontal="center" vertical="center" wrapText="1"/>
      <protection locked="0"/>
    </xf>
    <xf numFmtId="1" fontId="0" fillId="0" borderId="10" xfId="0" applyNumberFormat="1" applyFill="1" applyBorder="1" applyAlignment="1" applyProtection="1">
      <alignment horizontal="center"/>
      <protection locked="0"/>
    </xf>
    <xf numFmtId="0" fontId="16" fillId="39" borderId="16" xfId="0" applyFont="1" applyFill="1" applyBorder="1" applyAlignment="1" applyProtection="1"/>
    <xf numFmtId="0" fontId="16" fillId="39" borderId="16" xfId="0" applyFont="1" applyFill="1" applyBorder="1" applyAlignment="1" applyProtection="1">
      <alignment vertical="center"/>
    </xf>
    <xf numFmtId="0" fontId="20" fillId="0" borderId="0" xfId="0" applyFont="1" applyAlignment="1" applyProtection="1">
      <alignment horizontal="center"/>
      <protection locked="0"/>
    </xf>
    <xf numFmtId="0" fontId="20" fillId="0" borderId="0" xfId="0" applyFont="1" applyAlignment="1" applyProtection="1">
      <alignment horizontal="left"/>
      <protection locked="0"/>
    </xf>
    <xf numFmtId="0" fontId="20" fillId="0" borderId="0" xfId="0" applyFont="1" applyAlignment="1" applyProtection="1">
      <alignment horizontal="right"/>
      <protection locked="0"/>
    </xf>
    <xf numFmtId="0" fontId="32" fillId="0" borderId="0" xfId="0" applyFont="1" applyAlignment="1" applyProtection="1">
      <alignment horizontal="left" vertical="center"/>
    </xf>
    <xf numFmtId="0" fontId="16" fillId="0" borderId="0" xfId="0" applyFont="1">
      <protection locked="0"/>
    </xf>
    <xf numFmtId="0" fontId="32" fillId="35" borderId="10"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52" fillId="0" borderId="0" xfId="64" applyProtection="1">
      <protection locked="0"/>
    </xf>
    <xf numFmtId="0" fontId="45" fillId="0" borderId="0" xfId="64" applyFont="1" applyProtection="1">
      <protection locked="0"/>
    </xf>
    <xf numFmtId="14" fontId="0" fillId="0" borderId="0" xfId="0" applyNumberFormat="1" applyProtection="1">
      <protection locked="0"/>
    </xf>
    <xf numFmtId="14" fontId="0" fillId="0" borderId="0" xfId="0" applyNumberFormat="1">
      <protection locked="0"/>
    </xf>
    <xf numFmtId="0" fontId="0" fillId="0" borderId="15" xfId="0" applyBorder="1" applyAlignment="1">
      <alignment horizontal="center"/>
      <protection locked="0"/>
    </xf>
    <xf numFmtId="0" fontId="0" fillId="0" borderId="28" xfId="0" applyBorder="1" applyAlignment="1">
      <alignment horizontal="center"/>
      <protection locked="0"/>
    </xf>
    <xf numFmtId="0" fontId="0" fillId="0" borderId="24" xfId="0" applyBorder="1" applyAlignment="1">
      <alignment horizontal="center"/>
      <protection locked="0"/>
    </xf>
    <xf numFmtId="0" fontId="0" fillId="39" borderId="27" xfId="0" applyFill="1" applyBorder="1" applyAlignment="1">
      <alignment horizontal="center"/>
      <protection locked="0"/>
    </xf>
    <xf numFmtId="0" fontId="0" fillId="39" borderId="26" xfId="0" applyFill="1" applyBorder="1" applyAlignment="1">
      <alignment horizontal="center"/>
      <protection locked="0"/>
    </xf>
    <xf numFmtId="0" fontId="0" fillId="39" borderId="23" xfId="0" applyFill="1" applyBorder="1" applyAlignment="1">
      <alignment horizontal="center"/>
      <protection locked="0"/>
    </xf>
    <xf numFmtId="0" fontId="34" fillId="45" borderId="15" xfId="0" applyFont="1" applyFill="1" applyBorder="1" applyAlignment="1" applyProtection="1">
      <alignment horizontal="center" vertical="center" wrapText="1"/>
    </xf>
    <xf numFmtId="0" fontId="34" fillId="45" borderId="29" xfId="0" applyFont="1" applyFill="1" applyBorder="1" applyAlignment="1" applyProtection="1">
      <alignment horizontal="center" vertical="center" wrapText="1"/>
    </xf>
    <xf numFmtId="0" fontId="34" fillId="45" borderId="27" xfId="0" applyFont="1" applyFill="1" applyBorder="1" applyAlignment="1" applyProtection="1">
      <alignment horizontal="center" vertical="center" wrapText="1"/>
    </xf>
    <xf numFmtId="0" fontId="34" fillId="45" borderId="28" xfId="0" applyFont="1" applyFill="1" applyBorder="1" applyAlignment="1" applyProtection="1">
      <alignment horizontal="center" vertical="center" wrapText="1"/>
    </xf>
    <xf numFmtId="0" fontId="34" fillId="45" borderId="0" xfId="0" applyFont="1" applyFill="1" applyBorder="1" applyAlignment="1" applyProtection="1">
      <alignment horizontal="center" vertical="center" wrapText="1"/>
    </xf>
    <xf numFmtId="0" fontId="34" fillId="45" borderId="26" xfId="0" applyFont="1" applyFill="1" applyBorder="1" applyAlignment="1" applyProtection="1">
      <alignment horizontal="center" vertical="center" wrapText="1"/>
    </xf>
    <xf numFmtId="0" fontId="34" fillId="45" borderId="24" xfId="0" applyFont="1" applyFill="1" applyBorder="1" applyAlignment="1" applyProtection="1">
      <alignment horizontal="center" vertical="center" wrapText="1"/>
    </xf>
    <xf numFmtId="0" fontId="34" fillId="45" borderId="16" xfId="0" applyFont="1" applyFill="1" applyBorder="1" applyAlignment="1" applyProtection="1">
      <alignment horizontal="center" vertical="center" wrapText="1"/>
    </xf>
    <xf numFmtId="0" fontId="34" fillId="45" borderId="23" xfId="0" applyFont="1" applyFill="1" applyBorder="1" applyAlignment="1" applyProtection="1">
      <alignment horizontal="center" vertical="center" wrapText="1"/>
    </xf>
    <xf numFmtId="0" fontId="44" fillId="45" borderId="11" xfId="43" applyFont="1" applyFill="1" applyBorder="1" applyAlignment="1">
      <alignment horizontal="left" vertical="center"/>
    </xf>
    <xf numFmtId="0" fontId="44" fillId="45" borderId="13" xfId="43" applyFont="1" applyFill="1" applyBorder="1" applyAlignment="1">
      <alignment horizontal="left" vertical="center"/>
    </xf>
    <xf numFmtId="0" fontId="44" fillId="45" borderId="12" xfId="43" applyFont="1" applyFill="1" applyBorder="1" applyAlignment="1">
      <alignment horizontal="left" vertical="center"/>
    </xf>
    <xf numFmtId="0" fontId="58" fillId="45" borderId="10" xfId="0" applyFont="1" applyFill="1" applyBorder="1" applyAlignment="1" applyProtection="1">
      <alignment horizontal="center" vertical="center" wrapText="1"/>
    </xf>
    <xf numFmtId="0" fontId="65" fillId="45" borderId="10" xfId="63" applyFont="1" applyFill="1" applyBorder="1" applyAlignment="1" applyProtection="1">
      <alignment horizontal="center" vertical="center" wrapText="1"/>
    </xf>
    <xf numFmtId="0" fontId="34" fillId="47" borderId="10" xfId="0" applyFont="1" applyFill="1" applyBorder="1" applyAlignment="1" applyProtection="1">
      <alignment horizontal="center" vertical="center"/>
      <protection locked="0"/>
    </xf>
    <xf numFmtId="0" fontId="63" fillId="45" borderId="10" xfId="63" applyFont="1" applyFill="1" applyBorder="1" applyAlignment="1" applyProtection="1">
      <alignment horizontal="center" vertical="center" wrapText="1"/>
    </xf>
    <xf numFmtId="0" fontId="67" fillId="45" borderId="10" xfId="63" applyFont="1" applyFill="1" applyBorder="1" applyAlignment="1" applyProtection="1">
      <alignment horizontal="center" vertical="center" wrapText="1"/>
    </xf>
    <xf numFmtId="0" fontId="34" fillId="45" borderId="10" xfId="0" applyFont="1" applyFill="1" applyBorder="1" applyAlignment="1" applyProtection="1">
      <alignment horizontal="center" vertical="center" wrapText="1"/>
    </xf>
    <xf numFmtId="0" fontId="44" fillId="35" borderId="10" xfId="43" applyFont="1" applyFill="1" applyBorder="1" applyAlignment="1">
      <alignment horizontal="right" vertical="center" wrapText="1"/>
    </xf>
    <xf numFmtId="0" fontId="30" fillId="47" borderId="14" xfId="0" applyFont="1" applyFill="1" applyBorder="1" applyAlignment="1" applyProtection="1">
      <alignment horizontal="center" vertical="center"/>
    </xf>
    <xf numFmtId="0" fontId="30" fillId="47" borderId="17" xfId="0" applyFont="1" applyFill="1" applyBorder="1" applyAlignment="1" applyProtection="1">
      <alignment horizontal="center" vertical="center"/>
    </xf>
    <xf numFmtId="0" fontId="27" fillId="35" borderId="10" xfId="0" applyFont="1" applyFill="1" applyBorder="1" applyAlignment="1" applyProtection="1">
      <alignment horizontal="center" vertical="center"/>
    </xf>
    <xf numFmtId="0" fontId="35" fillId="35" borderId="10" xfId="0" applyFont="1" applyFill="1" applyBorder="1" applyAlignment="1" applyProtection="1">
      <alignment horizontal="center" vertical="center"/>
    </xf>
    <xf numFmtId="0" fontId="30" fillId="47" borderId="10" xfId="0" applyFont="1" applyFill="1" applyBorder="1" applyAlignment="1" applyProtection="1">
      <alignment horizontal="center" vertical="center"/>
    </xf>
    <xf numFmtId="0" fontId="30" fillId="47" borderId="15" xfId="0" applyFont="1" applyFill="1" applyBorder="1" applyAlignment="1" applyProtection="1">
      <alignment horizontal="center" vertical="center" wrapText="1"/>
    </xf>
    <xf numFmtId="0" fontId="30" fillId="47" borderId="29" xfId="0" applyFont="1" applyFill="1" applyBorder="1" applyAlignment="1" applyProtection="1">
      <alignment horizontal="center" vertical="center"/>
    </xf>
    <xf numFmtId="0" fontId="30" fillId="47" borderId="27" xfId="0" applyFont="1" applyFill="1" applyBorder="1" applyAlignment="1" applyProtection="1">
      <alignment horizontal="center" vertical="center"/>
    </xf>
    <xf numFmtId="0" fontId="30" fillId="47" borderId="28" xfId="0" applyFont="1" applyFill="1" applyBorder="1" applyAlignment="1" applyProtection="1">
      <alignment horizontal="center" vertical="center"/>
    </xf>
    <xf numFmtId="0" fontId="30" fillId="47" borderId="0" xfId="0" applyFont="1" applyFill="1" applyBorder="1" applyAlignment="1" applyProtection="1">
      <alignment horizontal="center" vertical="center"/>
    </xf>
    <xf numFmtId="0" fontId="30" fillId="47" borderId="26" xfId="0" applyFont="1" applyFill="1" applyBorder="1" applyAlignment="1" applyProtection="1">
      <alignment horizontal="center" vertical="center"/>
    </xf>
    <xf numFmtId="0" fontId="30" fillId="47" borderId="24" xfId="0" applyFont="1" applyFill="1" applyBorder="1" applyAlignment="1" applyProtection="1">
      <alignment horizontal="center" vertical="center"/>
    </xf>
    <xf numFmtId="0" fontId="30" fillId="47" borderId="16" xfId="0" applyFont="1" applyFill="1" applyBorder="1" applyAlignment="1" applyProtection="1">
      <alignment horizontal="center" vertical="center"/>
    </xf>
    <xf numFmtId="0" fontId="30" fillId="47" borderId="23" xfId="0" applyFont="1" applyFill="1" applyBorder="1" applyAlignment="1" applyProtection="1">
      <alignment horizontal="center" vertical="center"/>
    </xf>
    <xf numFmtId="0" fontId="30" fillId="47" borderId="10" xfId="0" applyFont="1" applyFill="1" applyBorder="1" applyAlignment="1" applyProtection="1">
      <alignment horizontal="center" vertical="center" wrapText="1"/>
    </xf>
    <xf numFmtId="0" fontId="70" fillId="45" borderId="0" xfId="43" applyFont="1" applyFill="1" applyAlignment="1">
      <alignment horizontal="left" vertical="center" wrapText="1"/>
    </xf>
    <xf numFmtId="0" fontId="70" fillId="45" borderId="26" xfId="43" applyFont="1" applyFill="1" applyBorder="1" applyAlignment="1">
      <alignment horizontal="left" vertical="center" wrapText="1"/>
    </xf>
    <xf numFmtId="0" fontId="30" fillId="47" borderId="14" xfId="43" applyFont="1" applyFill="1" applyBorder="1" applyAlignment="1">
      <alignment horizontal="center" vertical="center" wrapText="1"/>
    </xf>
    <xf numFmtId="0" fontId="30" fillId="47" borderId="25" xfId="43" applyFont="1" applyFill="1" applyBorder="1" applyAlignment="1">
      <alignment horizontal="center" vertical="center" wrapText="1"/>
    </xf>
    <xf numFmtId="0" fontId="30" fillId="47" borderId="17" xfId="43" applyFont="1" applyFill="1" applyBorder="1" applyAlignment="1">
      <alignment horizontal="center" vertical="center" wrapText="1"/>
    </xf>
    <xf numFmtId="0" fontId="20" fillId="47" borderId="14" xfId="0" applyFont="1" applyFill="1" applyBorder="1" applyAlignment="1" applyProtection="1">
      <alignment horizontal="center" vertical="center" wrapText="1"/>
    </xf>
    <xf numFmtId="0" fontId="20" fillId="47" borderId="25" xfId="0" applyFont="1" applyFill="1" applyBorder="1" applyAlignment="1" applyProtection="1">
      <alignment horizontal="center" vertical="center" wrapText="1"/>
    </xf>
    <xf numFmtId="0" fontId="20" fillId="47" borderId="17" xfId="0" applyFont="1" applyFill="1" applyBorder="1" applyAlignment="1" applyProtection="1">
      <alignment horizontal="center" vertical="center" wrapText="1"/>
    </xf>
    <xf numFmtId="0" fontId="63" fillId="47" borderId="14" xfId="0" applyFont="1" applyFill="1" applyBorder="1" applyAlignment="1" applyProtection="1">
      <alignment horizontal="center" vertical="center"/>
    </xf>
    <xf numFmtId="0" fontId="30" fillId="47" borderId="25" xfId="0" applyFont="1" applyFill="1" applyBorder="1" applyAlignment="1" applyProtection="1">
      <alignment horizontal="center" vertical="center"/>
    </xf>
    <xf numFmtId="0" fontId="20" fillId="35" borderId="11" xfId="0" applyFont="1" applyFill="1" applyBorder="1" applyAlignment="1" applyProtection="1">
      <alignment horizontal="center" vertical="center" wrapText="1"/>
    </xf>
    <xf numFmtId="0" fontId="20" fillId="35" borderId="13" xfId="0" applyFont="1" applyFill="1" applyBorder="1" applyAlignment="1" applyProtection="1">
      <alignment horizontal="center" vertical="center" wrapText="1"/>
    </xf>
    <xf numFmtId="0" fontId="20" fillId="35" borderId="12"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33" fillId="35" borderId="10" xfId="52"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wrapText="1"/>
    </xf>
    <xf numFmtId="2" fontId="32" fillId="35" borderId="10" xfId="0" applyNumberFormat="1" applyFont="1" applyFill="1" applyBorder="1" applyAlignment="1" applyProtection="1">
      <alignment horizontal="center" vertical="center" wrapText="1"/>
    </xf>
    <xf numFmtId="0" fontId="32" fillId="35" borderId="10" xfId="0" applyFont="1" applyFill="1" applyBorder="1" applyAlignment="1" applyProtection="1">
      <alignment horizontal="center" wrapText="1"/>
    </xf>
    <xf numFmtId="0" fontId="32" fillId="36" borderId="10" xfId="0" applyFont="1" applyFill="1" applyBorder="1" applyAlignment="1" applyProtection="1">
      <alignment horizontal="center" vertical="center" wrapText="1"/>
    </xf>
    <xf numFmtId="2" fontId="32" fillId="36" borderId="10" xfId="0" applyNumberFormat="1" applyFont="1" applyFill="1" applyBorder="1" applyAlignment="1" applyProtection="1">
      <alignment horizontal="center" vertical="center" wrapText="1"/>
    </xf>
    <xf numFmtId="0" fontId="44" fillId="39" borderId="25" xfId="54" applyFont="1" applyFill="1" applyBorder="1" applyAlignment="1" applyProtection="1">
      <alignment horizontal="center" vertical="center"/>
      <protection locked="0"/>
    </xf>
    <xf numFmtId="0" fontId="44" fillId="35" borderId="14" xfId="53" applyFont="1" applyFill="1" applyBorder="1" applyAlignment="1">
      <alignment horizontal="center" vertical="center" wrapText="1"/>
    </xf>
    <xf numFmtId="0" fontId="44" fillId="35" borderId="25" xfId="53" applyFont="1" applyFill="1" applyBorder="1" applyAlignment="1">
      <alignment horizontal="center" vertical="center" wrapText="1"/>
    </xf>
    <xf numFmtId="0" fontId="44" fillId="35" borderId="17" xfId="53" applyFont="1" applyFill="1" applyBorder="1" applyAlignment="1">
      <alignment horizontal="center" vertical="center" wrapText="1"/>
    </xf>
    <xf numFmtId="0" fontId="44" fillId="35" borderId="10" xfId="54" applyFont="1" applyFill="1" applyBorder="1" applyAlignment="1">
      <alignment horizontal="center" vertical="center" wrapText="1"/>
    </xf>
    <xf numFmtId="0" fontId="44" fillId="35" borderId="25" xfId="53" applyFont="1" applyFill="1" applyBorder="1" applyAlignment="1">
      <alignment horizontal="center" vertical="top" wrapText="1"/>
    </xf>
    <xf numFmtId="0" fontId="44" fillId="35" borderId="17" xfId="53" applyFont="1" applyFill="1" applyBorder="1" applyAlignment="1">
      <alignment horizontal="center" vertical="top" wrapText="1"/>
    </xf>
    <xf numFmtId="49" fontId="44" fillId="35" borderId="14" xfId="53" applyNumberFormat="1" applyFont="1" applyFill="1" applyBorder="1" applyAlignment="1">
      <alignment horizontal="center" vertical="center" wrapText="1"/>
    </xf>
    <xf numFmtId="49" fontId="44" fillId="35" borderId="17" xfId="53" applyNumberFormat="1" applyFont="1" applyFill="1" applyBorder="1" applyAlignment="1">
      <alignment horizontal="center" vertical="center" wrapText="1"/>
    </xf>
    <xf numFmtId="0" fontId="44" fillId="35" borderId="10" xfId="53" applyFont="1" applyFill="1" applyBorder="1" applyAlignment="1">
      <alignment horizontal="center" vertical="center" wrapText="1"/>
    </xf>
    <xf numFmtId="49" fontId="44" fillId="35" borderId="10" xfId="53" applyNumberFormat="1" applyFont="1" applyFill="1" applyBorder="1" applyAlignment="1">
      <alignment horizontal="center" vertical="center" wrapText="1"/>
    </xf>
    <xf numFmtId="0" fontId="16" fillId="39" borderId="25" xfId="53" applyFont="1" applyFill="1" applyBorder="1" applyAlignment="1" applyProtection="1">
      <alignment horizontal="center" vertical="center"/>
      <protection locked="0"/>
    </xf>
    <xf numFmtId="0" fontId="44" fillId="39" borderId="25" xfId="53" applyFont="1" applyFill="1" applyBorder="1" applyAlignment="1" applyProtection="1">
      <alignment horizontal="center" vertical="center"/>
      <protection locked="0"/>
    </xf>
    <xf numFmtId="49" fontId="44" fillId="35" borderId="27" xfId="53" applyNumberFormat="1" applyFont="1" applyFill="1" applyBorder="1" applyAlignment="1">
      <alignment horizontal="center" vertical="top" wrapText="1"/>
    </xf>
    <xf numFmtId="49" fontId="44" fillId="35" borderId="26" xfId="53" applyNumberFormat="1" applyFont="1" applyFill="1" applyBorder="1" applyAlignment="1">
      <alignment horizontal="center" vertical="top" wrapText="1"/>
    </xf>
    <xf numFmtId="49" fontId="44" fillId="35" borderId="23" xfId="53" applyNumberFormat="1" applyFont="1" applyFill="1" applyBorder="1" applyAlignment="1">
      <alignment horizontal="center" vertical="top" wrapText="1"/>
    </xf>
    <xf numFmtId="0" fontId="0" fillId="35" borderId="14" xfId="53" applyFont="1" applyFill="1" applyBorder="1" applyAlignment="1" applyProtection="1">
      <alignment horizontal="center" vertical="center"/>
      <protection locked="0"/>
    </xf>
    <xf numFmtId="0" fontId="0" fillId="35" borderId="25" xfId="53" applyFont="1" applyFill="1" applyBorder="1" applyAlignment="1" applyProtection="1">
      <alignment horizontal="center" vertical="center"/>
      <protection locked="0"/>
    </xf>
    <xf numFmtId="0" fontId="45" fillId="35" borderId="27" xfId="53" applyFont="1" applyFill="1" applyBorder="1" applyAlignment="1">
      <alignment horizontal="center" vertical="top" wrapText="1"/>
    </xf>
    <xf numFmtId="0" fontId="45" fillId="35" borderId="26" xfId="53" applyFont="1" applyFill="1" applyBorder="1" applyAlignment="1">
      <alignment horizontal="center" vertical="top" wrapText="1"/>
    </xf>
    <xf numFmtId="0" fontId="45" fillId="35" borderId="23" xfId="53" applyFont="1" applyFill="1" applyBorder="1" applyAlignment="1">
      <alignment horizontal="center" vertical="top" wrapText="1"/>
    </xf>
    <xf numFmtId="49" fontId="44" fillId="35" borderId="10" xfId="53" applyNumberFormat="1" applyFont="1" applyFill="1" applyBorder="1" applyAlignment="1">
      <alignment horizontal="center" vertical="top" wrapText="1"/>
    </xf>
    <xf numFmtId="0" fontId="45" fillId="39" borderId="25" xfId="53" applyFont="1" applyFill="1" applyBorder="1" applyAlignment="1" applyProtection="1">
      <alignment horizontal="center" vertical="center"/>
      <protection locked="0"/>
    </xf>
    <xf numFmtId="0" fontId="44" fillId="35" borderId="27" xfId="53" applyFont="1" applyFill="1" applyBorder="1" applyAlignment="1">
      <alignment horizontal="center" vertical="center" wrapText="1"/>
    </xf>
    <xf numFmtId="0" fontId="44" fillId="35" borderId="23" xfId="53" applyFont="1" applyFill="1" applyBorder="1" applyAlignment="1">
      <alignment horizontal="center" vertical="center" wrapText="1"/>
    </xf>
    <xf numFmtId="0" fontId="44" fillId="35" borderId="10" xfId="0" applyFont="1" applyFill="1" applyBorder="1" applyAlignment="1" applyProtection="1">
      <alignment horizontal="center" vertical="center" wrapText="1"/>
    </xf>
    <xf numFmtId="0" fontId="43" fillId="45" borderId="0" xfId="43" applyFont="1" applyFill="1" applyAlignment="1">
      <alignment horizontal="left" vertical="center" wrapText="1"/>
    </xf>
    <xf numFmtId="0" fontId="43" fillId="45" borderId="26" xfId="43" applyFont="1" applyFill="1" applyBorder="1" applyAlignment="1">
      <alignment horizontal="left" vertical="center" wrapText="1"/>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16" fillId="36" borderId="10" xfId="0" applyFont="1" applyFill="1" applyBorder="1" applyAlignment="1" applyProtection="1">
      <alignment horizontal="center" vertical="center" wrapText="1"/>
    </xf>
    <xf numFmtId="0" fontId="16" fillId="35" borderId="10" xfId="0" applyFont="1" applyFill="1" applyBorder="1" applyAlignment="1" applyProtection="1">
      <alignment horizontal="center" vertical="center" wrapText="1"/>
    </xf>
    <xf numFmtId="0" fontId="16" fillId="36" borderId="11"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2" xfId="0" applyFont="1" applyFill="1" applyBorder="1" applyAlignment="1" applyProtection="1">
      <alignment horizontal="center" vertical="center"/>
    </xf>
    <xf numFmtId="1" fontId="0" fillId="0" borderId="16" xfId="0" applyNumberFormat="1" applyFill="1" applyBorder="1" applyAlignment="1" applyProtection="1">
      <alignment horizontal="center"/>
    </xf>
    <xf numFmtId="14" fontId="41" fillId="39" borderId="0" xfId="0" applyNumberFormat="1" applyFont="1" applyFill="1" applyAlignment="1" applyProtection="1">
      <alignment horizontal="center" vertical="center" wrapText="1"/>
    </xf>
    <xf numFmtId="14" fontId="41" fillId="39" borderId="16" xfId="0" applyNumberFormat="1" applyFont="1" applyFill="1" applyBorder="1" applyAlignment="1" applyProtection="1">
      <alignment horizontal="center" vertical="center" wrapText="1"/>
    </xf>
    <xf numFmtId="168" fontId="29" fillId="38" borderId="11" xfId="61" applyNumberFormat="1" applyFont="1" applyFill="1" applyBorder="1" applyAlignment="1">
      <alignment horizontal="center" vertical="center" wrapText="1"/>
    </xf>
    <xf numFmtId="168" fontId="29" fillId="38" borderId="13" xfId="61" applyNumberFormat="1" applyFont="1" applyFill="1" applyBorder="1" applyAlignment="1">
      <alignment horizontal="center" vertical="center" wrapText="1"/>
    </xf>
    <xf numFmtId="168" fontId="29" fillId="38" borderId="12" xfId="61" applyNumberFormat="1" applyFont="1" applyFill="1" applyBorder="1" applyAlignment="1">
      <alignment horizontal="center" vertical="center" wrapText="1"/>
    </xf>
    <xf numFmtId="0" fontId="16" fillId="39" borderId="0" xfId="0" applyFont="1" applyFill="1" applyAlignment="1" applyProtection="1">
      <alignment horizontal="center" wrapText="1"/>
    </xf>
  </cellXfs>
  <cellStyles count="6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63" builtinId="8"/>
    <cellStyle name="Input" xfId="9" builtinId="20" customBuiltin="1"/>
    <cellStyle name="Linked Cell" xfId="12" builtinId="24" customBuiltin="1"/>
    <cellStyle name="Neutral" xfId="8" builtinId="28" customBuiltin="1"/>
    <cellStyle name="Normal" xfId="0" builtinId="0" customBuiltin="1"/>
    <cellStyle name="Normal 10" xfId="56" xr:uid="{00000000-0005-0000-0000-00003D000000}"/>
    <cellStyle name="Normal 11" xfId="61" xr:uid="{1A19830B-4D50-4BD8-8847-27E5FAAD1A15}"/>
    <cellStyle name="Normal 12" xfId="57" xr:uid="{3C52B296-17AF-4609-990B-A21FE15172C2}"/>
    <cellStyle name="Normal 13" xfId="58" xr:uid="{3A6C59D1-5F75-41AA-B504-581A5A16F1D6}"/>
    <cellStyle name="Normal 14" xfId="59" xr:uid="{7F7217C1-A227-4EDF-A638-4D6F5C23FB06}"/>
    <cellStyle name="Normal 15" xfId="60" xr:uid="{F7FB7EF4-9219-48B0-B67A-3F69590AF4A0}"/>
    <cellStyle name="Normal 16" xfId="51" xr:uid="{00000000-0005-0000-0000-000022000000}"/>
    <cellStyle name="Normal 17" xfId="53" xr:uid="{4C8CE796-BD7B-4C43-9C26-E479F57237D9}"/>
    <cellStyle name="Normal 18" xfId="55" xr:uid="{A09C4C56-00F4-4848-A0E7-4CF331EFCCAA}"/>
    <cellStyle name="Normal 19" xfId="64" xr:uid="{0B96A34C-D37C-46A0-A57B-191F9E788913}"/>
    <cellStyle name="Normal 2" xfId="44" xr:uid="{00000000-0005-0000-0000-000023000000}"/>
    <cellStyle name="Normal 2 2" xfId="47" xr:uid="{00000000-0005-0000-0000-000024000000}"/>
    <cellStyle name="Normal 2 3" xfId="43" xr:uid="{00000000-0005-0000-0000-000025000000}"/>
    <cellStyle name="Normal 3" xfId="45" xr:uid="{00000000-0005-0000-0000-000026000000}"/>
    <cellStyle name="Normal 4" xfId="46" xr:uid="{00000000-0005-0000-0000-000027000000}"/>
    <cellStyle name="Normal 5" xfId="48" xr:uid="{00000000-0005-0000-0000-000028000000}"/>
    <cellStyle name="Normal 6" xfId="42" xr:uid="{00000000-0005-0000-0000-000029000000}"/>
    <cellStyle name="Normal 7" xfId="49" xr:uid="{00000000-0005-0000-0000-00002A000000}"/>
    <cellStyle name="Normal 8" xfId="50" xr:uid="{00000000-0005-0000-0000-00002B000000}"/>
    <cellStyle name="Normal 9" xfId="54" xr:uid="{E4744E22-54AB-4DD3-BC5C-57FFFBF39C1D}"/>
    <cellStyle name="Normal 9 2" xfId="52" xr:uid="{00000000-0005-0000-0000-00002C000000}"/>
    <cellStyle name="Note" xfId="15" builtinId="10" customBuiltin="1"/>
    <cellStyle name="Output" xfId="10" builtinId="21" customBuiltin="1"/>
    <cellStyle name="Percent" xfId="62" builtinId="5"/>
    <cellStyle name="Title" xfId="1" builtinId="15" customBuiltin="1"/>
    <cellStyle name="Total" xfId="17" builtinId="25" customBuiltin="1"/>
    <cellStyle name="Warning Text" xfId="14" builtinId="11" customBuiltin="1"/>
  </cellStyles>
  <dxfs count="14">
    <dxf>
      <fill>
        <patternFill patternType="mediumGray">
          <fgColor theme="7" tint="0.3999450666829432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bgColor auto="1"/>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BFBFBF"/>
      <color rgb="FFFFFF99"/>
      <color rgb="FF00CD4F"/>
      <color rgb="FFBDFFDB"/>
      <color rgb="FFD1FFE6"/>
      <color rgb="FF6D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xdr:col>
      <xdr:colOff>6008308</xdr:colOff>
      <xdr:row>2</xdr:row>
      <xdr:rowOff>31750</xdr:rowOff>
    </xdr:from>
    <xdr:ext cx="2539364" cy="434094"/>
    <xdr:pic>
      <xdr:nvPicPr>
        <xdr:cNvPr id="6" name="Bildobjekt 2">
          <a:extLst>
            <a:ext uri="{FF2B5EF4-FFF2-40B4-BE49-F238E27FC236}">
              <a16:creationId xmlns:a16="http://schemas.microsoft.com/office/drawing/2014/main" id="{E0E7E574-18AC-40F5-BD87-61C2096AC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3475" y="41275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5933722</xdr:colOff>
      <xdr:row>2</xdr:row>
      <xdr:rowOff>0</xdr:rowOff>
    </xdr:from>
    <xdr:ext cx="2539364" cy="434094"/>
    <xdr:pic>
      <xdr:nvPicPr>
        <xdr:cNvPr id="2" name="Bildobjekt 2">
          <a:extLst>
            <a:ext uri="{FF2B5EF4-FFF2-40B4-BE49-F238E27FC236}">
              <a16:creationId xmlns:a16="http://schemas.microsoft.com/office/drawing/2014/main" id="{E0884BD6-782B-477B-A78C-BA1426B3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8639" y="38100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27</xdr:col>
      <xdr:colOff>0</xdr:colOff>
      <xdr:row>3</xdr:row>
      <xdr:rowOff>0</xdr:rowOff>
    </xdr:from>
    <xdr:to>
      <xdr:col>27</xdr:col>
      <xdr:colOff>304800</xdr:colOff>
      <xdr:row>3</xdr:row>
      <xdr:rowOff>316230</xdr:rowOff>
    </xdr:to>
    <xdr:sp macro="" textlink="">
      <xdr:nvSpPr>
        <xdr:cNvPr id="14338" name="AutoShape 2" descr="Image result for ekologiskt jordbruk">
          <a:extLst>
            <a:ext uri="{FF2B5EF4-FFF2-40B4-BE49-F238E27FC236}">
              <a16:creationId xmlns:a16="http://schemas.microsoft.com/office/drawing/2014/main" id="{5C85A327-CC0A-478B-8546-3C0BF92279E1}"/>
            </a:ext>
          </a:extLst>
        </xdr:cNvPr>
        <xdr:cNvSpPr>
          <a:spLocks noChangeAspect="1" noChangeArrowheads="1"/>
        </xdr:cNvSpPr>
      </xdr:nvSpPr>
      <xdr:spPr bwMode="auto">
        <a:xfrm>
          <a:off x="32956500" y="54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23</xdr:col>
      <xdr:colOff>384077</xdr:colOff>
      <xdr:row>6</xdr:row>
      <xdr:rowOff>146685</xdr:rowOff>
    </xdr:from>
    <xdr:ext cx="4664173" cy="1891665"/>
    <xdr:pic>
      <xdr:nvPicPr>
        <xdr:cNvPr id="11" name="AreaWithMainMenu_AreaWithSubMenu_ctl02_pMainBody_ctl00_ctl08_Img0" descr="http://www.gs1.se/Global/Bilder/Artikelinformation/Artikelhierarki-exempel-1.png">
          <a:extLst>
            <a:ext uri="{FF2B5EF4-FFF2-40B4-BE49-F238E27FC236}">
              <a16:creationId xmlns:a16="http://schemas.microsoft.com/office/drawing/2014/main" id="{37FC5BD4-DDD0-4EDC-BA3C-7C2E789F80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48202" y="1899285"/>
          <a:ext cx="4664173" cy="1891665"/>
        </a:xfrm>
        <a:prstGeom prst="rect">
          <a:avLst/>
        </a:prstGeom>
        <a:noFill/>
        <a:ln>
          <a:noFill/>
        </a:ln>
      </xdr:spPr>
    </xdr:pic>
    <xdr:clientData/>
  </xdr:oneCellAnchor>
  <xdr:oneCellAnchor>
    <xdr:from>
      <xdr:col>23</xdr:col>
      <xdr:colOff>207353</xdr:colOff>
      <xdr:row>23</xdr:row>
      <xdr:rowOff>114300</xdr:rowOff>
    </xdr:from>
    <xdr:ext cx="5746692" cy="2021668"/>
    <xdr:pic>
      <xdr:nvPicPr>
        <xdr:cNvPr id="9" name="AreaWithMainMenu_AreaWithSubMenu_ctl02_pMainBody_ctl00_ctl10_Img0" descr="http://gs1.se/Global/Bilder/Artikelinformation/Artikelhierarki-exempel-2.png">
          <a:extLst>
            <a:ext uri="{FF2B5EF4-FFF2-40B4-BE49-F238E27FC236}">
              <a16:creationId xmlns:a16="http://schemas.microsoft.com/office/drawing/2014/main" id="{0A094627-5608-4C25-9E5F-F876D3A86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71478" y="4619625"/>
          <a:ext cx="5746692" cy="2021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556260</xdr:colOff>
      <xdr:row>42</xdr:row>
      <xdr:rowOff>101069</xdr:rowOff>
    </xdr:from>
    <xdr:ext cx="6532868" cy="1813994"/>
    <xdr:pic>
      <xdr:nvPicPr>
        <xdr:cNvPr id="12" name="Bildobjekt 6">
          <a:extLst>
            <a:ext uri="{FF2B5EF4-FFF2-40B4-BE49-F238E27FC236}">
              <a16:creationId xmlns:a16="http://schemas.microsoft.com/office/drawing/2014/main" id="{D4042968-C136-4133-8B57-CE3B4E338F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8985" y="7035269"/>
          <a:ext cx="6532868" cy="1813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23</xdr:col>
      <xdr:colOff>160020</xdr:colOff>
      <xdr:row>6</xdr:row>
      <xdr:rowOff>83820</xdr:rowOff>
    </xdr:from>
    <xdr:to>
      <xdr:col>32</xdr:col>
      <xdr:colOff>312420</xdr:colOff>
      <xdr:row>21</xdr:row>
      <xdr:rowOff>99060</xdr:rowOff>
    </xdr:to>
    <xdr:sp macro="" textlink="">
      <xdr:nvSpPr>
        <xdr:cNvPr id="5" name="Rectangle 4">
          <a:extLst>
            <a:ext uri="{FF2B5EF4-FFF2-40B4-BE49-F238E27FC236}">
              <a16:creationId xmlns:a16="http://schemas.microsoft.com/office/drawing/2014/main" id="{80F4D319-8FDC-4D74-8683-4566588A447A}"/>
            </a:ext>
          </a:extLst>
        </xdr:cNvPr>
        <xdr:cNvSpPr/>
      </xdr:nvSpPr>
      <xdr:spPr>
        <a:xfrm>
          <a:off x="20566380" y="693420"/>
          <a:ext cx="5638800" cy="31623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23</xdr:col>
      <xdr:colOff>167640</xdr:colOff>
      <xdr:row>22</xdr:row>
      <xdr:rowOff>152400</xdr:rowOff>
    </xdr:from>
    <xdr:to>
      <xdr:col>34</xdr:col>
      <xdr:colOff>7620</xdr:colOff>
      <xdr:row>39</xdr:row>
      <xdr:rowOff>83820</xdr:rowOff>
    </xdr:to>
    <xdr:sp macro="" textlink="">
      <xdr:nvSpPr>
        <xdr:cNvPr id="6" name="Rectangle 5">
          <a:extLst>
            <a:ext uri="{FF2B5EF4-FFF2-40B4-BE49-F238E27FC236}">
              <a16:creationId xmlns:a16="http://schemas.microsoft.com/office/drawing/2014/main" id="{621772FC-51BB-464A-948E-5C4D73B54222}"/>
            </a:ext>
          </a:extLst>
        </xdr:cNvPr>
        <xdr:cNvSpPr/>
      </xdr:nvSpPr>
      <xdr:spPr>
        <a:xfrm>
          <a:off x="20574000" y="4084320"/>
          <a:ext cx="6545580" cy="291084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23</xdr:col>
      <xdr:colOff>167640</xdr:colOff>
      <xdr:row>40</xdr:row>
      <xdr:rowOff>144780</xdr:rowOff>
    </xdr:from>
    <xdr:to>
      <xdr:col>35</xdr:col>
      <xdr:colOff>175260</xdr:colOff>
      <xdr:row>56</xdr:row>
      <xdr:rowOff>167640</xdr:rowOff>
    </xdr:to>
    <xdr:sp macro="" textlink="">
      <xdr:nvSpPr>
        <xdr:cNvPr id="7" name="Rectangle 6">
          <a:extLst>
            <a:ext uri="{FF2B5EF4-FFF2-40B4-BE49-F238E27FC236}">
              <a16:creationId xmlns:a16="http://schemas.microsoft.com/office/drawing/2014/main" id="{D12D9840-6729-4651-B5AA-6AE8797F9054}"/>
            </a:ext>
          </a:extLst>
        </xdr:cNvPr>
        <xdr:cNvSpPr/>
      </xdr:nvSpPr>
      <xdr:spPr>
        <a:xfrm>
          <a:off x="20574000" y="7231380"/>
          <a:ext cx="7322820" cy="282702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916213</xdr:colOff>
      <xdr:row>45</xdr:row>
      <xdr:rowOff>0</xdr:rowOff>
    </xdr:from>
    <xdr:ext cx="2107409" cy="0"/>
    <xdr:pic>
      <xdr:nvPicPr>
        <xdr:cNvPr id="2" name="Picture 1">
          <a:extLst>
            <a:ext uri="{FF2B5EF4-FFF2-40B4-BE49-F238E27FC236}">
              <a16:creationId xmlns:a16="http://schemas.microsoft.com/office/drawing/2014/main" id="{1E27C66A-5B61-4FB4-AB86-4B326D372F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9848850"/>
          <a:ext cx="2107409" cy="0"/>
        </a:xfrm>
        <a:prstGeom prst="rect">
          <a:avLst/>
        </a:prstGeom>
        <a:noFill/>
      </xdr:spPr>
    </xdr:pic>
    <xdr:clientData/>
  </xdr:oneCellAnchor>
  <xdr:oneCellAnchor>
    <xdr:from>
      <xdr:col>0</xdr:col>
      <xdr:colOff>916213</xdr:colOff>
      <xdr:row>145</xdr:row>
      <xdr:rowOff>0</xdr:rowOff>
    </xdr:from>
    <xdr:ext cx="2107409" cy="0"/>
    <xdr:pic>
      <xdr:nvPicPr>
        <xdr:cNvPr id="3" name="Picture 2">
          <a:extLst>
            <a:ext uri="{FF2B5EF4-FFF2-40B4-BE49-F238E27FC236}">
              <a16:creationId xmlns:a16="http://schemas.microsoft.com/office/drawing/2014/main" id="{4FF0AE42-8A9F-4663-BF83-5FC8F13F7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28898850"/>
          <a:ext cx="2107409" cy="0"/>
        </a:xfrm>
        <a:prstGeom prst="rect">
          <a:avLst/>
        </a:prstGeom>
        <a:noFill/>
      </xdr:spPr>
    </xdr:pic>
    <xdr:clientData/>
  </xdr:oneCellAnchor>
</xdr:wsDr>
</file>

<file path=xl/persons/person.xml><?xml version="1.0" encoding="utf-8"?>
<personList xmlns="http://schemas.microsoft.com/office/spreadsheetml/2018/threadedcomments" xmlns:x="http://schemas.openxmlformats.org/spreadsheetml/2006/main">
  <person displayName="Teresa Matérn" id="{B87B84F1-AF97-4EF6-8B07-7B0F89F4C8E0}" userId="S::teresa.matern@apotekhjartat.se::526d6c79-9802-4af2-9342-c3be135396f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1" dT="2021-03-15T09:48:38.10" personId="{B87B84F1-AF97-4EF6-8B07-7B0F89F4C8E0}" id="{7633AF32-A310-4AE2-A7E6-3CF2562E9F37}">
    <text>Ange sökord inom gränserna vad som är tillåtet att hävda för produkttypen. Medicinska påståenden kan exempelvis inte tas med för kosmetiska produkter.</text>
  </threadedComment>
  <threadedComment ref="P1" dT="2021-06-16T14:28:03.04" personId="{B87B84F1-AF97-4EF6-8B07-7B0F89F4C8E0}" id="{CFD0AF2E-CDA1-4084-BDED-F6665B0C4E2B}">
    <text>Föreslå en eller flera lämpliga kategorier utifrån användningsområde och tillåten marknadsföring för produkten.</text>
  </threadedComment>
  <threadedComment ref="S1" dT="2021-03-15T16:44:49.41" personId="{B87B84F1-AF97-4EF6-8B07-7B0F89F4C8E0}" id="{0E8CDB90-DAE8-462A-9223-479D95D7A8A5}">
    <text>Om du vill göra ett påstående om produktens effekt krävs vetenskapliga belägg. För kosttillskott gäller att hälsopåståenden ska vara godkända. Tänk på syftningen om en effekt är kopplad till ett visst innehållsämne så att det blir tydligt.</text>
  </threadedComment>
  <threadedComment ref="V1" dT="2021-03-15T16:46:57.13" personId="{B87B84F1-AF97-4EF6-8B07-7B0F89F4C8E0}" id="{4B4E7484-E0DD-4AE0-86AE-6A71156DB433}">
    <text>Vänligen observera regler för marknadsföring av produkttypen. Beroende på hur produkten är klassificerad, t.e.x. kosmetisk, medicinteknisk eller livsmedel, ska beskrivningen av syftet och användningen anpassas till respektive regelverk. Medicinska påståenden är endast ok för läkemedel och medicintekniska produkter. Texten får gärna komplettera information i/på förpackningen men den måste faktamässigt överensstämma. Vilka belagda effekter som finns är mer intressant än vilken forskning som är gjord. Om produktegenskaper lyfts med begrepp som t.ex. upptag och koncentration, förklara gärna så att allmänheten förstår. Särskilj vad ett ämne i kroppen gör i allmänhet och vad just den aktuella produkten har bevisats ha för verkan.</text>
  </threadedComment>
  <threadedComment ref="W1" dT="2021-06-16T16:03:01.59" personId="{B87B84F1-AF97-4EF6-8B07-7B0F89F4C8E0}" id="{551DF1B3-7A04-486E-8E48-FF641D157E71}">
    <text>Om det finns någon grupp av användare som avråds från produkten eller ska använda den på ett anpassat sätt, upplys gärna om det här.</text>
  </threadedComment>
  <threadedComment ref="Z1" dT="2021-06-16T16:08:20.65" personId="{B87B84F1-AF97-4EF6-8B07-7B0F89F4C8E0}" id="{1B534911-AF88-4119-9A04-094189FD3562}">
    <text>En vänlig påminnelse: Inga hänvisningar till medicinska problem för kosmetik.</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v.se/halsa-och-sakerhet/kemiska-risker-och-luftfororeningar/vagledningen-till-foreskrifterna-om-kemiska-arbetsmiljorisker/information-fran-leverantoren/innehall-av-sakerhetsdatabla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6EE85-A4ED-488D-BBFA-1C308C2F4ED3}">
  <sheetPr codeName="Sheet1">
    <tabColor rgb="FFD1FFE6"/>
  </sheetPr>
  <dimension ref="A1:H14"/>
  <sheetViews>
    <sheetView showGridLines="0" tabSelected="1" zoomScale="90" zoomScaleNormal="90" zoomScaleSheetLayoutView="80" workbookViewId="0">
      <selection activeCell="C5" sqref="C5"/>
    </sheetView>
  </sheetViews>
  <sheetFormatPr defaultColWidth="9.140625" defaultRowHeight="15" x14ac:dyDescent="0.25"/>
  <cols>
    <col min="1" max="1" width="8.7109375" customWidth="1"/>
    <col min="2" max="2" width="3.42578125" customWidth="1"/>
    <col min="3" max="3" width="127.5703125" customWidth="1"/>
    <col min="4" max="4" width="3" customWidth="1"/>
    <col min="5" max="5" width="8.7109375" customWidth="1"/>
    <col min="6" max="6" width="4.85546875" style="445" customWidth="1"/>
    <col min="7" max="7" width="125.5703125" style="445" bestFit="1" customWidth="1"/>
    <col min="8" max="8" width="6.7109375" style="445" customWidth="1"/>
    <col min="9" max="16384" width="9.140625" style="445"/>
  </cols>
  <sheetData>
    <row r="1" spans="1:8" s="478" customFormat="1" x14ac:dyDescent="0.25"/>
    <row r="2" spans="1:8" x14ac:dyDescent="0.25">
      <c r="A2" s="445"/>
      <c r="B2" s="606"/>
      <c r="C2" s="499"/>
      <c r="D2" s="609"/>
      <c r="E2" s="445"/>
      <c r="F2" s="606"/>
      <c r="G2" s="499"/>
      <c r="H2" s="609"/>
    </row>
    <row r="3" spans="1:8" ht="20.25" x14ac:dyDescent="0.3">
      <c r="A3" s="445"/>
      <c r="B3" s="607"/>
      <c r="C3" s="521" t="s">
        <v>2099</v>
      </c>
      <c r="D3" s="610"/>
      <c r="E3" s="445"/>
      <c r="F3" s="607"/>
      <c r="G3" s="521" t="s">
        <v>2119</v>
      </c>
      <c r="H3" s="610"/>
    </row>
    <row r="4" spans="1:8" ht="20.25" x14ac:dyDescent="0.3">
      <c r="A4" s="445"/>
      <c r="B4" s="607"/>
      <c r="C4" s="588" t="s">
        <v>2638</v>
      </c>
      <c r="D4" s="610"/>
      <c r="E4" s="445"/>
      <c r="F4" s="607"/>
      <c r="G4" s="588" t="s">
        <v>2639</v>
      </c>
      <c r="H4" s="610"/>
    </row>
    <row r="5" spans="1:8" ht="15.75" customHeight="1" x14ac:dyDescent="0.25">
      <c r="A5" s="445"/>
      <c r="B5" s="607"/>
      <c r="C5" s="589" t="s">
        <v>2726</v>
      </c>
      <c r="D5" s="610"/>
      <c r="E5" s="445"/>
      <c r="F5" s="607"/>
      <c r="G5" s="589" t="s">
        <v>2729</v>
      </c>
      <c r="H5" s="610"/>
    </row>
    <row r="6" spans="1:8" ht="15.75" customHeight="1" x14ac:dyDescent="0.25">
      <c r="A6" s="445"/>
      <c r="B6" s="607"/>
      <c r="C6" s="500"/>
      <c r="D6" s="610"/>
      <c r="E6" s="445"/>
      <c r="F6" s="607"/>
      <c r="G6" s="500"/>
      <c r="H6" s="610"/>
    </row>
    <row r="7" spans="1:8" x14ac:dyDescent="0.25">
      <c r="A7" s="445"/>
      <c r="B7" s="607"/>
      <c r="C7" s="501"/>
      <c r="D7" s="610"/>
      <c r="E7" s="445"/>
      <c r="F7" s="607"/>
      <c r="G7" s="501"/>
      <c r="H7" s="610"/>
    </row>
    <row r="8" spans="1:8" s="446" customFormat="1" ht="36.75" x14ac:dyDescent="0.3">
      <c r="B8" s="607"/>
      <c r="C8" s="505" t="s">
        <v>2115</v>
      </c>
      <c r="D8" s="610"/>
      <c r="F8" s="607"/>
      <c r="G8" s="505" t="s">
        <v>2116</v>
      </c>
      <c r="H8" s="610"/>
    </row>
    <row r="9" spans="1:8" s="447" customFormat="1" ht="15" customHeight="1" x14ac:dyDescent="0.2">
      <c r="B9" s="607"/>
      <c r="C9" s="506" t="s">
        <v>2118</v>
      </c>
      <c r="D9" s="610"/>
      <c r="F9" s="607"/>
      <c r="G9" s="506" t="s">
        <v>2117</v>
      </c>
      <c r="H9" s="610"/>
    </row>
    <row r="10" spans="1:8" ht="20.25" x14ac:dyDescent="0.3">
      <c r="A10" s="445"/>
      <c r="B10" s="607"/>
      <c r="C10" s="502"/>
      <c r="D10" s="610"/>
      <c r="E10" s="445"/>
      <c r="F10" s="607"/>
      <c r="G10" s="502"/>
      <c r="H10" s="610"/>
    </row>
    <row r="11" spans="1:8" x14ac:dyDescent="0.25">
      <c r="A11" s="445"/>
      <c r="B11" s="607"/>
      <c r="C11" s="511"/>
      <c r="D11" s="610"/>
      <c r="E11" s="445"/>
      <c r="F11" s="607"/>
      <c r="G11" s="511"/>
      <c r="H11" s="610"/>
    </row>
    <row r="12" spans="1:8" ht="377.25" customHeight="1" x14ac:dyDescent="0.25">
      <c r="A12" s="445"/>
      <c r="B12" s="607"/>
      <c r="C12" s="503" t="s">
        <v>2627</v>
      </c>
      <c r="D12" s="610"/>
      <c r="E12" s="445"/>
      <c r="F12" s="607"/>
      <c r="G12" s="503" t="s">
        <v>2628</v>
      </c>
      <c r="H12" s="610"/>
    </row>
    <row r="13" spans="1:8" x14ac:dyDescent="0.25">
      <c r="A13" s="445"/>
      <c r="B13" s="607"/>
      <c r="C13" s="512"/>
      <c r="D13" s="610"/>
      <c r="E13" s="445"/>
      <c r="F13" s="607"/>
      <c r="G13" s="512"/>
      <c r="H13" s="610"/>
    </row>
    <row r="14" spans="1:8" x14ac:dyDescent="0.25">
      <c r="A14" s="445"/>
      <c r="B14" s="608"/>
      <c r="C14" s="504"/>
      <c r="D14" s="611"/>
      <c r="E14" s="445"/>
      <c r="F14" s="608"/>
      <c r="G14" s="504"/>
      <c r="H14" s="611"/>
    </row>
  </sheetData>
  <sheetProtection algorithmName="SHA-512" hashValue="i0ZwbXXCpKTHVtUUhxBd/CR0sXO4KBLbC/od50medVSLl1B7QwfFxxGBfpBd/+aFk8oy6NOPH0gXpqbpNSgmWw==" saltValue="70IL3sKZoUQB9uL1TsV0yg==" spinCount="100000" sheet="1" objects="1" scenarios="1"/>
  <mergeCells count="4">
    <mergeCell ref="B2:B14"/>
    <mergeCell ref="D2:D14"/>
    <mergeCell ref="F2:F14"/>
    <mergeCell ref="H2:H14"/>
  </mergeCells>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00B050"/>
  </sheetPr>
  <dimension ref="A1:BM204"/>
  <sheetViews>
    <sheetView zoomScale="80" zoomScaleNormal="80" zoomScaleSheetLayoutView="100" workbookViewId="0">
      <pane xSplit="3" ySplit="4" topLeftCell="D5" activePane="bottomRight" state="frozen"/>
      <selection activeCell="B2" sqref="B2"/>
      <selection pane="topRight" activeCell="B2" sqref="B2"/>
      <selection pane="bottomLeft" activeCell="B2" sqref="B2"/>
      <selection pane="bottomRight" activeCell="G5" sqref="G5"/>
    </sheetView>
  </sheetViews>
  <sheetFormatPr defaultColWidth="9.140625" defaultRowHeight="15" x14ac:dyDescent="0.25"/>
  <cols>
    <col min="1" max="1" width="10.7109375" style="40" bestFit="1" customWidth="1"/>
    <col min="2" max="2" width="10.7109375" style="40" customWidth="1"/>
    <col min="3" max="3" width="11.5703125" style="40" bestFit="1" customWidth="1"/>
    <col min="4" max="4" width="11.7109375" style="120" bestFit="1" customWidth="1"/>
    <col min="5" max="5" width="28.85546875" style="121" bestFit="1" customWidth="1"/>
    <col min="6" max="6" width="28.7109375" style="121" bestFit="1" customWidth="1"/>
    <col min="7" max="7" width="11.7109375" style="122" bestFit="1" customWidth="1"/>
    <col min="8" max="8" width="11.7109375" style="123" bestFit="1" customWidth="1"/>
    <col min="9" max="9" width="7.28515625" style="123" bestFit="1" customWidth="1"/>
    <col min="10" max="10" width="10.140625" style="122" bestFit="1" customWidth="1"/>
    <col min="11" max="11" width="10.7109375" style="122" bestFit="1" customWidth="1"/>
    <col min="12" max="12" width="10.28515625" style="122" bestFit="1" customWidth="1"/>
    <col min="13" max="13" width="11" style="124" bestFit="1" customWidth="1"/>
    <col min="14" max="14" width="13.42578125" style="122" bestFit="1" customWidth="1"/>
    <col min="15" max="15" width="10.140625" style="125" bestFit="1" customWidth="1"/>
    <col min="16" max="16" width="10.28515625" style="122" bestFit="1" customWidth="1"/>
    <col min="17" max="17" width="9.85546875" style="123" bestFit="1" customWidth="1"/>
    <col min="18" max="18" width="11.5703125" style="122" bestFit="1" customWidth="1"/>
    <col min="19" max="19" width="15.7109375" style="122" bestFit="1" customWidth="1"/>
    <col min="20" max="20" width="12.140625" style="122" bestFit="1" customWidth="1"/>
    <col min="21" max="22" width="10.85546875" style="122" bestFit="1" customWidth="1"/>
    <col min="23" max="23" width="9.42578125" style="123" bestFit="1" customWidth="1"/>
    <col min="24" max="24" width="11.5703125" style="123" bestFit="1" customWidth="1"/>
    <col min="25" max="25" width="8.42578125" style="122" bestFit="1" customWidth="1"/>
    <col min="26" max="26" width="15.140625" style="122" bestFit="1" customWidth="1"/>
    <col min="27" max="27" width="9.28515625" style="122" bestFit="1" customWidth="1"/>
    <col min="28" max="28" width="14.5703125" style="125" bestFit="1" customWidth="1"/>
    <col min="29" max="29" width="17.28515625" style="125" bestFit="1" customWidth="1"/>
    <col min="30" max="30" width="15.5703125" style="125" bestFit="1" customWidth="1"/>
    <col min="31" max="31" width="11.5703125" style="125" bestFit="1" customWidth="1"/>
    <col min="32" max="32" width="14.42578125" style="125" bestFit="1" customWidth="1"/>
    <col min="33" max="33" width="12.42578125" style="125" bestFit="1" customWidth="1"/>
    <col min="34" max="34" width="10.28515625" style="122" bestFit="1" customWidth="1"/>
    <col min="35" max="35" width="18.140625" style="123" bestFit="1" customWidth="1"/>
    <col min="36" max="36" width="11.5703125" style="3" customWidth="1"/>
    <col min="37" max="37" width="5.140625" style="122" bestFit="1" customWidth="1"/>
    <col min="38" max="38" width="6.42578125" style="122" bestFit="1" customWidth="1"/>
    <col min="39" max="39" width="10.140625" style="122" bestFit="1" customWidth="1"/>
    <col min="40" max="40" width="12.7109375" style="124" bestFit="1" customWidth="1"/>
    <col min="41" max="41" width="10.28515625" style="124" bestFit="1" customWidth="1"/>
    <col min="42" max="42" width="14.42578125" style="122" bestFit="1" customWidth="1"/>
    <col min="43" max="43" width="14.42578125" style="137" bestFit="1" customWidth="1"/>
    <col min="44" max="44" width="11.7109375" style="123" bestFit="1" customWidth="1"/>
    <col min="45" max="45" width="23.42578125" style="124" bestFit="1" customWidth="1"/>
    <col min="46" max="46" width="18.140625" style="122" bestFit="1" customWidth="1"/>
    <col min="47" max="48" width="17.7109375" style="123" bestFit="1" customWidth="1"/>
    <col min="49" max="49" width="20" style="123" bestFit="1" customWidth="1"/>
    <col min="50" max="50" width="10.5703125" style="123" bestFit="1" customWidth="1"/>
    <col min="51" max="51" width="14.42578125" style="123" bestFit="1" customWidth="1"/>
    <col min="52" max="52" width="11.7109375" style="138" bestFit="1" customWidth="1"/>
    <col min="53" max="53" width="14.42578125" style="138" bestFit="1" customWidth="1"/>
    <col min="54" max="54" width="15.85546875" style="123" bestFit="1" customWidth="1"/>
    <col min="55" max="55" width="13.5703125" style="139" bestFit="1" customWidth="1"/>
    <col min="56" max="56" width="15.140625" style="122" bestFit="1" customWidth="1"/>
    <col min="57" max="57" width="20.7109375" style="125" bestFit="1" customWidth="1"/>
    <col min="58" max="58" width="5.140625" style="122" bestFit="1" customWidth="1"/>
    <col min="59" max="59" width="10.140625" style="138" bestFit="1" customWidth="1"/>
    <col min="60" max="60" width="11.28515625" style="138" bestFit="1" customWidth="1"/>
    <col min="61" max="61" width="13" style="138" bestFit="1" customWidth="1"/>
    <col min="62" max="62" width="17" style="138" bestFit="1" customWidth="1"/>
    <col min="63" max="63" width="10.140625" style="138" bestFit="1" customWidth="1"/>
    <col min="64" max="64" width="17.28515625" style="140" bestFit="1" customWidth="1"/>
    <col min="65" max="65" width="18.140625" style="120" bestFit="1" customWidth="1"/>
  </cols>
  <sheetData>
    <row r="1" spans="1:65" s="1" customFormat="1" x14ac:dyDescent="0.25">
      <c r="A1" s="38"/>
      <c r="B1" s="38"/>
      <c r="C1" s="38"/>
      <c r="D1" s="141"/>
      <c r="F1" s="110"/>
      <c r="G1" s="111"/>
      <c r="H1" s="112"/>
      <c r="I1" s="112"/>
      <c r="J1" s="111"/>
      <c r="K1" s="111"/>
      <c r="L1" s="111"/>
      <c r="M1" s="113"/>
      <c r="N1" s="111"/>
      <c r="O1" s="114"/>
      <c r="P1" s="111"/>
      <c r="Q1" s="112"/>
      <c r="R1" s="111"/>
      <c r="S1" s="111"/>
      <c r="T1" s="111"/>
      <c r="U1" s="111"/>
      <c r="V1" s="111"/>
      <c r="W1" s="112"/>
      <c r="X1" s="112"/>
      <c r="Y1" s="111"/>
      <c r="Z1" s="111"/>
      <c r="AA1" s="111"/>
      <c r="AB1" s="114"/>
      <c r="AC1" s="114"/>
      <c r="AD1" s="114"/>
      <c r="AE1" s="114"/>
      <c r="AF1" s="114"/>
      <c r="AG1" s="114"/>
      <c r="AH1" s="111"/>
      <c r="AI1" s="112"/>
      <c r="AJ1" s="433"/>
      <c r="AK1" s="111"/>
      <c r="AL1" s="111"/>
      <c r="AM1" s="111"/>
      <c r="AN1" s="113"/>
      <c r="AO1" s="113"/>
      <c r="AP1" s="111"/>
      <c r="AQ1" s="126"/>
      <c r="AR1" s="112"/>
      <c r="AS1" s="45" t="s">
        <v>628</v>
      </c>
      <c r="AT1" s="38"/>
      <c r="AU1" s="107" t="s">
        <v>2441</v>
      </c>
      <c r="AV1" s="112"/>
      <c r="AW1" s="112"/>
      <c r="AX1" s="112"/>
      <c r="AY1" s="112"/>
      <c r="AZ1" s="127"/>
      <c r="BA1" s="127"/>
      <c r="BB1" s="112"/>
      <c r="BC1" s="128"/>
      <c r="BD1" s="111"/>
      <c r="BE1" s="114"/>
      <c r="BF1" s="111"/>
      <c r="BG1" s="127"/>
      <c r="BH1" s="127"/>
      <c r="BI1" s="127"/>
      <c r="BJ1" s="127"/>
      <c r="BK1" s="127"/>
      <c r="BL1" s="129"/>
      <c r="BM1" s="109"/>
    </row>
    <row r="2" spans="1:65" s="1" customFormat="1" x14ac:dyDescent="0.25">
      <c r="A2" s="38"/>
      <c r="B2" s="38"/>
      <c r="C2" s="38"/>
      <c r="D2" s="109"/>
      <c r="E2" s="405"/>
      <c r="F2" s="405"/>
      <c r="G2" s="111"/>
      <c r="H2" s="112"/>
      <c r="I2" s="112"/>
      <c r="J2" s="111"/>
      <c r="K2" s="111"/>
      <c r="L2" s="111"/>
      <c r="M2" s="113"/>
      <c r="N2" s="111"/>
      <c r="O2" s="114"/>
      <c r="P2" s="111"/>
      <c r="Q2" s="112"/>
      <c r="R2" s="111"/>
      <c r="S2" s="111"/>
      <c r="T2" s="111"/>
      <c r="U2" s="111"/>
      <c r="V2" s="111"/>
      <c r="W2" s="112"/>
      <c r="X2" s="112"/>
      <c r="Y2" s="111"/>
      <c r="Z2" s="111"/>
      <c r="AA2" s="111"/>
      <c r="AB2" s="114"/>
      <c r="AC2" s="114"/>
      <c r="AD2" s="114"/>
      <c r="AE2" s="114"/>
      <c r="AF2" s="114"/>
      <c r="AG2" s="114"/>
      <c r="AH2" s="111"/>
      <c r="AI2" s="112"/>
      <c r="AJ2" s="433"/>
      <c r="AK2" s="111"/>
      <c r="AL2" s="111"/>
      <c r="AM2" s="111"/>
      <c r="AN2" s="113"/>
      <c r="AO2" s="449"/>
      <c r="AP2" s="111"/>
      <c r="AQ2" s="126"/>
      <c r="AR2" s="112"/>
      <c r="AS2" s="113"/>
      <c r="AT2" s="111"/>
      <c r="AU2" s="701"/>
      <c r="AV2" s="701"/>
      <c r="AW2" s="701"/>
      <c r="AX2" s="413"/>
      <c r="AY2" s="112"/>
      <c r="AZ2" s="127"/>
      <c r="BA2" s="414"/>
      <c r="BB2" s="112"/>
      <c r="BC2" s="128"/>
      <c r="BD2" s="111"/>
      <c r="BE2" s="114"/>
      <c r="BF2" s="111"/>
      <c r="BG2" s="127"/>
      <c r="BH2" s="127"/>
      <c r="BI2" s="127"/>
      <c r="BJ2" s="127"/>
      <c r="BK2" s="127"/>
      <c r="BL2" s="129"/>
      <c r="BM2" s="109"/>
    </row>
    <row r="3" spans="1:65" s="8" customFormat="1" ht="38.25" x14ac:dyDescent="0.25">
      <c r="A3" s="5" t="s">
        <v>286</v>
      </c>
      <c r="B3" s="5" t="s">
        <v>286</v>
      </c>
      <c r="C3" s="5" t="s">
        <v>286</v>
      </c>
      <c r="D3" s="19" t="s">
        <v>266</v>
      </c>
      <c r="E3" s="379" t="s">
        <v>306</v>
      </c>
      <c r="F3" s="89" t="s">
        <v>306</v>
      </c>
      <c r="G3" s="19" t="s">
        <v>266</v>
      </c>
      <c r="H3" s="19" t="s">
        <v>266</v>
      </c>
      <c r="I3" s="9">
        <v>99</v>
      </c>
      <c r="J3" s="24" t="s">
        <v>261</v>
      </c>
      <c r="K3" s="17" t="s">
        <v>181</v>
      </c>
      <c r="L3" s="115" t="s">
        <v>301</v>
      </c>
      <c r="M3" s="24" t="s">
        <v>261</v>
      </c>
      <c r="N3" s="115" t="s">
        <v>301</v>
      </c>
      <c r="O3" s="24" t="s">
        <v>261</v>
      </c>
      <c r="P3" s="17" t="s">
        <v>183</v>
      </c>
      <c r="Q3" s="9">
        <v>0</v>
      </c>
      <c r="R3" s="24" t="s">
        <v>261</v>
      </c>
      <c r="S3" s="24" t="s">
        <v>261</v>
      </c>
      <c r="T3" s="24" t="s">
        <v>261</v>
      </c>
      <c r="U3" s="24" t="s">
        <v>261</v>
      </c>
      <c r="V3" s="24" t="s">
        <v>261</v>
      </c>
      <c r="W3" s="9">
        <v>1</v>
      </c>
      <c r="X3" s="9">
        <v>1</v>
      </c>
      <c r="Y3" s="17" t="s">
        <v>182</v>
      </c>
      <c r="Z3" s="17" t="s">
        <v>182</v>
      </c>
      <c r="AA3" s="17" t="s">
        <v>182</v>
      </c>
      <c r="AB3" s="24" t="s">
        <v>261</v>
      </c>
      <c r="AC3" s="116" t="s">
        <v>261</v>
      </c>
      <c r="AD3" s="116" t="s">
        <v>261</v>
      </c>
      <c r="AE3" s="116" t="s">
        <v>261</v>
      </c>
      <c r="AF3" s="116" t="s">
        <v>261</v>
      </c>
      <c r="AG3" s="116" t="s">
        <v>261</v>
      </c>
      <c r="AH3" s="115" t="s">
        <v>301</v>
      </c>
      <c r="AI3" s="89" t="s">
        <v>306</v>
      </c>
      <c r="AJ3" s="108" t="s">
        <v>292</v>
      </c>
      <c r="AK3" s="17" t="s">
        <v>184</v>
      </c>
      <c r="AL3" s="17" t="s">
        <v>184</v>
      </c>
      <c r="AM3" s="24" t="s">
        <v>261</v>
      </c>
      <c r="AN3" s="130" t="s">
        <v>295</v>
      </c>
      <c r="AO3" s="5" t="s">
        <v>261</v>
      </c>
      <c r="AP3" s="131" t="s">
        <v>304</v>
      </c>
      <c r="AQ3" s="131" t="s">
        <v>304</v>
      </c>
      <c r="AR3" s="19" t="s">
        <v>266</v>
      </c>
      <c r="AS3" s="24" t="s">
        <v>261</v>
      </c>
      <c r="AT3" s="131" t="s">
        <v>306</v>
      </c>
      <c r="AU3" s="131" t="s">
        <v>306</v>
      </c>
      <c r="AV3" s="131" t="s">
        <v>306</v>
      </c>
      <c r="AW3" s="131" t="s">
        <v>306</v>
      </c>
      <c r="AX3" s="9">
        <v>1</v>
      </c>
      <c r="AY3" s="131" t="s">
        <v>304</v>
      </c>
      <c r="AZ3" s="19" t="s">
        <v>266</v>
      </c>
      <c r="BA3" s="131" t="s">
        <v>304</v>
      </c>
      <c r="BB3" s="131" t="s">
        <v>279</v>
      </c>
      <c r="BC3" s="116" t="s">
        <v>261</v>
      </c>
      <c r="BD3" s="132" t="s">
        <v>115</v>
      </c>
      <c r="BE3" s="116" t="s">
        <v>261</v>
      </c>
      <c r="BF3" s="17" t="s">
        <v>184</v>
      </c>
      <c r="BG3" s="133" t="s">
        <v>261</v>
      </c>
      <c r="BH3" s="133" t="s">
        <v>261</v>
      </c>
      <c r="BI3" s="133" t="s">
        <v>261</v>
      </c>
      <c r="BJ3" s="133" t="s">
        <v>261</v>
      </c>
      <c r="BK3" s="133" t="s">
        <v>261</v>
      </c>
      <c r="BL3" s="17" t="s">
        <v>185</v>
      </c>
      <c r="BM3" s="450" t="s">
        <v>306</v>
      </c>
    </row>
    <row r="4" spans="1:65" s="14" customFormat="1" ht="26.25" customHeight="1" x14ac:dyDescent="0.25">
      <c r="A4" s="4" t="s">
        <v>283</v>
      </c>
      <c r="B4" s="4" t="s">
        <v>2442</v>
      </c>
      <c r="C4" s="4" t="s">
        <v>2443</v>
      </c>
      <c r="D4" s="20" t="s">
        <v>0</v>
      </c>
      <c r="E4" s="438" t="s">
        <v>1</v>
      </c>
      <c r="F4" s="438" t="s">
        <v>2</v>
      </c>
      <c r="G4" s="20" t="s">
        <v>3</v>
      </c>
      <c r="H4" s="18" t="s">
        <v>4</v>
      </c>
      <c r="I4" s="9" t="s">
        <v>5</v>
      </c>
      <c r="J4" s="4" t="s">
        <v>6</v>
      </c>
      <c r="K4" s="10" t="s">
        <v>7</v>
      </c>
      <c r="L4" s="11" t="s">
        <v>54</v>
      </c>
      <c r="M4" s="4" t="s">
        <v>8</v>
      </c>
      <c r="N4" s="11" t="s">
        <v>55</v>
      </c>
      <c r="O4" s="4" t="s">
        <v>9</v>
      </c>
      <c r="P4" s="10" t="s">
        <v>10</v>
      </c>
      <c r="Q4" s="9" t="s">
        <v>11</v>
      </c>
      <c r="R4" s="5" t="s">
        <v>12</v>
      </c>
      <c r="S4" s="4" t="s">
        <v>13</v>
      </c>
      <c r="T4" s="4" t="s">
        <v>14</v>
      </c>
      <c r="U4" s="4" t="s">
        <v>15</v>
      </c>
      <c r="V4" s="4" t="s">
        <v>16</v>
      </c>
      <c r="W4" s="9" t="s">
        <v>17</v>
      </c>
      <c r="X4" s="9" t="s">
        <v>56</v>
      </c>
      <c r="Y4" s="12" t="s">
        <v>57</v>
      </c>
      <c r="Z4" s="10" t="s">
        <v>58</v>
      </c>
      <c r="AA4" s="12" t="s">
        <v>59</v>
      </c>
      <c r="AB4" s="4" t="s">
        <v>18</v>
      </c>
      <c r="AC4" s="4" t="s">
        <v>19</v>
      </c>
      <c r="AD4" s="4" t="s">
        <v>60</v>
      </c>
      <c r="AE4" s="4" t="s">
        <v>20</v>
      </c>
      <c r="AF4" s="4" t="s">
        <v>21</v>
      </c>
      <c r="AG4" s="4" t="s">
        <v>22</v>
      </c>
      <c r="AH4" s="115" t="s">
        <v>61</v>
      </c>
      <c r="AI4" s="438" t="s">
        <v>23</v>
      </c>
      <c r="AJ4" s="108" t="s">
        <v>24</v>
      </c>
      <c r="AK4" s="13" t="s">
        <v>25</v>
      </c>
      <c r="AL4" s="13" t="s">
        <v>26</v>
      </c>
      <c r="AM4" s="4" t="s">
        <v>27</v>
      </c>
      <c r="AN4" s="134" t="s">
        <v>28</v>
      </c>
      <c r="AO4" s="134" t="s">
        <v>29</v>
      </c>
      <c r="AP4" s="135" t="s">
        <v>30</v>
      </c>
      <c r="AQ4" s="135" t="s">
        <v>31</v>
      </c>
      <c r="AR4" s="23" t="s">
        <v>32</v>
      </c>
      <c r="AS4" s="5" t="s">
        <v>33</v>
      </c>
      <c r="AT4" s="437" t="s">
        <v>34</v>
      </c>
      <c r="AU4" s="32" t="s">
        <v>62</v>
      </c>
      <c r="AV4" s="32" t="s">
        <v>63</v>
      </c>
      <c r="AW4" s="32" t="s">
        <v>64</v>
      </c>
      <c r="AX4" s="9" t="s">
        <v>35</v>
      </c>
      <c r="AY4" s="32" t="s">
        <v>36</v>
      </c>
      <c r="AZ4" s="19" t="s">
        <v>264</v>
      </c>
      <c r="BA4" s="33" t="s">
        <v>265</v>
      </c>
      <c r="BB4" s="32" t="s">
        <v>38</v>
      </c>
      <c r="BC4" s="4" t="s">
        <v>39</v>
      </c>
      <c r="BD4" s="10" t="s">
        <v>58</v>
      </c>
      <c r="BE4" s="4" t="s">
        <v>40</v>
      </c>
      <c r="BF4" s="17" t="s">
        <v>25</v>
      </c>
      <c r="BG4" s="4" t="s">
        <v>41</v>
      </c>
      <c r="BH4" s="4" t="s">
        <v>42</v>
      </c>
      <c r="BI4" s="4" t="s">
        <v>43</v>
      </c>
      <c r="BJ4" s="4" t="s">
        <v>65</v>
      </c>
      <c r="BK4" s="4" t="s">
        <v>44</v>
      </c>
      <c r="BL4" s="17" t="s">
        <v>45</v>
      </c>
      <c r="BM4" s="451" t="s">
        <v>46</v>
      </c>
    </row>
    <row r="5" spans="1:65" s="6" customFormat="1" ht="12.75" x14ac:dyDescent="0.2">
      <c r="A5" s="21">
        <v>1</v>
      </c>
      <c r="B5" s="528" t="str">
        <f>'APH Kategorichef'!H5</f>
        <v>Välj…</v>
      </c>
      <c r="C5" s="528" t="str">
        <f>'APH Kategorichef'!J5</f>
        <v>Välj…</v>
      </c>
      <c r="D5" s="46">
        <f>'APH Kategorichef'!D5</f>
        <v>0</v>
      </c>
      <c r="E5" s="47" t="str">
        <f>TRIM(LEFT('1. Artikeldata Grund'!E5,30))</f>
        <v/>
      </c>
      <c r="F5" s="404" t="str">
        <f>IFERROR(TRIM(RIGHT('1. Artikeldata Grund'!E5,LEN('1. Artikeldata Grund'!E5)-30)),"")</f>
        <v/>
      </c>
      <c r="G5" s="48" t="str">
        <f>TRIM('APH Kategorichef'!K5)</f>
        <v>Välj….</v>
      </c>
      <c r="H5" s="27">
        <f>'APH Kategorichef'!L5</f>
        <v>910</v>
      </c>
      <c r="I5" s="27">
        <v>99</v>
      </c>
      <c r="J5" s="48"/>
      <c r="K5" s="48" t="s">
        <v>181</v>
      </c>
      <c r="L5" s="48" t="str">
        <f>IF('APH MD APH Specifika'!BD5="J","J","N")</f>
        <v>N</v>
      </c>
      <c r="M5" s="48"/>
      <c r="N5" s="48" t="s">
        <v>182</v>
      </c>
      <c r="O5" s="48"/>
      <c r="P5" s="48" t="s">
        <v>183</v>
      </c>
      <c r="Q5" s="27">
        <v>0</v>
      </c>
      <c r="R5" s="48"/>
      <c r="S5" s="48"/>
      <c r="T5" s="48"/>
      <c r="U5" s="48"/>
      <c r="V5" s="48"/>
      <c r="W5" s="27">
        <v>1</v>
      </c>
      <c r="X5" s="27">
        <v>1</v>
      </c>
      <c r="Y5" s="48" t="s">
        <v>182</v>
      </c>
      <c r="Z5" s="48" t="s">
        <v>182</v>
      </c>
      <c r="AA5" s="48" t="s">
        <v>182</v>
      </c>
      <c r="AB5" s="48"/>
      <c r="AC5" s="48"/>
      <c r="AD5" s="48"/>
      <c r="AE5" s="48"/>
      <c r="AF5" s="48"/>
      <c r="AG5" s="48"/>
      <c r="AH5" s="48" t="s">
        <v>182</v>
      </c>
      <c r="AI5" s="27" t="str">
        <f>TRIM(LEFT('1. Artikeldata Grund'!G5,6))</f>
        <v/>
      </c>
      <c r="AJ5" s="491" cm="1">
        <f t="array" ref="AJ5">_xlfn.IFS(AV5="1",20,AV5="2",20,AV5="3",20,AV5="0",99,AV5="",99)</f>
        <v>99</v>
      </c>
      <c r="AK5" s="50" t="s">
        <v>184</v>
      </c>
      <c r="AL5" s="50" t="s">
        <v>184</v>
      </c>
      <c r="AM5" s="48"/>
      <c r="AN5" s="48"/>
      <c r="AO5" s="448"/>
      <c r="AP5" s="48" t="str">
        <f>'4. Inköpsdata'!E5</f>
        <v>ST</v>
      </c>
      <c r="AQ5" s="51">
        <f>'4. Inköpsdata'!G5</f>
        <v>1</v>
      </c>
      <c r="AR5" s="27" t="str">
        <f>TRIM('APH Kategorichef'!N5)</f>
        <v/>
      </c>
      <c r="AS5" s="48"/>
      <c r="AT5" s="48" t="str">
        <f>LEFT('1. Artikeldata Grund'!H5,2)</f>
        <v>Vä</v>
      </c>
      <c r="AU5" s="27" t="str" cm="1">
        <f t="array" ref="AU5">_xlfn.IFS('1. Artikeldata Grund'!I5="","",'1. Artikeldata Grund'!I5=Tabeller!$I$3,"",'1. Artikeldata Grund'!I5=Tabeller!$I$4,"",'1. Artikeldata Grund'!I5=Tabeller!$I$5,LEFT('1. Artikeldata Grund'!I5,1),'1. Artikeldata Grund'!I5=Tabeller!$I$6,LEFT('1. Artikeldata Grund'!I5,1))</f>
        <v/>
      </c>
      <c r="AV5" s="27" t="str" cm="1">
        <f t="array" ref="AV5">_xlfn.IFS('1. Artikeldata Grund'!J5="","",'1. Artikeldata Grund'!J5=Tabeller!$J$3,"",'1. Artikeldata Grund'!J5=Tabeller!$J$4,"",'1. Artikeldata Grund'!J5=Tabeller!$J$5,LEFT('1. Artikeldata Grund'!J5,1),'1. Artikeldata Grund'!J5=Tabeller!$J$6,LEFT('1. Artikeldata Grund'!J5,1),'1. Artikeldata Grund'!J5=Tabeller!$J$7,LEFT('1. Artikeldata Grund'!J5,1))</f>
        <v/>
      </c>
      <c r="AW5" s="27"/>
      <c r="AX5" s="27">
        <f>IF('APH Kategorichef'!J5=Tabeller!$AH$4,2,1)</f>
        <v>1</v>
      </c>
      <c r="AY5" s="27" t="str" cm="1">
        <f t="array" ref="AY5">IF('APH Kategorichef'!J5=Tabeller!$AH$4,99,IFERROR(_xlfn.IFS('4. Inköpsdata'!L5=25%,41,'4. Inköpsdata'!L5=12%,42,'4. Inköpsdata'!L5=6%,43,'4. Inköpsdata'!L5="Momsfritt",38),""))</f>
        <v/>
      </c>
      <c r="AZ5" s="52" t="e">
        <f>IF('APH Kategorichef'!J5=Tabeller!$AH$4,'4. Inköpsdata'!J5,ROUND('APH Kategorichef'!AA5,2))</f>
        <v>#VALUE!</v>
      </c>
      <c r="BA5" s="52" t="e">
        <f>IF('APH Kategorichef'!J5=Tabeller!$AH$4,0.01,ROUND('4. Inköpsdata'!J5,2))</f>
        <v>#VALUE!</v>
      </c>
      <c r="BB5" s="27" t="str">
        <f>TRIM(RIGHT('1. Artikeldata Grund'!G5,2))</f>
        <v/>
      </c>
      <c r="BC5" s="48"/>
      <c r="BD5" s="48" t="s">
        <v>182</v>
      </c>
      <c r="BE5" s="48"/>
      <c r="BF5" s="50" t="s">
        <v>184</v>
      </c>
      <c r="BG5" s="48"/>
      <c r="BH5" s="52"/>
      <c r="BI5" s="52"/>
      <c r="BJ5" s="52"/>
      <c r="BK5" s="52"/>
      <c r="BL5" s="53" t="s">
        <v>185</v>
      </c>
      <c r="BM5" s="452" t="str">
        <f>TRIM('1. Artikeldata Grund'!D5)</f>
        <v/>
      </c>
    </row>
    <row r="6" spans="1:65" s="7" customFormat="1" ht="15" customHeight="1" x14ac:dyDescent="0.2">
      <c r="A6" s="21">
        <v>2</v>
      </c>
      <c r="B6" s="528" t="str">
        <f>'APH Kategorichef'!H6</f>
        <v>Välj…</v>
      </c>
      <c r="C6" s="528" t="str">
        <f>'APH Kategorichef'!J6</f>
        <v>Välj…</v>
      </c>
      <c r="D6" s="46">
        <f>'APH Kategorichef'!D6</f>
        <v>0</v>
      </c>
      <c r="E6" s="47" t="str">
        <f>TRIM(LEFT('1. Artikeldata Grund'!E6,30))</f>
        <v/>
      </c>
      <c r="F6" s="404" t="str">
        <f>IFERROR(TRIM(RIGHT('1. Artikeldata Grund'!E6,LEN('1. Artikeldata Grund'!E6)-30)),"")</f>
        <v/>
      </c>
      <c r="G6" s="48" t="str">
        <f>TRIM('APH Kategorichef'!K6)</f>
        <v>Välj….</v>
      </c>
      <c r="H6" s="27">
        <f>'APH Kategorichef'!L6</f>
        <v>910</v>
      </c>
      <c r="I6" s="27">
        <v>99</v>
      </c>
      <c r="J6" s="117"/>
      <c r="K6" s="48" t="s">
        <v>181</v>
      </c>
      <c r="L6" s="48" t="str">
        <f>IF('APH MD APH Specifika'!BD6="J","J","N")</f>
        <v>N</v>
      </c>
      <c r="M6" s="118"/>
      <c r="N6" s="48" t="s">
        <v>182</v>
      </c>
      <c r="O6" s="119"/>
      <c r="P6" s="48" t="s">
        <v>183</v>
      </c>
      <c r="Q6" s="27">
        <v>0</v>
      </c>
      <c r="R6" s="117"/>
      <c r="S6" s="117"/>
      <c r="T6" s="117"/>
      <c r="U6" s="117"/>
      <c r="V6" s="117"/>
      <c r="W6" s="27">
        <v>1</v>
      </c>
      <c r="X6" s="27">
        <v>1</v>
      </c>
      <c r="Y6" s="48" t="s">
        <v>182</v>
      </c>
      <c r="Z6" s="48" t="s">
        <v>182</v>
      </c>
      <c r="AA6" s="48" t="s">
        <v>182</v>
      </c>
      <c r="AB6" s="119"/>
      <c r="AC6" s="119"/>
      <c r="AD6" s="119"/>
      <c r="AE6" s="119"/>
      <c r="AF6" s="119"/>
      <c r="AG6" s="119"/>
      <c r="AH6" s="48" t="s">
        <v>182</v>
      </c>
      <c r="AI6" s="27" t="str">
        <f>TRIM(LEFT('1. Artikeldata Grund'!G6,6))</f>
        <v/>
      </c>
      <c r="AJ6" s="491" cm="1">
        <f t="array" ref="AJ6">_xlfn.IFS(AV6="1",20,AV6="2",20,AV6="3",20,AV6="0",99,AV6="",99)</f>
        <v>99</v>
      </c>
      <c r="AK6" s="50" t="s">
        <v>184</v>
      </c>
      <c r="AL6" s="50" t="s">
        <v>184</v>
      </c>
      <c r="AM6" s="117"/>
      <c r="AN6" s="48"/>
      <c r="AO6" s="48"/>
      <c r="AP6" s="48" t="str">
        <f>'4. Inköpsdata'!E6</f>
        <v>ST</v>
      </c>
      <c r="AQ6" s="51">
        <f>'4. Inköpsdata'!G6</f>
        <v>1</v>
      </c>
      <c r="AR6" s="27" t="str">
        <f>TRIM('APH Kategorichef'!N6)</f>
        <v/>
      </c>
      <c r="AS6" s="118"/>
      <c r="AT6" s="48" t="str">
        <f>LEFT('1. Artikeldata Grund'!H6,2)</f>
        <v>Vä</v>
      </c>
      <c r="AU6" s="27" t="str" cm="1">
        <f t="array" ref="AU6">_xlfn.IFS('1. Artikeldata Grund'!I6="","",'1. Artikeldata Grund'!I6=Tabeller!$I$3,"",'1. Artikeldata Grund'!I6=Tabeller!$I$4,"",'1. Artikeldata Grund'!I6=Tabeller!$I$5,LEFT('1. Artikeldata Grund'!I6,1),'1. Artikeldata Grund'!I6=Tabeller!$I$6,LEFT('1. Artikeldata Grund'!I6,1))</f>
        <v/>
      </c>
      <c r="AV6" s="27" t="str" cm="1">
        <f t="array" ref="AV6">_xlfn.IFS('1. Artikeldata Grund'!J6="","",'1. Artikeldata Grund'!J6=Tabeller!$J$3,"",'1. Artikeldata Grund'!J6=Tabeller!$J$4,"",'1. Artikeldata Grund'!J6=Tabeller!$J$5,LEFT('1. Artikeldata Grund'!J6,1),'1. Artikeldata Grund'!J6=Tabeller!$J$6,LEFT('1. Artikeldata Grund'!J6,1),'1. Artikeldata Grund'!J6=Tabeller!$J$7,LEFT('1. Artikeldata Grund'!J6,1))</f>
        <v/>
      </c>
      <c r="AW6" s="27"/>
      <c r="AX6" s="27">
        <f>IF('APH Kategorichef'!J6=Tabeller!$AH$4,2,1)</f>
        <v>1</v>
      </c>
      <c r="AY6" s="27" t="str" cm="1">
        <f t="array" ref="AY6">IF('APH Kategorichef'!J6=Tabeller!$AH$4,99,IFERROR(_xlfn.IFS('4. Inköpsdata'!L6=25%,41,'4. Inköpsdata'!L6=12%,42,'4. Inköpsdata'!L6=6%,43,'4. Inköpsdata'!L6="Momsfritt",38),""))</f>
        <v/>
      </c>
      <c r="AZ6" s="52" t="e">
        <f>IF('APH Kategorichef'!J6=Tabeller!$AH$4,'4. Inköpsdata'!J6,ROUND('APH Kategorichef'!AA6,2))</f>
        <v>#VALUE!</v>
      </c>
      <c r="BA6" s="52" t="e">
        <f>IF('APH Kategorichef'!J6=Tabeller!$AH$4,0.01,ROUND('4. Inköpsdata'!J6,2))</f>
        <v>#VALUE!</v>
      </c>
      <c r="BB6" s="27" t="str">
        <f>TRIM(RIGHT('1. Artikeldata Grund'!G6,2))</f>
        <v/>
      </c>
      <c r="BC6" s="136"/>
      <c r="BD6" s="48" t="s">
        <v>182</v>
      </c>
      <c r="BE6" s="48"/>
      <c r="BF6" s="50" t="s">
        <v>184</v>
      </c>
      <c r="BG6" s="136"/>
      <c r="BH6" s="52"/>
      <c r="BI6" s="52"/>
      <c r="BJ6" s="52"/>
      <c r="BK6" s="52"/>
      <c r="BL6" s="53" t="s">
        <v>185</v>
      </c>
      <c r="BM6" s="452" t="str">
        <f>TRIM('1. Artikeldata Grund'!D6)</f>
        <v/>
      </c>
    </row>
    <row r="7" spans="1:65" s="7" customFormat="1" ht="15" customHeight="1" x14ac:dyDescent="0.2">
      <c r="A7" s="21">
        <v>3</v>
      </c>
      <c r="B7" s="528" t="str">
        <f>'APH Kategorichef'!H7</f>
        <v>Välj…</v>
      </c>
      <c r="C7" s="528" t="str">
        <f>'APH Kategorichef'!J7</f>
        <v>Välj…</v>
      </c>
      <c r="D7" s="46">
        <f>'APH Kategorichef'!D7</f>
        <v>0</v>
      </c>
      <c r="E7" s="47" t="str">
        <f>TRIM(LEFT('1. Artikeldata Grund'!E7,30))</f>
        <v/>
      </c>
      <c r="F7" s="404" t="str">
        <f>IFERROR(TRIM(RIGHT('1. Artikeldata Grund'!E7,LEN('1. Artikeldata Grund'!E7)-30)),"")</f>
        <v/>
      </c>
      <c r="G7" s="48" t="str">
        <f>TRIM('APH Kategorichef'!K7)</f>
        <v>Välj….</v>
      </c>
      <c r="H7" s="27">
        <f>'APH Kategorichef'!L7</f>
        <v>910</v>
      </c>
      <c r="I7" s="27">
        <v>99</v>
      </c>
      <c r="J7" s="117"/>
      <c r="K7" s="48" t="s">
        <v>181</v>
      </c>
      <c r="L7" s="48" t="str">
        <f>IF('APH MD APH Specifika'!BD7="J","J","N")</f>
        <v>N</v>
      </c>
      <c r="M7" s="118"/>
      <c r="N7" s="48" t="s">
        <v>182</v>
      </c>
      <c r="O7" s="119"/>
      <c r="P7" s="48" t="s">
        <v>183</v>
      </c>
      <c r="Q7" s="27">
        <v>0</v>
      </c>
      <c r="R7" s="117"/>
      <c r="S7" s="117"/>
      <c r="T7" s="117"/>
      <c r="U7" s="117"/>
      <c r="V7" s="117"/>
      <c r="W7" s="27">
        <v>1</v>
      </c>
      <c r="X7" s="27">
        <v>1</v>
      </c>
      <c r="Y7" s="48" t="s">
        <v>182</v>
      </c>
      <c r="Z7" s="48" t="s">
        <v>182</v>
      </c>
      <c r="AA7" s="48" t="s">
        <v>182</v>
      </c>
      <c r="AB7" s="119"/>
      <c r="AC7" s="119"/>
      <c r="AD7" s="119"/>
      <c r="AE7" s="119"/>
      <c r="AF7" s="119"/>
      <c r="AG7" s="119"/>
      <c r="AH7" s="48" t="s">
        <v>182</v>
      </c>
      <c r="AI7" s="27" t="str">
        <f>TRIM(LEFT('1. Artikeldata Grund'!G7,6))</f>
        <v/>
      </c>
      <c r="AJ7" s="491" cm="1">
        <f t="array" ref="AJ7">_xlfn.IFS(AV7="1",20,AV7="2",20,AV7="3",20,AV7="0",99,AV7="",99)</f>
        <v>99</v>
      </c>
      <c r="AK7" s="50" t="s">
        <v>184</v>
      </c>
      <c r="AL7" s="50" t="s">
        <v>184</v>
      </c>
      <c r="AM7" s="117"/>
      <c r="AN7" s="48"/>
      <c r="AO7" s="48"/>
      <c r="AP7" s="48" t="str">
        <f>'4. Inköpsdata'!E7</f>
        <v>ST</v>
      </c>
      <c r="AQ7" s="51">
        <f>'4. Inköpsdata'!G7</f>
        <v>1</v>
      </c>
      <c r="AR7" s="27" t="str">
        <f>TRIM('APH Kategorichef'!N7)</f>
        <v/>
      </c>
      <c r="AS7" s="118"/>
      <c r="AT7" s="48" t="str">
        <f>LEFT('1. Artikeldata Grund'!H7,2)</f>
        <v>Vä</v>
      </c>
      <c r="AU7" s="27" t="str" cm="1">
        <f t="array" ref="AU7">_xlfn.IFS('1. Artikeldata Grund'!I7="","",'1. Artikeldata Grund'!I7=Tabeller!$I$3,"",'1. Artikeldata Grund'!I7=Tabeller!$I$4,"",'1. Artikeldata Grund'!I7=Tabeller!$I$5,LEFT('1. Artikeldata Grund'!I7,1),'1. Artikeldata Grund'!I7=Tabeller!$I$6,LEFT('1. Artikeldata Grund'!I7,1))</f>
        <v/>
      </c>
      <c r="AV7" s="27" t="str" cm="1">
        <f t="array" ref="AV7">_xlfn.IFS('1. Artikeldata Grund'!J7="","",'1. Artikeldata Grund'!J7=Tabeller!$J$3,"",'1. Artikeldata Grund'!J7=Tabeller!$J$4,"",'1. Artikeldata Grund'!J7=Tabeller!$J$5,LEFT('1. Artikeldata Grund'!J7,1),'1. Artikeldata Grund'!J7=Tabeller!$J$6,LEFT('1. Artikeldata Grund'!J7,1),'1. Artikeldata Grund'!J7=Tabeller!$J$7,LEFT('1. Artikeldata Grund'!J7,1))</f>
        <v/>
      </c>
      <c r="AW7" s="27"/>
      <c r="AX7" s="27">
        <f>IF('APH Kategorichef'!J7=Tabeller!$AH$4,2,1)</f>
        <v>1</v>
      </c>
      <c r="AY7" s="27" t="str" cm="1">
        <f t="array" ref="AY7">IF('APH Kategorichef'!J7=Tabeller!$AH$4,99,IFERROR(_xlfn.IFS('4. Inköpsdata'!L7=25%,41,'4. Inköpsdata'!L7=12%,42,'4. Inköpsdata'!L7=6%,43,'4. Inköpsdata'!L7="Momsfritt",38),""))</f>
        <v/>
      </c>
      <c r="AZ7" s="52" t="e">
        <f>IF('APH Kategorichef'!J7=Tabeller!$AH$4,'4. Inköpsdata'!J7,ROUND('APH Kategorichef'!AA7,2))</f>
        <v>#VALUE!</v>
      </c>
      <c r="BA7" s="52" t="e">
        <f>IF('APH Kategorichef'!J7=Tabeller!$AH$4,0.01,ROUND('4. Inköpsdata'!J7,2))</f>
        <v>#VALUE!</v>
      </c>
      <c r="BB7" s="27" t="str">
        <f>TRIM(RIGHT('1. Artikeldata Grund'!G7,2))</f>
        <v/>
      </c>
      <c r="BC7" s="136"/>
      <c r="BD7" s="48" t="s">
        <v>182</v>
      </c>
      <c r="BE7" s="48"/>
      <c r="BF7" s="50" t="s">
        <v>184</v>
      </c>
      <c r="BG7" s="136"/>
      <c r="BH7" s="52"/>
      <c r="BI7" s="52"/>
      <c r="BJ7" s="52"/>
      <c r="BK7" s="52"/>
      <c r="BL7" s="53" t="s">
        <v>185</v>
      </c>
      <c r="BM7" s="452" t="str">
        <f>TRIM('1. Artikeldata Grund'!D7)</f>
        <v/>
      </c>
    </row>
    <row r="8" spans="1:65" s="7" customFormat="1" ht="15" customHeight="1" x14ac:dyDescent="0.2">
      <c r="A8" s="21">
        <v>4</v>
      </c>
      <c r="B8" s="528" t="str">
        <f>'APH Kategorichef'!H8</f>
        <v>Välj…</v>
      </c>
      <c r="C8" s="528" t="str">
        <f>'APH Kategorichef'!J8</f>
        <v>Välj…</v>
      </c>
      <c r="D8" s="46">
        <f>'APH Kategorichef'!D8</f>
        <v>0</v>
      </c>
      <c r="E8" s="47" t="str">
        <f>TRIM(LEFT('1. Artikeldata Grund'!E8,30))</f>
        <v/>
      </c>
      <c r="F8" s="404" t="str">
        <f>IFERROR(TRIM(RIGHT('1. Artikeldata Grund'!E8,LEN('1. Artikeldata Grund'!E8)-30)),"")</f>
        <v/>
      </c>
      <c r="G8" s="48" t="str">
        <f>TRIM('APH Kategorichef'!K8)</f>
        <v>Välj….</v>
      </c>
      <c r="H8" s="27">
        <f>'APH Kategorichef'!L8</f>
        <v>910</v>
      </c>
      <c r="I8" s="27">
        <v>99</v>
      </c>
      <c r="J8" s="117"/>
      <c r="K8" s="48" t="s">
        <v>181</v>
      </c>
      <c r="L8" s="48" t="str">
        <f>IF('APH MD APH Specifika'!BD8="J","J","N")</f>
        <v>N</v>
      </c>
      <c r="M8" s="118"/>
      <c r="N8" s="48" t="s">
        <v>182</v>
      </c>
      <c r="O8" s="119"/>
      <c r="P8" s="48" t="s">
        <v>183</v>
      </c>
      <c r="Q8" s="27">
        <v>0</v>
      </c>
      <c r="R8" s="117"/>
      <c r="S8" s="117"/>
      <c r="T8" s="117"/>
      <c r="U8" s="117"/>
      <c r="V8" s="117"/>
      <c r="W8" s="27">
        <v>1</v>
      </c>
      <c r="X8" s="27">
        <v>1</v>
      </c>
      <c r="Y8" s="48" t="s">
        <v>182</v>
      </c>
      <c r="Z8" s="48" t="s">
        <v>182</v>
      </c>
      <c r="AA8" s="48" t="s">
        <v>182</v>
      </c>
      <c r="AB8" s="119"/>
      <c r="AC8" s="119"/>
      <c r="AD8" s="119"/>
      <c r="AE8" s="119"/>
      <c r="AF8" s="119"/>
      <c r="AG8" s="119"/>
      <c r="AH8" s="48" t="s">
        <v>182</v>
      </c>
      <c r="AI8" s="27" t="str">
        <f>TRIM(LEFT('1. Artikeldata Grund'!G8,6))</f>
        <v/>
      </c>
      <c r="AJ8" s="491" cm="1">
        <f t="array" ref="AJ8">_xlfn.IFS(AV8="1",20,AV8="2",20,AV8="3",20,AV8="0",99,AV8="",99)</f>
        <v>99</v>
      </c>
      <c r="AK8" s="50" t="s">
        <v>184</v>
      </c>
      <c r="AL8" s="50" t="s">
        <v>184</v>
      </c>
      <c r="AM8" s="117"/>
      <c r="AN8" s="48"/>
      <c r="AO8" s="48"/>
      <c r="AP8" s="48" t="str">
        <f>'4. Inköpsdata'!E8</f>
        <v>ST</v>
      </c>
      <c r="AQ8" s="51">
        <f>'4. Inköpsdata'!G8</f>
        <v>1</v>
      </c>
      <c r="AR8" s="27" t="str">
        <f>TRIM('APH Kategorichef'!N8)</f>
        <v/>
      </c>
      <c r="AS8" s="118"/>
      <c r="AT8" s="48" t="str">
        <f>LEFT('1. Artikeldata Grund'!H8,2)</f>
        <v>Vä</v>
      </c>
      <c r="AU8" s="27" t="str" cm="1">
        <f t="array" ref="AU8">_xlfn.IFS('1. Artikeldata Grund'!I8="","",'1. Artikeldata Grund'!I8=Tabeller!$I$3,"",'1. Artikeldata Grund'!I8=Tabeller!$I$4,"",'1. Artikeldata Grund'!I8=Tabeller!$I$5,LEFT('1. Artikeldata Grund'!I8,1),'1. Artikeldata Grund'!I8=Tabeller!$I$6,LEFT('1. Artikeldata Grund'!I8,1))</f>
        <v/>
      </c>
      <c r="AV8" s="27" t="str" cm="1">
        <f t="array" ref="AV8">_xlfn.IFS('1. Artikeldata Grund'!J8="","",'1. Artikeldata Grund'!J8=Tabeller!$J$3,"",'1. Artikeldata Grund'!J8=Tabeller!$J$4,"",'1. Artikeldata Grund'!J8=Tabeller!$J$5,LEFT('1. Artikeldata Grund'!J8,1),'1. Artikeldata Grund'!J8=Tabeller!$J$6,LEFT('1. Artikeldata Grund'!J8,1),'1. Artikeldata Grund'!J8=Tabeller!$J$7,LEFT('1. Artikeldata Grund'!J8,1))</f>
        <v/>
      </c>
      <c r="AW8" s="27"/>
      <c r="AX8" s="27">
        <f>IF('APH Kategorichef'!J8=Tabeller!$AH$4,2,1)</f>
        <v>1</v>
      </c>
      <c r="AY8" s="27" t="str" cm="1">
        <f t="array" ref="AY8">IF('APH Kategorichef'!J8=Tabeller!$AH$4,99,IFERROR(_xlfn.IFS('4. Inköpsdata'!L8=25%,41,'4. Inköpsdata'!L8=12%,42,'4. Inköpsdata'!L8=6%,43,'4. Inköpsdata'!L8="Momsfritt",38),""))</f>
        <v/>
      </c>
      <c r="AZ8" s="52" t="e">
        <f>IF('APH Kategorichef'!J8=Tabeller!$AH$4,'4. Inköpsdata'!J8,ROUND('APH Kategorichef'!AA8,2))</f>
        <v>#VALUE!</v>
      </c>
      <c r="BA8" s="52" t="e">
        <f>IF('APH Kategorichef'!J8=Tabeller!$AH$4,0.01,ROUND('4. Inköpsdata'!J8,2))</f>
        <v>#VALUE!</v>
      </c>
      <c r="BB8" s="27" t="str">
        <f>TRIM(RIGHT('1. Artikeldata Grund'!G8,2))</f>
        <v/>
      </c>
      <c r="BC8" s="136"/>
      <c r="BD8" s="48" t="s">
        <v>182</v>
      </c>
      <c r="BE8" s="48"/>
      <c r="BF8" s="50" t="s">
        <v>184</v>
      </c>
      <c r="BG8" s="136"/>
      <c r="BH8" s="52"/>
      <c r="BI8" s="52"/>
      <c r="BJ8" s="52"/>
      <c r="BK8" s="52"/>
      <c r="BL8" s="53" t="s">
        <v>185</v>
      </c>
      <c r="BM8" s="452" t="str">
        <f>TRIM('1. Artikeldata Grund'!D8)</f>
        <v/>
      </c>
    </row>
    <row r="9" spans="1:65" s="7" customFormat="1" ht="15" customHeight="1" x14ac:dyDescent="0.2">
      <c r="A9" s="21">
        <v>5</v>
      </c>
      <c r="B9" s="528" t="str">
        <f>'APH Kategorichef'!H9</f>
        <v>Välj…</v>
      </c>
      <c r="C9" s="528" t="str">
        <f>'APH Kategorichef'!J9</f>
        <v>Välj…</v>
      </c>
      <c r="D9" s="46">
        <f>'APH Kategorichef'!D9</f>
        <v>0</v>
      </c>
      <c r="E9" s="47" t="str">
        <f>TRIM(LEFT('1. Artikeldata Grund'!E9,30))</f>
        <v/>
      </c>
      <c r="F9" s="404" t="str">
        <f>IFERROR(TRIM(RIGHT('1. Artikeldata Grund'!E9,LEN('1. Artikeldata Grund'!E9)-30)),"")</f>
        <v/>
      </c>
      <c r="G9" s="48" t="str">
        <f>TRIM('APH Kategorichef'!K9)</f>
        <v>Välj….</v>
      </c>
      <c r="H9" s="27">
        <f>'APH Kategorichef'!L9</f>
        <v>910</v>
      </c>
      <c r="I9" s="27">
        <v>99</v>
      </c>
      <c r="J9" s="117"/>
      <c r="K9" s="48" t="s">
        <v>181</v>
      </c>
      <c r="L9" s="48" t="str">
        <f>IF('APH MD APH Specifika'!BD9="J","J","N")</f>
        <v>N</v>
      </c>
      <c r="M9" s="118"/>
      <c r="N9" s="48" t="s">
        <v>182</v>
      </c>
      <c r="O9" s="119"/>
      <c r="P9" s="48" t="s">
        <v>183</v>
      </c>
      <c r="Q9" s="27">
        <v>0</v>
      </c>
      <c r="R9" s="117"/>
      <c r="S9" s="117"/>
      <c r="T9" s="117"/>
      <c r="U9" s="117"/>
      <c r="V9" s="117"/>
      <c r="W9" s="27">
        <v>1</v>
      </c>
      <c r="X9" s="27">
        <v>1</v>
      </c>
      <c r="Y9" s="48" t="s">
        <v>182</v>
      </c>
      <c r="Z9" s="48" t="s">
        <v>182</v>
      </c>
      <c r="AA9" s="48" t="s">
        <v>182</v>
      </c>
      <c r="AB9" s="119"/>
      <c r="AC9" s="119"/>
      <c r="AD9" s="119"/>
      <c r="AE9" s="119"/>
      <c r="AF9" s="119"/>
      <c r="AG9" s="119"/>
      <c r="AH9" s="48" t="s">
        <v>182</v>
      </c>
      <c r="AI9" s="27" t="str">
        <f>TRIM(LEFT('1. Artikeldata Grund'!G9,6))</f>
        <v/>
      </c>
      <c r="AJ9" s="491" cm="1">
        <f t="array" ref="AJ9">_xlfn.IFS(AV9="1",20,AV9="2",20,AV9="3",20,AV9="0",99,AV9="",99)</f>
        <v>99</v>
      </c>
      <c r="AK9" s="50" t="s">
        <v>184</v>
      </c>
      <c r="AL9" s="50" t="s">
        <v>184</v>
      </c>
      <c r="AM9" s="117"/>
      <c r="AN9" s="48"/>
      <c r="AO9" s="48"/>
      <c r="AP9" s="48" t="str">
        <f>'4. Inköpsdata'!E9</f>
        <v>ST</v>
      </c>
      <c r="AQ9" s="51">
        <f>'4. Inköpsdata'!G9</f>
        <v>1</v>
      </c>
      <c r="AR9" s="27" t="str">
        <f>TRIM('APH Kategorichef'!N9)</f>
        <v/>
      </c>
      <c r="AS9" s="118"/>
      <c r="AT9" s="48" t="str">
        <f>LEFT('1. Artikeldata Grund'!H9,2)</f>
        <v>Vä</v>
      </c>
      <c r="AU9" s="27" t="str" cm="1">
        <f t="array" ref="AU9">_xlfn.IFS('1. Artikeldata Grund'!I9="","",'1. Artikeldata Grund'!I9=Tabeller!$I$3,"",'1. Artikeldata Grund'!I9=Tabeller!$I$4,"",'1. Artikeldata Grund'!I9=Tabeller!$I$5,LEFT('1. Artikeldata Grund'!I9,1),'1. Artikeldata Grund'!I9=Tabeller!$I$6,LEFT('1. Artikeldata Grund'!I9,1))</f>
        <v/>
      </c>
      <c r="AV9" s="27" t="str" cm="1">
        <f t="array" ref="AV9">_xlfn.IFS('1. Artikeldata Grund'!J9="","",'1. Artikeldata Grund'!J9=Tabeller!$J$3,"",'1. Artikeldata Grund'!J9=Tabeller!$J$4,"",'1. Artikeldata Grund'!J9=Tabeller!$J$5,LEFT('1. Artikeldata Grund'!J9,1),'1. Artikeldata Grund'!J9=Tabeller!$J$6,LEFT('1. Artikeldata Grund'!J9,1),'1. Artikeldata Grund'!J9=Tabeller!$J$7,LEFT('1. Artikeldata Grund'!J9,1))</f>
        <v/>
      </c>
      <c r="AW9" s="27"/>
      <c r="AX9" s="27">
        <f>IF('APH Kategorichef'!J9=Tabeller!$AH$4,2,1)</f>
        <v>1</v>
      </c>
      <c r="AY9" s="27" t="str" cm="1">
        <f t="array" ref="AY9">IF('APH Kategorichef'!J9=Tabeller!$AH$4,99,IFERROR(_xlfn.IFS('4. Inköpsdata'!L9=25%,41,'4. Inköpsdata'!L9=12%,42,'4. Inköpsdata'!L9=6%,43,'4. Inköpsdata'!L9="Momsfritt",38),""))</f>
        <v/>
      </c>
      <c r="AZ9" s="52" t="e">
        <f>IF('APH Kategorichef'!J9=Tabeller!$AH$4,'4. Inköpsdata'!J9,ROUND('APH Kategorichef'!AA9,2))</f>
        <v>#VALUE!</v>
      </c>
      <c r="BA9" s="52" t="e">
        <f>IF('APH Kategorichef'!J9=Tabeller!$AH$4,0.01,ROUND('4. Inköpsdata'!J9,2))</f>
        <v>#VALUE!</v>
      </c>
      <c r="BB9" s="27" t="str">
        <f>TRIM(RIGHT('1. Artikeldata Grund'!G9,2))</f>
        <v/>
      </c>
      <c r="BC9" s="136"/>
      <c r="BD9" s="48" t="s">
        <v>182</v>
      </c>
      <c r="BE9" s="48"/>
      <c r="BF9" s="50" t="s">
        <v>184</v>
      </c>
      <c r="BG9" s="136"/>
      <c r="BH9" s="52"/>
      <c r="BI9" s="52"/>
      <c r="BJ9" s="52"/>
      <c r="BK9" s="52"/>
      <c r="BL9" s="53" t="s">
        <v>185</v>
      </c>
      <c r="BM9" s="452" t="str">
        <f>TRIM('1. Artikeldata Grund'!D9)</f>
        <v/>
      </c>
    </row>
    <row r="10" spans="1:65" s="7" customFormat="1" ht="15" customHeight="1" x14ac:dyDescent="0.2">
      <c r="A10" s="21">
        <v>6</v>
      </c>
      <c r="B10" s="528" t="str">
        <f>'APH Kategorichef'!H10</f>
        <v>Välj…</v>
      </c>
      <c r="C10" s="528" t="str">
        <f>'APH Kategorichef'!J10</f>
        <v>Välj…</v>
      </c>
      <c r="D10" s="46">
        <f>'APH Kategorichef'!D10</f>
        <v>0</v>
      </c>
      <c r="E10" s="47" t="str">
        <f>TRIM(LEFT('1. Artikeldata Grund'!E10,30))</f>
        <v/>
      </c>
      <c r="F10" s="404" t="str">
        <f>IFERROR(TRIM(RIGHT('1. Artikeldata Grund'!E10,LEN('1. Artikeldata Grund'!E10)-30)),"")</f>
        <v/>
      </c>
      <c r="G10" s="48" t="str">
        <f>TRIM('APH Kategorichef'!K10)</f>
        <v>Välj….</v>
      </c>
      <c r="H10" s="27">
        <f>'APH Kategorichef'!L10</f>
        <v>910</v>
      </c>
      <c r="I10" s="27">
        <v>99</v>
      </c>
      <c r="J10" s="117"/>
      <c r="K10" s="48" t="s">
        <v>181</v>
      </c>
      <c r="L10" s="48" t="str">
        <f>IF('APH MD APH Specifika'!BD10="J","J","N")</f>
        <v>N</v>
      </c>
      <c r="M10" s="118"/>
      <c r="N10" s="48" t="s">
        <v>182</v>
      </c>
      <c r="O10" s="119"/>
      <c r="P10" s="48" t="s">
        <v>183</v>
      </c>
      <c r="Q10" s="27">
        <v>0</v>
      </c>
      <c r="R10" s="117"/>
      <c r="S10" s="117"/>
      <c r="T10" s="117"/>
      <c r="U10" s="117"/>
      <c r="V10" s="117"/>
      <c r="W10" s="27">
        <v>1</v>
      </c>
      <c r="X10" s="27">
        <v>1</v>
      </c>
      <c r="Y10" s="48" t="s">
        <v>182</v>
      </c>
      <c r="Z10" s="48" t="s">
        <v>182</v>
      </c>
      <c r="AA10" s="48" t="s">
        <v>182</v>
      </c>
      <c r="AB10" s="119"/>
      <c r="AC10" s="119"/>
      <c r="AD10" s="119"/>
      <c r="AE10" s="119"/>
      <c r="AF10" s="119"/>
      <c r="AG10" s="119"/>
      <c r="AH10" s="48" t="s">
        <v>182</v>
      </c>
      <c r="AI10" s="27" t="str">
        <f>TRIM(LEFT('1. Artikeldata Grund'!G10,6))</f>
        <v/>
      </c>
      <c r="AJ10" s="491" cm="1">
        <f t="array" ref="AJ10">_xlfn.IFS(AV10="1",20,AV10="2",20,AV10="3",20,AV10="0",99,AV10="",99)</f>
        <v>99</v>
      </c>
      <c r="AK10" s="50" t="s">
        <v>184</v>
      </c>
      <c r="AL10" s="50" t="s">
        <v>184</v>
      </c>
      <c r="AM10" s="117"/>
      <c r="AN10" s="48"/>
      <c r="AO10" s="48"/>
      <c r="AP10" s="48" t="str">
        <f>'4. Inköpsdata'!E10</f>
        <v>ST</v>
      </c>
      <c r="AQ10" s="51">
        <f>'4. Inköpsdata'!G10</f>
        <v>1</v>
      </c>
      <c r="AR10" s="27" t="str">
        <f>TRIM('APH Kategorichef'!N10)</f>
        <v/>
      </c>
      <c r="AS10" s="118"/>
      <c r="AT10" s="48" t="str">
        <f>LEFT('1. Artikeldata Grund'!H10,2)</f>
        <v>Vä</v>
      </c>
      <c r="AU10" s="27" t="str" cm="1">
        <f t="array" ref="AU10">_xlfn.IFS('1. Artikeldata Grund'!I10="","",'1. Artikeldata Grund'!I10=Tabeller!$I$3,"",'1. Artikeldata Grund'!I10=Tabeller!$I$4,"",'1. Artikeldata Grund'!I10=Tabeller!$I$5,LEFT('1. Artikeldata Grund'!I10,1),'1. Artikeldata Grund'!I10=Tabeller!$I$6,LEFT('1. Artikeldata Grund'!I10,1))</f>
        <v/>
      </c>
      <c r="AV10" s="27" t="str" cm="1">
        <f t="array" ref="AV10">_xlfn.IFS('1. Artikeldata Grund'!J10="","",'1. Artikeldata Grund'!J10=Tabeller!$J$3,"",'1. Artikeldata Grund'!J10=Tabeller!$J$4,"",'1. Artikeldata Grund'!J10=Tabeller!$J$5,LEFT('1. Artikeldata Grund'!J10,1),'1. Artikeldata Grund'!J10=Tabeller!$J$6,LEFT('1. Artikeldata Grund'!J10,1),'1. Artikeldata Grund'!J10=Tabeller!$J$7,LEFT('1. Artikeldata Grund'!J10,1))</f>
        <v/>
      </c>
      <c r="AW10" s="27"/>
      <c r="AX10" s="27">
        <f>IF('APH Kategorichef'!J10=Tabeller!$AH$4,2,1)</f>
        <v>1</v>
      </c>
      <c r="AY10" s="27" t="str" cm="1">
        <f t="array" ref="AY10">IF('APH Kategorichef'!J10=Tabeller!$AH$4,99,IFERROR(_xlfn.IFS('4. Inköpsdata'!L10=25%,41,'4. Inköpsdata'!L10=12%,42,'4. Inköpsdata'!L10=6%,43,'4. Inköpsdata'!L10="Momsfritt",38),""))</f>
        <v/>
      </c>
      <c r="AZ10" s="52" t="e">
        <f>IF('APH Kategorichef'!J10=Tabeller!$AH$4,'4. Inköpsdata'!J10,ROUND('APH Kategorichef'!AA10,2))</f>
        <v>#VALUE!</v>
      </c>
      <c r="BA10" s="52" t="e">
        <f>IF('APH Kategorichef'!J10=Tabeller!$AH$4,0.01,ROUND('4. Inköpsdata'!J10,2))</f>
        <v>#VALUE!</v>
      </c>
      <c r="BB10" s="27" t="str">
        <f>TRIM(RIGHT('1. Artikeldata Grund'!G10,2))</f>
        <v/>
      </c>
      <c r="BC10" s="136"/>
      <c r="BD10" s="48" t="s">
        <v>182</v>
      </c>
      <c r="BE10" s="48"/>
      <c r="BF10" s="50" t="s">
        <v>184</v>
      </c>
      <c r="BG10" s="136"/>
      <c r="BH10" s="52"/>
      <c r="BI10" s="52"/>
      <c r="BJ10" s="52"/>
      <c r="BK10" s="52"/>
      <c r="BL10" s="53" t="s">
        <v>185</v>
      </c>
      <c r="BM10" s="452" t="str">
        <f>TRIM('1. Artikeldata Grund'!D10)</f>
        <v/>
      </c>
    </row>
    <row r="11" spans="1:65" s="7" customFormat="1" ht="15" customHeight="1" x14ac:dyDescent="0.2">
      <c r="A11" s="21">
        <v>7</v>
      </c>
      <c r="B11" s="528" t="str">
        <f>'APH Kategorichef'!H11</f>
        <v>Välj…</v>
      </c>
      <c r="C11" s="528" t="str">
        <f>'APH Kategorichef'!J11</f>
        <v>Välj…</v>
      </c>
      <c r="D11" s="46">
        <f>'APH Kategorichef'!D11</f>
        <v>0</v>
      </c>
      <c r="E11" s="47" t="str">
        <f>TRIM(LEFT('1. Artikeldata Grund'!E11,30))</f>
        <v/>
      </c>
      <c r="F11" s="404" t="str">
        <f>IFERROR(TRIM(RIGHT('1. Artikeldata Grund'!E11,LEN('1. Artikeldata Grund'!E11)-30)),"")</f>
        <v/>
      </c>
      <c r="G11" s="48" t="str">
        <f>TRIM('APH Kategorichef'!K11)</f>
        <v>Välj….</v>
      </c>
      <c r="H11" s="27">
        <f>'APH Kategorichef'!L11</f>
        <v>910</v>
      </c>
      <c r="I11" s="27">
        <v>99</v>
      </c>
      <c r="J11" s="117"/>
      <c r="K11" s="48" t="s">
        <v>181</v>
      </c>
      <c r="L11" s="48" t="str">
        <f>IF('APH MD APH Specifika'!BD11="J","J","N")</f>
        <v>N</v>
      </c>
      <c r="M11" s="118"/>
      <c r="N11" s="48" t="s">
        <v>182</v>
      </c>
      <c r="O11" s="119"/>
      <c r="P11" s="48" t="s">
        <v>183</v>
      </c>
      <c r="Q11" s="27">
        <v>0</v>
      </c>
      <c r="R11" s="117"/>
      <c r="S11" s="117"/>
      <c r="T11" s="117"/>
      <c r="U11" s="117"/>
      <c r="V11" s="117"/>
      <c r="W11" s="27">
        <v>1</v>
      </c>
      <c r="X11" s="27">
        <v>1</v>
      </c>
      <c r="Y11" s="48" t="s">
        <v>182</v>
      </c>
      <c r="Z11" s="48" t="s">
        <v>182</v>
      </c>
      <c r="AA11" s="48" t="s">
        <v>182</v>
      </c>
      <c r="AB11" s="119"/>
      <c r="AC11" s="119"/>
      <c r="AD11" s="119"/>
      <c r="AE11" s="119"/>
      <c r="AF11" s="119"/>
      <c r="AG11" s="119"/>
      <c r="AH11" s="48" t="s">
        <v>182</v>
      </c>
      <c r="AI11" s="27" t="str">
        <f>TRIM(LEFT('1. Artikeldata Grund'!G11,6))</f>
        <v/>
      </c>
      <c r="AJ11" s="491" cm="1">
        <f t="array" ref="AJ11">_xlfn.IFS(AV11="1",20,AV11="2",20,AV11="3",20,AV11="0",99,AV11="",99)</f>
        <v>99</v>
      </c>
      <c r="AK11" s="50" t="s">
        <v>184</v>
      </c>
      <c r="AL11" s="50" t="s">
        <v>184</v>
      </c>
      <c r="AM11" s="117"/>
      <c r="AN11" s="48"/>
      <c r="AO11" s="48"/>
      <c r="AP11" s="48" t="str">
        <f>'4. Inköpsdata'!E11</f>
        <v>ST</v>
      </c>
      <c r="AQ11" s="51">
        <f>'4. Inköpsdata'!G11</f>
        <v>1</v>
      </c>
      <c r="AR11" s="27" t="str">
        <f>TRIM('APH Kategorichef'!N11)</f>
        <v/>
      </c>
      <c r="AS11" s="118"/>
      <c r="AT11" s="48" t="str">
        <f>LEFT('1. Artikeldata Grund'!H11,2)</f>
        <v>Vä</v>
      </c>
      <c r="AU11" s="27" t="str" cm="1">
        <f t="array" ref="AU11">_xlfn.IFS('1. Artikeldata Grund'!I11="","",'1. Artikeldata Grund'!I11=Tabeller!$I$3,"",'1. Artikeldata Grund'!I11=Tabeller!$I$4,"",'1. Artikeldata Grund'!I11=Tabeller!$I$5,LEFT('1. Artikeldata Grund'!I11,1),'1. Artikeldata Grund'!I11=Tabeller!$I$6,LEFT('1. Artikeldata Grund'!I11,1))</f>
        <v/>
      </c>
      <c r="AV11" s="27" t="str" cm="1">
        <f t="array" ref="AV11">_xlfn.IFS('1. Artikeldata Grund'!J11="","",'1. Artikeldata Grund'!J11=Tabeller!$J$3,"",'1. Artikeldata Grund'!J11=Tabeller!$J$4,"",'1. Artikeldata Grund'!J11=Tabeller!$J$5,LEFT('1. Artikeldata Grund'!J11,1),'1. Artikeldata Grund'!J11=Tabeller!$J$6,LEFT('1. Artikeldata Grund'!J11,1),'1. Artikeldata Grund'!J11=Tabeller!$J$7,LEFT('1. Artikeldata Grund'!J11,1))</f>
        <v/>
      </c>
      <c r="AW11" s="27"/>
      <c r="AX11" s="27">
        <f>IF('APH Kategorichef'!J11=Tabeller!$AH$4,2,1)</f>
        <v>1</v>
      </c>
      <c r="AY11" s="27" t="str" cm="1">
        <f t="array" ref="AY11">IF('APH Kategorichef'!J11=Tabeller!$AH$4,99,IFERROR(_xlfn.IFS('4. Inköpsdata'!L11=25%,41,'4. Inköpsdata'!L11=12%,42,'4. Inköpsdata'!L11=6%,43,'4. Inköpsdata'!L11="Momsfritt",38),""))</f>
        <v/>
      </c>
      <c r="AZ11" s="52" t="e">
        <f>IF('APH Kategorichef'!J11=Tabeller!$AH$4,'4. Inköpsdata'!J11,ROUND('APH Kategorichef'!AA11,2))</f>
        <v>#VALUE!</v>
      </c>
      <c r="BA11" s="52" t="e">
        <f>IF('APH Kategorichef'!J11=Tabeller!$AH$4,0.01,ROUND('4. Inköpsdata'!J11,2))</f>
        <v>#VALUE!</v>
      </c>
      <c r="BB11" s="27" t="str">
        <f>TRIM(RIGHT('1. Artikeldata Grund'!G11,2))</f>
        <v/>
      </c>
      <c r="BC11" s="136"/>
      <c r="BD11" s="48" t="s">
        <v>182</v>
      </c>
      <c r="BE11" s="119"/>
      <c r="BF11" s="50" t="s">
        <v>184</v>
      </c>
      <c r="BG11" s="136"/>
      <c r="BH11" s="52"/>
      <c r="BI11" s="52"/>
      <c r="BJ11" s="52"/>
      <c r="BK11" s="52"/>
      <c r="BL11" s="53" t="s">
        <v>185</v>
      </c>
      <c r="BM11" s="452" t="str">
        <f>TRIM('1. Artikeldata Grund'!D11)</f>
        <v/>
      </c>
    </row>
    <row r="12" spans="1:65" s="7" customFormat="1" ht="15" customHeight="1" x14ac:dyDescent="0.2">
      <c r="A12" s="21">
        <v>8</v>
      </c>
      <c r="B12" s="528" t="str">
        <f>'APH Kategorichef'!H12</f>
        <v>Välj…</v>
      </c>
      <c r="C12" s="528" t="str">
        <f>'APH Kategorichef'!J12</f>
        <v>Välj…</v>
      </c>
      <c r="D12" s="46">
        <f>'APH Kategorichef'!D12</f>
        <v>0</v>
      </c>
      <c r="E12" s="47" t="str">
        <f>TRIM(LEFT('1. Artikeldata Grund'!E12,30))</f>
        <v/>
      </c>
      <c r="F12" s="404" t="str">
        <f>IFERROR(TRIM(RIGHT('1. Artikeldata Grund'!E12,LEN('1. Artikeldata Grund'!E12)-30)),"")</f>
        <v/>
      </c>
      <c r="G12" s="48" t="str">
        <f>TRIM('APH Kategorichef'!K12)</f>
        <v>Välj….</v>
      </c>
      <c r="H12" s="27">
        <f>'APH Kategorichef'!L12</f>
        <v>910</v>
      </c>
      <c r="I12" s="27">
        <v>99</v>
      </c>
      <c r="J12" s="117"/>
      <c r="K12" s="48" t="s">
        <v>181</v>
      </c>
      <c r="L12" s="48" t="str">
        <f>IF('APH MD APH Specifika'!BD12="J","J","N")</f>
        <v>N</v>
      </c>
      <c r="M12" s="118"/>
      <c r="N12" s="48" t="s">
        <v>182</v>
      </c>
      <c r="O12" s="119"/>
      <c r="P12" s="48" t="s">
        <v>183</v>
      </c>
      <c r="Q12" s="27">
        <v>0</v>
      </c>
      <c r="R12" s="117"/>
      <c r="S12" s="117"/>
      <c r="T12" s="117"/>
      <c r="U12" s="117"/>
      <c r="V12" s="117"/>
      <c r="W12" s="27">
        <v>1</v>
      </c>
      <c r="X12" s="27">
        <v>1</v>
      </c>
      <c r="Y12" s="48" t="s">
        <v>182</v>
      </c>
      <c r="Z12" s="48" t="s">
        <v>182</v>
      </c>
      <c r="AA12" s="48" t="s">
        <v>182</v>
      </c>
      <c r="AB12" s="119"/>
      <c r="AC12" s="119"/>
      <c r="AD12" s="119"/>
      <c r="AE12" s="119"/>
      <c r="AF12" s="119"/>
      <c r="AG12" s="119"/>
      <c r="AH12" s="48" t="s">
        <v>182</v>
      </c>
      <c r="AI12" s="27" t="str">
        <f>TRIM(LEFT('1. Artikeldata Grund'!G12,6))</f>
        <v/>
      </c>
      <c r="AJ12" s="491" cm="1">
        <f t="array" ref="AJ12">_xlfn.IFS(AV12="1",20,AV12="2",20,AV12="3",20,AV12="0",99,AV12="",99)</f>
        <v>99</v>
      </c>
      <c r="AK12" s="50" t="s">
        <v>184</v>
      </c>
      <c r="AL12" s="50" t="s">
        <v>184</v>
      </c>
      <c r="AM12" s="117"/>
      <c r="AN12" s="48"/>
      <c r="AO12" s="48"/>
      <c r="AP12" s="48" t="str">
        <f>'4. Inköpsdata'!E12</f>
        <v>ST</v>
      </c>
      <c r="AQ12" s="51">
        <f>'4. Inköpsdata'!G12</f>
        <v>1</v>
      </c>
      <c r="AR12" s="27" t="str">
        <f>TRIM('APH Kategorichef'!N12)</f>
        <v/>
      </c>
      <c r="AS12" s="118"/>
      <c r="AT12" s="48" t="str">
        <f>LEFT('1. Artikeldata Grund'!H12,2)</f>
        <v>Vä</v>
      </c>
      <c r="AU12" s="27" t="str" cm="1">
        <f t="array" ref="AU12">_xlfn.IFS('1. Artikeldata Grund'!I12="","",'1. Artikeldata Grund'!I12=Tabeller!$I$3,"",'1. Artikeldata Grund'!I12=Tabeller!$I$4,"",'1. Artikeldata Grund'!I12=Tabeller!$I$5,LEFT('1. Artikeldata Grund'!I12,1),'1. Artikeldata Grund'!I12=Tabeller!$I$6,LEFT('1. Artikeldata Grund'!I12,1))</f>
        <v/>
      </c>
      <c r="AV12" s="27" t="str" cm="1">
        <f t="array" ref="AV12">_xlfn.IFS('1. Artikeldata Grund'!J12="","",'1. Artikeldata Grund'!J12=Tabeller!$J$3,"",'1. Artikeldata Grund'!J12=Tabeller!$J$4,"",'1. Artikeldata Grund'!J12=Tabeller!$J$5,LEFT('1. Artikeldata Grund'!J12,1),'1. Artikeldata Grund'!J12=Tabeller!$J$6,LEFT('1. Artikeldata Grund'!J12,1),'1. Artikeldata Grund'!J12=Tabeller!$J$7,LEFT('1. Artikeldata Grund'!J12,1))</f>
        <v/>
      </c>
      <c r="AW12" s="27"/>
      <c r="AX12" s="27">
        <f>IF('APH Kategorichef'!J12=Tabeller!$AH$4,2,1)</f>
        <v>1</v>
      </c>
      <c r="AY12" s="27" t="str" cm="1">
        <f t="array" ref="AY12">IF('APH Kategorichef'!J12=Tabeller!$AH$4,99,IFERROR(_xlfn.IFS('4. Inköpsdata'!L12=25%,41,'4. Inköpsdata'!L12=12%,42,'4. Inköpsdata'!L12=6%,43,'4. Inköpsdata'!L12="Momsfritt",38),""))</f>
        <v/>
      </c>
      <c r="AZ12" s="52" t="e">
        <f>IF('APH Kategorichef'!J12=Tabeller!$AH$4,'4. Inköpsdata'!J12,ROUND('APH Kategorichef'!AA12,2))</f>
        <v>#VALUE!</v>
      </c>
      <c r="BA12" s="52" t="e">
        <f>IF('APH Kategorichef'!J12=Tabeller!$AH$4,0.01,ROUND('4. Inköpsdata'!J12,2))</f>
        <v>#VALUE!</v>
      </c>
      <c r="BB12" s="27" t="str">
        <f>TRIM(RIGHT('1. Artikeldata Grund'!G12,2))</f>
        <v/>
      </c>
      <c r="BC12" s="136"/>
      <c r="BD12" s="48" t="s">
        <v>182</v>
      </c>
      <c r="BE12" s="119"/>
      <c r="BF12" s="50" t="s">
        <v>184</v>
      </c>
      <c r="BG12" s="136"/>
      <c r="BH12" s="52"/>
      <c r="BI12" s="52"/>
      <c r="BJ12" s="52"/>
      <c r="BK12" s="52"/>
      <c r="BL12" s="53" t="s">
        <v>185</v>
      </c>
      <c r="BM12" s="452" t="str">
        <f>TRIM('1. Artikeldata Grund'!D12)</f>
        <v/>
      </c>
    </row>
    <row r="13" spans="1:65" s="7" customFormat="1" ht="15" customHeight="1" x14ac:dyDescent="0.2">
      <c r="A13" s="21">
        <v>9</v>
      </c>
      <c r="B13" s="528" t="str">
        <f>'APH Kategorichef'!H13</f>
        <v>Välj…</v>
      </c>
      <c r="C13" s="528" t="str">
        <f>'APH Kategorichef'!J13</f>
        <v>Välj…</v>
      </c>
      <c r="D13" s="46">
        <f>'APH Kategorichef'!D13</f>
        <v>0</v>
      </c>
      <c r="E13" s="47" t="str">
        <f>TRIM(LEFT('1. Artikeldata Grund'!E13,30))</f>
        <v/>
      </c>
      <c r="F13" s="404" t="str">
        <f>IFERROR(TRIM(RIGHT('1. Artikeldata Grund'!E13,LEN('1. Artikeldata Grund'!E13)-30)),"")</f>
        <v/>
      </c>
      <c r="G13" s="48" t="str">
        <f>TRIM('APH Kategorichef'!K13)</f>
        <v>Välj….</v>
      </c>
      <c r="H13" s="27">
        <f>'APH Kategorichef'!L13</f>
        <v>910</v>
      </c>
      <c r="I13" s="27">
        <v>99</v>
      </c>
      <c r="J13" s="117"/>
      <c r="K13" s="48" t="s">
        <v>181</v>
      </c>
      <c r="L13" s="48" t="str">
        <f>IF('APH MD APH Specifika'!BD13="J","J","N")</f>
        <v>N</v>
      </c>
      <c r="M13" s="118"/>
      <c r="N13" s="48" t="s">
        <v>182</v>
      </c>
      <c r="O13" s="119"/>
      <c r="P13" s="48" t="s">
        <v>183</v>
      </c>
      <c r="Q13" s="27">
        <v>0</v>
      </c>
      <c r="R13" s="117"/>
      <c r="S13" s="117"/>
      <c r="T13" s="117"/>
      <c r="U13" s="117"/>
      <c r="V13" s="117"/>
      <c r="W13" s="27">
        <v>1</v>
      </c>
      <c r="X13" s="27">
        <v>1</v>
      </c>
      <c r="Y13" s="48" t="s">
        <v>182</v>
      </c>
      <c r="Z13" s="48" t="s">
        <v>182</v>
      </c>
      <c r="AA13" s="48" t="s">
        <v>182</v>
      </c>
      <c r="AB13" s="119"/>
      <c r="AC13" s="119"/>
      <c r="AD13" s="119"/>
      <c r="AE13" s="119"/>
      <c r="AF13" s="119"/>
      <c r="AG13" s="119"/>
      <c r="AH13" s="48" t="s">
        <v>182</v>
      </c>
      <c r="AI13" s="27" t="str">
        <f>TRIM(LEFT('1. Artikeldata Grund'!G13,6))</f>
        <v/>
      </c>
      <c r="AJ13" s="491" cm="1">
        <f t="array" ref="AJ13">_xlfn.IFS(AV13="1",20,AV13="2",20,AV13="3",20,AV13="0",99,AV13="",99)</f>
        <v>99</v>
      </c>
      <c r="AK13" s="50" t="s">
        <v>184</v>
      </c>
      <c r="AL13" s="50" t="s">
        <v>184</v>
      </c>
      <c r="AM13" s="117"/>
      <c r="AN13" s="48"/>
      <c r="AO13" s="48"/>
      <c r="AP13" s="48" t="str">
        <f>'4. Inköpsdata'!E13</f>
        <v>ST</v>
      </c>
      <c r="AQ13" s="51">
        <f>'4. Inköpsdata'!G13</f>
        <v>1</v>
      </c>
      <c r="AR13" s="27" t="str">
        <f>TRIM('APH Kategorichef'!N13)</f>
        <v/>
      </c>
      <c r="AS13" s="118"/>
      <c r="AT13" s="48" t="str">
        <f>LEFT('1. Artikeldata Grund'!H13,2)</f>
        <v>Vä</v>
      </c>
      <c r="AU13" s="27" t="str" cm="1">
        <f t="array" ref="AU13">_xlfn.IFS('1. Artikeldata Grund'!I13="","",'1. Artikeldata Grund'!I13=Tabeller!$I$3,"",'1. Artikeldata Grund'!I13=Tabeller!$I$4,"",'1. Artikeldata Grund'!I13=Tabeller!$I$5,LEFT('1. Artikeldata Grund'!I13,1),'1. Artikeldata Grund'!I13=Tabeller!$I$6,LEFT('1. Artikeldata Grund'!I13,1))</f>
        <v/>
      </c>
      <c r="AV13" s="27" t="str" cm="1">
        <f t="array" ref="AV13">_xlfn.IFS('1. Artikeldata Grund'!J13="","",'1. Artikeldata Grund'!J13=Tabeller!$J$3,"",'1. Artikeldata Grund'!J13=Tabeller!$J$4,"",'1. Artikeldata Grund'!J13=Tabeller!$J$5,LEFT('1. Artikeldata Grund'!J13,1),'1. Artikeldata Grund'!J13=Tabeller!$J$6,LEFT('1. Artikeldata Grund'!J13,1),'1. Artikeldata Grund'!J13=Tabeller!$J$7,LEFT('1. Artikeldata Grund'!J13,1))</f>
        <v/>
      </c>
      <c r="AW13" s="27"/>
      <c r="AX13" s="27">
        <f>IF('APH Kategorichef'!J13=Tabeller!$AH$4,2,1)</f>
        <v>1</v>
      </c>
      <c r="AY13" s="27" t="str" cm="1">
        <f t="array" ref="AY13">IF('APH Kategorichef'!J13=Tabeller!$AH$4,99,IFERROR(_xlfn.IFS('4. Inköpsdata'!L13=25%,41,'4. Inköpsdata'!L13=12%,42,'4. Inköpsdata'!L13=6%,43,'4. Inköpsdata'!L13="Momsfritt",38),""))</f>
        <v/>
      </c>
      <c r="AZ13" s="52" t="e">
        <f>IF('APH Kategorichef'!J13=Tabeller!$AH$4,'4. Inköpsdata'!J13,ROUND('APH Kategorichef'!AA13,2))</f>
        <v>#VALUE!</v>
      </c>
      <c r="BA13" s="52" t="e">
        <f>IF('APH Kategorichef'!J13=Tabeller!$AH$4,0.01,ROUND('4. Inköpsdata'!J13,2))</f>
        <v>#VALUE!</v>
      </c>
      <c r="BB13" s="27" t="str">
        <f>TRIM(RIGHT('1. Artikeldata Grund'!G13,2))</f>
        <v/>
      </c>
      <c r="BC13" s="136"/>
      <c r="BD13" s="48" t="s">
        <v>182</v>
      </c>
      <c r="BE13" s="119"/>
      <c r="BF13" s="50" t="s">
        <v>184</v>
      </c>
      <c r="BG13" s="136"/>
      <c r="BH13" s="52"/>
      <c r="BI13" s="52"/>
      <c r="BJ13" s="52"/>
      <c r="BK13" s="52"/>
      <c r="BL13" s="53" t="s">
        <v>185</v>
      </c>
      <c r="BM13" s="452" t="str">
        <f>TRIM('1. Artikeldata Grund'!D13)</f>
        <v/>
      </c>
    </row>
    <row r="14" spans="1:65" s="7" customFormat="1" ht="15" customHeight="1" x14ac:dyDescent="0.2">
      <c r="A14" s="21">
        <v>10</v>
      </c>
      <c r="B14" s="528" t="str">
        <f>'APH Kategorichef'!H14</f>
        <v>Välj…</v>
      </c>
      <c r="C14" s="528" t="str">
        <f>'APH Kategorichef'!J14</f>
        <v>Välj…</v>
      </c>
      <c r="D14" s="46">
        <f>'APH Kategorichef'!D14</f>
        <v>0</v>
      </c>
      <c r="E14" s="47" t="str">
        <f>TRIM(LEFT('1. Artikeldata Grund'!E14,30))</f>
        <v/>
      </c>
      <c r="F14" s="404" t="str">
        <f>IFERROR(TRIM(RIGHT('1. Artikeldata Grund'!E14,LEN('1. Artikeldata Grund'!E14)-30)),"")</f>
        <v/>
      </c>
      <c r="G14" s="48" t="str">
        <f>TRIM('APH Kategorichef'!K14)</f>
        <v>Välj….</v>
      </c>
      <c r="H14" s="27">
        <f>'APH Kategorichef'!L14</f>
        <v>910</v>
      </c>
      <c r="I14" s="27">
        <v>99</v>
      </c>
      <c r="J14" s="117"/>
      <c r="K14" s="48" t="s">
        <v>181</v>
      </c>
      <c r="L14" s="48" t="str">
        <f>IF('APH MD APH Specifika'!BD14="J","J","N")</f>
        <v>N</v>
      </c>
      <c r="M14" s="118"/>
      <c r="N14" s="48" t="s">
        <v>182</v>
      </c>
      <c r="O14" s="119"/>
      <c r="P14" s="48" t="s">
        <v>183</v>
      </c>
      <c r="Q14" s="27">
        <v>0</v>
      </c>
      <c r="R14" s="117"/>
      <c r="S14" s="117"/>
      <c r="T14" s="117"/>
      <c r="U14" s="117"/>
      <c r="V14" s="117"/>
      <c r="W14" s="27">
        <v>1</v>
      </c>
      <c r="X14" s="27">
        <v>1</v>
      </c>
      <c r="Y14" s="48" t="s">
        <v>182</v>
      </c>
      <c r="Z14" s="48" t="s">
        <v>182</v>
      </c>
      <c r="AA14" s="48" t="s">
        <v>182</v>
      </c>
      <c r="AB14" s="119"/>
      <c r="AC14" s="119"/>
      <c r="AD14" s="119"/>
      <c r="AE14" s="119"/>
      <c r="AF14" s="119"/>
      <c r="AG14" s="119"/>
      <c r="AH14" s="48" t="s">
        <v>182</v>
      </c>
      <c r="AI14" s="27" t="str">
        <f>TRIM(LEFT('1. Artikeldata Grund'!G14,6))</f>
        <v/>
      </c>
      <c r="AJ14" s="491" cm="1">
        <f t="array" ref="AJ14">_xlfn.IFS(AV14="1",20,AV14="2",20,AV14="3",20,AV14="0",99,AV14="",99)</f>
        <v>99</v>
      </c>
      <c r="AK14" s="50" t="s">
        <v>184</v>
      </c>
      <c r="AL14" s="50" t="s">
        <v>184</v>
      </c>
      <c r="AM14" s="117"/>
      <c r="AN14" s="48"/>
      <c r="AO14" s="48"/>
      <c r="AP14" s="48" t="str">
        <f>'4. Inköpsdata'!E14</f>
        <v>ST</v>
      </c>
      <c r="AQ14" s="51">
        <f>'4. Inköpsdata'!G14</f>
        <v>1</v>
      </c>
      <c r="AR14" s="27" t="str">
        <f>TRIM('APH Kategorichef'!N14)</f>
        <v/>
      </c>
      <c r="AS14" s="118"/>
      <c r="AT14" s="48" t="str">
        <f>LEFT('1. Artikeldata Grund'!H14,2)</f>
        <v>Vä</v>
      </c>
      <c r="AU14" s="27" t="str" cm="1">
        <f t="array" ref="AU14">_xlfn.IFS('1. Artikeldata Grund'!I14="","",'1. Artikeldata Grund'!I14=Tabeller!$I$3,"",'1. Artikeldata Grund'!I14=Tabeller!$I$4,"",'1. Artikeldata Grund'!I14=Tabeller!$I$5,LEFT('1. Artikeldata Grund'!I14,1),'1. Artikeldata Grund'!I14=Tabeller!$I$6,LEFT('1. Artikeldata Grund'!I14,1))</f>
        <v/>
      </c>
      <c r="AV14" s="27" t="str" cm="1">
        <f t="array" ref="AV14">_xlfn.IFS('1. Artikeldata Grund'!J14="","",'1. Artikeldata Grund'!J14=Tabeller!$J$3,"",'1. Artikeldata Grund'!J14=Tabeller!$J$4,"",'1. Artikeldata Grund'!J14=Tabeller!$J$5,LEFT('1. Artikeldata Grund'!J14,1),'1. Artikeldata Grund'!J14=Tabeller!$J$6,LEFT('1. Artikeldata Grund'!J14,1),'1. Artikeldata Grund'!J14=Tabeller!$J$7,LEFT('1. Artikeldata Grund'!J14,1))</f>
        <v/>
      </c>
      <c r="AW14" s="27"/>
      <c r="AX14" s="27">
        <f>IF('APH Kategorichef'!J14=Tabeller!$AH$4,2,1)</f>
        <v>1</v>
      </c>
      <c r="AY14" s="27" t="str" cm="1">
        <f t="array" ref="AY14">IF('APH Kategorichef'!J14=Tabeller!$AH$4,99,IFERROR(_xlfn.IFS('4. Inköpsdata'!L14=25%,41,'4. Inköpsdata'!L14=12%,42,'4. Inköpsdata'!L14=6%,43,'4. Inköpsdata'!L14="Momsfritt",38),""))</f>
        <v/>
      </c>
      <c r="AZ14" s="52" t="e">
        <f>IF('APH Kategorichef'!J14=Tabeller!$AH$4,'4. Inköpsdata'!J14,ROUND('APH Kategorichef'!AA14,2))</f>
        <v>#VALUE!</v>
      </c>
      <c r="BA14" s="52" t="e">
        <f>IF('APH Kategorichef'!J14=Tabeller!$AH$4,0.01,ROUND('4. Inköpsdata'!J14,2))</f>
        <v>#VALUE!</v>
      </c>
      <c r="BB14" s="27" t="str">
        <f>TRIM(RIGHT('1. Artikeldata Grund'!G14,2))</f>
        <v/>
      </c>
      <c r="BC14" s="136"/>
      <c r="BD14" s="48" t="s">
        <v>182</v>
      </c>
      <c r="BE14" s="119"/>
      <c r="BF14" s="50" t="s">
        <v>184</v>
      </c>
      <c r="BG14" s="136"/>
      <c r="BH14" s="52"/>
      <c r="BI14" s="52"/>
      <c r="BJ14" s="52"/>
      <c r="BK14" s="52"/>
      <c r="BL14" s="53" t="s">
        <v>185</v>
      </c>
      <c r="BM14" s="452" t="str">
        <f>TRIM('1. Artikeldata Grund'!D14)</f>
        <v/>
      </c>
    </row>
    <row r="15" spans="1:65" s="7" customFormat="1" ht="15" customHeight="1" x14ac:dyDescent="0.2">
      <c r="A15" s="21">
        <v>11</v>
      </c>
      <c r="B15" s="528" t="str">
        <f>'APH Kategorichef'!H15</f>
        <v>Välj…</v>
      </c>
      <c r="C15" s="528" t="str">
        <f>'APH Kategorichef'!J15</f>
        <v>Välj…</v>
      </c>
      <c r="D15" s="46">
        <f>'APH Kategorichef'!D15</f>
        <v>0</v>
      </c>
      <c r="E15" s="47" t="str">
        <f>TRIM(LEFT('1. Artikeldata Grund'!E15,30))</f>
        <v/>
      </c>
      <c r="F15" s="404" t="str">
        <f>IFERROR(TRIM(RIGHT('1. Artikeldata Grund'!E15,LEN('1. Artikeldata Grund'!E15)-30)),"")</f>
        <v/>
      </c>
      <c r="G15" s="48" t="str">
        <f>TRIM('APH Kategorichef'!K15)</f>
        <v>Välj….</v>
      </c>
      <c r="H15" s="27">
        <f>'APH Kategorichef'!L15</f>
        <v>910</v>
      </c>
      <c r="I15" s="27">
        <v>99</v>
      </c>
      <c r="J15" s="117"/>
      <c r="K15" s="48" t="s">
        <v>181</v>
      </c>
      <c r="L15" s="48" t="str">
        <f>IF('APH MD APH Specifika'!BD15="J","J","N")</f>
        <v>N</v>
      </c>
      <c r="M15" s="118"/>
      <c r="N15" s="48" t="s">
        <v>182</v>
      </c>
      <c r="O15" s="119"/>
      <c r="P15" s="48" t="s">
        <v>183</v>
      </c>
      <c r="Q15" s="27">
        <v>0</v>
      </c>
      <c r="R15" s="117"/>
      <c r="S15" s="117"/>
      <c r="T15" s="117"/>
      <c r="U15" s="117"/>
      <c r="V15" s="117"/>
      <c r="W15" s="27">
        <v>1</v>
      </c>
      <c r="X15" s="27">
        <v>1</v>
      </c>
      <c r="Y15" s="48" t="s">
        <v>182</v>
      </c>
      <c r="Z15" s="48" t="s">
        <v>182</v>
      </c>
      <c r="AA15" s="48" t="s">
        <v>182</v>
      </c>
      <c r="AB15" s="119"/>
      <c r="AC15" s="119"/>
      <c r="AD15" s="119"/>
      <c r="AE15" s="119"/>
      <c r="AF15" s="119"/>
      <c r="AG15" s="119"/>
      <c r="AH15" s="48" t="s">
        <v>182</v>
      </c>
      <c r="AI15" s="27" t="str">
        <f>TRIM(LEFT('1. Artikeldata Grund'!G15,6))</f>
        <v/>
      </c>
      <c r="AJ15" s="491" cm="1">
        <f t="array" ref="AJ15">_xlfn.IFS(AV15="1",20,AV15="2",20,AV15="3",20,AV15="0",99,AV15="",99)</f>
        <v>99</v>
      </c>
      <c r="AK15" s="50" t="s">
        <v>184</v>
      </c>
      <c r="AL15" s="50" t="s">
        <v>184</v>
      </c>
      <c r="AM15" s="117"/>
      <c r="AN15" s="48"/>
      <c r="AO15" s="48"/>
      <c r="AP15" s="48" t="str">
        <f>'4. Inköpsdata'!E15</f>
        <v>ST</v>
      </c>
      <c r="AQ15" s="51">
        <f>'4. Inköpsdata'!G15</f>
        <v>1</v>
      </c>
      <c r="AR15" s="27" t="str">
        <f>TRIM('APH Kategorichef'!N15)</f>
        <v/>
      </c>
      <c r="AS15" s="118"/>
      <c r="AT15" s="48" t="str">
        <f>LEFT('1. Artikeldata Grund'!H15,2)</f>
        <v>Vä</v>
      </c>
      <c r="AU15" s="27" t="str" cm="1">
        <f t="array" ref="AU15">_xlfn.IFS('1. Artikeldata Grund'!I15="","",'1. Artikeldata Grund'!I15=Tabeller!$I$3,"",'1. Artikeldata Grund'!I15=Tabeller!$I$4,"",'1. Artikeldata Grund'!I15=Tabeller!$I$5,LEFT('1. Artikeldata Grund'!I15,1),'1. Artikeldata Grund'!I15=Tabeller!$I$6,LEFT('1. Artikeldata Grund'!I15,1))</f>
        <v/>
      </c>
      <c r="AV15" s="27" t="str" cm="1">
        <f t="array" ref="AV15">_xlfn.IFS('1. Artikeldata Grund'!J15="","",'1. Artikeldata Grund'!J15=Tabeller!$J$3,"",'1. Artikeldata Grund'!J15=Tabeller!$J$4,"",'1. Artikeldata Grund'!J15=Tabeller!$J$5,LEFT('1. Artikeldata Grund'!J15,1),'1. Artikeldata Grund'!J15=Tabeller!$J$6,LEFT('1. Artikeldata Grund'!J15,1),'1. Artikeldata Grund'!J15=Tabeller!$J$7,LEFT('1. Artikeldata Grund'!J15,1))</f>
        <v/>
      </c>
      <c r="AW15" s="27"/>
      <c r="AX15" s="27">
        <f>IF('APH Kategorichef'!J15=Tabeller!$AH$4,2,1)</f>
        <v>1</v>
      </c>
      <c r="AY15" s="27" t="str" cm="1">
        <f t="array" ref="AY15">IF('APH Kategorichef'!J15=Tabeller!$AH$4,99,IFERROR(_xlfn.IFS('4. Inköpsdata'!L15=25%,41,'4. Inköpsdata'!L15=12%,42,'4. Inköpsdata'!L15=6%,43,'4. Inköpsdata'!L15="Momsfritt",38),""))</f>
        <v/>
      </c>
      <c r="AZ15" s="52" t="e">
        <f>IF('APH Kategorichef'!J15=Tabeller!$AH$4,'4. Inköpsdata'!J15,ROUND('APH Kategorichef'!AA15,2))</f>
        <v>#VALUE!</v>
      </c>
      <c r="BA15" s="52" t="e">
        <f>IF('APH Kategorichef'!J15=Tabeller!$AH$4,0.01,ROUND('4. Inköpsdata'!J15,2))</f>
        <v>#VALUE!</v>
      </c>
      <c r="BB15" s="27" t="str">
        <f>TRIM(RIGHT('1. Artikeldata Grund'!G15,2))</f>
        <v/>
      </c>
      <c r="BC15" s="136"/>
      <c r="BD15" s="48" t="s">
        <v>182</v>
      </c>
      <c r="BE15" s="119"/>
      <c r="BF15" s="50" t="s">
        <v>184</v>
      </c>
      <c r="BG15" s="136"/>
      <c r="BH15" s="52"/>
      <c r="BI15" s="52"/>
      <c r="BJ15" s="52"/>
      <c r="BK15" s="52"/>
      <c r="BL15" s="53" t="s">
        <v>185</v>
      </c>
      <c r="BM15" s="452" t="str">
        <f>TRIM('1. Artikeldata Grund'!D15)</f>
        <v/>
      </c>
    </row>
    <row r="16" spans="1:65" s="7" customFormat="1" ht="15" customHeight="1" x14ac:dyDescent="0.2">
      <c r="A16" s="21">
        <v>12</v>
      </c>
      <c r="B16" s="528" t="str">
        <f>'APH Kategorichef'!H16</f>
        <v>Välj…</v>
      </c>
      <c r="C16" s="528" t="str">
        <f>'APH Kategorichef'!J16</f>
        <v>Välj…</v>
      </c>
      <c r="D16" s="46">
        <f>'APH Kategorichef'!D16</f>
        <v>0</v>
      </c>
      <c r="E16" s="47" t="str">
        <f>TRIM(LEFT('1. Artikeldata Grund'!E16,30))</f>
        <v/>
      </c>
      <c r="F16" s="404" t="str">
        <f>IFERROR(TRIM(RIGHT('1. Artikeldata Grund'!E16,LEN('1. Artikeldata Grund'!E16)-30)),"")</f>
        <v/>
      </c>
      <c r="G16" s="48" t="str">
        <f>TRIM('APH Kategorichef'!K16)</f>
        <v>Välj….</v>
      </c>
      <c r="H16" s="27">
        <f>'APH Kategorichef'!L16</f>
        <v>910</v>
      </c>
      <c r="I16" s="27">
        <v>99</v>
      </c>
      <c r="J16" s="117"/>
      <c r="K16" s="48" t="s">
        <v>181</v>
      </c>
      <c r="L16" s="48" t="str">
        <f>IF('APH MD APH Specifika'!BD16="J","J","N")</f>
        <v>N</v>
      </c>
      <c r="M16" s="118"/>
      <c r="N16" s="48" t="s">
        <v>182</v>
      </c>
      <c r="O16" s="119"/>
      <c r="P16" s="48" t="s">
        <v>183</v>
      </c>
      <c r="Q16" s="27">
        <v>0</v>
      </c>
      <c r="R16" s="117"/>
      <c r="S16" s="117"/>
      <c r="T16" s="117"/>
      <c r="U16" s="117"/>
      <c r="V16" s="117"/>
      <c r="W16" s="27">
        <v>1</v>
      </c>
      <c r="X16" s="27">
        <v>1</v>
      </c>
      <c r="Y16" s="48" t="s">
        <v>182</v>
      </c>
      <c r="Z16" s="48" t="s">
        <v>182</v>
      </c>
      <c r="AA16" s="48" t="s">
        <v>182</v>
      </c>
      <c r="AB16" s="119"/>
      <c r="AC16" s="119"/>
      <c r="AD16" s="119"/>
      <c r="AE16" s="119"/>
      <c r="AF16" s="119"/>
      <c r="AG16" s="119"/>
      <c r="AH16" s="48" t="s">
        <v>182</v>
      </c>
      <c r="AI16" s="27" t="str">
        <f>TRIM(LEFT('1. Artikeldata Grund'!G16,6))</f>
        <v/>
      </c>
      <c r="AJ16" s="491" cm="1">
        <f t="array" ref="AJ16">_xlfn.IFS(AV16="1",20,AV16="2",20,AV16="3",20,AV16="0",99,AV16="",99)</f>
        <v>99</v>
      </c>
      <c r="AK16" s="50" t="s">
        <v>184</v>
      </c>
      <c r="AL16" s="50" t="s">
        <v>184</v>
      </c>
      <c r="AM16" s="117"/>
      <c r="AN16" s="48"/>
      <c r="AO16" s="48"/>
      <c r="AP16" s="48" t="str">
        <f>'4. Inköpsdata'!E16</f>
        <v>ST</v>
      </c>
      <c r="AQ16" s="51">
        <f>'4. Inköpsdata'!G16</f>
        <v>1</v>
      </c>
      <c r="AR16" s="27" t="str">
        <f>TRIM('APH Kategorichef'!N16)</f>
        <v/>
      </c>
      <c r="AS16" s="118"/>
      <c r="AT16" s="48" t="str">
        <f>LEFT('1. Artikeldata Grund'!H16,2)</f>
        <v>Vä</v>
      </c>
      <c r="AU16" s="27" t="str" cm="1">
        <f t="array" ref="AU16">_xlfn.IFS('1. Artikeldata Grund'!I16="","",'1. Artikeldata Grund'!I16=Tabeller!$I$3,"",'1. Artikeldata Grund'!I16=Tabeller!$I$4,"",'1. Artikeldata Grund'!I16=Tabeller!$I$5,LEFT('1. Artikeldata Grund'!I16,1),'1. Artikeldata Grund'!I16=Tabeller!$I$6,LEFT('1. Artikeldata Grund'!I16,1))</f>
        <v/>
      </c>
      <c r="AV16" s="27" t="str" cm="1">
        <f t="array" ref="AV16">_xlfn.IFS('1. Artikeldata Grund'!J16="","",'1. Artikeldata Grund'!J16=Tabeller!$J$3,"",'1. Artikeldata Grund'!J16=Tabeller!$J$4,"",'1. Artikeldata Grund'!J16=Tabeller!$J$5,LEFT('1. Artikeldata Grund'!J16,1),'1. Artikeldata Grund'!J16=Tabeller!$J$6,LEFT('1. Artikeldata Grund'!J16,1),'1. Artikeldata Grund'!J16=Tabeller!$J$7,LEFT('1. Artikeldata Grund'!J16,1))</f>
        <v/>
      </c>
      <c r="AW16" s="27"/>
      <c r="AX16" s="27">
        <f>IF('APH Kategorichef'!J16=Tabeller!$AH$4,2,1)</f>
        <v>1</v>
      </c>
      <c r="AY16" s="27" t="str" cm="1">
        <f t="array" ref="AY16">IF('APH Kategorichef'!J16=Tabeller!$AH$4,99,IFERROR(_xlfn.IFS('4. Inköpsdata'!L16=25%,41,'4. Inköpsdata'!L16=12%,42,'4. Inköpsdata'!L16=6%,43,'4. Inköpsdata'!L16="Momsfritt",38),""))</f>
        <v/>
      </c>
      <c r="AZ16" s="52" t="e">
        <f>IF('APH Kategorichef'!J16=Tabeller!$AH$4,'4. Inköpsdata'!J16,ROUND('APH Kategorichef'!AA16,2))</f>
        <v>#VALUE!</v>
      </c>
      <c r="BA16" s="52" t="e">
        <f>IF('APH Kategorichef'!J16=Tabeller!$AH$4,0.01,ROUND('4. Inköpsdata'!J16,2))</f>
        <v>#VALUE!</v>
      </c>
      <c r="BB16" s="27" t="str">
        <f>TRIM(RIGHT('1. Artikeldata Grund'!G16,2))</f>
        <v/>
      </c>
      <c r="BC16" s="136"/>
      <c r="BD16" s="48" t="s">
        <v>182</v>
      </c>
      <c r="BE16" s="119"/>
      <c r="BF16" s="50" t="s">
        <v>184</v>
      </c>
      <c r="BG16" s="136"/>
      <c r="BH16" s="52"/>
      <c r="BI16" s="52"/>
      <c r="BJ16" s="52"/>
      <c r="BK16" s="52"/>
      <c r="BL16" s="53" t="s">
        <v>185</v>
      </c>
      <c r="BM16" s="452" t="str">
        <f>TRIM('1. Artikeldata Grund'!D16)</f>
        <v/>
      </c>
    </row>
    <row r="17" spans="1:65" s="7" customFormat="1" ht="15" customHeight="1" x14ac:dyDescent="0.2">
      <c r="A17" s="21">
        <v>13</v>
      </c>
      <c r="B17" s="528" t="str">
        <f>'APH Kategorichef'!H17</f>
        <v>Välj…</v>
      </c>
      <c r="C17" s="528" t="str">
        <f>'APH Kategorichef'!J17</f>
        <v>Välj…</v>
      </c>
      <c r="D17" s="46">
        <f>'APH Kategorichef'!D17</f>
        <v>0</v>
      </c>
      <c r="E17" s="47" t="str">
        <f>TRIM(LEFT('1. Artikeldata Grund'!E17,30))</f>
        <v/>
      </c>
      <c r="F17" s="404" t="str">
        <f>IFERROR(TRIM(RIGHT('1. Artikeldata Grund'!E17,LEN('1. Artikeldata Grund'!E17)-30)),"")</f>
        <v/>
      </c>
      <c r="G17" s="48" t="str">
        <f>TRIM('APH Kategorichef'!K17)</f>
        <v>Välj….</v>
      </c>
      <c r="H17" s="27">
        <f>'APH Kategorichef'!L17</f>
        <v>910</v>
      </c>
      <c r="I17" s="27">
        <v>99</v>
      </c>
      <c r="J17" s="117"/>
      <c r="K17" s="48" t="s">
        <v>181</v>
      </c>
      <c r="L17" s="48" t="str">
        <f>IF('APH MD APH Specifika'!BD17="J","J","N")</f>
        <v>N</v>
      </c>
      <c r="M17" s="118"/>
      <c r="N17" s="48" t="s">
        <v>182</v>
      </c>
      <c r="O17" s="119"/>
      <c r="P17" s="48" t="s">
        <v>183</v>
      </c>
      <c r="Q17" s="27">
        <v>0</v>
      </c>
      <c r="R17" s="117"/>
      <c r="S17" s="117"/>
      <c r="T17" s="117"/>
      <c r="U17" s="117"/>
      <c r="V17" s="117"/>
      <c r="W17" s="27">
        <v>1</v>
      </c>
      <c r="X17" s="27">
        <v>1</v>
      </c>
      <c r="Y17" s="48" t="s">
        <v>182</v>
      </c>
      <c r="Z17" s="48" t="s">
        <v>182</v>
      </c>
      <c r="AA17" s="48" t="s">
        <v>182</v>
      </c>
      <c r="AB17" s="119"/>
      <c r="AC17" s="119"/>
      <c r="AD17" s="119"/>
      <c r="AE17" s="119"/>
      <c r="AF17" s="119"/>
      <c r="AG17" s="119"/>
      <c r="AH17" s="48" t="s">
        <v>182</v>
      </c>
      <c r="AI17" s="27" t="str">
        <f>TRIM(LEFT('1. Artikeldata Grund'!G17,6))</f>
        <v/>
      </c>
      <c r="AJ17" s="491" cm="1">
        <f t="array" ref="AJ17">_xlfn.IFS(AV17="1",20,AV17="2",20,AV17="3",20,AV17="0",99,AV17="",99)</f>
        <v>99</v>
      </c>
      <c r="AK17" s="50" t="s">
        <v>184</v>
      </c>
      <c r="AL17" s="50" t="s">
        <v>184</v>
      </c>
      <c r="AM17" s="117"/>
      <c r="AN17" s="48"/>
      <c r="AO17" s="48"/>
      <c r="AP17" s="48" t="str">
        <f>'4. Inköpsdata'!E17</f>
        <v>ST</v>
      </c>
      <c r="AQ17" s="51">
        <f>'4. Inköpsdata'!G17</f>
        <v>1</v>
      </c>
      <c r="AR17" s="27" t="str">
        <f>TRIM('APH Kategorichef'!N17)</f>
        <v/>
      </c>
      <c r="AS17" s="118"/>
      <c r="AT17" s="48" t="str">
        <f>LEFT('1. Artikeldata Grund'!H17,2)</f>
        <v>Vä</v>
      </c>
      <c r="AU17" s="27" t="str" cm="1">
        <f t="array" ref="AU17">_xlfn.IFS('1. Artikeldata Grund'!I17="","",'1. Artikeldata Grund'!I17=Tabeller!$I$3,"",'1. Artikeldata Grund'!I17=Tabeller!$I$4,"",'1. Artikeldata Grund'!I17=Tabeller!$I$5,LEFT('1. Artikeldata Grund'!I17,1),'1. Artikeldata Grund'!I17=Tabeller!$I$6,LEFT('1. Artikeldata Grund'!I17,1))</f>
        <v/>
      </c>
      <c r="AV17" s="27" t="str" cm="1">
        <f t="array" ref="AV17">_xlfn.IFS('1. Artikeldata Grund'!J17="","",'1. Artikeldata Grund'!J17=Tabeller!$J$3,"",'1. Artikeldata Grund'!J17=Tabeller!$J$4,"",'1. Artikeldata Grund'!J17=Tabeller!$J$5,LEFT('1. Artikeldata Grund'!J17,1),'1. Artikeldata Grund'!J17=Tabeller!$J$6,LEFT('1. Artikeldata Grund'!J17,1),'1. Artikeldata Grund'!J17=Tabeller!$J$7,LEFT('1. Artikeldata Grund'!J17,1))</f>
        <v/>
      </c>
      <c r="AW17" s="27"/>
      <c r="AX17" s="27">
        <f>IF('APH Kategorichef'!J17=Tabeller!$AH$4,2,1)</f>
        <v>1</v>
      </c>
      <c r="AY17" s="27" t="str" cm="1">
        <f t="array" ref="AY17">IF('APH Kategorichef'!J17=Tabeller!$AH$4,99,IFERROR(_xlfn.IFS('4. Inköpsdata'!L17=25%,41,'4. Inköpsdata'!L17=12%,42,'4. Inköpsdata'!L17=6%,43,'4. Inköpsdata'!L17="Momsfritt",38),""))</f>
        <v/>
      </c>
      <c r="AZ17" s="52" t="e">
        <f>IF('APH Kategorichef'!J17=Tabeller!$AH$4,'4. Inköpsdata'!J17,ROUND('APH Kategorichef'!AA17,2))</f>
        <v>#VALUE!</v>
      </c>
      <c r="BA17" s="52" t="e">
        <f>IF('APH Kategorichef'!J17=Tabeller!$AH$4,0.01,ROUND('4. Inköpsdata'!J17,2))</f>
        <v>#VALUE!</v>
      </c>
      <c r="BB17" s="27" t="str">
        <f>TRIM(RIGHT('1. Artikeldata Grund'!G17,2))</f>
        <v/>
      </c>
      <c r="BC17" s="136"/>
      <c r="BD17" s="48" t="s">
        <v>182</v>
      </c>
      <c r="BE17" s="119"/>
      <c r="BF17" s="50" t="s">
        <v>184</v>
      </c>
      <c r="BG17" s="136"/>
      <c r="BH17" s="52"/>
      <c r="BI17" s="52"/>
      <c r="BJ17" s="52"/>
      <c r="BK17" s="52"/>
      <c r="BL17" s="53" t="s">
        <v>185</v>
      </c>
      <c r="BM17" s="452" t="str">
        <f>TRIM('1. Artikeldata Grund'!D17)</f>
        <v/>
      </c>
    </row>
    <row r="18" spans="1:65" s="7" customFormat="1" ht="15" customHeight="1" x14ac:dyDescent="0.2">
      <c r="A18" s="21">
        <v>14</v>
      </c>
      <c r="B18" s="528" t="str">
        <f>'APH Kategorichef'!H18</f>
        <v>Välj…</v>
      </c>
      <c r="C18" s="528" t="str">
        <f>'APH Kategorichef'!J18</f>
        <v>Välj…</v>
      </c>
      <c r="D18" s="46">
        <f>'APH Kategorichef'!D18</f>
        <v>0</v>
      </c>
      <c r="E18" s="47" t="str">
        <f>TRIM(LEFT('1. Artikeldata Grund'!E18,30))</f>
        <v/>
      </c>
      <c r="F18" s="404" t="str">
        <f>IFERROR(TRIM(RIGHT('1. Artikeldata Grund'!E18,LEN('1. Artikeldata Grund'!E18)-30)),"")</f>
        <v/>
      </c>
      <c r="G18" s="48" t="str">
        <f>TRIM('APH Kategorichef'!K18)</f>
        <v>Välj….</v>
      </c>
      <c r="H18" s="27">
        <f>'APH Kategorichef'!L18</f>
        <v>910</v>
      </c>
      <c r="I18" s="27">
        <v>99</v>
      </c>
      <c r="J18" s="117"/>
      <c r="K18" s="48" t="s">
        <v>181</v>
      </c>
      <c r="L18" s="48" t="str">
        <f>IF('APH MD APH Specifika'!BD18="J","J","N")</f>
        <v>N</v>
      </c>
      <c r="M18" s="118"/>
      <c r="N18" s="48" t="s">
        <v>182</v>
      </c>
      <c r="O18" s="119"/>
      <c r="P18" s="48" t="s">
        <v>183</v>
      </c>
      <c r="Q18" s="27">
        <v>0</v>
      </c>
      <c r="R18" s="117"/>
      <c r="S18" s="117"/>
      <c r="T18" s="117"/>
      <c r="U18" s="117"/>
      <c r="V18" s="117"/>
      <c r="W18" s="27">
        <v>1</v>
      </c>
      <c r="X18" s="27">
        <v>1</v>
      </c>
      <c r="Y18" s="48" t="s">
        <v>182</v>
      </c>
      <c r="Z18" s="48" t="s">
        <v>182</v>
      </c>
      <c r="AA18" s="48" t="s">
        <v>182</v>
      </c>
      <c r="AB18" s="119"/>
      <c r="AC18" s="119"/>
      <c r="AD18" s="119"/>
      <c r="AE18" s="119"/>
      <c r="AF18" s="119"/>
      <c r="AG18" s="119"/>
      <c r="AH18" s="48" t="s">
        <v>182</v>
      </c>
      <c r="AI18" s="27" t="str">
        <f>TRIM(LEFT('1. Artikeldata Grund'!G18,6))</f>
        <v/>
      </c>
      <c r="AJ18" s="491" cm="1">
        <f t="array" ref="AJ18">_xlfn.IFS(AV18="1",20,AV18="2",20,AV18="3",20,AV18="0",99,AV18="",99)</f>
        <v>99</v>
      </c>
      <c r="AK18" s="50" t="s">
        <v>184</v>
      </c>
      <c r="AL18" s="50" t="s">
        <v>184</v>
      </c>
      <c r="AM18" s="117"/>
      <c r="AN18" s="48"/>
      <c r="AO18" s="48"/>
      <c r="AP18" s="48" t="str">
        <f>'4. Inköpsdata'!E18</f>
        <v>ST</v>
      </c>
      <c r="AQ18" s="51">
        <f>'4. Inköpsdata'!G18</f>
        <v>1</v>
      </c>
      <c r="AR18" s="27" t="str">
        <f>TRIM('APH Kategorichef'!N18)</f>
        <v/>
      </c>
      <c r="AS18" s="118"/>
      <c r="AT18" s="48" t="str">
        <f>LEFT('1. Artikeldata Grund'!H18,2)</f>
        <v>Vä</v>
      </c>
      <c r="AU18" s="27" t="str" cm="1">
        <f t="array" ref="AU18">_xlfn.IFS('1. Artikeldata Grund'!I18="","",'1. Artikeldata Grund'!I18=Tabeller!$I$3,"",'1. Artikeldata Grund'!I18=Tabeller!$I$4,"",'1. Artikeldata Grund'!I18=Tabeller!$I$5,LEFT('1. Artikeldata Grund'!I18,1),'1. Artikeldata Grund'!I18=Tabeller!$I$6,LEFT('1. Artikeldata Grund'!I18,1))</f>
        <v/>
      </c>
      <c r="AV18" s="27" t="str" cm="1">
        <f t="array" ref="AV18">_xlfn.IFS('1. Artikeldata Grund'!J18="","",'1. Artikeldata Grund'!J18=Tabeller!$J$3,"",'1. Artikeldata Grund'!J18=Tabeller!$J$4,"",'1. Artikeldata Grund'!J18=Tabeller!$J$5,LEFT('1. Artikeldata Grund'!J18,1),'1. Artikeldata Grund'!J18=Tabeller!$J$6,LEFT('1. Artikeldata Grund'!J18,1),'1. Artikeldata Grund'!J18=Tabeller!$J$7,LEFT('1. Artikeldata Grund'!J18,1))</f>
        <v/>
      </c>
      <c r="AW18" s="27"/>
      <c r="AX18" s="27">
        <f>IF('APH Kategorichef'!J18=Tabeller!$AH$4,2,1)</f>
        <v>1</v>
      </c>
      <c r="AY18" s="27" t="str" cm="1">
        <f t="array" ref="AY18">IF('APH Kategorichef'!J18=Tabeller!$AH$4,99,IFERROR(_xlfn.IFS('4. Inköpsdata'!L18=25%,41,'4. Inköpsdata'!L18=12%,42,'4. Inköpsdata'!L18=6%,43,'4. Inköpsdata'!L18="Momsfritt",38),""))</f>
        <v/>
      </c>
      <c r="AZ18" s="52" t="e">
        <f>IF('APH Kategorichef'!J18=Tabeller!$AH$4,'4. Inköpsdata'!J18,ROUND('APH Kategorichef'!AA18,2))</f>
        <v>#VALUE!</v>
      </c>
      <c r="BA18" s="52" t="e">
        <f>IF('APH Kategorichef'!J18=Tabeller!$AH$4,0.01,ROUND('4. Inköpsdata'!J18,2))</f>
        <v>#VALUE!</v>
      </c>
      <c r="BB18" s="27" t="str">
        <f>TRIM(RIGHT('1. Artikeldata Grund'!G18,2))</f>
        <v/>
      </c>
      <c r="BC18" s="136"/>
      <c r="BD18" s="48" t="s">
        <v>182</v>
      </c>
      <c r="BE18" s="119"/>
      <c r="BF18" s="50" t="s">
        <v>184</v>
      </c>
      <c r="BG18" s="136"/>
      <c r="BH18" s="52"/>
      <c r="BI18" s="52"/>
      <c r="BJ18" s="52"/>
      <c r="BK18" s="52"/>
      <c r="BL18" s="53" t="s">
        <v>185</v>
      </c>
      <c r="BM18" s="452" t="str">
        <f>TRIM('1. Artikeldata Grund'!D18)</f>
        <v/>
      </c>
    </row>
    <row r="19" spans="1:65" s="7" customFormat="1" ht="15" customHeight="1" x14ac:dyDescent="0.2">
      <c r="A19" s="21">
        <v>15</v>
      </c>
      <c r="B19" s="528" t="str">
        <f>'APH Kategorichef'!H19</f>
        <v>Välj…</v>
      </c>
      <c r="C19" s="528" t="str">
        <f>'APH Kategorichef'!J19</f>
        <v>Välj…</v>
      </c>
      <c r="D19" s="46">
        <f>'APH Kategorichef'!D19</f>
        <v>0</v>
      </c>
      <c r="E19" s="47" t="str">
        <f>TRIM(LEFT('1. Artikeldata Grund'!E19,30))</f>
        <v/>
      </c>
      <c r="F19" s="404" t="str">
        <f>IFERROR(TRIM(RIGHT('1. Artikeldata Grund'!E19,LEN('1. Artikeldata Grund'!E19)-30)),"")</f>
        <v/>
      </c>
      <c r="G19" s="48" t="str">
        <f>TRIM('APH Kategorichef'!K19)</f>
        <v>Välj….</v>
      </c>
      <c r="H19" s="27">
        <f>'APH Kategorichef'!L19</f>
        <v>910</v>
      </c>
      <c r="I19" s="27">
        <v>99</v>
      </c>
      <c r="J19" s="117"/>
      <c r="K19" s="48" t="s">
        <v>181</v>
      </c>
      <c r="L19" s="48" t="str">
        <f>IF('APH MD APH Specifika'!BD19="J","J","N")</f>
        <v>N</v>
      </c>
      <c r="M19" s="118"/>
      <c r="N19" s="48" t="s">
        <v>182</v>
      </c>
      <c r="O19" s="119"/>
      <c r="P19" s="48" t="s">
        <v>183</v>
      </c>
      <c r="Q19" s="27">
        <v>0</v>
      </c>
      <c r="R19" s="117"/>
      <c r="S19" s="117"/>
      <c r="T19" s="117"/>
      <c r="U19" s="117"/>
      <c r="V19" s="117"/>
      <c r="W19" s="27">
        <v>1</v>
      </c>
      <c r="X19" s="27">
        <v>1</v>
      </c>
      <c r="Y19" s="48" t="s">
        <v>182</v>
      </c>
      <c r="Z19" s="48" t="s">
        <v>182</v>
      </c>
      <c r="AA19" s="48" t="s">
        <v>182</v>
      </c>
      <c r="AB19" s="119"/>
      <c r="AC19" s="119"/>
      <c r="AD19" s="119"/>
      <c r="AE19" s="119"/>
      <c r="AF19" s="119"/>
      <c r="AG19" s="119"/>
      <c r="AH19" s="48" t="s">
        <v>182</v>
      </c>
      <c r="AI19" s="27" t="str">
        <f>TRIM(LEFT('1. Artikeldata Grund'!G19,6))</f>
        <v/>
      </c>
      <c r="AJ19" s="491" cm="1">
        <f t="array" ref="AJ19">_xlfn.IFS(AV19="1",20,AV19="2",20,AV19="3",20,AV19="0",99,AV19="",99)</f>
        <v>99</v>
      </c>
      <c r="AK19" s="50" t="s">
        <v>184</v>
      </c>
      <c r="AL19" s="50" t="s">
        <v>184</v>
      </c>
      <c r="AM19" s="117"/>
      <c r="AN19" s="48"/>
      <c r="AO19" s="48"/>
      <c r="AP19" s="48" t="str">
        <f>'4. Inköpsdata'!E19</f>
        <v>ST</v>
      </c>
      <c r="AQ19" s="51">
        <f>'4. Inköpsdata'!G19</f>
        <v>1</v>
      </c>
      <c r="AR19" s="27" t="str">
        <f>TRIM('APH Kategorichef'!N19)</f>
        <v/>
      </c>
      <c r="AS19" s="118"/>
      <c r="AT19" s="48" t="str">
        <f>LEFT('1. Artikeldata Grund'!H19,2)</f>
        <v>Vä</v>
      </c>
      <c r="AU19" s="27" t="str" cm="1">
        <f t="array" ref="AU19">_xlfn.IFS('1. Artikeldata Grund'!I19="","",'1. Artikeldata Grund'!I19=Tabeller!$I$3,"",'1. Artikeldata Grund'!I19=Tabeller!$I$4,"",'1. Artikeldata Grund'!I19=Tabeller!$I$5,LEFT('1. Artikeldata Grund'!I19,1),'1. Artikeldata Grund'!I19=Tabeller!$I$6,LEFT('1. Artikeldata Grund'!I19,1))</f>
        <v/>
      </c>
      <c r="AV19" s="27" t="str" cm="1">
        <f t="array" ref="AV19">_xlfn.IFS('1. Artikeldata Grund'!J19="","",'1. Artikeldata Grund'!J19=Tabeller!$J$3,"",'1. Artikeldata Grund'!J19=Tabeller!$J$4,"",'1. Artikeldata Grund'!J19=Tabeller!$J$5,LEFT('1. Artikeldata Grund'!J19,1),'1. Artikeldata Grund'!J19=Tabeller!$J$6,LEFT('1. Artikeldata Grund'!J19,1),'1. Artikeldata Grund'!J19=Tabeller!$J$7,LEFT('1. Artikeldata Grund'!J19,1))</f>
        <v/>
      </c>
      <c r="AW19" s="27"/>
      <c r="AX19" s="27">
        <f>IF('APH Kategorichef'!J19=Tabeller!$AH$4,2,1)</f>
        <v>1</v>
      </c>
      <c r="AY19" s="27" t="str" cm="1">
        <f t="array" ref="AY19">IF('APH Kategorichef'!J19=Tabeller!$AH$4,99,IFERROR(_xlfn.IFS('4. Inköpsdata'!L19=25%,41,'4. Inköpsdata'!L19=12%,42,'4. Inköpsdata'!L19=6%,43,'4. Inköpsdata'!L19="Momsfritt",38),""))</f>
        <v/>
      </c>
      <c r="AZ19" s="52" t="e">
        <f>IF('APH Kategorichef'!J19=Tabeller!$AH$4,'4. Inköpsdata'!J19,ROUND('APH Kategorichef'!AA19,2))</f>
        <v>#VALUE!</v>
      </c>
      <c r="BA19" s="52" t="e">
        <f>IF('APH Kategorichef'!J19=Tabeller!$AH$4,0.01,ROUND('4. Inköpsdata'!J19,2))</f>
        <v>#VALUE!</v>
      </c>
      <c r="BB19" s="27" t="str">
        <f>TRIM(RIGHT('1. Artikeldata Grund'!G19,2))</f>
        <v/>
      </c>
      <c r="BC19" s="136"/>
      <c r="BD19" s="48" t="s">
        <v>182</v>
      </c>
      <c r="BE19" s="119"/>
      <c r="BF19" s="50" t="s">
        <v>184</v>
      </c>
      <c r="BG19" s="136"/>
      <c r="BH19" s="52"/>
      <c r="BI19" s="52"/>
      <c r="BJ19" s="52"/>
      <c r="BK19" s="52"/>
      <c r="BL19" s="53" t="s">
        <v>185</v>
      </c>
      <c r="BM19" s="452" t="str">
        <f>TRIM('1. Artikeldata Grund'!D19)</f>
        <v/>
      </c>
    </row>
    <row r="20" spans="1:65" s="7" customFormat="1" ht="15" customHeight="1" x14ac:dyDescent="0.2">
      <c r="A20" s="21">
        <v>16</v>
      </c>
      <c r="B20" s="528" t="str">
        <f>'APH Kategorichef'!H20</f>
        <v>Välj…</v>
      </c>
      <c r="C20" s="528" t="str">
        <f>'APH Kategorichef'!J20</f>
        <v>Välj…</v>
      </c>
      <c r="D20" s="46">
        <f>'APH Kategorichef'!D20</f>
        <v>0</v>
      </c>
      <c r="E20" s="47" t="str">
        <f>TRIM(LEFT('1. Artikeldata Grund'!E20,30))</f>
        <v/>
      </c>
      <c r="F20" s="404" t="str">
        <f>IFERROR(TRIM(RIGHT('1. Artikeldata Grund'!E20,LEN('1. Artikeldata Grund'!E20)-30)),"")</f>
        <v/>
      </c>
      <c r="G20" s="48" t="str">
        <f>TRIM('APH Kategorichef'!K20)</f>
        <v>Välj….</v>
      </c>
      <c r="H20" s="27">
        <f>'APH Kategorichef'!L20</f>
        <v>910</v>
      </c>
      <c r="I20" s="27">
        <v>99</v>
      </c>
      <c r="J20" s="117"/>
      <c r="K20" s="48" t="s">
        <v>181</v>
      </c>
      <c r="L20" s="48" t="str">
        <f>IF('APH MD APH Specifika'!BD20="J","J","N")</f>
        <v>N</v>
      </c>
      <c r="M20" s="118"/>
      <c r="N20" s="48" t="s">
        <v>182</v>
      </c>
      <c r="O20" s="119"/>
      <c r="P20" s="48" t="s">
        <v>183</v>
      </c>
      <c r="Q20" s="27">
        <v>0</v>
      </c>
      <c r="R20" s="117"/>
      <c r="S20" s="117"/>
      <c r="T20" s="117"/>
      <c r="U20" s="117"/>
      <c r="V20" s="117"/>
      <c r="W20" s="27">
        <v>1</v>
      </c>
      <c r="X20" s="27">
        <v>1</v>
      </c>
      <c r="Y20" s="48" t="s">
        <v>182</v>
      </c>
      <c r="Z20" s="48" t="s">
        <v>182</v>
      </c>
      <c r="AA20" s="48" t="s">
        <v>182</v>
      </c>
      <c r="AB20" s="119"/>
      <c r="AC20" s="119"/>
      <c r="AD20" s="119"/>
      <c r="AE20" s="119"/>
      <c r="AF20" s="119"/>
      <c r="AG20" s="119"/>
      <c r="AH20" s="48" t="s">
        <v>182</v>
      </c>
      <c r="AI20" s="27" t="str">
        <f>TRIM(LEFT('1. Artikeldata Grund'!G20,6))</f>
        <v/>
      </c>
      <c r="AJ20" s="491" cm="1">
        <f t="array" ref="AJ20">_xlfn.IFS(AV20="1",20,AV20="2",20,AV20="3",20,AV20="0",99,AV20="",99)</f>
        <v>99</v>
      </c>
      <c r="AK20" s="50" t="s">
        <v>184</v>
      </c>
      <c r="AL20" s="50" t="s">
        <v>184</v>
      </c>
      <c r="AM20" s="117"/>
      <c r="AN20" s="48"/>
      <c r="AO20" s="48"/>
      <c r="AP20" s="48" t="str">
        <f>'4. Inköpsdata'!E20</f>
        <v>ST</v>
      </c>
      <c r="AQ20" s="51">
        <f>'4. Inköpsdata'!G20</f>
        <v>1</v>
      </c>
      <c r="AR20" s="27" t="str">
        <f>TRIM('APH Kategorichef'!N20)</f>
        <v/>
      </c>
      <c r="AS20" s="118"/>
      <c r="AT20" s="48" t="str">
        <f>LEFT('1. Artikeldata Grund'!H20,2)</f>
        <v>Vä</v>
      </c>
      <c r="AU20" s="27" t="str" cm="1">
        <f t="array" ref="AU20">_xlfn.IFS('1. Artikeldata Grund'!I20="","",'1. Artikeldata Grund'!I20=Tabeller!$I$3,"",'1. Artikeldata Grund'!I20=Tabeller!$I$4,"",'1. Artikeldata Grund'!I20=Tabeller!$I$5,LEFT('1. Artikeldata Grund'!I20,1),'1. Artikeldata Grund'!I20=Tabeller!$I$6,LEFT('1. Artikeldata Grund'!I20,1))</f>
        <v/>
      </c>
      <c r="AV20" s="27" t="str" cm="1">
        <f t="array" ref="AV20">_xlfn.IFS('1. Artikeldata Grund'!J20="","",'1. Artikeldata Grund'!J20=Tabeller!$J$3,"",'1. Artikeldata Grund'!J20=Tabeller!$J$4,"",'1. Artikeldata Grund'!J20=Tabeller!$J$5,LEFT('1. Artikeldata Grund'!J20,1),'1. Artikeldata Grund'!J20=Tabeller!$J$6,LEFT('1. Artikeldata Grund'!J20,1),'1. Artikeldata Grund'!J20=Tabeller!$J$7,LEFT('1. Artikeldata Grund'!J20,1))</f>
        <v/>
      </c>
      <c r="AW20" s="27"/>
      <c r="AX20" s="27">
        <f>IF('APH Kategorichef'!J20=Tabeller!$AH$4,2,1)</f>
        <v>1</v>
      </c>
      <c r="AY20" s="27" t="str" cm="1">
        <f t="array" ref="AY20">IF('APH Kategorichef'!J20=Tabeller!$AH$4,99,IFERROR(_xlfn.IFS('4. Inköpsdata'!L20=25%,41,'4. Inköpsdata'!L20=12%,42,'4. Inköpsdata'!L20=6%,43,'4. Inköpsdata'!L20="Momsfritt",38),""))</f>
        <v/>
      </c>
      <c r="AZ20" s="52" t="e">
        <f>IF('APH Kategorichef'!J20=Tabeller!$AH$4,'4. Inköpsdata'!J20,ROUND('APH Kategorichef'!AA20,2))</f>
        <v>#VALUE!</v>
      </c>
      <c r="BA20" s="52" t="e">
        <f>IF('APH Kategorichef'!J20=Tabeller!$AH$4,0.01,ROUND('4. Inköpsdata'!J20,2))</f>
        <v>#VALUE!</v>
      </c>
      <c r="BB20" s="27" t="str">
        <f>TRIM(RIGHT('1. Artikeldata Grund'!G20,2))</f>
        <v/>
      </c>
      <c r="BC20" s="136"/>
      <c r="BD20" s="48" t="s">
        <v>182</v>
      </c>
      <c r="BE20" s="119"/>
      <c r="BF20" s="50" t="s">
        <v>184</v>
      </c>
      <c r="BG20" s="136"/>
      <c r="BH20" s="52"/>
      <c r="BI20" s="52"/>
      <c r="BJ20" s="52"/>
      <c r="BK20" s="52"/>
      <c r="BL20" s="53" t="s">
        <v>185</v>
      </c>
      <c r="BM20" s="452" t="str">
        <f>TRIM('1. Artikeldata Grund'!D20)</f>
        <v/>
      </c>
    </row>
    <row r="21" spans="1:65" s="7" customFormat="1" ht="15" customHeight="1" x14ac:dyDescent="0.2">
      <c r="A21" s="21">
        <v>17</v>
      </c>
      <c r="B21" s="528" t="str">
        <f>'APH Kategorichef'!H21</f>
        <v>Välj…</v>
      </c>
      <c r="C21" s="528" t="str">
        <f>'APH Kategorichef'!J21</f>
        <v>Välj…</v>
      </c>
      <c r="D21" s="46">
        <f>'APH Kategorichef'!D21</f>
        <v>0</v>
      </c>
      <c r="E21" s="47" t="str">
        <f>TRIM(LEFT('1. Artikeldata Grund'!E21,30))</f>
        <v/>
      </c>
      <c r="F21" s="404" t="str">
        <f>IFERROR(TRIM(RIGHT('1. Artikeldata Grund'!E21,LEN('1. Artikeldata Grund'!E21)-30)),"")</f>
        <v/>
      </c>
      <c r="G21" s="48" t="str">
        <f>TRIM('APH Kategorichef'!K21)</f>
        <v>Välj….</v>
      </c>
      <c r="H21" s="27">
        <f>'APH Kategorichef'!L21</f>
        <v>910</v>
      </c>
      <c r="I21" s="27">
        <v>99</v>
      </c>
      <c r="J21" s="117"/>
      <c r="K21" s="48" t="s">
        <v>181</v>
      </c>
      <c r="L21" s="48" t="str">
        <f>IF('APH MD APH Specifika'!BD21="J","J","N")</f>
        <v>N</v>
      </c>
      <c r="M21" s="118"/>
      <c r="N21" s="48" t="s">
        <v>182</v>
      </c>
      <c r="O21" s="119"/>
      <c r="P21" s="48" t="s">
        <v>183</v>
      </c>
      <c r="Q21" s="27">
        <v>0</v>
      </c>
      <c r="R21" s="117"/>
      <c r="S21" s="117"/>
      <c r="T21" s="117"/>
      <c r="U21" s="117"/>
      <c r="V21" s="117"/>
      <c r="W21" s="27">
        <v>1</v>
      </c>
      <c r="X21" s="27">
        <v>1</v>
      </c>
      <c r="Y21" s="48" t="s">
        <v>182</v>
      </c>
      <c r="Z21" s="48" t="s">
        <v>182</v>
      </c>
      <c r="AA21" s="48" t="s">
        <v>182</v>
      </c>
      <c r="AB21" s="119"/>
      <c r="AC21" s="119"/>
      <c r="AD21" s="119"/>
      <c r="AE21" s="119"/>
      <c r="AF21" s="119"/>
      <c r="AG21" s="119"/>
      <c r="AH21" s="48" t="s">
        <v>182</v>
      </c>
      <c r="AI21" s="27" t="str">
        <f>TRIM(LEFT('1. Artikeldata Grund'!G21,6))</f>
        <v/>
      </c>
      <c r="AJ21" s="491" cm="1">
        <f t="array" ref="AJ21">_xlfn.IFS(AV21="1",20,AV21="2",20,AV21="3",20,AV21="0",99,AV21="",99)</f>
        <v>99</v>
      </c>
      <c r="AK21" s="50" t="s">
        <v>184</v>
      </c>
      <c r="AL21" s="50" t="s">
        <v>184</v>
      </c>
      <c r="AM21" s="117"/>
      <c r="AN21" s="48"/>
      <c r="AO21" s="48"/>
      <c r="AP21" s="48" t="str">
        <f>'4. Inköpsdata'!E21</f>
        <v>ST</v>
      </c>
      <c r="AQ21" s="51">
        <f>'4. Inköpsdata'!G21</f>
        <v>1</v>
      </c>
      <c r="AR21" s="27" t="str">
        <f>TRIM('APH Kategorichef'!N21)</f>
        <v/>
      </c>
      <c r="AS21" s="118"/>
      <c r="AT21" s="48" t="str">
        <f>LEFT('1. Artikeldata Grund'!H21,2)</f>
        <v>Vä</v>
      </c>
      <c r="AU21" s="27" t="str" cm="1">
        <f t="array" ref="AU21">_xlfn.IFS('1. Artikeldata Grund'!I21="","",'1. Artikeldata Grund'!I21=Tabeller!$I$3,"",'1. Artikeldata Grund'!I21=Tabeller!$I$4,"",'1. Artikeldata Grund'!I21=Tabeller!$I$5,LEFT('1. Artikeldata Grund'!I21,1),'1. Artikeldata Grund'!I21=Tabeller!$I$6,LEFT('1. Artikeldata Grund'!I21,1))</f>
        <v/>
      </c>
      <c r="AV21" s="27" t="str" cm="1">
        <f t="array" ref="AV21">_xlfn.IFS('1. Artikeldata Grund'!J21="","",'1. Artikeldata Grund'!J21=Tabeller!$J$3,"",'1. Artikeldata Grund'!J21=Tabeller!$J$4,"",'1. Artikeldata Grund'!J21=Tabeller!$J$5,LEFT('1. Artikeldata Grund'!J21,1),'1. Artikeldata Grund'!J21=Tabeller!$J$6,LEFT('1. Artikeldata Grund'!J21,1),'1. Artikeldata Grund'!J21=Tabeller!$J$7,LEFT('1. Artikeldata Grund'!J21,1))</f>
        <v/>
      </c>
      <c r="AW21" s="27"/>
      <c r="AX21" s="27">
        <f>IF('APH Kategorichef'!J21=Tabeller!$AH$4,2,1)</f>
        <v>1</v>
      </c>
      <c r="AY21" s="27" t="str" cm="1">
        <f t="array" ref="AY21">IF('APH Kategorichef'!J21=Tabeller!$AH$4,99,IFERROR(_xlfn.IFS('4. Inköpsdata'!L21=25%,41,'4. Inköpsdata'!L21=12%,42,'4. Inköpsdata'!L21=6%,43,'4. Inköpsdata'!L21="Momsfritt",38),""))</f>
        <v/>
      </c>
      <c r="AZ21" s="52" t="e">
        <f>IF('APH Kategorichef'!J21=Tabeller!$AH$4,'4. Inköpsdata'!J21,ROUND('APH Kategorichef'!AA21,2))</f>
        <v>#VALUE!</v>
      </c>
      <c r="BA21" s="52" t="e">
        <f>IF('APH Kategorichef'!J21=Tabeller!$AH$4,0.01,ROUND('4. Inköpsdata'!J21,2))</f>
        <v>#VALUE!</v>
      </c>
      <c r="BB21" s="27" t="str">
        <f>TRIM(RIGHT('1. Artikeldata Grund'!G21,2))</f>
        <v/>
      </c>
      <c r="BC21" s="136"/>
      <c r="BD21" s="48" t="s">
        <v>182</v>
      </c>
      <c r="BE21" s="119"/>
      <c r="BF21" s="50" t="s">
        <v>184</v>
      </c>
      <c r="BG21" s="136"/>
      <c r="BH21" s="52"/>
      <c r="BI21" s="52"/>
      <c r="BJ21" s="52"/>
      <c r="BK21" s="52"/>
      <c r="BL21" s="53" t="s">
        <v>185</v>
      </c>
      <c r="BM21" s="452" t="str">
        <f>TRIM('1. Artikeldata Grund'!D21)</f>
        <v/>
      </c>
    </row>
    <row r="22" spans="1:65" s="7" customFormat="1" ht="15" customHeight="1" x14ac:dyDescent="0.2">
      <c r="A22" s="21">
        <v>18</v>
      </c>
      <c r="B22" s="528" t="str">
        <f>'APH Kategorichef'!H22</f>
        <v>Välj…</v>
      </c>
      <c r="C22" s="528" t="str">
        <f>'APH Kategorichef'!J22</f>
        <v>Välj…</v>
      </c>
      <c r="D22" s="46">
        <f>'APH Kategorichef'!D22</f>
        <v>0</v>
      </c>
      <c r="E22" s="47" t="str">
        <f>TRIM(LEFT('1. Artikeldata Grund'!E22,30))</f>
        <v/>
      </c>
      <c r="F22" s="404" t="str">
        <f>IFERROR(TRIM(RIGHT('1. Artikeldata Grund'!E22,LEN('1. Artikeldata Grund'!E22)-30)),"")</f>
        <v/>
      </c>
      <c r="G22" s="48" t="str">
        <f>TRIM('APH Kategorichef'!K22)</f>
        <v>Välj….</v>
      </c>
      <c r="H22" s="27">
        <f>'APH Kategorichef'!L22</f>
        <v>910</v>
      </c>
      <c r="I22" s="27">
        <v>99</v>
      </c>
      <c r="J22" s="117"/>
      <c r="K22" s="48" t="s">
        <v>181</v>
      </c>
      <c r="L22" s="48" t="str">
        <f>IF('APH MD APH Specifika'!BD22="J","J","N")</f>
        <v>N</v>
      </c>
      <c r="M22" s="118"/>
      <c r="N22" s="48" t="s">
        <v>182</v>
      </c>
      <c r="O22" s="119"/>
      <c r="P22" s="48" t="s">
        <v>183</v>
      </c>
      <c r="Q22" s="27">
        <v>0</v>
      </c>
      <c r="R22" s="117"/>
      <c r="S22" s="117"/>
      <c r="T22" s="117"/>
      <c r="U22" s="117"/>
      <c r="V22" s="117"/>
      <c r="W22" s="27">
        <v>1</v>
      </c>
      <c r="X22" s="27">
        <v>1</v>
      </c>
      <c r="Y22" s="48" t="s">
        <v>182</v>
      </c>
      <c r="Z22" s="48" t="s">
        <v>182</v>
      </c>
      <c r="AA22" s="48" t="s">
        <v>182</v>
      </c>
      <c r="AB22" s="119"/>
      <c r="AC22" s="119"/>
      <c r="AD22" s="119"/>
      <c r="AE22" s="119"/>
      <c r="AF22" s="119"/>
      <c r="AG22" s="119"/>
      <c r="AH22" s="48" t="s">
        <v>182</v>
      </c>
      <c r="AI22" s="27" t="str">
        <f>TRIM(LEFT('1. Artikeldata Grund'!G22,6))</f>
        <v/>
      </c>
      <c r="AJ22" s="491" cm="1">
        <f t="array" ref="AJ22">_xlfn.IFS(AV22="1",20,AV22="2",20,AV22="3",20,AV22="0",99,AV22="",99)</f>
        <v>99</v>
      </c>
      <c r="AK22" s="50" t="s">
        <v>184</v>
      </c>
      <c r="AL22" s="50" t="s">
        <v>184</v>
      </c>
      <c r="AM22" s="117"/>
      <c r="AN22" s="48"/>
      <c r="AO22" s="48"/>
      <c r="AP22" s="48" t="str">
        <f>'4. Inköpsdata'!E22</f>
        <v>ST</v>
      </c>
      <c r="AQ22" s="51">
        <f>'4. Inköpsdata'!G22</f>
        <v>1</v>
      </c>
      <c r="AR22" s="27" t="str">
        <f>TRIM('APH Kategorichef'!N22)</f>
        <v/>
      </c>
      <c r="AS22" s="118"/>
      <c r="AT22" s="48" t="str">
        <f>LEFT('1. Artikeldata Grund'!H22,2)</f>
        <v>Vä</v>
      </c>
      <c r="AU22" s="27" t="str" cm="1">
        <f t="array" ref="AU22">_xlfn.IFS('1. Artikeldata Grund'!I22="","",'1. Artikeldata Grund'!I22=Tabeller!$I$3,"",'1. Artikeldata Grund'!I22=Tabeller!$I$4,"",'1. Artikeldata Grund'!I22=Tabeller!$I$5,LEFT('1. Artikeldata Grund'!I22,1),'1. Artikeldata Grund'!I22=Tabeller!$I$6,LEFT('1. Artikeldata Grund'!I22,1))</f>
        <v/>
      </c>
      <c r="AV22" s="27" t="str" cm="1">
        <f t="array" ref="AV22">_xlfn.IFS('1. Artikeldata Grund'!J22="","",'1. Artikeldata Grund'!J22=Tabeller!$J$3,"",'1. Artikeldata Grund'!J22=Tabeller!$J$4,"",'1. Artikeldata Grund'!J22=Tabeller!$J$5,LEFT('1. Artikeldata Grund'!J22,1),'1. Artikeldata Grund'!J22=Tabeller!$J$6,LEFT('1. Artikeldata Grund'!J22,1),'1. Artikeldata Grund'!J22=Tabeller!$J$7,LEFT('1. Artikeldata Grund'!J22,1))</f>
        <v/>
      </c>
      <c r="AW22" s="27"/>
      <c r="AX22" s="27">
        <f>IF('APH Kategorichef'!J22=Tabeller!$AH$4,2,1)</f>
        <v>1</v>
      </c>
      <c r="AY22" s="27" t="str" cm="1">
        <f t="array" ref="AY22">IF('APH Kategorichef'!J22=Tabeller!$AH$4,99,IFERROR(_xlfn.IFS('4. Inköpsdata'!L22=25%,41,'4. Inköpsdata'!L22=12%,42,'4. Inköpsdata'!L22=6%,43,'4. Inköpsdata'!L22="Momsfritt",38),""))</f>
        <v/>
      </c>
      <c r="AZ22" s="52" t="e">
        <f>IF('APH Kategorichef'!J22=Tabeller!$AH$4,'4. Inköpsdata'!J22,ROUND('APH Kategorichef'!AA22,2))</f>
        <v>#VALUE!</v>
      </c>
      <c r="BA22" s="52" t="e">
        <f>IF('APH Kategorichef'!J22=Tabeller!$AH$4,0.01,ROUND('4. Inköpsdata'!J22,2))</f>
        <v>#VALUE!</v>
      </c>
      <c r="BB22" s="27" t="str">
        <f>TRIM(RIGHT('1. Artikeldata Grund'!G22,2))</f>
        <v/>
      </c>
      <c r="BC22" s="136"/>
      <c r="BD22" s="48" t="s">
        <v>182</v>
      </c>
      <c r="BE22" s="119"/>
      <c r="BF22" s="50" t="s">
        <v>184</v>
      </c>
      <c r="BG22" s="136"/>
      <c r="BH22" s="52"/>
      <c r="BI22" s="52"/>
      <c r="BJ22" s="52"/>
      <c r="BK22" s="52"/>
      <c r="BL22" s="53" t="s">
        <v>185</v>
      </c>
      <c r="BM22" s="452" t="str">
        <f>TRIM('1. Artikeldata Grund'!D22)</f>
        <v/>
      </c>
    </row>
    <row r="23" spans="1:65" s="7" customFormat="1" ht="15" customHeight="1" x14ac:dyDescent="0.2">
      <c r="A23" s="21">
        <v>19</v>
      </c>
      <c r="B23" s="528" t="str">
        <f>'APH Kategorichef'!H23</f>
        <v>Välj…</v>
      </c>
      <c r="C23" s="528" t="str">
        <f>'APH Kategorichef'!J23</f>
        <v>Välj…</v>
      </c>
      <c r="D23" s="46">
        <f>'APH Kategorichef'!D23</f>
        <v>0</v>
      </c>
      <c r="E23" s="47" t="str">
        <f>TRIM(LEFT('1. Artikeldata Grund'!E23,30))</f>
        <v/>
      </c>
      <c r="F23" s="404" t="str">
        <f>IFERROR(TRIM(RIGHT('1. Artikeldata Grund'!E23,LEN('1. Artikeldata Grund'!E23)-30)),"")</f>
        <v/>
      </c>
      <c r="G23" s="48" t="str">
        <f>TRIM('APH Kategorichef'!K23)</f>
        <v>Välj….</v>
      </c>
      <c r="H23" s="27">
        <f>'APH Kategorichef'!L23</f>
        <v>910</v>
      </c>
      <c r="I23" s="27">
        <v>99</v>
      </c>
      <c r="J23" s="117"/>
      <c r="K23" s="48" t="s">
        <v>181</v>
      </c>
      <c r="L23" s="48" t="str">
        <f>IF('APH MD APH Specifika'!BD23="J","J","N")</f>
        <v>N</v>
      </c>
      <c r="M23" s="118"/>
      <c r="N23" s="48" t="s">
        <v>182</v>
      </c>
      <c r="O23" s="119"/>
      <c r="P23" s="48" t="s">
        <v>183</v>
      </c>
      <c r="Q23" s="27">
        <v>0</v>
      </c>
      <c r="R23" s="117"/>
      <c r="S23" s="117"/>
      <c r="T23" s="117"/>
      <c r="U23" s="117"/>
      <c r="V23" s="117"/>
      <c r="W23" s="27">
        <v>1</v>
      </c>
      <c r="X23" s="27">
        <v>1</v>
      </c>
      <c r="Y23" s="48" t="s">
        <v>182</v>
      </c>
      <c r="Z23" s="48" t="s">
        <v>182</v>
      </c>
      <c r="AA23" s="48" t="s">
        <v>182</v>
      </c>
      <c r="AB23" s="119"/>
      <c r="AC23" s="119"/>
      <c r="AD23" s="119"/>
      <c r="AE23" s="119"/>
      <c r="AF23" s="119"/>
      <c r="AG23" s="119"/>
      <c r="AH23" s="48" t="s">
        <v>182</v>
      </c>
      <c r="AI23" s="27" t="str">
        <f>TRIM(LEFT('1. Artikeldata Grund'!G23,6))</f>
        <v/>
      </c>
      <c r="AJ23" s="491" cm="1">
        <f t="array" ref="AJ23">_xlfn.IFS(AV23="1",20,AV23="2",20,AV23="3",20,AV23="0",99,AV23="",99)</f>
        <v>99</v>
      </c>
      <c r="AK23" s="50" t="s">
        <v>184</v>
      </c>
      <c r="AL23" s="50" t="s">
        <v>184</v>
      </c>
      <c r="AM23" s="117"/>
      <c r="AN23" s="48"/>
      <c r="AO23" s="48"/>
      <c r="AP23" s="48" t="str">
        <f>'4. Inköpsdata'!E23</f>
        <v>ST</v>
      </c>
      <c r="AQ23" s="51">
        <f>'4. Inköpsdata'!G23</f>
        <v>1</v>
      </c>
      <c r="AR23" s="27" t="str">
        <f>TRIM('APH Kategorichef'!N23)</f>
        <v/>
      </c>
      <c r="AS23" s="118"/>
      <c r="AT23" s="48" t="str">
        <f>LEFT('1. Artikeldata Grund'!H23,2)</f>
        <v>Vä</v>
      </c>
      <c r="AU23" s="27" t="str" cm="1">
        <f t="array" ref="AU23">_xlfn.IFS('1. Artikeldata Grund'!I23="","",'1. Artikeldata Grund'!I23=Tabeller!$I$3,"",'1. Artikeldata Grund'!I23=Tabeller!$I$4,"",'1. Artikeldata Grund'!I23=Tabeller!$I$5,LEFT('1. Artikeldata Grund'!I23,1),'1. Artikeldata Grund'!I23=Tabeller!$I$6,LEFT('1. Artikeldata Grund'!I23,1))</f>
        <v/>
      </c>
      <c r="AV23" s="27" t="str" cm="1">
        <f t="array" ref="AV23">_xlfn.IFS('1. Artikeldata Grund'!J23="","",'1. Artikeldata Grund'!J23=Tabeller!$J$3,"",'1. Artikeldata Grund'!J23=Tabeller!$J$4,"",'1. Artikeldata Grund'!J23=Tabeller!$J$5,LEFT('1. Artikeldata Grund'!J23,1),'1. Artikeldata Grund'!J23=Tabeller!$J$6,LEFT('1. Artikeldata Grund'!J23,1),'1. Artikeldata Grund'!J23=Tabeller!$J$7,LEFT('1. Artikeldata Grund'!J23,1))</f>
        <v/>
      </c>
      <c r="AW23" s="27"/>
      <c r="AX23" s="27">
        <f>IF('APH Kategorichef'!J23=Tabeller!$AH$4,2,1)</f>
        <v>1</v>
      </c>
      <c r="AY23" s="27" t="str" cm="1">
        <f t="array" ref="AY23">IF('APH Kategorichef'!J23=Tabeller!$AH$4,99,IFERROR(_xlfn.IFS('4. Inköpsdata'!L23=25%,41,'4. Inköpsdata'!L23=12%,42,'4. Inköpsdata'!L23=6%,43,'4. Inköpsdata'!L23="Momsfritt",38),""))</f>
        <v/>
      </c>
      <c r="AZ23" s="52" t="e">
        <f>IF('APH Kategorichef'!J23=Tabeller!$AH$4,'4. Inköpsdata'!J23,ROUND('APH Kategorichef'!AA23,2))</f>
        <v>#VALUE!</v>
      </c>
      <c r="BA23" s="52" t="e">
        <f>IF('APH Kategorichef'!J23=Tabeller!$AH$4,0.01,ROUND('4. Inköpsdata'!J23,2))</f>
        <v>#VALUE!</v>
      </c>
      <c r="BB23" s="27" t="str">
        <f>TRIM(RIGHT('1. Artikeldata Grund'!G23,2))</f>
        <v/>
      </c>
      <c r="BC23" s="136"/>
      <c r="BD23" s="48" t="s">
        <v>182</v>
      </c>
      <c r="BE23" s="119"/>
      <c r="BF23" s="50" t="s">
        <v>184</v>
      </c>
      <c r="BG23" s="136"/>
      <c r="BH23" s="52"/>
      <c r="BI23" s="52"/>
      <c r="BJ23" s="52"/>
      <c r="BK23" s="52"/>
      <c r="BL23" s="53" t="s">
        <v>185</v>
      </c>
      <c r="BM23" s="452" t="str">
        <f>TRIM('1. Artikeldata Grund'!D23)</f>
        <v/>
      </c>
    </row>
    <row r="24" spans="1:65" s="7" customFormat="1" ht="15" customHeight="1" x14ac:dyDescent="0.2">
      <c r="A24" s="21">
        <v>20</v>
      </c>
      <c r="B24" s="528" t="str">
        <f>'APH Kategorichef'!H24</f>
        <v>Välj…</v>
      </c>
      <c r="C24" s="528" t="str">
        <f>'APH Kategorichef'!J24</f>
        <v>Välj…</v>
      </c>
      <c r="D24" s="46">
        <f>'APH Kategorichef'!D24</f>
        <v>0</v>
      </c>
      <c r="E24" s="47" t="str">
        <f>TRIM(LEFT('1. Artikeldata Grund'!E24,30))</f>
        <v/>
      </c>
      <c r="F24" s="404" t="str">
        <f>IFERROR(TRIM(RIGHT('1. Artikeldata Grund'!E24,LEN('1. Artikeldata Grund'!E24)-30)),"")</f>
        <v/>
      </c>
      <c r="G24" s="48" t="str">
        <f>TRIM('APH Kategorichef'!K24)</f>
        <v>Välj….</v>
      </c>
      <c r="H24" s="27">
        <f>'APH Kategorichef'!L24</f>
        <v>910</v>
      </c>
      <c r="I24" s="27">
        <v>99</v>
      </c>
      <c r="J24" s="117"/>
      <c r="K24" s="48" t="s">
        <v>181</v>
      </c>
      <c r="L24" s="48" t="str">
        <f>IF('APH MD APH Specifika'!BD24="J","J","N")</f>
        <v>N</v>
      </c>
      <c r="M24" s="118"/>
      <c r="N24" s="48" t="s">
        <v>182</v>
      </c>
      <c r="O24" s="119"/>
      <c r="P24" s="48" t="s">
        <v>183</v>
      </c>
      <c r="Q24" s="27">
        <v>0</v>
      </c>
      <c r="R24" s="117"/>
      <c r="S24" s="117"/>
      <c r="T24" s="117"/>
      <c r="U24" s="117"/>
      <c r="V24" s="117"/>
      <c r="W24" s="27">
        <v>1</v>
      </c>
      <c r="X24" s="27">
        <v>1</v>
      </c>
      <c r="Y24" s="48" t="s">
        <v>182</v>
      </c>
      <c r="Z24" s="48" t="s">
        <v>182</v>
      </c>
      <c r="AA24" s="48" t="s">
        <v>182</v>
      </c>
      <c r="AB24" s="119"/>
      <c r="AC24" s="119"/>
      <c r="AD24" s="119"/>
      <c r="AE24" s="119"/>
      <c r="AF24" s="119"/>
      <c r="AG24" s="119"/>
      <c r="AH24" s="48" t="s">
        <v>182</v>
      </c>
      <c r="AI24" s="27" t="str">
        <f>TRIM(LEFT('1. Artikeldata Grund'!G24,6))</f>
        <v/>
      </c>
      <c r="AJ24" s="491" cm="1">
        <f t="array" ref="AJ24">_xlfn.IFS(AV24="1",20,AV24="2",20,AV24="3",20,AV24="0",99,AV24="",99)</f>
        <v>99</v>
      </c>
      <c r="AK24" s="50" t="s">
        <v>184</v>
      </c>
      <c r="AL24" s="50" t="s">
        <v>184</v>
      </c>
      <c r="AM24" s="117"/>
      <c r="AN24" s="48"/>
      <c r="AO24" s="48"/>
      <c r="AP24" s="48" t="str">
        <f>'4. Inköpsdata'!E24</f>
        <v>ST</v>
      </c>
      <c r="AQ24" s="51">
        <f>'4. Inköpsdata'!G24</f>
        <v>1</v>
      </c>
      <c r="AR24" s="27" t="str">
        <f>TRIM('APH Kategorichef'!N24)</f>
        <v/>
      </c>
      <c r="AS24" s="118"/>
      <c r="AT24" s="48" t="str">
        <f>LEFT('1. Artikeldata Grund'!H24,2)</f>
        <v>Vä</v>
      </c>
      <c r="AU24" s="27" t="str" cm="1">
        <f t="array" ref="AU24">_xlfn.IFS('1. Artikeldata Grund'!I24="","",'1. Artikeldata Grund'!I24=Tabeller!$I$3,"",'1. Artikeldata Grund'!I24=Tabeller!$I$4,"",'1. Artikeldata Grund'!I24=Tabeller!$I$5,LEFT('1. Artikeldata Grund'!I24,1),'1. Artikeldata Grund'!I24=Tabeller!$I$6,LEFT('1. Artikeldata Grund'!I24,1))</f>
        <v/>
      </c>
      <c r="AV24" s="27" t="str" cm="1">
        <f t="array" ref="AV24">_xlfn.IFS('1. Artikeldata Grund'!J24="","",'1. Artikeldata Grund'!J24=Tabeller!$J$3,"",'1. Artikeldata Grund'!J24=Tabeller!$J$4,"",'1. Artikeldata Grund'!J24=Tabeller!$J$5,LEFT('1. Artikeldata Grund'!J24,1),'1. Artikeldata Grund'!J24=Tabeller!$J$6,LEFT('1. Artikeldata Grund'!J24,1),'1. Artikeldata Grund'!J24=Tabeller!$J$7,LEFT('1. Artikeldata Grund'!J24,1))</f>
        <v/>
      </c>
      <c r="AW24" s="27"/>
      <c r="AX24" s="27">
        <f>IF('APH Kategorichef'!J24=Tabeller!$AH$4,2,1)</f>
        <v>1</v>
      </c>
      <c r="AY24" s="27" t="str" cm="1">
        <f t="array" ref="AY24">IF('APH Kategorichef'!J24=Tabeller!$AH$4,99,IFERROR(_xlfn.IFS('4. Inköpsdata'!L24=25%,41,'4. Inköpsdata'!L24=12%,42,'4. Inköpsdata'!L24=6%,43,'4. Inköpsdata'!L24="Momsfritt",38),""))</f>
        <v/>
      </c>
      <c r="AZ24" s="52" t="e">
        <f>IF('APH Kategorichef'!J24=Tabeller!$AH$4,'4. Inköpsdata'!J24,ROUND('APH Kategorichef'!AA24,2))</f>
        <v>#VALUE!</v>
      </c>
      <c r="BA24" s="52" t="e">
        <f>IF('APH Kategorichef'!J24=Tabeller!$AH$4,0.01,ROUND('4. Inköpsdata'!J24,2))</f>
        <v>#VALUE!</v>
      </c>
      <c r="BB24" s="27" t="str">
        <f>TRIM(RIGHT('1. Artikeldata Grund'!G24,2))</f>
        <v/>
      </c>
      <c r="BC24" s="136"/>
      <c r="BD24" s="48" t="s">
        <v>182</v>
      </c>
      <c r="BE24" s="119"/>
      <c r="BF24" s="50" t="s">
        <v>184</v>
      </c>
      <c r="BG24" s="136"/>
      <c r="BH24" s="52"/>
      <c r="BI24" s="52"/>
      <c r="BJ24" s="52"/>
      <c r="BK24" s="52"/>
      <c r="BL24" s="53" t="s">
        <v>185</v>
      </c>
      <c r="BM24" s="452" t="str">
        <f>TRIM('1. Artikeldata Grund'!D24)</f>
        <v/>
      </c>
    </row>
    <row r="25" spans="1:65" s="7" customFormat="1" ht="15" customHeight="1" x14ac:dyDescent="0.2">
      <c r="A25" s="21">
        <v>21</v>
      </c>
      <c r="B25" s="528" t="str">
        <f>'APH Kategorichef'!H25</f>
        <v>Välj…</v>
      </c>
      <c r="C25" s="528" t="str">
        <f>'APH Kategorichef'!J25</f>
        <v>Välj…</v>
      </c>
      <c r="D25" s="46">
        <f>'APH Kategorichef'!D25</f>
        <v>0</v>
      </c>
      <c r="E25" s="47" t="str">
        <f>TRIM(LEFT('1. Artikeldata Grund'!E25,30))</f>
        <v/>
      </c>
      <c r="F25" s="404" t="str">
        <f>IFERROR(TRIM(RIGHT('1. Artikeldata Grund'!E25,LEN('1. Artikeldata Grund'!E25)-30)),"")</f>
        <v/>
      </c>
      <c r="G25" s="48" t="str">
        <f>TRIM('APH Kategorichef'!K25)</f>
        <v>Välj….</v>
      </c>
      <c r="H25" s="27">
        <f>'APH Kategorichef'!L25</f>
        <v>910</v>
      </c>
      <c r="I25" s="27">
        <v>99</v>
      </c>
      <c r="J25" s="117"/>
      <c r="K25" s="48" t="s">
        <v>181</v>
      </c>
      <c r="L25" s="48" t="str">
        <f>IF('APH MD APH Specifika'!BD25="J","J","N")</f>
        <v>N</v>
      </c>
      <c r="M25" s="118"/>
      <c r="N25" s="48" t="s">
        <v>182</v>
      </c>
      <c r="O25" s="119"/>
      <c r="P25" s="48" t="s">
        <v>183</v>
      </c>
      <c r="Q25" s="27">
        <v>0</v>
      </c>
      <c r="R25" s="117"/>
      <c r="S25" s="117"/>
      <c r="T25" s="117"/>
      <c r="U25" s="117"/>
      <c r="V25" s="117"/>
      <c r="W25" s="27">
        <v>1</v>
      </c>
      <c r="X25" s="27">
        <v>1</v>
      </c>
      <c r="Y25" s="48" t="s">
        <v>182</v>
      </c>
      <c r="Z25" s="48" t="s">
        <v>182</v>
      </c>
      <c r="AA25" s="48" t="s">
        <v>182</v>
      </c>
      <c r="AB25" s="119"/>
      <c r="AC25" s="119"/>
      <c r="AD25" s="119"/>
      <c r="AE25" s="119"/>
      <c r="AF25" s="119"/>
      <c r="AG25" s="119"/>
      <c r="AH25" s="48" t="s">
        <v>182</v>
      </c>
      <c r="AI25" s="27" t="str">
        <f>TRIM(LEFT('1. Artikeldata Grund'!G25,6))</f>
        <v/>
      </c>
      <c r="AJ25" s="491" cm="1">
        <f t="array" ref="AJ25">_xlfn.IFS(AV25="1",20,AV25="2",20,AV25="3",20,AV25="0",99,AV25="",99)</f>
        <v>99</v>
      </c>
      <c r="AK25" s="50" t="s">
        <v>184</v>
      </c>
      <c r="AL25" s="50" t="s">
        <v>184</v>
      </c>
      <c r="AM25" s="117"/>
      <c r="AN25" s="48"/>
      <c r="AO25" s="48"/>
      <c r="AP25" s="48" t="str">
        <f>'4. Inköpsdata'!E25</f>
        <v>ST</v>
      </c>
      <c r="AQ25" s="51">
        <f>'4. Inköpsdata'!G25</f>
        <v>1</v>
      </c>
      <c r="AR25" s="27" t="str">
        <f>TRIM('APH Kategorichef'!N25)</f>
        <v/>
      </c>
      <c r="AS25" s="118"/>
      <c r="AT25" s="48" t="str">
        <f>LEFT('1. Artikeldata Grund'!H25,2)</f>
        <v>Vä</v>
      </c>
      <c r="AU25" s="27" t="str" cm="1">
        <f t="array" ref="AU25">_xlfn.IFS('1. Artikeldata Grund'!I25="","",'1. Artikeldata Grund'!I25=Tabeller!$I$3,"",'1. Artikeldata Grund'!I25=Tabeller!$I$4,"",'1. Artikeldata Grund'!I25=Tabeller!$I$5,LEFT('1. Artikeldata Grund'!I25,1),'1. Artikeldata Grund'!I25=Tabeller!$I$6,LEFT('1. Artikeldata Grund'!I25,1))</f>
        <v/>
      </c>
      <c r="AV25" s="27" t="str" cm="1">
        <f t="array" ref="AV25">_xlfn.IFS('1. Artikeldata Grund'!J25="","",'1. Artikeldata Grund'!J25=Tabeller!$J$3,"",'1. Artikeldata Grund'!J25=Tabeller!$J$4,"",'1. Artikeldata Grund'!J25=Tabeller!$J$5,LEFT('1. Artikeldata Grund'!J25,1),'1. Artikeldata Grund'!J25=Tabeller!$J$6,LEFT('1. Artikeldata Grund'!J25,1),'1. Artikeldata Grund'!J25=Tabeller!$J$7,LEFT('1. Artikeldata Grund'!J25,1))</f>
        <v/>
      </c>
      <c r="AW25" s="27"/>
      <c r="AX25" s="27">
        <f>IF('APH Kategorichef'!J25=Tabeller!$AH$4,2,1)</f>
        <v>1</v>
      </c>
      <c r="AY25" s="27" t="str" cm="1">
        <f t="array" ref="AY25">IF('APH Kategorichef'!J25=Tabeller!$AH$4,99,IFERROR(_xlfn.IFS('4. Inköpsdata'!L25=25%,41,'4. Inköpsdata'!L25=12%,42,'4. Inköpsdata'!L25=6%,43,'4. Inköpsdata'!L25="Momsfritt",38),""))</f>
        <v/>
      </c>
      <c r="AZ25" s="52" t="e">
        <f>IF('APH Kategorichef'!J25=Tabeller!$AH$4,'4. Inköpsdata'!J25,ROUND('APH Kategorichef'!AA25,2))</f>
        <v>#VALUE!</v>
      </c>
      <c r="BA25" s="52" t="e">
        <f>IF('APH Kategorichef'!J25=Tabeller!$AH$4,0.01,ROUND('4. Inköpsdata'!J25,2))</f>
        <v>#VALUE!</v>
      </c>
      <c r="BB25" s="27" t="str">
        <f>TRIM(RIGHT('1. Artikeldata Grund'!G25,2))</f>
        <v/>
      </c>
      <c r="BC25" s="136"/>
      <c r="BD25" s="48" t="s">
        <v>182</v>
      </c>
      <c r="BE25" s="119"/>
      <c r="BF25" s="50" t="s">
        <v>184</v>
      </c>
      <c r="BG25" s="136"/>
      <c r="BH25" s="52"/>
      <c r="BI25" s="52"/>
      <c r="BJ25" s="52"/>
      <c r="BK25" s="52"/>
      <c r="BL25" s="53" t="s">
        <v>185</v>
      </c>
      <c r="BM25" s="452" t="str">
        <f>TRIM('1. Artikeldata Grund'!D25)</f>
        <v/>
      </c>
    </row>
    <row r="26" spans="1:65" s="7" customFormat="1" ht="15" customHeight="1" x14ac:dyDescent="0.2">
      <c r="A26" s="21">
        <v>22</v>
      </c>
      <c r="B26" s="528" t="str">
        <f>'APH Kategorichef'!H26</f>
        <v>Välj…</v>
      </c>
      <c r="C26" s="528" t="str">
        <f>'APH Kategorichef'!J26</f>
        <v>Välj…</v>
      </c>
      <c r="D26" s="46">
        <f>'APH Kategorichef'!D26</f>
        <v>0</v>
      </c>
      <c r="E26" s="47" t="str">
        <f>TRIM(LEFT('1. Artikeldata Grund'!E26,30))</f>
        <v/>
      </c>
      <c r="F26" s="404" t="str">
        <f>IFERROR(TRIM(RIGHT('1. Artikeldata Grund'!E26,LEN('1. Artikeldata Grund'!E26)-30)),"")</f>
        <v/>
      </c>
      <c r="G26" s="48" t="str">
        <f>TRIM('APH Kategorichef'!K26)</f>
        <v>Välj….</v>
      </c>
      <c r="H26" s="27">
        <f>'APH Kategorichef'!L26</f>
        <v>910</v>
      </c>
      <c r="I26" s="27">
        <v>99</v>
      </c>
      <c r="J26" s="117"/>
      <c r="K26" s="48" t="s">
        <v>181</v>
      </c>
      <c r="L26" s="48" t="str">
        <f>IF('APH MD APH Specifika'!BD26="J","J","N")</f>
        <v>N</v>
      </c>
      <c r="M26" s="118"/>
      <c r="N26" s="48" t="s">
        <v>182</v>
      </c>
      <c r="O26" s="119"/>
      <c r="P26" s="48" t="s">
        <v>183</v>
      </c>
      <c r="Q26" s="27">
        <v>0</v>
      </c>
      <c r="R26" s="117"/>
      <c r="S26" s="117"/>
      <c r="T26" s="117"/>
      <c r="U26" s="117"/>
      <c r="V26" s="117"/>
      <c r="W26" s="27">
        <v>1</v>
      </c>
      <c r="X26" s="27">
        <v>1</v>
      </c>
      <c r="Y26" s="48" t="s">
        <v>182</v>
      </c>
      <c r="Z26" s="48" t="s">
        <v>182</v>
      </c>
      <c r="AA26" s="48" t="s">
        <v>182</v>
      </c>
      <c r="AB26" s="119"/>
      <c r="AC26" s="119"/>
      <c r="AD26" s="119"/>
      <c r="AE26" s="119"/>
      <c r="AF26" s="119"/>
      <c r="AG26" s="119"/>
      <c r="AH26" s="48" t="s">
        <v>182</v>
      </c>
      <c r="AI26" s="27" t="str">
        <f>TRIM(LEFT('1. Artikeldata Grund'!G26,6))</f>
        <v/>
      </c>
      <c r="AJ26" s="491" cm="1">
        <f t="array" ref="AJ26">_xlfn.IFS(AV26="1",20,AV26="2",20,AV26="3",20,AV26="0",99,AV26="",99)</f>
        <v>99</v>
      </c>
      <c r="AK26" s="50" t="s">
        <v>184</v>
      </c>
      <c r="AL26" s="50" t="s">
        <v>184</v>
      </c>
      <c r="AM26" s="117"/>
      <c r="AN26" s="48"/>
      <c r="AO26" s="48"/>
      <c r="AP26" s="48" t="str">
        <f>'4. Inköpsdata'!E26</f>
        <v>ST</v>
      </c>
      <c r="AQ26" s="51">
        <f>'4. Inköpsdata'!G26</f>
        <v>1</v>
      </c>
      <c r="AR26" s="27" t="str">
        <f>TRIM('APH Kategorichef'!N26)</f>
        <v/>
      </c>
      <c r="AS26" s="118"/>
      <c r="AT26" s="48" t="str">
        <f>LEFT('1. Artikeldata Grund'!H26,2)</f>
        <v>Vä</v>
      </c>
      <c r="AU26" s="27" t="str" cm="1">
        <f t="array" ref="AU26">_xlfn.IFS('1. Artikeldata Grund'!I26="","",'1. Artikeldata Grund'!I26=Tabeller!$I$3,"",'1. Artikeldata Grund'!I26=Tabeller!$I$4,"",'1. Artikeldata Grund'!I26=Tabeller!$I$5,LEFT('1. Artikeldata Grund'!I26,1),'1. Artikeldata Grund'!I26=Tabeller!$I$6,LEFT('1. Artikeldata Grund'!I26,1))</f>
        <v/>
      </c>
      <c r="AV26" s="27" t="str" cm="1">
        <f t="array" ref="AV26">_xlfn.IFS('1. Artikeldata Grund'!J26="","",'1. Artikeldata Grund'!J26=Tabeller!$J$3,"",'1. Artikeldata Grund'!J26=Tabeller!$J$4,"",'1. Artikeldata Grund'!J26=Tabeller!$J$5,LEFT('1. Artikeldata Grund'!J26,1),'1. Artikeldata Grund'!J26=Tabeller!$J$6,LEFT('1. Artikeldata Grund'!J26,1),'1. Artikeldata Grund'!J26=Tabeller!$J$7,LEFT('1. Artikeldata Grund'!J26,1))</f>
        <v/>
      </c>
      <c r="AW26" s="27"/>
      <c r="AX26" s="27">
        <f>IF('APH Kategorichef'!J26=Tabeller!$AH$4,2,1)</f>
        <v>1</v>
      </c>
      <c r="AY26" s="27" t="str" cm="1">
        <f t="array" ref="AY26">IF('APH Kategorichef'!J26=Tabeller!$AH$4,99,IFERROR(_xlfn.IFS('4. Inköpsdata'!L26=25%,41,'4. Inköpsdata'!L26=12%,42,'4. Inköpsdata'!L26=6%,43,'4. Inköpsdata'!L26="Momsfritt",38),""))</f>
        <v/>
      </c>
      <c r="AZ26" s="52" t="e">
        <f>IF('APH Kategorichef'!J26=Tabeller!$AH$4,'4. Inköpsdata'!J26,ROUND('APH Kategorichef'!AA26,2))</f>
        <v>#VALUE!</v>
      </c>
      <c r="BA26" s="52" t="e">
        <f>IF('APH Kategorichef'!J26=Tabeller!$AH$4,0.01,ROUND('4. Inköpsdata'!J26,2))</f>
        <v>#VALUE!</v>
      </c>
      <c r="BB26" s="27" t="str">
        <f>TRIM(RIGHT('1. Artikeldata Grund'!G26,2))</f>
        <v/>
      </c>
      <c r="BC26" s="136"/>
      <c r="BD26" s="48" t="s">
        <v>182</v>
      </c>
      <c r="BE26" s="119"/>
      <c r="BF26" s="50" t="s">
        <v>184</v>
      </c>
      <c r="BG26" s="136"/>
      <c r="BH26" s="52"/>
      <c r="BI26" s="52"/>
      <c r="BJ26" s="52"/>
      <c r="BK26" s="52"/>
      <c r="BL26" s="53" t="s">
        <v>185</v>
      </c>
      <c r="BM26" s="452" t="str">
        <f>TRIM('1. Artikeldata Grund'!D26)</f>
        <v/>
      </c>
    </row>
    <row r="27" spans="1:65" s="7" customFormat="1" ht="15" customHeight="1" x14ac:dyDescent="0.2">
      <c r="A27" s="21">
        <v>23</v>
      </c>
      <c r="B27" s="528" t="str">
        <f>'APH Kategorichef'!H27</f>
        <v>Välj…</v>
      </c>
      <c r="C27" s="528" t="str">
        <f>'APH Kategorichef'!J27</f>
        <v>Välj…</v>
      </c>
      <c r="D27" s="46">
        <f>'APH Kategorichef'!D27</f>
        <v>0</v>
      </c>
      <c r="E27" s="47" t="str">
        <f>TRIM(LEFT('1. Artikeldata Grund'!E27,30))</f>
        <v/>
      </c>
      <c r="F27" s="404" t="str">
        <f>IFERROR(TRIM(RIGHT('1. Artikeldata Grund'!E27,LEN('1. Artikeldata Grund'!E27)-30)),"")</f>
        <v/>
      </c>
      <c r="G27" s="48" t="str">
        <f>TRIM('APH Kategorichef'!K27)</f>
        <v>Välj….</v>
      </c>
      <c r="H27" s="27">
        <f>'APH Kategorichef'!L27</f>
        <v>910</v>
      </c>
      <c r="I27" s="27">
        <v>99</v>
      </c>
      <c r="J27" s="117"/>
      <c r="K27" s="48" t="s">
        <v>181</v>
      </c>
      <c r="L27" s="48" t="str">
        <f>IF('APH MD APH Specifika'!BD27="J","J","N")</f>
        <v>N</v>
      </c>
      <c r="M27" s="118"/>
      <c r="N27" s="48" t="s">
        <v>182</v>
      </c>
      <c r="O27" s="119"/>
      <c r="P27" s="48" t="s">
        <v>183</v>
      </c>
      <c r="Q27" s="27">
        <v>0</v>
      </c>
      <c r="R27" s="117"/>
      <c r="S27" s="117"/>
      <c r="T27" s="117"/>
      <c r="U27" s="117"/>
      <c r="V27" s="117"/>
      <c r="W27" s="27">
        <v>1</v>
      </c>
      <c r="X27" s="27">
        <v>1</v>
      </c>
      <c r="Y27" s="48" t="s">
        <v>182</v>
      </c>
      <c r="Z27" s="48" t="s">
        <v>182</v>
      </c>
      <c r="AA27" s="48" t="s">
        <v>182</v>
      </c>
      <c r="AB27" s="119"/>
      <c r="AC27" s="119"/>
      <c r="AD27" s="119"/>
      <c r="AE27" s="119"/>
      <c r="AF27" s="119"/>
      <c r="AG27" s="119"/>
      <c r="AH27" s="48" t="s">
        <v>182</v>
      </c>
      <c r="AI27" s="27" t="str">
        <f>TRIM(LEFT('1. Artikeldata Grund'!G27,6))</f>
        <v/>
      </c>
      <c r="AJ27" s="491" cm="1">
        <f t="array" ref="AJ27">_xlfn.IFS(AV27="1",20,AV27="2",20,AV27="3",20,AV27="0",99,AV27="",99)</f>
        <v>99</v>
      </c>
      <c r="AK27" s="50" t="s">
        <v>184</v>
      </c>
      <c r="AL27" s="50" t="s">
        <v>184</v>
      </c>
      <c r="AM27" s="117"/>
      <c r="AN27" s="48"/>
      <c r="AO27" s="48"/>
      <c r="AP27" s="48" t="str">
        <f>'4. Inköpsdata'!E27</f>
        <v>ST</v>
      </c>
      <c r="AQ27" s="51">
        <f>'4. Inköpsdata'!G27</f>
        <v>1</v>
      </c>
      <c r="AR27" s="27" t="str">
        <f>TRIM('APH Kategorichef'!N27)</f>
        <v/>
      </c>
      <c r="AS27" s="118"/>
      <c r="AT27" s="48" t="str">
        <f>LEFT('1. Artikeldata Grund'!H27,2)</f>
        <v>Vä</v>
      </c>
      <c r="AU27" s="27" t="str" cm="1">
        <f t="array" ref="AU27">_xlfn.IFS('1. Artikeldata Grund'!I27="","",'1. Artikeldata Grund'!I27=Tabeller!$I$3,"",'1. Artikeldata Grund'!I27=Tabeller!$I$4,"",'1. Artikeldata Grund'!I27=Tabeller!$I$5,LEFT('1. Artikeldata Grund'!I27,1),'1. Artikeldata Grund'!I27=Tabeller!$I$6,LEFT('1. Artikeldata Grund'!I27,1))</f>
        <v/>
      </c>
      <c r="AV27" s="27" t="str" cm="1">
        <f t="array" ref="AV27">_xlfn.IFS('1. Artikeldata Grund'!J27="","",'1. Artikeldata Grund'!J27=Tabeller!$J$3,"",'1. Artikeldata Grund'!J27=Tabeller!$J$4,"",'1. Artikeldata Grund'!J27=Tabeller!$J$5,LEFT('1. Artikeldata Grund'!J27,1),'1. Artikeldata Grund'!J27=Tabeller!$J$6,LEFT('1. Artikeldata Grund'!J27,1),'1. Artikeldata Grund'!J27=Tabeller!$J$7,LEFT('1. Artikeldata Grund'!J27,1))</f>
        <v/>
      </c>
      <c r="AW27" s="27"/>
      <c r="AX27" s="27">
        <f>IF('APH Kategorichef'!J27=Tabeller!$AH$4,2,1)</f>
        <v>1</v>
      </c>
      <c r="AY27" s="27" t="str" cm="1">
        <f t="array" ref="AY27">IF('APH Kategorichef'!J27=Tabeller!$AH$4,99,IFERROR(_xlfn.IFS('4. Inköpsdata'!L27=25%,41,'4. Inköpsdata'!L27=12%,42,'4. Inköpsdata'!L27=6%,43,'4. Inköpsdata'!L27="Momsfritt",38),""))</f>
        <v/>
      </c>
      <c r="AZ27" s="52" t="e">
        <f>IF('APH Kategorichef'!J27=Tabeller!$AH$4,'4. Inköpsdata'!J27,ROUND('APH Kategorichef'!AA27,2))</f>
        <v>#VALUE!</v>
      </c>
      <c r="BA27" s="52" t="e">
        <f>IF('APH Kategorichef'!J27=Tabeller!$AH$4,0.01,ROUND('4. Inköpsdata'!J27,2))</f>
        <v>#VALUE!</v>
      </c>
      <c r="BB27" s="27" t="str">
        <f>TRIM(RIGHT('1. Artikeldata Grund'!G27,2))</f>
        <v/>
      </c>
      <c r="BC27" s="136"/>
      <c r="BD27" s="48" t="s">
        <v>182</v>
      </c>
      <c r="BE27" s="119"/>
      <c r="BF27" s="50" t="s">
        <v>184</v>
      </c>
      <c r="BG27" s="136"/>
      <c r="BH27" s="52"/>
      <c r="BI27" s="52"/>
      <c r="BJ27" s="52"/>
      <c r="BK27" s="52"/>
      <c r="BL27" s="53" t="s">
        <v>185</v>
      </c>
      <c r="BM27" s="452" t="str">
        <f>TRIM('1. Artikeldata Grund'!D27)</f>
        <v/>
      </c>
    </row>
    <row r="28" spans="1:65" s="7" customFormat="1" ht="15" customHeight="1" x14ac:dyDescent="0.2">
      <c r="A28" s="21">
        <v>24</v>
      </c>
      <c r="B28" s="528" t="str">
        <f>'APH Kategorichef'!H28</f>
        <v>Välj…</v>
      </c>
      <c r="C28" s="528" t="str">
        <f>'APH Kategorichef'!J28</f>
        <v>Välj…</v>
      </c>
      <c r="D28" s="46">
        <f>'APH Kategorichef'!D28</f>
        <v>0</v>
      </c>
      <c r="E28" s="47" t="str">
        <f>TRIM(LEFT('1. Artikeldata Grund'!E28,30))</f>
        <v/>
      </c>
      <c r="F28" s="404" t="str">
        <f>IFERROR(TRIM(RIGHT('1. Artikeldata Grund'!E28,LEN('1. Artikeldata Grund'!E28)-30)),"")</f>
        <v/>
      </c>
      <c r="G28" s="48" t="str">
        <f>TRIM('APH Kategorichef'!K28)</f>
        <v>Välj….</v>
      </c>
      <c r="H28" s="27">
        <f>'APH Kategorichef'!L28</f>
        <v>910</v>
      </c>
      <c r="I28" s="27">
        <v>99</v>
      </c>
      <c r="J28" s="117"/>
      <c r="K28" s="48" t="s">
        <v>181</v>
      </c>
      <c r="L28" s="48" t="str">
        <f>IF('APH MD APH Specifika'!BD28="J","J","N")</f>
        <v>N</v>
      </c>
      <c r="M28" s="118"/>
      <c r="N28" s="48" t="s">
        <v>182</v>
      </c>
      <c r="O28" s="119"/>
      <c r="P28" s="48" t="s">
        <v>183</v>
      </c>
      <c r="Q28" s="27">
        <v>0</v>
      </c>
      <c r="R28" s="117"/>
      <c r="S28" s="117"/>
      <c r="T28" s="117"/>
      <c r="U28" s="117"/>
      <c r="V28" s="117"/>
      <c r="W28" s="27">
        <v>1</v>
      </c>
      <c r="X28" s="27">
        <v>1</v>
      </c>
      <c r="Y28" s="48" t="s">
        <v>182</v>
      </c>
      <c r="Z28" s="48" t="s">
        <v>182</v>
      </c>
      <c r="AA28" s="48" t="s">
        <v>182</v>
      </c>
      <c r="AB28" s="119"/>
      <c r="AC28" s="119"/>
      <c r="AD28" s="119"/>
      <c r="AE28" s="119"/>
      <c r="AF28" s="119"/>
      <c r="AG28" s="119"/>
      <c r="AH28" s="48" t="s">
        <v>182</v>
      </c>
      <c r="AI28" s="27" t="str">
        <f>TRIM(LEFT('1. Artikeldata Grund'!G28,6))</f>
        <v/>
      </c>
      <c r="AJ28" s="491" cm="1">
        <f t="array" ref="AJ28">_xlfn.IFS(AV28="1",20,AV28="2",20,AV28="3",20,AV28="0",99,AV28="",99)</f>
        <v>99</v>
      </c>
      <c r="AK28" s="50" t="s">
        <v>184</v>
      </c>
      <c r="AL28" s="50" t="s">
        <v>184</v>
      </c>
      <c r="AM28" s="117"/>
      <c r="AN28" s="48"/>
      <c r="AO28" s="48"/>
      <c r="AP28" s="48" t="str">
        <f>'4. Inköpsdata'!E28</f>
        <v>ST</v>
      </c>
      <c r="AQ28" s="51">
        <f>'4. Inköpsdata'!G28</f>
        <v>1</v>
      </c>
      <c r="AR28" s="27" t="str">
        <f>TRIM('APH Kategorichef'!N28)</f>
        <v/>
      </c>
      <c r="AS28" s="118"/>
      <c r="AT28" s="48" t="str">
        <f>LEFT('1. Artikeldata Grund'!H28,2)</f>
        <v>Vä</v>
      </c>
      <c r="AU28" s="27" t="str" cm="1">
        <f t="array" ref="AU28">_xlfn.IFS('1. Artikeldata Grund'!I28="","",'1. Artikeldata Grund'!I28=Tabeller!$I$3,"",'1. Artikeldata Grund'!I28=Tabeller!$I$4,"",'1. Artikeldata Grund'!I28=Tabeller!$I$5,LEFT('1. Artikeldata Grund'!I28,1),'1. Artikeldata Grund'!I28=Tabeller!$I$6,LEFT('1. Artikeldata Grund'!I28,1))</f>
        <v/>
      </c>
      <c r="AV28" s="27" t="str" cm="1">
        <f t="array" ref="AV28">_xlfn.IFS('1. Artikeldata Grund'!J28="","",'1. Artikeldata Grund'!J28=Tabeller!$J$3,"",'1. Artikeldata Grund'!J28=Tabeller!$J$4,"",'1. Artikeldata Grund'!J28=Tabeller!$J$5,LEFT('1. Artikeldata Grund'!J28,1),'1. Artikeldata Grund'!J28=Tabeller!$J$6,LEFT('1. Artikeldata Grund'!J28,1),'1. Artikeldata Grund'!J28=Tabeller!$J$7,LEFT('1. Artikeldata Grund'!J28,1))</f>
        <v/>
      </c>
      <c r="AW28" s="27"/>
      <c r="AX28" s="27">
        <f>IF('APH Kategorichef'!J28=Tabeller!$AH$4,2,1)</f>
        <v>1</v>
      </c>
      <c r="AY28" s="27" t="str" cm="1">
        <f t="array" ref="AY28">IF('APH Kategorichef'!J28=Tabeller!$AH$4,99,IFERROR(_xlfn.IFS('4. Inköpsdata'!L28=25%,41,'4. Inköpsdata'!L28=12%,42,'4. Inköpsdata'!L28=6%,43,'4. Inköpsdata'!L28="Momsfritt",38),""))</f>
        <v/>
      </c>
      <c r="AZ28" s="52" t="e">
        <f>IF('APH Kategorichef'!J28=Tabeller!$AH$4,'4. Inköpsdata'!J28,ROUND('APH Kategorichef'!AA28,2))</f>
        <v>#VALUE!</v>
      </c>
      <c r="BA28" s="52" t="e">
        <f>IF('APH Kategorichef'!J28=Tabeller!$AH$4,0.01,ROUND('4. Inköpsdata'!J28,2))</f>
        <v>#VALUE!</v>
      </c>
      <c r="BB28" s="27" t="str">
        <f>TRIM(RIGHT('1. Artikeldata Grund'!G28,2))</f>
        <v/>
      </c>
      <c r="BC28" s="136"/>
      <c r="BD28" s="48" t="s">
        <v>182</v>
      </c>
      <c r="BE28" s="119"/>
      <c r="BF28" s="50" t="s">
        <v>184</v>
      </c>
      <c r="BG28" s="136"/>
      <c r="BH28" s="52"/>
      <c r="BI28" s="52"/>
      <c r="BJ28" s="52"/>
      <c r="BK28" s="52"/>
      <c r="BL28" s="53" t="s">
        <v>185</v>
      </c>
      <c r="BM28" s="452" t="str">
        <f>TRIM('1. Artikeldata Grund'!D28)</f>
        <v/>
      </c>
    </row>
    <row r="29" spans="1:65" s="7" customFormat="1" ht="15" customHeight="1" x14ac:dyDescent="0.2">
      <c r="A29" s="21">
        <v>25</v>
      </c>
      <c r="B29" s="528" t="str">
        <f>'APH Kategorichef'!H29</f>
        <v>Välj…</v>
      </c>
      <c r="C29" s="528" t="str">
        <f>'APH Kategorichef'!J29</f>
        <v>Välj…</v>
      </c>
      <c r="D29" s="46">
        <f>'APH Kategorichef'!D29</f>
        <v>0</v>
      </c>
      <c r="E29" s="47" t="str">
        <f>TRIM(LEFT('1. Artikeldata Grund'!E29,30))</f>
        <v/>
      </c>
      <c r="F29" s="404" t="str">
        <f>IFERROR(TRIM(RIGHT('1. Artikeldata Grund'!E29,LEN('1. Artikeldata Grund'!E29)-30)),"")</f>
        <v/>
      </c>
      <c r="G29" s="48" t="str">
        <f>TRIM('APH Kategorichef'!K29)</f>
        <v>Välj….</v>
      </c>
      <c r="H29" s="27">
        <f>'APH Kategorichef'!L29</f>
        <v>910</v>
      </c>
      <c r="I29" s="27">
        <v>99</v>
      </c>
      <c r="J29" s="117"/>
      <c r="K29" s="48" t="s">
        <v>181</v>
      </c>
      <c r="L29" s="48" t="str">
        <f>IF('APH MD APH Specifika'!BD29="J","J","N")</f>
        <v>N</v>
      </c>
      <c r="M29" s="118"/>
      <c r="N29" s="48" t="s">
        <v>182</v>
      </c>
      <c r="O29" s="119"/>
      <c r="P29" s="48" t="s">
        <v>183</v>
      </c>
      <c r="Q29" s="27">
        <v>0</v>
      </c>
      <c r="R29" s="117"/>
      <c r="S29" s="117"/>
      <c r="T29" s="117"/>
      <c r="U29" s="117"/>
      <c r="V29" s="117"/>
      <c r="W29" s="27">
        <v>1</v>
      </c>
      <c r="X29" s="27">
        <v>1</v>
      </c>
      <c r="Y29" s="48" t="s">
        <v>182</v>
      </c>
      <c r="Z29" s="48" t="s">
        <v>182</v>
      </c>
      <c r="AA29" s="48" t="s">
        <v>182</v>
      </c>
      <c r="AB29" s="119"/>
      <c r="AC29" s="119"/>
      <c r="AD29" s="119"/>
      <c r="AE29" s="119"/>
      <c r="AF29" s="119"/>
      <c r="AG29" s="119"/>
      <c r="AH29" s="48" t="s">
        <v>182</v>
      </c>
      <c r="AI29" s="27" t="str">
        <f>TRIM(LEFT('1. Artikeldata Grund'!G29,6))</f>
        <v/>
      </c>
      <c r="AJ29" s="491" cm="1">
        <f t="array" ref="AJ29">_xlfn.IFS(AV29="1",20,AV29="2",20,AV29="3",20,AV29="0",99,AV29="",99)</f>
        <v>99</v>
      </c>
      <c r="AK29" s="50" t="s">
        <v>184</v>
      </c>
      <c r="AL29" s="50" t="s">
        <v>184</v>
      </c>
      <c r="AM29" s="117"/>
      <c r="AN29" s="48"/>
      <c r="AO29" s="48"/>
      <c r="AP29" s="48" t="str">
        <f>'4. Inköpsdata'!E29</f>
        <v>ST</v>
      </c>
      <c r="AQ29" s="51">
        <f>'4. Inköpsdata'!G29</f>
        <v>1</v>
      </c>
      <c r="AR29" s="27" t="str">
        <f>TRIM('APH Kategorichef'!N29)</f>
        <v/>
      </c>
      <c r="AS29" s="118"/>
      <c r="AT29" s="48" t="str">
        <f>LEFT('1. Artikeldata Grund'!H29,2)</f>
        <v>Vä</v>
      </c>
      <c r="AU29" s="27" t="str" cm="1">
        <f t="array" ref="AU29">_xlfn.IFS('1. Artikeldata Grund'!I29="","",'1. Artikeldata Grund'!I29=Tabeller!$I$3,"",'1. Artikeldata Grund'!I29=Tabeller!$I$4,"",'1. Artikeldata Grund'!I29=Tabeller!$I$5,LEFT('1. Artikeldata Grund'!I29,1),'1. Artikeldata Grund'!I29=Tabeller!$I$6,LEFT('1. Artikeldata Grund'!I29,1))</f>
        <v/>
      </c>
      <c r="AV29" s="27" t="str" cm="1">
        <f t="array" ref="AV29">_xlfn.IFS('1. Artikeldata Grund'!J29="","",'1. Artikeldata Grund'!J29=Tabeller!$J$3,"",'1. Artikeldata Grund'!J29=Tabeller!$J$4,"",'1. Artikeldata Grund'!J29=Tabeller!$J$5,LEFT('1. Artikeldata Grund'!J29,1),'1. Artikeldata Grund'!J29=Tabeller!$J$6,LEFT('1. Artikeldata Grund'!J29,1),'1. Artikeldata Grund'!J29=Tabeller!$J$7,LEFT('1. Artikeldata Grund'!J29,1))</f>
        <v/>
      </c>
      <c r="AW29" s="27"/>
      <c r="AX29" s="27">
        <f>IF('APH Kategorichef'!J29=Tabeller!$AH$4,2,1)</f>
        <v>1</v>
      </c>
      <c r="AY29" s="27" t="str" cm="1">
        <f t="array" ref="AY29">IF('APH Kategorichef'!J29=Tabeller!$AH$4,99,IFERROR(_xlfn.IFS('4. Inköpsdata'!L29=25%,41,'4. Inköpsdata'!L29=12%,42,'4. Inköpsdata'!L29=6%,43,'4. Inköpsdata'!L29="Momsfritt",38),""))</f>
        <v/>
      </c>
      <c r="AZ29" s="52" t="e">
        <f>IF('APH Kategorichef'!J29=Tabeller!$AH$4,'4. Inköpsdata'!J29,ROUND('APH Kategorichef'!AA29,2))</f>
        <v>#VALUE!</v>
      </c>
      <c r="BA29" s="52" t="e">
        <f>IF('APH Kategorichef'!J29=Tabeller!$AH$4,0.01,ROUND('4. Inköpsdata'!J29,2))</f>
        <v>#VALUE!</v>
      </c>
      <c r="BB29" s="27" t="str">
        <f>TRIM(RIGHT('1. Artikeldata Grund'!G29,2))</f>
        <v/>
      </c>
      <c r="BC29" s="136"/>
      <c r="BD29" s="48" t="s">
        <v>182</v>
      </c>
      <c r="BE29" s="119"/>
      <c r="BF29" s="50" t="s">
        <v>184</v>
      </c>
      <c r="BG29" s="136"/>
      <c r="BH29" s="52"/>
      <c r="BI29" s="52"/>
      <c r="BJ29" s="52"/>
      <c r="BK29" s="52"/>
      <c r="BL29" s="53" t="s">
        <v>185</v>
      </c>
      <c r="BM29" s="452" t="str">
        <f>TRIM('1. Artikeldata Grund'!D29)</f>
        <v/>
      </c>
    </row>
    <row r="30" spans="1:65" s="7" customFormat="1" ht="15" customHeight="1" x14ac:dyDescent="0.2">
      <c r="A30" s="21">
        <v>26</v>
      </c>
      <c r="B30" s="528" t="str">
        <f>'APH Kategorichef'!H30</f>
        <v>Välj…</v>
      </c>
      <c r="C30" s="528" t="str">
        <f>'APH Kategorichef'!J30</f>
        <v>Välj…</v>
      </c>
      <c r="D30" s="46">
        <f>'APH Kategorichef'!D30</f>
        <v>0</v>
      </c>
      <c r="E30" s="47" t="str">
        <f>TRIM(LEFT('1. Artikeldata Grund'!E30,30))</f>
        <v/>
      </c>
      <c r="F30" s="404" t="str">
        <f>IFERROR(TRIM(RIGHT('1. Artikeldata Grund'!E30,LEN('1. Artikeldata Grund'!E30)-30)),"")</f>
        <v/>
      </c>
      <c r="G30" s="48" t="str">
        <f>TRIM('APH Kategorichef'!K30)</f>
        <v>Välj….</v>
      </c>
      <c r="H30" s="27">
        <f>'APH Kategorichef'!L30</f>
        <v>910</v>
      </c>
      <c r="I30" s="27">
        <v>99</v>
      </c>
      <c r="J30" s="117"/>
      <c r="K30" s="48" t="s">
        <v>181</v>
      </c>
      <c r="L30" s="48" t="str">
        <f>IF('APH MD APH Specifika'!BD30="J","J","N")</f>
        <v>N</v>
      </c>
      <c r="M30" s="118"/>
      <c r="N30" s="48" t="s">
        <v>182</v>
      </c>
      <c r="O30" s="119"/>
      <c r="P30" s="48" t="s">
        <v>183</v>
      </c>
      <c r="Q30" s="27">
        <v>0</v>
      </c>
      <c r="R30" s="117"/>
      <c r="S30" s="117"/>
      <c r="T30" s="117"/>
      <c r="U30" s="117"/>
      <c r="V30" s="117"/>
      <c r="W30" s="27">
        <v>1</v>
      </c>
      <c r="X30" s="27">
        <v>1</v>
      </c>
      <c r="Y30" s="48" t="s">
        <v>182</v>
      </c>
      <c r="Z30" s="48" t="s">
        <v>182</v>
      </c>
      <c r="AA30" s="48" t="s">
        <v>182</v>
      </c>
      <c r="AB30" s="119"/>
      <c r="AC30" s="119"/>
      <c r="AD30" s="119"/>
      <c r="AE30" s="119"/>
      <c r="AF30" s="119"/>
      <c r="AG30" s="119"/>
      <c r="AH30" s="48" t="s">
        <v>182</v>
      </c>
      <c r="AI30" s="27" t="str">
        <f>TRIM(LEFT('1. Artikeldata Grund'!G30,6))</f>
        <v/>
      </c>
      <c r="AJ30" s="491" cm="1">
        <f t="array" ref="AJ30">_xlfn.IFS(AV30="1",20,AV30="2",20,AV30="3",20,AV30="0",99,AV30="",99)</f>
        <v>99</v>
      </c>
      <c r="AK30" s="50" t="s">
        <v>184</v>
      </c>
      <c r="AL30" s="50" t="s">
        <v>184</v>
      </c>
      <c r="AM30" s="117"/>
      <c r="AN30" s="48"/>
      <c r="AO30" s="48"/>
      <c r="AP30" s="48" t="str">
        <f>'4. Inköpsdata'!E30</f>
        <v>ST</v>
      </c>
      <c r="AQ30" s="51">
        <f>'4. Inköpsdata'!G30</f>
        <v>1</v>
      </c>
      <c r="AR30" s="27" t="str">
        <f>TRIM('APH Kategorichef'!N30)</f>
        <v/>
      </c>
      <c r="AS30" s="118"/>
      <c r="AT30" s="48" t="str">
        <f>LEFT('1. Artikeldata Grund'!H30,2)</f>
        <v>Vä</v>
      </c>
      <c r="AU30" s="27" t="str" cm="1">
        <f t="array" ref="AU30">_xlfn.IFS('1. Artikeldata Grund'!I30="","",'1. Artikeldata Grund'!I30=Tabeller!$I$3,"",'1. Artikeldata Grund'!I30=Tabeller!$I$4,"",'1. Artikeldata Grund'!I30=Tabeller!$I$5,LEFT('1. Artikeldata Grund'!I30,1),'1. Artikeldata Grund'!I30=Tabeller!$I$6,LEFT('1. Artikeldata Grund'!I30,1))</f>
        <v/>
      </c>
      <c r="AV30" s="27" t="str" cm="1">
        <f t="array" ref="AV30">_xlfn.IFS('1. Artikeldata Grund'!J30="","",'1. Artikeldata Grund'!J30=Tabeller!$J$3,"",'1. Artikeldata Grund'!J30=Tabeller!$J$4,"",'1. Artikeldata Grund'!J30=Tabeller!$J$5,LEFT('1. Artikeldata Grund'!J30,1),'1. Artikeldata Grund'!J30=Tabeller!$J$6,LEFT('1. Artikeldata Grund'!J30,1),'1. Artikeldata Grund'!J30=Tabeller!$J$7,LEFT('1. Artikeldata Grund'!J30,1))</f>
        <v/>
      </c>
      <c r="AW30" s="27"/>
      <c r="AX30" s="27">
        <f>IF('APH Kategorichef'!J30=Tabeller!$AH$4,2,1)</f>
        <v>1</v>
      </c>
      <c r="AY30" s="27" t="str" cm="1">
        <f t="array" ref="AY30">IF('APH Kategorichef'!J30=Tabeller!$AH$4,99,IFERROR(_xlfn.IFS('4. Inköpsdata'!L30=25%,41,'4. Inköpsdata'!L30=12%,42,'4. Inköpsdata'!L30=6%,43,'4. Inköpsdata'!L30="Momsfritt",38),""))</f>
        <v/>
      </c>
      <c r="AZ30" s="52" t="e">
        <f>IF('APH Kategorichef'!J30=Tabeller!$AH$4,'4. Inköpsdata'!J30,ROUND('APH Kategorichef'!AA30,2))</f>
        <v>#VALUE!</v>
      </c>
      <c r="BA30" s="52" t="e">
        <f>IF('APH Kategorichef'!J30=Tabeller!$AH$4,0.01,ROUND('4. Inköpsdata'!J30,2))</f>
        <v>#VALUE!</v>
      </c>
      <c r="BB30" s="27" t="str">
        <f>TRIM(RIGHT('1. Artikeldata Grund'!G30,2))</f>
        <v/>
      </c>
      <c r="BC30" s="136"/>
      <c r="BD30" s="48" t="s">
        <v>182</v>
      </c>
      <c r="BE30" s="119"/>
      <c r="BF30" s="50" t="s">
        <v>184</v>
      </c>
      <c r="BG30" s="136"/>
      <c r="BH30" s="52"/>
      <c r="BI30" s="52"/>
      <c r="BJ30" s="52"/>
      <c r="BK30" s="52"/>
      <c r="BL30" s="53" t="s">
        <v>185</v>
      </c>
      <c r="BM30" s="452" t="str">
        <f>TRIM('1. Artikeldata Grund'!D30)</f>
        <v/>
      </c>
    </row>
    <row r="31" spans="1:65" s="7" customFormat="1" ht="15" customHeight="1" x14ac:dyDescent="0.2">
      <c r="A31" s="21">
        <v>27</v>
      </c>
      <c r="B31" s="528" t="str">
        <f>'APH Kategorichef'!H31</f>
        <v>Välj…</v>
      </c>
      <c r="C31" s="528" t="str">
        <f>'APH Kategorichef'!J31</f>
        <v>Välj…</v>
      </c>
      <c r="D31" s="46">
        <f>'APH Kategorichef'!D31</f>
        <v>0</v>
      </c>
      <c r="E31" s="47" t="str">
        <f>TRIM(LEFT('1. Artikeldata Grund'!E31,30))</f>
        <v/>
      </c>
      <c r="F31" s="404" t="str">
        <f>IFERROR(TRIM(RIGHT('1. Artikeldata Grund'!E31,LEN('1. Artikeldata Grund'!E31)-30)),"")</f>
        <v/>
      </c>
      <c r="G31" s="48" t="str">
        <f>TRIM('APH Kategorichef'!K31)</f>
        <v>Välj….</v>
      </c>
      <c r="H31" s="27">
        <f>'APH Kategorichef'!L31</f>
        <v>910</v>
      </c>
      <c r="I31" s="27">
        <v>99</v>
      </c>
      <c r="J31" s="117"/>
      <c r="K31" s="48" t="s">
        <v>181</v>
      </c>
      <c r="L31" s="48" t="str">
        <f>IF('APH MD APH Specifika'!BD31="J","J","N")</f>
        <v>N</v>
      </c>
      <c r="M31" s="118"/>
      <c r="N31" s="48" t="s">
        <v>182</v>
      </c>
      <c r="O31" s="119"/>
      <c r="P31" s="48" t="s">
        <v>183</v>
      </c>
      <c r="Q31" s="27">
        <v>0</v>
      </c>
      <c r="R31" s="117"/>
      <c r="S31" s="117"/>
      <c r="T31" s="117"/>
      <c r="U31" s="117"/>
      <c r="V31" s="117"/>
      <c r="W31" s="27">
        <v>1</v>
      </c>
      <c r="X31" s="27">
        <v>1</v>
      </c>
      <c r="Y31" s="48" t="s">
        <v>182</v>
      </c>
      <c r="Z31" s="48" t="s">
        <v>182</v>
      </c>
      <c r="AA31" s="48" t="s">
        <v>182</v>
      </c>
      <c r="AB31" s="119"/>
      <c r="AC31" s="119"/>
      <c r="AD31" s="119"/>
      <c r="AE31" s="119"/>
      <c r="AF31" s="119"/>
      <c r="AG31" s="119"/>
      <c r="AH31" s="48" t="s">
        <v>182</v>
      </c>
      <c r="AI31" s="27" t="str">
        <f>TRIM(LEFT('1. Artikeldata Grund'!G31,6))</f>
        <v/>
      </c>
      <c r="AJ31" s="491" cm="1">
        <f t="array" ref="AJ31">_xlfn.IFS(AV31="1",20,AV31="2",20,AV31="3",20,AV31="0",99,AV31="",99)</f>
        <v>99</v>
      </c>
      <c r="AK31" s="50" t="s">
        <v>184</v>
      </c>
      <c r="AL31" s="50" t="s">
        <v>184</v>
      </c>
      <c r="AM31" s="117"/>
      <c r="AN31" s="48"/>
      <c r="AO31" s="48"/>
      <c r="AP31" s="48" t="str">
        <f>'4. Inköpsdata'!E31</f>
        <v>ST</v>
      </c>
      <c r="AQ31" s="51">
        <f>'4. Inköpsdata'!G31</f>
        <v>1</v>
      </c>
      <c r="AR31" s="27" t="str">
        <f>TRIM('APH Kategorichef'!N31)</f>
        <v/>
      </c>
      <c r="AS31" s="118"/>
      <c r="AT31" s="48" t="str">
        <f>LEFT('1. Artikeldata Grund'!H31,2)</f>
        <v>Vä</v>
      </c>
      <c r="AU31" s="27" t="str" cm="1">
        <f t="array" ref="AU31">_xlfn.IFS('1. Artikeldata Grund'!I31="","",'1. Artikeldata Grund'!I31=Tabeller!$I$3,"",'1. Artikeldata Grund'!I31=Tabeller!$I$4,"",'1. Artikeldata Grund'!I31=Tabeller!$I$5,LEFT('1. Artikeldata Grund'!I31,1),'1. Artikeldata Grund'!I31=Tabeller!$I$6,LEFT('1. Artikeldata Grund'!I31,1))</f>
        <v/>
      </c>
      <c r="AV31" s="27" t="str" cm="1">
        <f t="array" ref="AV31">_xlfn.IFS('1. Artikeldata Grund'!J31="","",'1. Artikeldata Grund'!J31=Tabeller!$J$3,"",'1. Artikeldata Grund'!J31=Tabeller!$J$4,"",'1. Artikeldata Grund'!J31=Tabeller!$J$5,LEFT('1. Artikeldata Grund'!J31,1),'1. Artikeldata Grund'!J31=Tabeller!$J$6,LEFT('1. Artikeldata Grund'!J31,1),'1. Artikeldata Grund'!J31=Tabeller!$J$7,LEFT('1. Artikeldata Grund'!J31,1))</f>
        <v/>
      </c>
      <c r="AW31" s="27"/>
      <c r="AX31" s="27">
        <f>IF('APH Kategorichef'!J31=Tabeller!$AH$4,2,1)</f>
        <v>1</v>
      </c>
      <c r="AY31" s="27" t="str" cm="1">
        <f t="array" ref="AY31">IF('APH Kategorichef'!J31=Tabeller!$AH$4,99,IFERROR(_xlfn.IFS('4. Inköpsdata'!L31=25%,41,'4. Inköpsdata'!L31=12%,42,'4. Inköpsdata'!L31=6%,43,'4. Inköpsdata'!L31="Momsfritt",38),""))</f>
        <v/>
      </c>
      <c r="AZ31" s="52" t="e">
        <f>IF('APH Kategorichef'!J31=Tabeller!$AH$4,'4. Inköpsdata'!J31,ROUND('APH Kategorichef'!AA31,2))</f>
        <v>#VALUE!</v>
      </c>
      <c r="BA31" s="52" t="e">
        <f>IF('APH Kategorichef'!J31=Tabeller!$AH$4,0.01,ROUND('4. Inköpsdata'!J31,2))</f>
        <v>#VALUE!</v>
      </c>
      <c r="BB31" s="27" t="str">
        <f>TRIM(RIGHT('1. Artikeldata Grund'!G31,2))</f>
        <v/>
      </c>
      <c r="BC31" s="136"/>
      <c r="BD31" s="48" t="s">
        <v>182</v>
      </c>
      <c r="BE31" s="119"/>
      <c r="BF31" s="50" t="s">
        <v>184</v>
      </c>
      <c r="BG31" s="136"/>
      <c r="BH31" s="52"/>
      <c r="BI31" s="52"/>
      <c r="BJ31" s="52"/>
      <c r="BK31" s="52"/>
      <c r="BL31" s="53" t="s">
        <v>185</v>
      </c>
      <c r="BM31" s="452" t="str">
        <f>TRIM('1. Artikeldata Grund'!D31)</f>
        <v/>
      </c>
    </row>
    <row r="32" spans="1:65" s="7" customFormat="1" ht="15" customHeight="1" x14ac:dyDescent="0.2">
      <c r="A32" s="21">
        <v>28</v>
      </c>
      <c r="B32" s="528" t="str">
        <f>'APH Kategorichef'!H32</f>
        <v>Välj…</v>
      </c>
      <c r="C32" s="528" t="str">
        <f>'APH Kategorichef'!J32</f>
        <v>Välj…</v>
      </c>
      <c r="D32" s="46">
        <f>'APH Kategorichef'!D32</f>
        <v>0</v>
      </c>
      <c r="E32" s="47" t="str">
        <f>TRIM(LEFT('1. Artikeldata Grund'!E32,30))</f>
        <v/>
      </c>
      <c r="F32" s="404" t="str">
        <f>IFERROR(TRIM(RIGHT('1. Artikeldata Grund'!E32,LEN('1. Artikeldata Grund'!E32)-30)),"")</f>
        <v/>
      </c>
      <c r="G32" s="48" t="str">
        <f>TRIM('APH Kategorichef'!K32)</f>
        <v>Välj….</v>
      </c>
      <c r="H32" s="27">
        <f>'APH Kategorichef'!L32</f>
        <v>910</v>
      </c>
      <c r="I32" s="27">
        <v>99</v>
      </c>
      <c r="J32" s="117"/>
      <c r="K32" s="48" t="s">
        <v>181</v>
      </c>
      <c r="L32" s="48" t="str">
        <f>IF('APH MD APH Specifika'!BD32="J","J","N")</f>
        <v>N</v>
      </c>
      <c r="M32" s="118"/>
      <c r="N32" s="48" t="s">
        <v>182</v>
      </c>
      <c r="O32" s="119"/>
      <c r="P32" s="48" t="s">
        <v>183</v>
      </c>
      <c r="Q32" s="27">
        <v>0</v>
      </c>
      <c r="R32" s="117"/>
      <c r="S32" s="117"/>
      <c r="T32" s="117"/>
      <c r="U32" s="117"/>
      <c r="V32" s="117"/>
      <c r="W32" s="27">
        <v>1</v>
      </c>
      <c r="X32" s="27">
        <v>1</v>
      </c>
      <c r="Y32" s="48" t="s">
        <v>182</v>
      </c>
      <c r="Z32" s="48" t="s">
        <v>182</v>
      </c>
      <c r="AA32" s="48" t="s">
        <v>182</v>
      </c>
      <c r="AB32" s="119"/>
      <c r="AC32" s="119"/>
      <c r="AD32" s="119"/>
      <c r="AE32" s="119"/>
      <c r="AF32" s="119"/>
      <c r="AG32" s="119"/>
      <c r="AH32" s="48" t="s">
        <v>182</v>
      </c>
      <c r="AI32" s="27" t="str">
        <f>TRIM(LEFT('1. Artikeldata Grund'!G32,6))</f>
        <v/>
      </c>
      <c r="AJ32" s="491" cm="1">
        <f t="array" ref="AJ32">_xlfn.IFS(AV32="1",20,AV32="2",20,AV32="3",20,AV32="0",99,AV32="",99)</f>
        <v>99</v>
      </c>
      <c r="AK32" s="50" t="s">
        <v>184</v>
      </c>
      <c r="AL32" s="50" t="s">
        <v>184</v>
      </c>
      <c r="AM32" s="117"/>
      <c r="AN32" s="48"/>
      <c r="AO32" s="48"/>
      <c r="AP32" s="48" t="str">
        <f>'4. Inköpsdata'!E32</f>
        <v>ST</v>
      </c>
      <c r="AQ32" s="51">
        <f>'4. Inköpsdata'!G32</f>
        <v>1</v>
      </c>
      <c r="AR32" s="27" t="str">
        <f>TRIM('APH Kategorichef'!N32)</f>
        <v/>
      </c>
      <c r="AS32" s="118"/>
      <c r="AT32" s="48" t="str">
        <f>LEFT('1. Artikeldata Grund'!H32,2)</f>
        <v>Vä</v>
      </c>
      <c r="AU32" s="27" t="str" cm="1">
        <f t="array" ref="AU32">_xlfn.IFS('1. Artikeldata Grund'!I32="","",'1. Artikeldata Grund'!I32=Tabeller!$I$3,"",'1. Artikeldata Grund'!I32=Tabeller!$I$4,"",'1. Artikeldata Grund'!I32=Tabeller!$I$5,LEFT('1. Artikeldata Grund'!I32,1),'1. Artikeldata Grund'!I32=Tabeller!$I$6,LEFT('1. Artikeldata Grund'!I32,1))</f>
        <v/>
      </c>
      <c r="AV32" s="27" t="str" cm="1">
        <f t="array" ref="AV32">_xlfn.IFS('1. Artikeldata Grund'!J32="","",'1. Artikeldata Grund'!J32=Tabeller!$J$3,"",'1. Artikeldata Grund'!J32=Tabeller!$J$4,"",'1. Artikeldata Grund'!J32=Tabeller!$J$5,LEFT('1. Artikeldata Grund'!J32,1),'1. Artikeldata Grund'!J32=Tabeller!$J$6,LEFT('1. Artikeldata Grund'!J32,1),'1. Artikeldata Grund'!J32=Tabeller!$J$7,LEFT('1. Artikeldata Grund'!J32,1))</f>
        <v/>
      </c>
      <c r="AW32" s="27"/>
      <c r="AX32" s="27">
        <f>IF('APH Kategorichef'!J32=Tabeller!$AH$4,2,1)</f>
        <v>1</v>
      </c>
      <c r="AY32" s="27" t="str" cm="1">
        <f t="array" ref="AY32">IF('APH Kategorichef'!J32=Tabeller!$AH$4,99,IFERROR(_xlfn.IFS('4. Inköpsdata'!L32=25%,41,'4. Inköpsdata'!L32=12%,42,'4. Inköpsdata'!L32=6%,43,'4. Inköpsdata'!L32="Momsfritt",38),""))</f>
        <v/>
      </c>
      <c r="AZ32" s="52" t="e">
        <f>IF('APH Kategorichef'!J32=Tabeller!$AH$4,'4. Inköpsdata'!J32,ROUND('APH Kategorichef'!AA32,2))</f>
        <v>#VALUE!</v>
      </c>
      <c r="BA32" s="52" t="e">
        <f>IF('APH Kategorichef'!J32=Tabeller!$AH$4,0.01,ROUND('4. Inköpsdata'!J32,2))</f>
        <v>#VALUE!</v>
      </c>
      <c r="BB32" s="27" t="str">
        <f>TRIM(RIGHT('1. Artikeldata Grund'!G32,2))</f>
        <v/>
      </c>
      <c r="BC32" s="136"/>
      <c r="BD32" s="48" t="s">
        <v>182</v>
      </c>
      <c r="BE32" s="119"/>
      <c r="BF32" s="50" t="s">
        <v>184</v>
      </c>
      <c r="BG32" s="136"/>
      <c r="BH32" s="52"/>
      <c r="BI32" s="52"/>
      <c r="BJ32" s="52"/>
      <c r="BK32" s="52"/>
      <c r="BL32" s="53" t="s">
        <v>185</v>
      </c>
      <c r="BM32" s="452" t="str">
        <f>TRIM('1. Artikeldata Grund'!D32)</f>
        <v/>
      </c>
    </row>
    <row r="33" spans="1:65" s="7" customFormat="1" ht="15" customHeight="1" x14ac:dyDescent="0.2">
      <c r="A33" s="21">
        <v>29</v>
      </c>
      <c r="B33" s="528" t="str">
        <f>'APH Kategorichef'!H33</f>
        <v>Välj…</v>
      </c>
      <c r="C33" s="528" t="str">
        <f>'APH Kategorichef'!J33</f>
        <v>Välj…</v>
      </c>
      <c r="D33" s="46">
        <f>'APH Kategorichef'!D33</f>
        <v>0</v>
      </c>
      <c r="E33" s="47" t="str">
        <f>TRIM(LEFT('1. Artikeldata Grund'!E33,30))</f>
        <v/>
      </c>
      <c r="F33" s="404" t="str">
        <f>IFERROR(TRIM(RIGHT('1. Artikeldata Grund'!E33,LEN('1. Artikeldata Grund'!E33)-30)),"")</f>
        <v/>
      </c>
      <c r="G33" s="48" t="str">
        <f>TRIM('APH Kategorichef'!K33)</f>
        <v>Välj….</v>
      </c>
      <c r="H33" s="27">
        <f>'APH Kategorichef'!L33</f>
        <v>910</v>
      </c>
      <c r="I33" s="27">
        <v>99</v>
      </c>
      <c r="J33" s="117"/>
      <c r="K33" s="48" t="s">
        <v>181</v>
      </c>
      <c r="L33" s="48" t="str">
        <f>IF('APH MD APH Specifika'!BD33="J","J","N")</f>
        <v>N</v>
      </c>
      <c r="M33" s="118"/>
      <c r="N33" s="48" t="s">
        <v>182</v>
      </c>
      <c r="O33" s="119"/>
      <c r="P33" s="48" t="s">
        <v>183</v>
      </c>
      <c r="Q33" s="27">
        <v>0</v>
      </c>
      <c r="R33" s="117"/>
      <c r="S33" s="117"/>
      <c r="T33" s="117"/>
      <c r="U33" s="117"/>
      <c r="V33" s="117"/>
      <c r="W33" s="27">
        <v>1</v>
      </c>
      <c r="X33" s="27">
        <v>1</v>
      </c>
      <c r="Y33" s="48" t="s">
        <v>182</v>
      </c>
      <c r="Z33" s="48" t="s">
        <v>182</v>
      </c>
      <c r="AA33" s="48" t="s">
        <v>182</v>
      </c>
      <c r="AB33" s="119"/>
      <c r="AC33" s="119"/>
      <c r="AD33" s="119"/>
      <c r="AE33" s="119"/>
      <c r="AF33" s="119"/>
      <c r="AG33" s="119"/>
      <c r="AH33" s="48" t="s">
        <v>182</v>
      </c>
      <c r="AI33" s="27" t="str">
        <f>TRIM(LEFT('1. Artikeldata Grund'!G33,6))</f>
        <v/>
      </c>
      <c r="AJ33" s="491" cm="1">
        <f t="array" ref="AJ33">_xlfn.IFS(AV33="1",20,AV33="2",20,AV33="3",20,AV33="0",99,AV33="",99)</f>
        <v>99</v>
      </c>
      <c r="AK33" s="50" t="s">
        <v>184</v>
      </c>
      <c r="AL33" s="50" t="s">
        <v>184</v>
      </c>
      <c r="AM33" s="117"/>
      <c r="AN33" s="48"/>
      <c r="AO33" s="48"/>
      <c r="AP33" s="48" t="str">
        <f>'4. Inköpsdata'!E33</f>
        <v>ST</v>
      </c>
      <c r="AQ33" s="51">
        <f>'4. Inköpsdata'!G33</f>
        <v>1</v>
      </c>
      <c r="AR33" s="27" t="str">
        <f>TRIM('APH Kategorichef'!N33)</f>
        <v/>
      </c>
      <c r="AS33" s="118"/>
      <c r="AT33" s="48" t="str">
        <f>LEFT('1. Artikeldata Grund'!H33,2)</f>
        <v>Vä</v>
      </c>
      <c r="AU33" s="27" t="str" cm="1">
        <f t="array" ref="AU33">_xlfn.IFS('1. Artikeldata Grund'!I33="","",'1. Artikeldata Grund'!I33=Tabeller!$I$3,"",'1. Artikeldata Grund'!I33=Tabeller!$I$4,"",'1. Artikeldata Grund'!I33=Tabeller!$I$5,LEFT('1. Artikeldata Grund'!I33,1),'1. Artikeldata Grund'!I33=Tabeller!$I$6,LEFT('1. Artikeldata Grund'!I33,1))</f>
        <v/>
      </c>
      <c r="AV33" s="27" t="str" cm="1">
        <f t="array" ref="AV33">_xlfn.IFS('1. Artikeldata Grund'!J33="","",'1. Artikeldata Grund'!J33=Tabeller!$J$3,"",'1. Artikeldata Grund'!J33=Tabeller!$J$4,"",'1. Artikeldata Grund'!J33=Tabeller!$J$5,LEFT('1. Artikeldata Grund'!J33,1),'1. Artikeldata Grund'!J33=Tabeller!$J$6,LEFT('1. Artikeldata Grund'!J33,1),'1. Artikeldata Grund'!J33=Tabeller!$J$7,LEFT('1. Artikeldata Grund'!J33,1))</f>
        <v/>
      </c>
      <c r="AW33" s="27"/>
      <c r="AX33" s="27">
        <f>IF('APH Kategorichef'!J33=Tabeller!$AH$4,2,1)</f>
        <v>1</v>
      </c>
      <c r="AY33" s="27" t="str" cm="1">
        <f t="array" ref="AY33">IF('APH Kategorichef'!J33=Tabeller!$AH$4,99,IFERROR(_xlfn.IFS('4. Inköpsdata'!L33=25%,41,'4. Inköpsdata'!L33=12%,42,'4. Inköpsdata'!L33=6%,43,'4. Inköpsdata'!L33="Momsfritt",38),""))</f>
        <v/>
      </c>
      <c r="AZ33" s="52" t="e">
        <f>IF('APH Kategorichef'!J33=Tabeller!$AH$4,'4. Inköpsdata'!J33,ROUND('APH Kategorichef'!AA33,2))</f>
        <v>#VALUE!</v>
      </c>
      <c r="BA33" s="52" t="e">
        <f>IF('APH Kategorichef'!J33=Tabeller!$AH$4,0.01,ROUND('4. Inköpsdata'!J33,2))</f>
        <v>#VALUE!</v>
      </c>
      <c r="BB33" s="27" t="str">
        <f>TRIM(RIGHT('1. Artikeldata Grund'!G33,2))</f>
        <v/>
      </c>
      <c r="BC33" s="136"/>
      <c r="BD33" s="48" t="s">
        <v>182</v>
      </c>
      <c r="BE33" s="119"/>
      <c r="BF33" s="50" t="s">
        <v>184</v>
      </c>
      <c r="BG33" s="136"/>
      <c r="BH33" s="52"/>
      <c r="BI33" s="52"/>
      <c r="BJ33" s="52"/>
      <c r="BK33" s="52"/>
      <c r="BL33" s="53" t="s">
        <v>185</v>
      </c>
      <c r="BM33" s="452" t="str">
        <f>TRIM('1. Artikeldata Grund'!D33)</f>
        <v/>
      </c>
    </row>
    <row r="34" spans="1:65" s="7" customFormat="1" ht="15" customHeight="1" x14ac:dyDescent="0.2">
      <c r="A34" s="21">
        <v>30</v>
      </c>
      <c r="B34" s="528" t="str">
        <f>'APH Kategorichef'!H34</f>
        <v>Välj…</v>
      </c>
      <c r="C34" s="528" t="str">
        <f>'APH Kategorichef'!J34</f>
        <v>Välj…</v>
      </c>
      <c r="D34" s="46">
        <f>'APH Kategorichef'!D34</f>
        <v>0</v>
      </c>
      <c r="E34" s="47" t="str">
        <f>TRIM(LEFT('1. Artikeldata Grund'!E34,30))</f>
        <v/>
      </c>
      <c r="F34" s="404" t="str">
        <f>IFERROR(TRIM(RIGHT('1. Artikeldata Grund'!E34,LEN('1. Artikeldata Grund'!E34)-30)),"")</f>
        <v/>
      </c>
      <c r="G34" s="48" t="str">
        <f>TRIM('APH Kategorichef'!K34)</f>
        <v>Välj….</v>
      </c>
      <c r="H34" s="27">
        <f>'APH Kategorichef'!L34</f>
        <v>910</v>
      </c>
      <c r="I34" s="27">
        <v>99</v>
      </c>
      <c r="J34" s="117"/>
      <c r="K34" s="48" t="s">
        <v>181</v>
      </c>
      <c r="L34" s="48" t="str">
        <f>IF('APH MD APH Specifika'!BD34="J","J","N")</f>
        <v>N</v>
      </c>
      <c r="M34" s="118"/>
      <c r="N34" s="48" t="s">
        <v>182</v>
      </c>
      <c r="O34" s="119"/>
      <c r="P34" s="48" t="s">
        <v>183</v>
      </c>
      <c r="Q34" s="27">
        <v>0</v>
      </c>
      <c r="R34" s="117"/>
      <c r="S34" s="117"/>
      <c r="T34" s="117"/>
      <c r="U34" s="117"/>
      <c r="V34" s="117"/>
      <c r="W34" s="27">
        <v>1</v>
      </c>
      <c r="X34" s="27">
        <v>1</v>
      </c>
      <c r="Y34" s="48" t="s">
        <v>182</v>
      </c>
      <c r="Z34" s="48" t="s">
        <v>182</v>
      </c>
      <c r="AA34" s="48" t="s">
        <v>182</v>
      </c>
      <c r="AB34" s="119"/>
      <c r="AC34" s="119"/>
      <c r="AD34" s="119"/>
      <c r="AE34" s="119"/>
      <c r="AF34" s="119"/>
      <c r="AG34" s="119"/>
      <c r="AH34" s="48" t="s">
        <v>182</v>
      </c>
      <c r="AI34" s="27" t="str">
        <f>TRIM(LEFT('1. Artikeldata Grund'!G34,6))</f>
        <v/>
      </c>
      <c r="AJ34" s="491" cm="1">
        <f t="array" ref="AJ34">_xlfn.IFS(AV34="1",20,AV34="2",20,AV34="3",20,AV34="0",99,AV34="",99)</f>
        <v>99</v>
      </c>
      <c r="AK34" s="50" t="s">
        <v>184</v>
      </c>
      <c r="AL34" s="50" t="s">
        <v>184</v>
      </c>
      <c r="AM34" s="117"/>
      <c r="AN34" s="48"/>
      <c r="AO34" s="48"/>
      <c r="AP34" s="48" t="str">
        <f>'4. Inköpsdata'!E34</f>
        <v>ST</v>
      </c>
      <c r="AQ34" s="51">
        <f>'4. Inköpsdata'!G34</f>
        <v>1</v>
      </c>
      <c r="AR34" s="27" t="str">
        <f>TRIM('APH Kategorichef'!N34)</f>
        <v/>
      </c>
      <c r="AS34" s="118"/>
      <c r="AT34" s="48" t="str">
        <f>LEFT('1. Artikeldata Grund'!H34,2)</f>
        <v>Vä</v>
      </c>
      <c r="AU34" s="27" t="str" cm="1">
        <f t="array" ref="AU34">_xlfn.IFS('1. Artikeldata Grund'!I34="","",'1. Artikeldata Grund'!I34=Tabeller!$I$3,"",'1. Artikeldata Grund'!I34=Tabeller!$I$4,"",'1. Artikeldata Grund'!I34=Tabeller!$I$5,LEFT('1. Artikeldata Grund'!I34,1),'1. Artikeldata Grund'!I34=Tabeller!$I$6,LEFT('1. Artikeldata Grund'!I34,1))</f>
        <v/>
      </c>
      <c r="AV34" s="27" t="str" cm="1">
        <f t="array" ref="AV34">_xlfn.IFS('1. Artikeldata Grund'!J34="","",'1. Artikeldata Grund'!J34=Tabeller!$J$3,"",'1. Artikeldata Grund'!J34=Tabeller!$J$4,"",'1. Artikeldata Grund'!J34=Tabeller!$J$5,LEFT('1. Artikeldata Grund'!J34,1),'1. Artikeldata Grund'!J34=Tabeller!$J$6,LEFT('1. Artikeldata Grund'!J34,1),'1. Artikeldata Grund'!J34=Tabeller!$J$7,LEFT('1. Artikeldata Grund'!J34,1))</f>
        <v/>
      </c>
      <c r="AW34" s="27"/>
      <c r="AX34" s="27">
        <f>IF('APH Kategorichef'!J34=Tabeller!$AH$4,2,1)</f>
        <v>1</v>
      </c>
      <c r="AY34" s="27" t="str" cm="1">
        <f t="array" ref="AY34">IF('APH Kategorichef'!J34=Tabeller!$AH$4,99,IFERROR(_xlfn.IFS('4. Inköpsdata'!L34=25%,41,'4. Inköpsdata'!L34=12%,42,'4. Inköpsdata'!L34=6%,43,'4. Inköpsdata'!L34="Momsfritt",38),""))</f>
        <v/>
      </c>
      <c r="AZ34" s="52" t="e">
        <f>IF('APH Kategorichef'!J34=Tabeller!$AH$4,'4. Inköpsdata'!J34,ROUND('APH Kategorichef'!AA34,2))</f>
        <v>#VALUE!</v>
      </c>
      <c r="BA34" s="52" t="e">
        <f>IF('APH Kategorichef'!J34=Tabeller!$AH$4,0.01,ROUND('4. Inköpsdata'!J34,2))</f>
        <v>#VALUE!</v>
      </c>
      <c r="BB34" s="27" t="str">
        <f>TRIM(RIGHT('1. Artikeldata Grund'!G34,2))</f>
        <v/>
      </c>
      <c r="BC34" s="136"/>
      <c r="BD34" s="48" t="s">
        <v>182</v>
      </c>
      <c r="BE34" s="119"/>
      <c r="BF34" s="50" t="s">
        <v>184</v>
      </c>
      <c r="BG34" s="136"/>
      <c r="BH34" s="52"/>
      <c r="BI34" s="52"/>
      <c r="BJ34" s="52"/>
      <c r="BK34" s="52"/>
      <c r="BL34" s="53" t="s">
        <v>185</v>
      </c>
      <c r="BM34" s="452" t="str">
        <f>TRIM('1. Artikeldata Grund'!D34)</f>
        <v/>
      </c>
    </row>
    <row r="35" spans="1:65" s="7" customFormat="1" ht="15" customHeight="1" x14ac:dyDescent="0.2">
      <c r="A35" s="21">
        <v>31</v>
      </c>
      <c r="B35" s="528" t="str">
        <f>'APH Kategorichef'!H35</f>
        <v>Välj…</v>
      </c>
      <c r="C35" s="528" t="str">
        <f>'APH Kategorichef'!J35</f>
        <v>Välj…</v>
      </c>
      <c r="D35" s="46">
        <f>'APH Kategorichef'!D35</f>
        <v>0</v>
      </c>
      <c r="E35" s="47" t="str">
        <f>TRIM(LEFT('1. Artikeldata Grund'!E35,30))</f>
        <v/>
      </c>
      <c r="F35" s="404" t="str">
        <f>IFERROR(TRIM(RIGHT('1. Artikeldata Grund'!E35,LEN('1. Artikeldata Grund'!E35)-30)),"")</f>
        <v/>
      </c>
      <c r="G35" s="48" t="str">
        <f>TRIM('APH Kategorichef'!K35)</f>
        <v>Välj….</v>
      </c>
      <c r="H35" s="27">
        <f>'APH Kategorichef'!L35</f>
        <v>910</v>
      </c>
      <c r="I35" s="27">
        <v>99</v>
      </c>
      <c r="J35" s="117"/>
      <c r="K35" s="48" t="s">
        <v>181</v>
      </c>
      <c r="L35" s="48" t="str">
        <f>IF('APH MD APH Specifika'!BD35="J","J","N")</f>
        <v>N</v>
      </c>
      <c r="M35" s="118"/>
      <c r="N35" s="48" t="s">
        <v>182</v>
      </c>
      <c r="O35" s="119"/>
      <c r="P35" s="48" t="s">
        <v>183</v>
      </c>
      <c r="Q35" s="27">
        <v>0</v>
      </c>
      <c r="R35" s="117"/>
      <c r="S35" s="117"/>
      <c r="T35" s="117"/>
      <c r="U35" s="117"/>
      <c r="V35" s="117"/>
      <c r="W35" s="27">
        <v>1</v>
      </c>
      <c r="X35" s="27">
        <v>1</v>
      </c>
      <c r="Y35" s="48" t="s">
        <v>182</v>
      </c>
      <c r="Z35" s="48" t="s">
        <v>182</v>
      </c>
      <c r="AA35" s="48" t="s">
        <v>182</v>
      </c>
      <c r="AB35" s="119"/>
      <c r="AC35" s="119"/>
      <c r="AD35" s="119"/>
      <c r="AE35" s="119"/>
      <c r="AF35" s="119"/>
      <c r="AG35" s="119"/>
      <c r="AH35" s="48" t="s">
        <v>182</v>
      </c>
      <c r="AI35" s="27" t="str">
        <f>TRIM(LEFT('1. Artikeldata Grund'!G35,6))</f>
        <v/>
      </c>
      <c r="AJ35" s="491" cm="1">
        <f t="array" ref="AJ35">_xlfn.IFS(AV35="1",20,AV35="2",20,AV35="3",20,AV35="0",99,AV35="",99)</f>
        <v>99</v>
      </c>
      <c r="AK35" s="50" t="s">
        <v>184</v>
      </c>
      <c r="AL35" s="50" t="s">
        <v>184</v>
      </c>
      <c r="AM35" s="117"/>
      <c r="AN35" s="48"/>
      <c r="AO35" s="48"/>
      <c r="AP35" s="48" t="str">
        <f>'4. Inköpsdata'!E35</f>
        <v>ST</v>
      </c>
      <c r="AQ35" s="51">
        <f>'4. Inköpsdata'!G35</f>
        <v>1</v>
      </c>
      <c r="AR35" s="27" t="str">
        <f>TRIM('APH Kategorichef'!N35)</f>
        <v/>
      </c>
      <c r="AS35" s="118"/>
      <c r="AT35" s="48" t="str">
        <f>LEFT('1. Artikeldata Grund'!H35,2)</f>
        <v>Vä</v>
      </c>
      <c r="AU35" s="27" t="str" cm="1">
        <f t="array" ref="AU35">_xlfn.IFS('1. Artikeldata Grund'!I35="","",'1. Artikeldata Grund'!I35=Tabeller!$I$3,"",'1. Artikeldata Grund'!I35=Tabeller!$I$4,"",'1. Artikeldata Grund'!I35=Tabeller!$I$5,LEFT('1. Artikeldata Grund'!I35,1),'1. Artikeldata Grund'!I35=Tabeller!$I$6,LEFT('1. Artikeldata Grund'!I35,1))</f>
        <v/>
      </c>
      <c r="AV35" s="27" t="str" cm="1">
        <f t="array" ref="AV35">_xlfn.IFS('1. Artikeldata Grund'!J35="","",'1. Artikeldata Grund'!J35=Tabeller!$J$3,"",'1. Artikeldata Grund'!J35=Tabeller!$J$4,"",'1. Artikeldata Grund'!J35=Tabeller!$J$5,LEFT('1. Artikeldata Grund'!J35,1),'1. Artikeldata Grund'!J35=Tabeller!$J$6,LEFT('1. Artikeldata Grund'!J35,1),'1. Artikeldata Grund'!J35=Tabeller!$J$7,LEFT('1. Artikeldata Grund'!J35,1))</f>
        <v/>
      </c>
      <c r="AW35" s="27"/>
      <c r="AX35" s="27">
        <f>IF('APH Kategorichef'!J35=Tabeller!$AH$4,2,1)</f>
        <v>1</v>
      </c>
      <c r="AY35" s="27" t="str" cm="1">
        <f t="array" ref="AY35">IF('APH Kategorichef'!J35=Tabeller!$AH$4,99,IFERROR(_xlfn.IFS('4. Inköpsdata'!L35=25%,41,'4. Inköpsdata'!L35=12%,42,'4. Inköpsdata'!L35=6%,43,'4. Inköpsdata'!L35="Momsfritt",38),""))</f>
        <v/>
      </c>
      <c r="AZ35" s="52" t="e">
        <f>IF('APH Kategorichef'!J35=Tabeller!$AH$4,'4. Inköpsdata'!J35,ROUND('APH Kategorichef'!AA35,2))</f>
        <v>#VALUE!</v>
      </c>
      <c r="BA35" s="52" t="e">
        <f>IF('APH Kategorichef'!J35=Tabeller!$AH$4,0.01,ROUND('4. Inköpsdata'!J35,2))</f>
        <v>#VALUE!</v>
      </c>
      <c r="BB35" s="27" t="str">
        <f>TRIM(RIGHT('1. Artikeldata Grund'!G35,2))</f>
        <v/>
      </c>
      <c r="BC35" s="136"/>
      <c r="BD35" s="48" t="s">
        <v>182</v>
      </c>
      <c r="BE35" s="119"/>
      <c r="BF35" s="50" t="s">
        <v>184</v>
      </c>
      <c r="BG35" s="136"/>
      <c r="BH35" s="52"/>
      <c r="BI35" s="52"/>
      <c r="BJ35" s="52"/>
      <c r="BK35" s="52"/>
      <c r="BL35" s="53" t="s">
        <v>185</v>
      </c>
      <c r="BM35" s="452" t="str">
        <f>TRIM('1. Artikeldata Grund'!D35)</f>
        <v/>
      </c>
    </row>
    <row r="36" spans="1:65" s="7" customFormat="1" ht="15" customHeight="1" x14ac:dyDescent="0.2">
      <c r="A36" s="21">
        <v>32</v>
      </c>
      <c r="B36" s="528" t="str">
        <f>'APH Kategorichef'!H36</f>
        <v>Välj…</v>
      </c>
      <c r="C36" s="528" t="str">
        <f>'APH Kategorichef'!J36</f>
        <v>Välj…</v>
      </c>
      <c r="D36" s="46">
        <f>'APH Kategorichef'!D36</f>
        <v>0</v>
      </c>
      <c r="E36" s="47" t="str">
        <f>TRIM(LEFT('1. Artikeldata Grund'!E36,30))</f>
        <v/>
      </c>
      <c r="F36" s="404" t="str">
        <f>IFERROR(TRIM(RIGHT('1. Artikeldata Grund'!E36,LEN('1. Artikeldata Grund'!E36)-30)),"")</f>
        <v/>
      </c>
      <c r="G36" s="48" t="str">
        <f>TRIM('APH Kategorichef'!K36)</f>
        <v>Välj….</v>
      </c>
      <c r="H36" s="27">
        <f>'APH Kategorichef'!L36</f>
        <v>910</v>
      </c>
      <c r="I36" s="27">
        <v>99</v>
      </c>
      <c r="J36" s="117"/>
      <c r="K36" s="48" t="s">
        <v>181</v>
      </c>
      <c r="L36" s="48" t="str">
        <f>IF('APH MD APH Specifika'!BD36="J","J","N")</f>
        <v>N</v>
      </c>
      <c r="M36" s="118"/>
      <c r="N36" s="48" t="s">
        <v>182</v>
      </c>
      <c r="O36" s="119"/>
      <c r="P36" s="48" t="s">
        <v>183</v>
      </c>
      <c r="Q36" s="27">
        <v>0</v>
      </c>
      <c r="R36" s="117"/>
      <c r="S36" s="117"/>
      <c r="T36" s="117"/>
      <c r="U36" s="117"/>
      <c r="V36" s="117"/>
      <c r="W36" s="27">
        <v>1</v>
      </c>
      <c r="X36" s="27">
        <v>1</v>
      </c>
      <c r="Y36" s="48" t="s">
        <v>182</v>
      </c>
      <c r="Z36" s="48" t="s">
        <v>182</v>
      </c>
      <c r="AA36" s="48" t="s">
        <v>182</v>
      </c>
      <c r="AB36" s="119"/>
      <c r="AC36" s="119"/>
      <c r="AD36" s="119"/>
      <c r="AE36" s="119"/>
      <c r="AF36" s="119"/>
      <c r="AG36" s="119"/>
      <c r="AH36" s="48" t="s">
        <v>182</v>
      </c>
      <c r="AI36" s="27" t="str">
        <f>TRIM(LEFT('1. Artikeldata Grund'!G36,6))</f>
        <v/>
      </c>
      <c r="AJ36" s="491" cm="1">
        <f t="array" ref="AJ36">_xlfn.IFS(AV36="1",20,AV36="2",20,AV36="3",20,AV36="0",99,AV36="",99)</f>
        <v>99</v>
      </c>
      <c r="AK36" s="50" t="s">
        <v>184</v>
      </c>
      <c r="AL36" s="50" t="s">
        <v>184</v>
      </c>
      <c r="AM36" s="117"/>
      <c r="AN36" s="48"/>
      <c r="AO36" s="48"/>
      <c r="AP36" s="48" t="str">
        <f>'4. Inköpsdata'!E36</f>
        <v>ST</v>
      </c>
      <c r="AQ36" s="51">
        <f>'4. Inköpsdata'!G36</f>
        <v>1</v>
      </c>
      <c r="AR36" s="27" t="str">
        <f>TRIM('APH Kategorichef'!N36)</f>
        <v/>
      </c>
      <c r="AS36" s="118"/>
      <c r="AT36" s="48" t="str">
        <f>LEFT('1. Artikeldata Grund'!H36,2)</f>
        <v>Vä</v>
      </c>
      <c r="AU36" s="27" t="str" cm="1">
        <f t="array" ref="AU36">_xlfn.IFS('1. Artikeldata Grund'!I36="","",'1. Artikeldata Grund'!I36=Tabeller!$I$3,"",'1. Artikeldata Grund'!I36=Tabeller!$I$4,"",'1. Artikeldata Grund'!I36=Tabeller!$I$5,LEFT('1. Artikeldata Grund'!I36,1),'1. Artikeldata Grund'!I36=Tabeller!$I$6,LEFT('1. Artikeldata Grund'!I36,1))</f>
        <v/>
      </c>
      <c r="AV36" s="27" t="str" cm="1">
        <f t="array" ref="AV36">_xlfn.IFS('1. Artikeldata Grund'!J36="","",'1. Artikeldata Grund'!J36=Tabeller!$J$3,"",'1. Artikeldata Grund'!J36=Tabeller!$J$4,"",'1. Artikeldata Grund'!J36=Tabeller!$J$5,LEFT('1. Artikeldata Grund'!J36,1),'1. Artikeldata Grund'!J36=Tabeller!$J$6,LEFT('1. Artikeldata Grund'!J36,1),'1. Artikeldata Grund'!J36=Tabeller!$J$7,LEFT('1. Artikeldata Grund'!J36,1))</f>
        <v/>
      </c>
      <c r="AW36" s="27"/>
      <c r="AX36" s="27">
        <f>IF('APH Kategorichef'!J36=Tabeller!$AH$4,2,1)</f>
        <v>1</v>
      </c>
      <c r="AY36" s="27" t="str" cm="1">
        <f t="array" ref="AY36">IF('APH Kategorichef'!J36=Tabeller!$AH$4,99,IFERROR(_xlfn.IFS('4. Inköpsdata'!L36=25%,41,'4. Inköpsdata'!L36=12%,42,'4. Inköpsdata'!L36=6%,43,'4. Inköpsdata'!L36="Momsfritt",38),""))</f>
        <v/>
      </c>
      <c r="AZ36" s="52" t="e">
        <f>IF('APH Kategorichef'!J36=Tabeller!$AH$4,'4. Inköpsdata'!J36,ROUND('APH Kategorichef'!AA36,2))</f>
        <v>#VALUE!</v>
      </c>
      <c r="BA36" s="52" t="e">
        <f>IF('APH Kategorichef'!J36=Tabeller!$AH$4,0.01,ROUND('4. Inköpsdata'!J36,2))</f>
        <v>#VALUE!</v>
      </c>
      <c r="BB36" s="27" t="str">
        <f>TRIM(RIGHT('1. Artikeldata Grund'!G36,2))</f>
        <v/>
      </c>
      <c r="BC36" s="136"/>
      <c r="BD36" s="48" t="s">
        <v>182</v>
      </c>
      <c r="BE36" s="119"/>
      <c r="BF36" s="50" t="s">
        <v>184</v>
      </c>
      <c r="BG36" s="136"/>
      <c r="BH36" s="52"/>
      <c r="BI36" s="52"/>
      <c r="BJ36" s="52"/>
      <c r="BK36" s="52"/>
      <c r="BL36" s="53" t="s">
        <v>185</v>
      </c>
      <c r="BM36" s="452" t="str">
        <f>TRIM('1. Artikeldata Grund'!D36)</f>
        <v/>
      </c>
    </row>
    <row r="37" spans="1:65" s="7" customFormat="1" ht="15" customHeight="1" x14ac:dyDescent="0.2">
      <c r="A37" s="21">
        <v>33</v>
      </c>
      <c r="B37" s="528" t="str">
        <f>'APH Kategorichef'!H37</f>
        <v>Välj…</v>
      </c>
      <c r="C37" s="528" t="str">
        <f>'APH Kategorichef'!J37</f>
        <v>Välj…</v>
      </c>
      <c r="D37" s="46">
        <f>'APH Kategorichef'!D37</f>
        <v>0</v>
      </c>
      <c r="E37" s="47" t="str">
        <f>TRIM(LEFT('1. Artikeldata Grund'!E37,30))</f>
        <v/>
      </c>
      <c r="F37" s="404" t="str">
        <f>IFERROR(TRIM(RIGHT('1. Artikeldata Grund'!E37,LEN('1. Artikeldata Grund'!E37)-30)),"")</f>
        <v/>
      </c>
      <c r="G37" s="48" t="str">
        <f>TRIM('APH Kategorichef'!K37)</f>
        <v>Välj….</v>
      </c>
      <c r="H37" s="27">
        <f>'APH Kategorichef'!L37</f>
        <v>910</v>
      </c>
      <c r="I37" s="27">
        <v>99</v>
      </c>
      <c r="J37" s="117"/>
      <c r="K37" s="48" t="s">
        <v>181</v>
      </c>
      <c r="L37" s="48" t="str">
        <f>IF('APH MD APH Specifika'!BD37="J","J","N")</f>
        <v>N</v>
      </c>
      <c r="M37" s="118"/>
      <c r="N37" s="48" t="s">
        <v>182</v>
      </c>
      <c r="O37" s="119"/>
      <c r="P37" s="48" t="s">
        <v>183</v>
      </c>
      <c r="Q37" s="27">
        <v>0</v>
      </c>
      <c r="R37" s="117"/>
      <c r="S37" s="117"/>
      <c r="T37" s="117"/>
      <c r="U37" s="117"/>
      <c r="V37" s="117"/>
      <c r="W37" s="27">
        <v>1</v>
      </c>
      <c r="X37" s="27">
        <v>1</v>
      </c>
      <c r="Y37" s="48" t="s">
        <v>182</v>
      </c>
      <c r="Z37" s="48" t="s">
        <v>182</v>
      </c>
      <c r="AA37" s="48" t="s">
        <v>182</v>
      </c>
      <c r="AB37" s="119"/>
      <c r="AC37" s="119"/>
      <c r="AD37" s="119"/>
      <c r="AE37" s="119"/>
      <c r="AF37" s="119"/>
      <c r="AG37" s="119"/>
      <c r="AH37" s="48" t="s">
        <v>182</v>
      </c>
      <c r="AI37" s="27" t="str">
        <f>TRIM(LEFT('1. Artikeldata Grund'!G37,6))</f>
        <v/>
      </c>
      <c r="AJ37" s="491" cm="1">
        <f t="array" ref="AJ37">_xlfn.IFS(AV37="1",20,AV37="2",20,AV37="3",20,AV37="0",99,AV37="",99)</f>
        <v>99</v>
      </c>
      <c r="AK37" s="50" t="s">
        <v>184</v>
      </c>
      <c r="AL37" s="50" t="s">
        <v>184</v>
      </c>
      <c r="AM37" s="117"/>
      <c r="AN37" s="48"/>
      <c r="AO37" s="48"/>
      <c r="AP37" s="48" t="str">
        <f>'4. Inköpsdata'!E37</f>
        <v>ST</v>
      </c>
      <c r="AQ37" s="51">
        <f>'4. Inköpsdata'!G37</f>
        <v>1</v>
      </c>
      <c r="AR37" s="27" t="str">
        <f>TRIM('APH Kategorichef'!N37)</f>
        <v/>
      </c>
      <c r="AS37" s="118"/>
      <c r="AT37" s="48" t="str">
        <f>LEFT('1. Artikeldata Grund'!H37,2)</f>
        <v>Vä</v>
      </c>
      <c r="AU37" s="27" t="str" cm="1">
        <f t="array" ref="AU37">_xlfn.IFS('1. Artikeldata Grund'!I37="","",'1. Artikeldata Grund'!I37=Tabeller!$I$3,"",'1. Artikeldata Grund'!I37=Tabeller!$I$4,"",'1. Artikeldata Grund'!I37=Tabeller!$I$5,LEFT('1. Artikeldata Grund'!I37,1),'1. Artikeldata Grund'!I37=Tabeller!$I$6,LEFT('1. Artikeldata Grund'!I37,1))</f>
        <v/>
      </c>
      <c r="AV37" s="27" t="str" cm="1">
        <f t="array" ref="AV37">_xlfn.IFS('1. Artikeldata Grund'!J37="","",'1. Artikeldata Grund'!J37=Tabeller!$J$3,"",'1. Artikeldata Grund'!J37=Tabeller!$J$4,"",'1. Artikeldata Grund'!J37=Tabeller!$J$5,LEFT('1. Artikeldata Grund'!J37,1),'1. Artikeldata Grund'!J37=Tabeller!$J$6,LEFT('1. Artikeldata Grund'!J37,1),'1. Artikeldata Grund'!J37=Tabeller!$J$7,LEFT('1. Artikeldata Grund'!J37,1))</f>
        <v/>
      </c>
      <c r="AW37" s="27"/>
      <c r="AX37" s="27">
        <f>IF('APH Kategorichef'!J37=Tabeller!$AH$4,2,1)</f>
        <v>1</v>
      </c>
      <c r="AY37" s="27" t="str" cm="1">
        <f t="array" ref="AY37">IF('APH Kategorichef'!J37=Tabeller!$AH$4,99,IFERROR(_xlfn.IFS('4. Inköpsdata'!L37=25%,41,'4. Inköpsdata'!L37=12%,42,'4. Inköpsdata'!L37=6%,43,'4. Inköpsdata'!L37="Momsfritt",38),""))</f>
        <v/>
      </c>
      <c r="AZ37" s="52" t="e">
        <f>IF('APH Kategorichef'!J37=Tabeller!$AH$4,'4. Inköpsdata'!J37,ROUND('APH Kategorichef'!AA37,2))</f>
        <v>#VALUE!</v>
      </c>
      <c r="BA37" s="52" t="e">
        <f>IF('APH Kategorichef'!J37=Tabeller!$AH$4,0.01,ROUND('4. Inköpsdata'!J37,2))</f>
        <v>#VALUE!</v>
      </c>
      <c r="BB37" s="27" t="str">
        <f>TRIM(RIGHT('1. Artikeldata Grund'!G37,2))</f>
        <v/>
      </c>
      <c r="BC37" s="136"/>
      <c r="BD37" s="48" t="s">
        <v>182</v>
      </c>
      <c r="BE37" s="119"/>
      <c r="BF37" s="50" t="s">
        <v>184</v>
      </c>
      <c r="BG37" s="136"/>
      <c r="BH37" s="52"/>
      <c r="BI37" s="52"/>
      <c r="BJ37" s="52"/>
      <c r="BK37" s="52"/>
      <c r="BL37" s="53" t="s">
        <v>185</v>
      </c>
      <c r="BM37" s="452" t="str">
        <f>TRIM('1. Artikeldata Grund'!D37)</f>
        <v/>
      </c>
    </row>
    <row r="38" spans="1:65" s="7" customFormat="1" ht="15" customHeight="1" x14ac:dyDescent="0.2">
      <c r="A38" s="21">
        <v>34</v>
      </c>
      <c r="B38" s="528" t="str">
        <f>'APH Kategorichef'!H38</f>
        <v>Välj…</v>
      </c>
      <c r="C38" s="528" t="str">
        <f>'APH Kategorichef'!J38</f>
        <v>Välj…</v>
      </c>
      <c r="D38" s="46">
        <f>'APH Kategorichef'!D38</f>
        <v>0</v>
      </c>
      <c r="E38" s="47" t="str">
        <f>TRIM(LEFT('1. Artikeldata Grund'!E38,30))</f>
        <v/>
      </c>
      <c r="F38" s="404" t="str">
        <f>IFERROR(TRIM(RIGHT('1. Artikeldata Grund'!E38,LEN('1. Artikeldata Grund'!E38)-30)),"")</f>
        <v/>
      </c>
      <c r="G38" s="48" t="str">
        <f>TRIM('APH Kategorichef'!K38)</f>
        <v>Välj….</v>
      </c>
      <c r="H38" s="27">
        <f>'APH Kategorichef'!L38</f>
        <v>910</v>
      </c>
      <c r="I38" s="27">
        <v>99</v>
      </c>
      <c r="J38" s="117"/>
      <c r="K38" s="48" t="s">
        <v>181</v>
      </c>
      <c r="L38" s="48" t="str">
        <f>IF('APH MD APH Specifika'!BD38="J","J","N")</f>
        <v>N</v>
      </c>
      <c r="M38" s="118"/>
      <c r="N38" s="48" t="s">
        <v>182</v>
      </c>
      <c r="O38" s="119"/>
      <c r="P38" s="48" t="s">
        <v>183</v>
      </c>
      <c r="Q38" s="27">
        <v>0</v>
      </c>
      <c r="R38" s="117"/>
      <c r="S38" s="117"/>
      <c r="T38" s="117"/>
      <c r="U38" s="117"/>
      <c r="V38" s="117"/>
      <c r="W38" s="27">
        <v>1</v>
      </c>
      <c r="X38" s="27">
        <v>1</v>
      </c>
      <c r="Y38" s="48" t="s">
        <v>182</v>
      </c>
      <c r="Z38" s="48" t="s">
        <v>182</v>
      </c>
      <c r="AA38" s="48" t="s">
        <v>182</v>
      </c>
      <c r="AB38" s="119"/>
      <c r="AC38" s="119"/>
      <c r="AD38" s="119"/>
      <c r="AE38" s="119"/>
      <c r="AF38" s="119"/>
      <c r="AG38" s="119"/>
      <c r="AH38" s="48" t="s">
        <v>182</v>
      </c>
      <c r="AI38" s="27" t="str">
        <f>TRIM(LEFT('1. Artikeldata Grund'!G38,6))</f>
        <v/>
      </c>
      <c r="AJ38" s="491" cm="1">
        <f t="array" ref="AJ38">_xlfn.IFS(AV38="1",20,AV38="2",20,AV38="3",20,AV38="0",99,AV38="",99)</f>
        <v>99</v>
      </c>
      <c r="AK38" s="50" t="s">
        <v>184</v>
      </c>
      <c r="AL38" s="50" t="s">
        <v>184</v>
      </c>
      <c r="AM38" s="117"/>
      <c r="AN38" s="48"/>
      <c r="AO38" s="48"/>
      <c r="AP38" s="48" t="str">
        <f>'4. Inköpsdata'!E38</f>
        <v>ST</v>
      </c>
      <c r="AQ38" s="51">
        <f>'4. Inköpsdata'!G38</f>
        <v>1</v>
      </c>
      <c r="AR38" s="27" t="str">
        <f>TRIM('APH Kategorichef'!N38)</f>
        <v/>
      </c>
      <c r="AS38" s="118"/>
      <c r="AT38" s="48" t="str">
        <f>LEFT('1. Artikeldata Grund'!H38,2)</f>
        <v>Vä</v>
      </c>
      <c r="AU38" s="27" t="str" cm="1">
        <f t="array" ref="AU38">_xlfn.IFS('1. Artikeldata Grund'!I38="","",'1. Artikeldata Grund'!I38=Tabeller!$I$3,"",'1. Artikeldata Grund'!I38=Tabeller!$I$4,"",'1. Artikeldata Grund'!I38=Tabeller!$I$5,LEFT('1. Artikeldata Grund'!I38,1),'1. Artikeldata Grund'!I38=Tabeller!$I$6,LEFT('1. Artikeldata Grund'!I38,1))</f>
        <v/>
      </c>
      <c r="AV38" s="27" t="str" cm="1">
        <f t="array" ref="AV38">_xlfn.IFS('1. Artikeldata Grund'!J38="","",'1. Artikeldata Grund'!J38=Tabeller!$J$3,"",'1. Artikeldata Grund'!J38=Tabeller!$J$4,"",'1. Artikeldata Grund'!J38=Tabeller!$J$5,LEFT('1. Artikeldata Grund'!J38,1),'1. Artikeldata Grund'!J38=Tabeller!$J$6,LEFT('1. Artikeldata Grund'!J38,1),'1. Artikeldata Grund'!J38=Tabeller!$J$7,LEFT('1. Artikeldata Grund'!J38,1))</f>
        <v/>
      </c>
      <c r="AW38" s="27"/>
      <c r="AX38" s="27">
        <f>IF('APH Kategorichef'!J38=Tabeller!$AH$4,2,1)</f>
        <v>1</v>
      </c>
      <c r="AY38" s="27" t="str" cm="1">
        <f t="array" ref="AY38">IF('APH Kategorichef'!J38=Tabeller!$AH$4,99,IFERROR(_xlfn.IFS('4. Inköpsdata'!L38=25%,41,'4. Inköpsdata'!L38=12%,42,'4. Inköpsdata'!L38=6%,43,'4. Inköpsdata'!L38="Momsfritt",38),""))</f>
        <v/>
      </c>
      <c r="AZ38" s="52" t="e">
        <f>IF('APH Kategorichef'!J38=Tabeller!$AH$4,'4. Inköpsdata'!J38,ROUND('APH Kategorichef'!AA38,2))</f>
        <v>#VALUE!</v>
      </c>
      <c r="BA38" s="52" t="e">
        <f>IF('APH Kategorichef'!J38=Tabeller!$AH$4,0.01,ROUND('4. Inköpsdata'!J38,2))</f>
        <v>#VALUE!</v>
      </c>
      <c r="BB38" s="27" t="str">
        <f>TRIM(RIGHT('1. Artikeldata Grund'!G38,2))</f>
        <v/>
      </c>
      <c r="BC38" s="136"/>
      <c r="BD38" s="48" t="s">
        <v>182</v>
      </c>
      <c r="BE38" s="119"/>
      <c r="BF38" s="50" t="s">
        <v>184</v>
      </c>
      <c r="BG38" s="136"/>
      <c r="BH38" s="52"/>
      <c r="BI38" s="52"/>
      <c r="BJ38" s="52"/>
      <c r="BK38" s="52"/>
      <c r="BL38" s="53" t="s">
        <v>185</v>
      </c>
      <c r="BM38" s="452" t="str">
        <f>TRIM('1. Artikeldata Grund'!D38)</f>
        <v/>
      </c>
    </row>
    <row r="39" spans="1:65" s="7" customFormat="1" ht="15" customHeight="1" x14ac:dyDescent="0.2">
      <c r="A39" s="21">
        <v>35</v>
      </c>
      <c r="B39" s="528" t="str">
        <f>'APH Kategorichef'!H39</f>
        <v>Välj…</v>
      </c>
      <c r="C39" s="528" t="str">
        <f>'APH Kategorichef'!J39</f>
        <v>Välj…</v>
      </c>
      <c r="D39" s="46">
        <f>'APH Kategorichef'!D39</f>
        <v>0</v>
      </c>
      <c r="E39" s="47" t="str">
        <f>TRIM(LEFT('1. Artikeldata Grund'!E39,30))</f>
        <v/>
      </c>
      <c r="F39" s="404" t="str">
        <f>IFERROR(TRIM(RIGHT('1. Artikeldata Grund'!E39,LEN('1. Artikeldata Grund'!E39)-30)),"")</f>
        <v/>
      </c>
      <c r="G39" s="48" t="str">
        <f>TRIM('APH Kategorichef'!K39)</f>
        <v>Välj….</v>
      </c>
      <c r="H39" s="27">
        <f>'APH Kategorichef'!L39</f>
        <v>910</v>
      </c>
      <c r="I39" s="27">
        <v>99</v>
      </c>
      <c r="J39" s="117"/>
      <c r="K39" s="48" t="s">
        <v>181</v>
      </c>
      <c r="L39" s="48" t="str">
        <f>IF('APH MD APH Specifika'!BD39="J","J","N")</f>
        <v>N</v>
      </c>
      <c r="M39" s="118"/>
      <c r="N39" s="48" t="s">
        <v>182</v>
      </c>
      <c r="O39" s="119"/>
      <c r="P39" s="48" t="s">
        <v>183</v>
      </c>
      <c r="Q39" s="27">
        <v>0</v>
      </c>
      <c r="R39" s="117"/>
      <c r="S39" s="117"/>
      <c r="T39" s="117"/>
      <c r="U39" s="117"/>
      <c r="V39" s="117"/>
      <c r="W39" s="27">
        <v>1</v>
      </c>
      <c r="X39" s="27">
        <v>1</v>
      </c>
      <c r="Y39" s="48" t="s">
        <v>182</v>
      </c>
      <c r="Z39" s="48" t="s">
        <v>182</v>
      </c>
      <c r="AA39" s="48" t="s">
        <v>182</v>
      </c>
      <c r="AB39" s="119"/>
      <c r="AC39" s="119"/>
      <c r="AD39" s="119"/>
      <c r="AE39" s="119"/>
      <c r="AF39" s="119"/>
      <c r="AG39" s="119"/>
      <c r="AH39" s="48" t="s">
        <v>182</v>
      </c>
      <c r="AI39" s="27" t="str">
        <f>TRIM(LEFT('1. Artikeldata Grund'!G39,6))</f>
        <v/>
      </c>
      <c r="AJ39" s="491" cm="1">
        <f t="array" ref="AJ39">_xlfn.IFS(AV39="1",20,AV39="2",20,AV39="3",20,AV39="0",99,AV39="",99)</f>
        <v>99</v>
      </c>
      <c r="AK39" s="50" t="s">
        <v>184</v>
      </c>
      <c r="AL39" s="50" t="s">
        <v>184</v>
      </c>
      <c r="AM39" s="117"/>
      <c r="AN39" s="48"/>
      <c r="AO39" s="48"/>
      <c r="AP39" s="48" t="str">
        <f>'4. Inköpsdata'!E39</f>
        <v>ST</v>
      </c>
      <c r="AQ39" s="51">
        <f>'4. Inköpsdata'!G39</f>
        <v>1</v>
      </c>
      <c r="AR39" s="27" t="str">
        <f>TRIM('APH Kategorichef'!N39)</f>
        <v/>
      </c>
      <c r="AS39" s="118"/>
      <c r="AT39" s="48" t="str">
        <f>LEFT('1. Artikeldata Grund'!H39,2)</f>
        <v>Vä</v>
      </c>
      <c r="AU39" s="27" t="str" cm="1">
        <f t="array" ref="AU39">_xlfn.IFS('1. Artikeldata Grund'!I39="","",'1. Artikeldata Grund'!I39=Tabeller!$I$3,"",'1. Artikeldata Grund'!I39=Tabeller!$I$4,"",'1. Artikeldata Grund'!I39=Tabeller!$I$5,LEFT('1. Artikeldata Grund'!I39,1),'1. Artikeldata Grund'!I39=Tabeller!$I$6,LEFT('1. Artikeldata Grund'!I39,1))</f>
        <v/>
      </c>
      <c r="AV39" s="27" t="str" cm="1">
        <f t="array" ref="AV39">_xlfn.IFS('1. Artikeldata Grund'!J39="","",'1. Artikeldata Grund'!J39=Tabeller!$J$3,"",'1. Artikeldata Grund'!J39=Tabeller!$J$4,"",'1. Artikeldata Grund'!J39=Tabeller!$J$5,LEFT('1. Artikeldata Grund'!J39,1),'1. Artikeldata Grund'!J39=Tabeller!$J$6,LEFT('1. Artikeldata Grund'!J39,1),'1. Artikeldata Grund'!J39=Tabeller!$J$7,LEFT('1. Artikeldata Grund'!J39,1))</f>
        <v/>
      </c>
      <c r="AW39" s="27"/>
      <c r="AX39" s="27">
        <f>IF('APH Kategorichef'!J39=Tabeller!$AH$4,2,1)</f>
        <v>1</v>
      </c>
      <c r="AY39" s="27" t="str" cm="1">
        <f t="array" ref="AY39">IF('APH Kategorichef'!J39=Tabeller!$AH$4,99,IFERROR(_xlfn.IFS('4. Inköpsdata'!L39=25%,41,'4. Inköpsdata'!L39=12%,42,'4. Inköpsdata'!L39=6%,43,'4. Inköpsdata'!L39="Momsfritt",38),""))</f>
        <v/>
      </c>
      <c r="AZ39" s="52" t="e">
        <f>IF('APH Kategorichef'!J39=Tabeller!$AH$4,'4. Inköpsdata'!J39,ROUND('APH Kategorichef'!AA39,2))</f>
        <v>#VALUE!</v>
      </c>
      <c r="BA39" s="52" t="e">
        <f>IF('APH Kategorichef'!J39=Tabeller!$AH$4,0.01,ROUND('4. Inköpsdata'!J39,2))</f>
        <v>#VALUE!</v>
      </c>
      <c r="BB39" s="27" t="str">
        <f>TRIM(RIGHT('1. Artikeldata Grund'!G39,2))</f>
        <v/>
      </c>
      <c r="BC39" s="136"/>
      <c r="BD39" s="48" t="s">
        <v>182</v>
      </c>
      <c r="BE39" s="119"/>
      <c r="BF39" s="50" t="s">
        <v>184</v>
      </c>
      <c r="BG39" s="136"/>
      <c r="BH39" s="52"/>
      <c r="BI39" s="52"/>
      <c r="BJ39" s="52"/>
      <c r="BK39" s="52"/>
      <c r="BL39" s="53" t="s">
        <v>185</v>
      </c>
      <c r="BM39" s="452" t="str">
        <f>TRIM('1. Artikeldata Grund'!D39)</f>
        <v/>
      </c>
    </row>
    <row r="40" spans="1:65" s="7" customFormat="1" ht="15" customHeight="1" x14ac:dyDescent="0.2">
      <c r="A40" s="21">
        <v>36</v>
      </c>
      <c r="B40" s="528" t="str">
        <f>'APH Kategorichef'!H40</f>
        <v>Välj…</v>
      </c>
      <c r="C40" s="528" t="str">
        <f>'APH Kategorichef'!J40</f>
        <v>Välj…</v>
      </c>
      <c r="D40" s="46">
        <f>'APH Kategorichef'!D40</f>
        <v>0</v>
      </c>
      <c r="E40" s="47" t="str">
        <f>TRIM(LEFT('1. Artikeldata Grund'!E40,30))</f>
        <v/>
      </c>
      <c r="F40" s="404" t="str">
        <f>IFERROR(TRIM(RIGHT('1. Artikeldata Grund'!E40,LEN('1. Artikeldata Grund'!E40)-30)),"")</f>
        <v/>
      </c>
      <c r="G40" s="48" t="str">
        <f>TRIM('APH Kategorichef'!K40)</f>
        <v>Välj….</v>
      </c>
      <c r="H40" s="27">
        <f>'APH Kategorichef'!L40</f>
        <v>910</v>
      </c>
      <c r="I40" s="27">
        <v>99</v>
      </c>
      <c r="J40" s="117"/>
      <c r="K40" s="48" t="s">
        <v>181</v>
      </c>
      <c r="L40" s="48" t="str">
        <f>IF('APH MD APH Specifika'!BD40="J","J","N")</f>
        <v>N</v>
      </c>
      <c r="M40" s="118"/>
      <c r="N40" s="48" t="s">
        <v>182</v>
      </c>
      <c r="O40" s="119"/>
      <c r="P40" s="48" t="s">
        <v>183</v>
      </c>
      <c r="Q40" s="27">
        <v>0</v>
      </c>
      <c r="R40" s="117"/>
      <c r="S40" s="117"/>
      <c r="T40" s="117"/>
      <c r="U40" s="117"/>
      <c r="V40" s="117"/>
      <c r="W40" s="27">
        <v>1</v>
      </c>
      <c r="X40" s="27">
        <v>1</v>
      </c>
      <c r="Y40" s="48" t="s">
        <v>182</v>
      </c>
      <c r="Z40" s="48" t="s">
        <v>182</v>
      </c>
      <c r="AA40" s="48" t="s">
        <v>182</v>
      </c>
      <c r="AB40" s="119"/>
      <c r="AC40" s="119"/>
      <c r="AD40" s="119"/>
      <c r="AE40" s="119"/>
      <c r="AF40" s="119"/>
      <c r="AG40" s="119"/>
      <c r="AH40" s="48" t="s">
        <v>182</v>
      </c>
      <c r="AI40" s="27" t="str">
        <f>TRIM(LEFT('1. Artikeldata Grund'!G40,6))</f>
        <v/>
      </c>
      <c r="AJ40" s="491" cm="1">
        <f t="array" ref="AJ40">_xlfn.IFS(AV40="1",20,AV40="2",20,AV40="3",20,AV40="0",99,AV40="",99)</f>
        <v>99</v>
      </c>
      <c r="AK40" s="50" t="s">
        <v>184</v>
      </c>
      <c r="AL40" s="50" t="s">
        <v>184</v>
      </c>
      <c r="AM40" s="117"/>
      <c r="AN40" s="48"/>
      <c r="AO40" s="48"/>
      <c r="AP40" s="48" t="str">
        <f>'4. Inköpsdata'!E40</f>
        <v>ST</v>
      </c>
      <c r="AQ40" s="51">
        <f>'4. Inköpsdata'!G40</f>
        <v>1</v>
      </c>
      <c r="AR40" s="27" t="str">
        <f>TRIM('APH Kategorichef'!N40)</f>
        <v/>
      </c>
      <c r="AS40" s="118"/>
      <c r="AT40" s="48" t="str">
        <f>LEFT('1. Artikeldata Grund'!H40,2)</f>
        <v>Vä</v>
      </c>
      <c r="AU40" s="27" t="str" cm="1">
        <f t="array" ref="AU40">_xlfn.IFS('1. Artikeldata Grund'!I40="","",'1. Artikeldata Grund'!I40=Tabeller!$I$3,"",'1. Artikeldata Grund'!I40=Tabeller!$I$4,"",'1. Artikeldata Grund'!I40=Tabeller!$I$5,LEFT('1. Artikeldata Grund'!I40,1),'1. Artikeldata Grund'!I40=Tabeller!$I$6,LEFT('1. Artikeldata Grund'!I40,1))</f>
        <v/>
      </c>
      <c r="AV40" s="27" t="str" cm="1">
        <f t="array" ref="AV40">_xlfn.IFS('1. Artikeldata Grund'!J40="","",'1. Artikeldata Grund'!J40=Tabeller!$J$3,"",'1. Artikeldata Grund'!J40=Tabeller!$J$4,"",'1. Artikeldata Grund'!J40=Tabeller!$J$5,LEFT('1. Artikeldata Grund'!J40,1),'1. Artikeldata Grund'!J40=Tabeller!$J$6,LEFT('1. Artikeldata Grund'!J40,1),'1. Artikeldata Grund'!J40=Tabeller!$J$7,LEFT('1. Artikeldata Grund'!J40,1))</f>
        <v/>
      </c>
      <c r="AW40" s="27"/>
      <c r="AX40" s="27">
        <f>IF('APH Kategorichef'!J40=Tabeller!$AH$4,2,1)</f>
        <v>1</v>
      </c>
      <c r="AY40" s="27" t="str" cm="1">
        <f t="array" ref="AY40">IF('APH Kategorichef'!J40=Tabeller!$AH$4,99,IFERROR(_xlfn.IFS('4. Inköpsdata'!L40=25%,41,'4. Inköpsdata'!L40=12%,42,'4. Inköpsdata'!L40=6%,43,'4. Inköpsdata'!L40="Momsfritt",38),""))</f>
        <v/>
      </c>
      <c r="AZ40" s="52" t="e">
        <f>IF('APH Kategorichef'!J40=Tabeller!$AH$4,'4. Inköpsdata'!J40,ROUND('APH Kategorichef'!AA40,2))</f>
        <v>#VALUE!</v>
      </c>
      <c r="BA40" s="52" t="e">
        <f>IF('APH Kategorichef'!J40=Tabeller!$AH$4,0.01,ROUND('4. Inköpsdata'!J40,2))</f>
        <v>#VALUE!</v>
      </c>
      <c r="BB40" s="27" t="str">
        <f>TRIM(RIGHT('1. Artikeldata Grund'!G40,2))</f>
        <v/>
      </c>
      <c r="BC40" s="136"/>
      <c r="BD40" s="48" t="s">
        <v>182</v>
      </c>
      <c r="BE40" s="119"/>
      <c r="BF40" s="50" t="s">
        <v>184</v>
      </c>
      <c r="BG40" s="136"/>
      <c r="BH40" s="52"/>
      <c r="BI40" s="52"/>
      <c r="BJ40" s="52"/>
      <c r="BK40" s="52"/>
      <c r="BL40" s="53" t="s">
        <v>185</v>
      </c>
      <c r="BM40" s="452" t="str">
        <f>TRIM('1. Artikeldata Grund'!D40)</f>
        <v/>
      </c>
    </row>
    <row r="41" spans="1:65" s="7" customFormat="1" ht="15" customHeight="1" x14ac:dyDescent="0.2">
      <c r="A41" s="21">
        <v>37</v>
      </c>
      <c r="B41" s="528" t="str">
        <f>'APH Kategorichef'!H41</f>
        <v>Välj…</v>
      </c>
      <c r="C41" s="528" t="str">
        <f>'APH Kategorichef'!J41</f>
        <v>Välj…</v>
      </c>
      <c r="D41" s="46">
        <f>'APH Kategorichef'!D41</f>
        <v>0</v>
      </c>
      <c r="E41" s="47" t="str">
        <f>TRIM(LEFT('1. Artikeldata Grund'!E41,30))</f>
        <v/>
      </c>
      <c r="F41" s="404" t="str">
        <f>IFERROR(TRIM(RIGHT('1. Artikeldata Grund'!E41,LEN('1. Artikeldata Grund'!E41)-30)),"")</f>
        <v/>
      </c>
      <c r="G41" s="48" t="str">
        <f>TRIM('APH Kategorichef'!K41)</f>
        <v>Välj….</v>
      </c>
      <c r="H41" s="27">
        <f>'APH Kategorichef'!L41</f>
        <v>910</v>
      </c>
      <c r="I41" s="27">
        <v>99</v>
      </c>
      <c r="J41" s="117"/>
      <c r="K41" s="48" t="s">
        <v>181</v>
      </c>
      <c r="L41" s="48" t="str">
        <f>IF('APH MD APH Specifika'!BD41="J","J","N")</f>
        <v>N</v>
      </c>
      <c r="M41" s="118"/>
      <c r="N41" s="48" t="s">
        <v>182</v>
      </c>
      <c r="O41" s="119"/>
      <c r="P41" s="48" t="s">
        <v>183</v>
      </c>
      <c r="Q41" s="27">
        <v>0</v>
      </c>
      <c r="R41" s="117"/>
      <c r="S41" s="117"/>
      <c r="T41" s="117"/>
      <c r="U41" s="117"/>
      <c r="V41" s="117"/>
      <c r="W41" s="27">
        <v>1</v>
      </c>
      <c r="X41" s="27">
        <v>1</v>
      </c>
      <c r="Y41" s="48" t="s">
        <v>182</v>
      </c>
      <c r="Z41" s="48" t="s">
        <v>182</v>
      </c>
      <c r="AA41" s="48" t="s">
        <v>182</v>
      </c>
      <c r="AB41" s="119"/>
      <c r="AC41" s="119"/>
      <c r="AD41" s="119"/>
      <c r="AE41" s="119"/>
      <c r="AF41" s="119"/>
      <c r="AG41" s="119"/>
      <c r="AH41" s="48" t="s">
        <v>182</v>
      </c>
      <c r="AI41" s="27" t="str">
        <f>TRIM(LEFT('1. Artikeldata Grund'!G41,6))</f>
        <v/>
      </c>
      <c r="AJ41" s="491" cm="1">
        <f t="array" ref="AJ41">_xlfn.IFS(AV41="1",20,AV41="2",20,AV41="3",20,AV41="0",99,AV41="",99)</f>
        <v>99</v>
      </c>
      <c r="AK41" s="50" t="s">
        <v>184</v>
      </c>
      <c r="AL41" s="50" t="s">
        <v>184</v>
      </c>
      <c r="AM41" s="117"/>
      <c r="AN41" s="48"/>
      <c r="AO41" s="48"/>
      <c r="AP41" s="48" t="str">
        <f>'4. Inköpsdata'!E41</f>
        <v>ST</v>
      </c>
      <c r="AQ41" s="51">
        <f>'4. Inköpsdata'!G41</f>
        <v>1</v>
      </c>
      <c r="AR41" s="27" t="str">
        <f>TRIM('APH Kategorichef'!N41)</f>
        <v/>
      </c>
      <c r="AS41" s="118"/>
      <c r="AT41" s="48" t="str">
        <f>LEFT('1. Artikeldata Grund'!H41,2)</f>
        <v>Vä</v>
      </c>
      <c r="AU41" s="27" t="str" cm="1">
        <f t="array" ref="AU41">_xlfn.IFS('1. Artikeldata Grund'!I41="","",'1. Artikeldata Grund'!I41=Tabeller!$I$3,"",'1. Artikeldata Grund'!I41=Tabeller!$I$4,"",'1. Artikeldata Grund'!I41=Tabeller!$I$5,LEFT('1. Artikeldata Grund'!I41,1),'1. Artikeldata Grund'!I41=Tabeller!$I$6,LEFT('1. Artikeldata Grund'!I41,1))</f>
        <v/>
      </c>
      <c r="AV41" s="27" t="str" cm="1">
        <f t="array" ref="AV41">_xlfn.IFS('1. Artikeldata Grund'!J41="","",'1. Artikeldata Grund'!J41=Tabeller!$J$3,"",'1. Artikeldata Grund'!J41=Tabeller!$J$4,"",'1. Artikeldata Grund'!J41=Tabeller!$J$5,LEFT('1. Artikeldata Grund'!J41,1),'1. Artikeldata Grund'!J41=Tabeller!$J$6,LEFT('1. Artikeldata Grund'!J41,1),'1. Artikeldata Grund'!J41=Tabeller!$J$7,LEFT('1. Artikeldata Grund'!J41,1))</f>
        <v/>
      </c>
      <c r="AW41" s="27"/>
      <c r="AX41" s="27">
        <f>IF('APH Kategorichef'!J41=Tabeller!$AH$4,2,1)</f>
        <v>1</v>
      </c>
      <c r="AY41" s="27" t="str" cm="1">
        <f t="array" ref="AY41">IF('APH Kategorichef'!J41=Tabeller!$AH$4,99,IFERROR(_xlfn.IFS('4. Inköpsdata'!L41=25%,41,'4. Inköpsdata'!L41=12%,42,'4. Inköpsdata'!L41=6%,43,'4. Inköpsdata'!L41="Momsfritt",38),""))</f>
        <v/>
      </c>
      <c r="AZ41" s="52" t="e">
        <f>IF('APH Kategorichef'!J41=Tabeller!$AH$4,'4. Inköpsdata'!J41,ROUND('APH Kategorichef'!AA41,2))</f>
        <v>#VALUE!</v>
      </c>
      <c r="BA41" s="52" t="e">
        <f>IF('APH Kategorichef'!J41=Tabeller!$AH$4,0.01,ROUND('4. Inköpsdata'!J41,2))</f>
        <v>#VALUE!</v>
      </c>
      <c r="BB41" s="27" t="str">
        <f>TRIM(RIGHT('1. Artikeldata Grund'!G41,2))</f>
        <v/>
      </c>
      <c r="BC41" s="136"/>
      <c r="BD41" s="48" t="s">
        <v>182</v>
      </c>
      <c r="BE41" s="119"/>
      <c r="BF41" s="50" t="s">
        <v>184</v>
      </c>
      <c r="BG41" s="136"/>
      <c r="BH41" s="52"/>
      <c r="BI41" s="52"/>
      <c r="BJ41" s="52"/>
      <c r="BK41" s="52"/>
      <c r="BL41" s="53" t="s">
        <v>185</v>
      </c>
      <c r="BM41" s="452" t="str">
        <f>TRIM('1. Artikeldata Grund'!D41)</f>
        <v/>
      </c>
    </row>
    <row r="42" spans="1:65" s="7" customFormat="1" ht="15" customHeight="1" x14ac:dyDescent="0.2">
      <c r="A42" s="21">
        <v>38</v>
      </c>
      <c r="B42" s="528" t="str">
        <f>'APH Kategorichef'!H42</f>
        <v>Välj…</v>
      </c>
      <c r="C42" s="528" t="str">
        <f>'APH Kategorichef'!J42</f>
        <v>Välj…</v>
      </c>
      <c r="D42" s="46">
        <f>'APH Kategorichef'!D42</f>
        <v>0</v>
      </c>
      <c r="E42" s="47" t="str">
        <f>TRIM(LEFT('1. Artikeldata Grund'!E42,30))</f>
        <v/>
      </c>
      <c r="F42" s="404" t="str">
        <f>IFERROR(TRIM(RIGHT('1. Artikeldata Grund'!E42,LEN('1. Artikeldata Grund'!E42)-30)),"")</f>
        <v/>
      </c>
      <c r="G42" s="48" t="str">
        <f>TRIM('APH Kategorichef'!K42)</f>
        <v>Välj….</v>
      </c>
      <c r="H42" s="27">
        <f>'APH Kategorichef'!L42</f>
        <v>910</v>
      </c>
      <c r="I42" s="27">
        <v>99</v>
      </c>
      <c r="J42" s="117"/>
      <c r="K42" s="48" t="s">
        <v>181</v>
      </c>
      <c r="L42" s="48" t="str">
        <f>IF('APH MD APH Specifika'!BD42="J","J","N")</f>
        <v>N</v>
      </c>
      <c r="M42" s="118"/>
      <c r="N42" s="48" t="s">
        <v>182</v>
      </c>
      <c r="O42" s="119"/>
      <c r="P42" s="48" t="s">
        <v>183</v>
      </c>
      <c r="Q42" s="27">
        <v>0</v>
      </c>
      <c r="R42" s="117"/>
      <c r="S42" s="117"/>
      <c r="T42" s="117"/>
      <c r="U42" s="117"/>
      <c r="V42" s="117"/>
      <c r="W42" s="27">
        <v>1</v>
      </c>
      <c r="X42" s="27">
        <v>1</v>
      </c>
      <c r="Y42" s="48" t="s">
        <v>182</v>
      </c>
      <c r="Z42" s="48" t="s">
        <v>182</v>
      </c>
      <c r="AA42" s="48" t="s">
        <v>182</v>
      </c>
      <c r="AB42" s="119"/>
      <c r="AC42" s="119"/>
      <c r="AD42" s="119"/>
      <c r="AE42" s="119"/>
      <c r="AF42" s="119"/>
      <c r="AG42" s="119"/>
      <c r="AH42" s="48" t="s">
        <v>182</v>
      </c>
      <c r="AI42" s="27" t="str">
        <f>TRIM(LEFT('1. Artikeldata Grund'!G42,6))</f>
        <v/>
      </c>
      <c r="AJ42" s="491" cm="1">
        <f t="array" ref="AJ42">_xlfn.IFS(AV42="1",20,AV42="2",20,AV42="3",20,AV42="0",99,AV42="",99)</f>
        <v>99</v>
      </c>
      <c r="AK42" s="50" t="s">
        <v>184</v>
      </c>
      <c r="AL42" s="50" t="s">
        <v>184</v>
      </c>
      <c r="AM42" s="117"/>
      <c r="AN42" s="48"/>
      <c r="AO42" s="48"/>
      <c r="AP42" s="48" t="str">
        <f>'4. Inköpsdata'!E42</f>
        <v>ST</v>
      </c>
      <c r="AQ42" s="51">
        <f>'4. Inköpsdata'!G42</f>
        <v>1</v>
      </c>
      <c r="AR42" s="27" t="str">
        <f>TRIM('APH Kategorichef'!N42)</f>
        <v/>
      </c>
      <c r="AS42" s="118"/>
      <c r="AT42" s="48" t="str">
        <f>LEFT('1. Artikeldata Grund'!H42,2)</f>
        <v>Vä</v>
      </c>
      <c r="AU42" s="27" t="str" cm="1">
        <f t="array" ref="AU42">_xlfn.IFS('1. Artikeldata Grund'!I42="","",'1. Artikeldata Grund'!I42=Tabeller!$I$3,"",'1. Artikeldata Grund'!I42=Tabeller!$I$4,"",'1. Artikeldata Grund'!I42=Tabeller!$I$5,LEFT('1. Artikeldata Grund'!I42,1),'1. Artikeldata Grund'!I42=Tabeller!$I$6,LEFT('1. Artikeldata Grund'!I42,1))</f>
        <v/>
      </c>
      <c r="AV42" s="27" t="str" cm="1">
        <f t="array" ref="AV42">_xlfn.IFS('1. Artikeldata Grund'!J42="","",'1. Artikeldata Grund'!J42=Tabeller!$J$3,"",'1. Artikeldata Grund'!J42=Tabeller!$J$4,"",'1. Artikeldata Grund'!J42=Tabeller!$J$5,LEFT('1. Artikeldata Grund'!J42,1),'1. Artikeldata Grund'!J42=Tabeller!$J$6,LEFT('1. Artikeldata Grund'!J42,1),'1. Artikeldata Grund'!J42=Tabeller!$J$7,LEFT('1. Artikeldata Grund'!J42,1))</f>
        <v/>
      </c>
      <c r="AW42" s="27"/>
      <c r="AX42" s="27">
        <f>IF('APH Kategorichef'!J42=Tabeller!$AH$4,2,1)</f>
        <v>1</v>
      </c>
      <c r="AY42" s="27" t="str" cm="1">
        <f t="array" ref="AY42">IF('APH Kategorichef'!J42=Tabeller!$AH$4,99,IFERROR(_xlfn.IFS('4. Inköpsdata'!L42=25%,41,'4. Inköpsdata'!L42=12%,42,'4. Inköpsdata'!L42=6%,43,'4. Inköpsdata'!L42="Momsfritt",38),""))</f>
        <v/>
      </c>
      <c r="AZ42" s="52" t="e">
        <f>IF('APH Kategorichef'!J42=Tabeller!$AH$4,'4. Inköpsdata'!J42,ROUND('APH Kategorichef'!AA42,2))</f>
        <v>#VALUE!</v>
      </c>
      <c r="BA42" s="52" t="e">
        <f>IF('APH Kategorichef'!J42=Tabeller!$AH$4,0.01,ROUND('4. Inköpsdata'!J42,2))</f>
        <v>#VALUE!</v>
      </c>
      <c r="BB42" s="27" t="str">
        <f>TRIM(RIGHT('1. Artikeldata Grund'!G42,2))</f>
        <v/>
      </c>
      <c r="BC42" s="136"/>
      <c r="BD42" s="48" t="s">
        <v>182</v>
      </c>
      <c r="BE42" s="119"/>
      <c r="BF42" s="50" t="s">
        <v>184</v>
      </c>
      <c r="BG42" s="136"/>
      <c r="BH42" s="52"/>
      <c r="BI42" s="52"/>
      <c r="BJ42" s="52"/>
      <c r="BK42" s="52"/>
      <c r="BL42" s="53" t="s">
        <v>185</v>
      </c>
      <c r="BM42" s="452" t="str">
        <f>TRIM('1. Artikeldata Grund'!D42)</f>
        <v/>
      </c>
    </row>
    <row r="43" spans="1:65" s="7" customFormat="1" ht="15" customHeight="1" x14ac:dyDescent="0.2">
      <c r="A43" s="21">
        <v>39</v>
      </c>
      <c r="B43" s="528" t="str">
        <f>'APH Kategorichef'!H43</f>
        <v>Välj…</v>
      </c>
      <c r="C43" s="528" t="str">
        <f>'APH Kategorichef'!J43</f>
        <v>Välj…</v>
      </c>
      <c r="D43" s="46">
        <f>'APH Kategorichef'!D43</f>
        <v>0</v>
      </c>
      <c r="E43" s="47" t="str">
        <f>TRIM(LEFT('1. Artikeldata Grund'!E43,30))</f>
        <v/>
      </c>
      <c r="F43" s="404" t="str">
        <f>IFERROR(TRIM(RIGHT('1. Artikeldata Grund'!E43,LEN('1. Artikeldata Grund'!E43)-30)),"")</f>
        <v/>
      </c>
      <c r="G43" s="48" t="str">
        <f>TRIM('APH Kategorichef'!K43)</f>
        <v>Välj….</v>
      </c>
      <c r="H43" s="27">
        <f>'APH Kategorichef'!L43</f>
        <v>910</v>
      </c>
      <c r="I43" s="27">
        <v>99</v>
      </c>
      <c r="J43" s="117"/>
      <c r="K43" s="48" t="s">
        <v>181</v>
      </c>
      <c r="L43" s="48" t="str">
        <f>IF('APH MD APH Specifika'!BD43="J","J","N")</f>
        <v>N</v>
      </c>
      <c r="M43" s="118"/>
      <c r="N43" s="48" t="s">
        <v>182</v>
      </c>
      <c r="O43" s="119"/>
      <c r="P43" s="48" t="s">
        <v>183</v>
      </c>
      <c r="Q43" s="27">
        <v>0</v>
      </c>
      <c r="R43" s="117"/>
      <c r="S43" s="117"/>
      <c r="T43" s="117"/>
      <c r="U43" s="117"/>
      <c r="V43" s="117"/>
      <c r="W43" s="27">
        <v>1</v>
      </c>
      <c r="X43" s="27">
        <v>1</v>
      </c>
      <c r="Y43" s="48" t="s">
        <v>182</v>
      </c>
      <c r="Z43" s="48" t="s">
        <v>182</v>
      </c>
      <c r="AA43" s="48" t="s">
        <v>182</v>
      </c>
      <c r="AB43" s="119"/>
      <c r="AC43" s="119"/>
      <c r="AD43" s="119"/>
      <c r="AE43" s="119"/>
      <c r="AF43" s="119"/>
      <c r="AG43" s="119"/>
      <c r="AH43" s="48" t="s">
        <v>182</v>
      </c>
      <c r="AI43" s="27" t="str">
        <f>TRIM(LEFT('1. Artikeldata Grund'!G43,6))</f>
        <v/>
      </c>
      <c r="AJ43" s="491" cm="1">
        <f t="array" ref="AJ43">_xlfn.IFS(AV43="1",20,AV43="2",20,AV43="3",20,AV43="0",99,AV43="",99)</f>
        <v>99</v>
      </c>
      <c r="AK43" s="50" t="s">
        <v>184</v>
      </c>
      <c r="AL43" s="50" t="s">
        <v>184</v>
      </c>
      <c r="AM43" s="117"/>
      <c r="AN43" s="48"/>
      <c r="AO43" s="48"/>
      <c r="AP43" s="48" t="str">
        <f>'4. Inköpsdata'!E43</f>
        <v>ST</v>
      </c>
      <c r="AQ43" s="51">
        <f>'4. Inköpsdata'!G43</f>
        <v>1</v>
      </c>
      <c r="AR43" s="27" t="str">
        <f>TRIM('APH Kategorichef'!N43)</f>
        <v/>
      </c>
      <c r="AS43" s="118"/>
      <c r="AT43" s="48" t="str">
        <f>LEFT('1. Artikeldata Grund'!H43,2)</f>
        <v>Vä</v>
      </c>
      <c r="AU43" s="27" t="str" cm="1">
        <f t="array" ref="AU43">_xlfn.IFS('1. Artikeldata Grund'!I43="","",'1. Artikeldata Grund'!I43=Tabeller!$I$3,"",'1. Artikeldata Grund'!I43=Tabeller!$I$4,"",'1. Artikeldata Grund'!I43=Tabeller!$I$5,LEFT('1. Artikeldata Grund'!I43,1),'1. Artikeldata Grund'!I43=Tabeller!$I$6,LEFT('1. Artikeldata Grund'!I43,1))</f>
        <v/>
      </c>
      <c r="AV43" s="27" t="str" cm="1">
        <f t="array" ref="AV43">_xlfn.IFS('1. Artikeldata Grund'!J43="","",'1. Artikeldata Grund'!J43=Tabeller!$J$3,"",'1. Artikeldata Grund'!J43=Tabeller!$J$4,"",'1. Artikeldata Grund'!J43=Tabeller!$J$5,LEFT('1. Artikeldata Grund'!J43,1),'1. Artikeldata Grund'!J43=Tabeller!$J$6,LEFT('1. Artikeldata Grund'!J43,1),'1. Artikeldata Grund'!J43=Tabeller!$J$7,LEFT('1. Artikeldata Grund'!J43,1))</f>
        <v/>
      </c>
      <c r="AW43" s="27"/>
      <c r="AX43" s="27">
        <f>IF('APH Kategorichef'!J43=Tabeller!$AH$4,2,1)</f>
        <v>1</v>
      </c>
      <c r="AY43" s="27" t="str" cm="1">
        <f t="array" ref="AY43">IF('APH Kategorichef'!J43=Tabeller!$AH$4,99,IFERROR(_xlfn.IFS('4. Inköpsdata'!L43=25%,41,'4. Inköpsdata'!L43=12%,42,'4. Inköpsdata'!L43=6%,43,'4. Inköpsdata'!L43="Momsfritt",38),""))</f>
        <v/>
      </c>
      <c r="AZ43" s="52" t="e">
        <f>IF('APH Kategorichef'!J43=Tabeller!$AH$4,'4. Inköpsdata'!J43,ROUND('APH Kategorichef'!AA43,2))</f>
        <v>#VALUE!</v>
      </c>
      <c r="BA43" s="52" t="e">
        <f>IF('APH Kategorichef'!J43=Tabeller!$AH$4,0.01,ROUND('4. Inköpsdata'!J43,2))</f>
        <v>#VALUE!</v>
      </c>
      <c r="BB43" s="27" t="str">
        <f>TRIM(RIGHT('1. Artikeldata Grund'!G43,2))</f>
        <v/>
      </c>
      <c r="BC43" s="136"/>
      <c r="BD43" s="48" t="s">
        <v>182</v>
      </c>
      <c r="BE43" s="119"/>
      <c r="BF43" s="50" t="s">
        <v>184</v>
      </c>
      <c r="BG43" s="136"/>
      <c r="BH43" s="52"/>
      <c r="BI43" s="52"/>
      <c r="BJ43" s="52"/>
      <c r="BK43" s="52"/>
      <c r="BL43" s="53" t="s">
        <v>185</v>
      </c>
      <c r="BM43" s="452" t="str">
        <f>TRIM('1. Artikeldata Grund'!D43)</f>
        <v/>
      </c>
    </row>
    <row r="44" spans="1:65" s="7" customFormat="1" ht="15" customHeight="1" x14ac:dyDescent="0.2">
      <c r="A44" s="21">
        <v>40</v>
      </c>
      <c r="B44" s="528" t="str">
        <f>'APH Kategorichef'!H44</f>
        <v>Välj…</v>
      </c>
      <c r="C44" s="528" t="str">
        <f>'APH Kategorichef'!J44</f>
        <v>Välj…</v>
      </c>
      <c r="D44" s="46">
        <f>'APH Kategorichef'!D44</f>
        <v>0</v>
      </c>
      <c r="E44" s="47" t="str">
        <f>TRIM(LEFT('1. Artikeldata Grund'!E44,30))</f>
        <v/>
      </c>
      <c r="F44" s="404" t="str">
        <f>IFERROR(TRIM(RIGHT('1. Artikeldata Grund'!E44,LEN('1. Artikeldata Grund'!E44)-30)),"")</f>
        <v/>
      </c>
      <c r="G44" s="48" t="str">
        <f>TRIM('APH Kategorichef'!K44)</f>
        <v>Välj….</v>
      </c>
      <c r="H44" s="27">
        <f>'APH Kategorichef'!L44</f>
        <v>910</v>
      </c>
      <c r="I44" s="27">
        <v>99</v>
      </c>
      <c r="J44" s="117"/>
      <c r="K44" s="48" t="s">
        <v>181</v>
      </c>
      <c r="L44" s="48" t="str">
        <f>IF('APH MD APH Specifika'!BD44="J","J","N")</f>
        <v>N</v>
      </c>
      <c r="M44" s="118"/>
      <c r="N44" s="48" t="s">
        <v>182</v>
      </c>
      <c r="O44" s="119"/>
      <c r="P44" s="48" t="s">
        <v>183</v>
      </c>
      <c r="Q44" s="27">
        <v>0</v>
      </c>
      <c r="R44" s="117"/>
      <c r="S44" s="117"/>
      <c r="T44" s="117"/>
      <c r="U44" s="117"/>
      <c r="V44" s="117"/>
      <c r="W44" s="27">
        <v>1</v>
      </c>
      <c r="X44" s="27">
        <v>1</v>
      </c>
      <c r="Y44" s="48" t="s">
        <v>182</v>
      </c>
      <c r="Z44" s="48" t="s">
        <v>182</v>
      </c>
      <c r="AA44" s="48" t="s">
        <v>182</v>
      </c>
      <c r="AB44" s="119"/>
      <c r="AC44" s="119"/>
      <c r="AD44" s="119"/>
      <c r="AE44" s="119"/>
      <c r="AF44" s="119"/>
      <c r="AG44" s="119"/>
      <c r="AH44" s="48" t="s">
        <v>182</v>
      </c>
      <c r="AI44" s="27" t="str">
        <f>TRIM(LEFT('1. Artikeldata Grund'!G44,6))</f>
        <v/>
      </c>
      <c r="AJ44" s="491" cm="1">
        <f t="array" ref="AJ44">_xlfn.IFS(AV44="1",20,AV44="2",20,AV44="3",20,AV44="0",99,AV44="",99)</f>
        <v>99</v>
      </c>
      <c r="AK44" s="50" t="s">
        <v>184</v>
      </c>
      <c r="AL44" s="50" t="s">
        <v>184</v>
      </c>
      <c r="AM44" s="117"/>
      <c r="AN44" s="48"/>
      <c r="AO44" s="48"/>
      <c r="AP44" s="48" t="str">
        <f>'4. Inköpsdata'!E44</f>
        <v>ST</v>
      </c>
      <c r="AQ44" s="51">
        <f>'4. Inköpsdata'!G44</f>
        <v>1</v>
      </c>
      <c r="AR44" s="27" t="str">
        <f>TRIM('APH Kategorichef'!N44)</f>
        <v/>
      </c>
      <c r="AS44" s="118"/>
      <c r="AT44" s="48" t="str">
        <f>LEFT('1. Artikeldata Grund'!H44,2)</f>
        <v>Vä</v>
      </c>
      <c r="AU44" s="27" t="str" cm="1">
        <f t="array" ref="AU44">_xlfn.IFS('1. Artikeldata Grund'!I44="","",'1. Artikeldata Grund'!I44=Tabeller!$I$3,"",'1. Artikeldata Grund'!I44=Tabeller!$I$4,"",'1. Artikeldata Grund'!I44=Tabeller!$I$5,LEFT('1. Artikeldata Grund'!I44,1),'1. Artikeldata Grund'!I44=Tabeller!$I$6,LEFT('1. Artikeldata Grund'!I44,1))</f>
        <v/>
      </c>
      <c r="AV44" s="27" t="str" cm="1">
        <f t="array" ref="AV44">_xlfn.IFS('1. Artikeldata Grund'!J44="","",'1. Artikeldata Grund'!J44=Tabeller!$J$3,"",'1. Artikeldata Grund'!J44=Tabeller!$J$4,"",'1. Artikeldata Grund'!J44=Tabeller!$J$5,LEFT('1. Artikeldata Grund'!J44,1),'1. Artikeldata Grund'!J44=Tabeller!$J$6,LEFT('1. Artikeldata Grund'!J44,1),'1. Artikeldata Grund'!J44=Tabeller!$J$7,LEFT('1. Artikeldata Grund'!J44,1))</f>
        <v/>
      </c>
      <c r="AW44" s="27"/>
      <c r="AX44" s="27">
        <f>IF('APH Kategorichef'!J44=Tabeller!$AH$4,2,1)</f>
        <v>1</v>
      </c>
      <c r="AY44" s="27" t="str" cm="1">
        <f t="array" ref="AY44">IF('APH Kategorichef'!J44=Tabeller!$AH$4,99,IFERROR(_xlfn.IFS('4. Inköpsdata'!L44=25%,41,'4. Inköpsdata'!L44=12%,42,'4. Inköpsdata'!L44=6%,43,'4. Inköpsdata'!L44="Momsfritt",38),""))</f>
        <v/>
      </c>
      <c r="AZ44" s="52" t="e">
        <f>IF('APH Kategorichef'!J44=Tabeller!$AH$4,'4. Inköpsdata'!J44,ROUND('APH Kategorichef'!AA44,2))</f>
        <v>#VALUE!</v>
      </c>
      <c r="BA44" s="52" t="e">
        <f>IF('APH Kategorichef'!J44=Tabeller!$AH$4,0.01,ROUND('4. Inköpsdata'!J44,2))</f>
        <v>#VALUE!</v>
      </c>
      <c r="BB44" s="27" t="str">
        <f>TRIM(RIGHT('1. Artikeldata Grund'!G44,2))</f>
        <v/>
      </c>
      <c r="BC44" s="136"/>
      <c r="BD44" s="48" t="s">
        <v>182</v>
      </c>
      <c r="BE44" s="119"/>
      <c r="BF44" s="50" t="s">
        <v>184</v>
      </c>
      <c r="BG44" s="136"/>
      <c r="BH44" s="52"/>
      <c r="BI44" s="52"/>
      <c r="BJ44" s="52"/>
      <c r="BK44" s="52"/>
      <c r="BL44" s="53" t="s">
        <v>185</v>
      </c>
      <c r="BM44" s="452" t="str">
        <f>TRIM('1. Artikeldata Grund'!D44)</f>
        <v/>
      </c>
    </row>
    <row r="45" spans="1:65" x14ac:dyDescent="0.25">
      <c r="A45" s="21">
        <v>41</v>
      </c>
      <c r="B45" s="528" t="str">
        <f>'APH Kategorichef'!H45</f>
        <v>Välj…</v>
      </c>
      <c r="C45" s="528" t="str">
        <f>'APH Kategorichef'!J45</f>
        <v>Välj…</v>
      </c>
      <c r="D45" s="46">
        <f>'APH Kategorichef'!D45</f>
        <v>0</v>
      </c>
      <c r="E45" s="47" t="str">
        <f>TRIM(LEFT('1. Artikeldata Grund'!E45,30))</f>
        <v/>
      </c>
      <c r="F45" s="404" t="str">
        <f>IFERROR(TRIM(RIGHT('1. Artikeldata Grund'!E45,LEN('1. Artikeldata Grund'!E45)-30)),"")</f>
        <v/>
      </c>
      <c r="G45" s="48" t="str">
        <f>TRIM('APH Kategorichef'!K45)</f>
        <v>Välj….</v>
      </c>
      <c r="H45" s="27">
        <f>'APH Kategorichef'!L45</f>
        <v>910</v>
      </c>
      <c r="I45" s="27">
        <v>99</v>
      </c>
      <c r="J45" s="117"/>
      <c r="K45" s="48" t="s">
        <v>181</v>
      </c>
      <c r="L45" s="48" t="str">
        <f>IF('APH MD APH Specifika'!BD45="J","J","N")</f>
        <v>N</v>
      </c>
      <c r="M45" s="118"/>
      <c r="N45" s="48" t="s">
        <v>182</v>
      </c>
      <c r="O45" s="119"/>
      <c r="P45" s="48" t="s">
        <v>183</v>
      </c>
      <c r="Q45" s="27">
        <v>0</v>
      </c>
      <c r="R45" s="117"/>
      <c r="S45" s="117"/>
      <c r="T45" s="117"/>
      <c r="U45" s="117"/>
      <c r="V45" s="117"/>
      <c r="W45" s="27">
        <v>1</v>
      </c>
      <c r="X45" s="27">
        <v>1</v>
      </c>
      <c r="Y45" s="48" t="s">
        <v>182</v>
      </c>
      <c r="Z45" s="48" t="s">
        <v>182</v>
      </c>
      <c r="AA45" s="48" t="s">
        <v>182</v>
      </c>
      <c r="AB45" s="119"/>
      <c r="AC45" s="119"/>
      <c r="AD45" s="119"/>
      <c r="AE45" s="119"/>
      <c r="AF45" s="119"/>
      <c r="AG45" s="119"/>
      <c r="AH45" s="48" t="s">
        <v>182</v>
      </c>
      <c r="AI45" s="27" t="str">
        <f>TRIM(LEFT('1. Artikeldata Grund'!G45,6))</f>
        <v/>
      </c>
      <c r="AJ45" s="491" cm="1">
        <f t="array" ref="AJ45">_xlfn.IFS(AV45="1",20,AV45="2",20,AV45="3",20,AV45="0",99,AV45="",99)</f>
        <v>99</v>
      </c>
      <c r="AK45" s="50" t="s">
        <v>184</v>
      </c>
      <c r="AL45" s="50" t="s">
        <v>184</v>
      </c>
      <c r="AM45" s="117"/>
      <c r="AN45" s="48"/>
      <c r="AO45" s="48"/>
      <c r="AP45" s="48" t="str">
        <f>'4. Inköpsdata'!E45</f>
        <v>ST</v>
      </c>
      <c r="AQ45" s="51">
        <f>'4. Inköpsdata'!G45</f>
        <v>1</v>
      </c>
      <c r="AR45" s="27" t="str">
        <f>TRIM('APH Kategorichef'!N45)</f>
        <v/>
      </c>
      <c r="AS45" s="118"/>
      <c r="AT45" s="48" t="str">
        <f>LEFT('1. Artikeldata Grund'!H45,2)</f>
        <v>Vä</v>
      </c>
      <c r="AU45" s="27" t="str" cm="1">
        <f t="array" ref="AU45">_xlfn.IFS('1. Artikeldata Grund'!I45="","",'1. Artikeldata Grund'!I45=Tabeller!$I$3,"",'1. Artikeldata Grund'!I45=Tabeller!$I$4,"",'1. Artikeldata Grund'!I45=Tabeller!$I$5,LEFT('1. Artikeldata Grund'!I45,1),'1. Artikeldata Grund'!I45=Tabeller!$I$6,LEFT('1. Artikeldata Grund'!I45,1))</f>
        <v/>
      </c>
      <c r="AV45" s="27" t="str" cm="1">
        <f t="array" ref="AV45">_xlfn.IFS('1. Artikeldata Grund'!J45="","",'1. Artikeldata Grund'!J45=Tabeller!$J$3,"",'1. Artikeldata Grund'!J45=Tabeller!$J$4,"",'1. Artikeldata Grund'!J45=Tabeller!$J$5,LEFT('1. Artikeldata Grund'!J45,1),'1. Artikeldata Grund'!J45=Tabeller!$J$6,LEFT('1. Artikeldata Grund'!J45,1),'1. Artikeldata Grund'!J45=Tabeller!$J$7,LEFT('1. Artikeldata Grund'!J45,1))</f>
        <v/>
      </c>
      <c r="AW45" s="27"/>
      <c r="AX45" s="27">
        <f>IF('APH Kategorichef'!J45=Tabeller!$AH$4,2,1)</f>
        <v>1</v>
      </c>
      <c r="AY45" s="27" t="str" cm="1">
        <f t="array" ref="AY45">IF('APH Kategorichef'!J45=Tabeller!$AH$4,99,IFERROR(_xlfn.IFS('4. Inköpsdata'!L45=25%,41,'4. Inköpsdata'!L45=12%,42,'4. Inköpsdata'!L45=6%,43,'4. Inköpsdata'!L45="Momsfritt",38),""))</f>
        <v/>
      </c>
      <c r="AZ45" s="52" t="e">
        <f>IF('APH Kategorichef'!J45=Tabeller!$AH$4,'4. Inköpsdata'!J45,ROUND('APH Kategorichef'!AA45,2))</f>
        <v>#VALUE!</v>
      </c>
      <c r="BA45" s="52" t="e">
        <f>IF('APH Kategorichef'!J45=Tabeller!$AH$4,0.01,ROUND('4. Inköpsdata'!J45,2))</f>
        <v>#VALUE!</v>
      </c>
      <c r="BB45" s="27" t="str">
        <f>TRIM(RIGHT('1. Artikeldata Grund'!G45,2))</f>
        <v/>
      </c>
      <c r="BC45" s="136"/>
      <c r="BD45" s="48" t="s">
        <v>182</v>
      </c>
      <c r="BE45" s="119"/>
      <c r="BF45" s="50" t="s">
        <v>184</v>
      </c>
      <c r="BG45" s="136"/>
      <c r="BH45" s="52"/>
      <c r="BI45" s="52"/>
      <c r="BJ45" s="52"/>
      <c r="BK45" s="52"/>
      <c r="BL45" s="53" t="s">
        <v>185</v>
      </c>
      <c r="BM45" s="452" t="str">
        <f>TRIM('1. Artikeldata Grund'!D45)</f>
        <v/>
      </c>
    </row>
    <row r="46" spans="1:65" x14ac:dyDescent="0.25">
      <c r="A46" s="21">
        <v>42</v>
      </c>
      <c r="B46" s="528" t="str">
        <f>'APH Kategorichef'!H46</f>
        <v>Välj…</v>
      </c>
      <c r="C46" s="528" t="str">
        <f>'APH Kategorichef'!J46</f>
        <v>Välj…</v>
      </c>
      <c r="D46" s="46">
        <f>'APH Kategorichef'!D46</f>
        <v>0</v>
      </c>
      <c r="E46" s="47" t="str">
        <f>TRIM(LEFT('1. Artikeldata Grund'!E46,30))</f>
        <v/>
      </c>
      <c r="F46" s="404" t="str">
        <f>IFERROR(TRIM(RIGHT('1. Artikeldata Grund'!E46,LEN('1. Artikeldata Grund'!E46)-30)),"")</f>
        <v/>
      </c>
      <c r="G46" s="48" t="str">
        <f>TRIM('APH Kategorichef'!K46)</f>
        <v>Välj….</v>
      </c>
      <c r="H46" s="27">
        <f>'APH Kategorichef'!L46</f>
        <v>910</v>
      </c>
      <c r="I46" s="27">
        <v>99</v>
      </c>
      <c r="J46" s="117"/>
      <c r="K46" s="48" t="s">
        <v>181</v>
      </c>
      <c r="L46" s="48" t="str">
        <f>IF('APH MD APH Specifika'!BD46="J","J","N")</f>
        <v>N</v>
      </c>
      <c r="M46" s="118"/>
      <c r="N46" s="48" t="s">
        <v>182</v>
      </c>
      <c r="O46" s="119"/>
      <c r="P46" s="48" t="s">
        <v>183</v>
      </c>
      <c r="Q46" s="27">
        <v>0</v>
      </c>
      <c r="R46" s="117"/>
      <c r="S46" s="117"/>
      <c r="T46" s="117"/>
      <c r="U46" s="117"/>
      <c r="V46" s="117"/>
      <c r="W46" s="27">
        <v>1</v>
      </c>
      <c r="X46" s="27">
        <v>1</v>
      </c>
      <c r="Y46" s="48" t="s">
        <v>182</v>
      </c>
      <c r="Z46" s="48" t="s">
        <v>182</v>
      </c>
      <c r="AA46" s="48" t="s">
        <v>182</v>
      </c>
      <c r="AB46" s="119"/>
      <c r="AC46" s="119"/>
      <c r="AD46" s="119"/>
      <c r="AE46" s="119"/>
      <c r="AF46" s="119"/>
      <c r="AG46" s="119"/>
      <c r="AH46" s="48" t="s">
        <v>182</v>
      </c>
      <c r="AI46" s="27" t="str">
        <f>TRIM(LEFT('1. Artikeldata Grund'!G46,6))</f>
        <v/>
      </c>
      <c r="AJ46" s="491" cm="1">
        <f t="array" ref="AJ46">_xlfn.IFS(AV46="1",20,AV46="2",20,AV46="3",20,AV46="0",99,AV46="",99)</f>
        <v>99</v>
      </c>
      <c r="AK46" s="50" t="s">
        <v>184</v>
      </c>
      <c r="AL46" s="50" t="s">
        <v>184</v>
      </c>
      <c r="AM46" s="117"/>
      <c r="AN46" s="48"/>
      <c r="AO46" s="48"/>
      <c r="AP46" s="48" t="str">
        <f>'4. Inköpsdata'!E46</f>
        <v>ST</v>
      </c>
      <c r="AQ46" s="51">
        <f>'4. Inköpsdata'!G46</f>
        <v>1</v>
      </c>
      <c r="AR46" s="27" t="str">
        <f>TRIM('APH Kategorichef'!N46)</f>
        <v/>
      </c>
      <c r="AS46" s="118"/>
      <c r="AT46" s="48" t="str">
        <f>LEFT('1. Artikeldata Grund'!H46,2)</f>
        <v>Vä</v>
      </c>
      <c r="AU46" s="27" t="str" cm="1">
        <f t="array" ref="AU46">_xlfn.IFS('1. Artikeldata Grund'!I46="","",'1. Artikeldata Grund'!I46=Tabeller!$I$3,"",'1. Artikeldata Grund'!I46=Tabeller!$I$4,"",'1. Artikeldata Grund'!I46=Tabeller!$I$5,LEFT('1. Artikeldata Grund'!I46,1),'1. Artikeldata Grund'!I46=Tabeller!$I$6,LEFT('1. Artikeldata Grund'!I46,1))</f>
        <v/>
      </c>
      <c r="AV46" s="27" t="str" cm="1">
        <f t="array" ref="AV46">_xlfn.IFS('1. Artikeldata Grund'!J46="","",'1. Artikeldata Grund'!J46=Tabeller!$J$3,"",'1. Artikeldata Grund'!J46=Tabeller!$J$4,"",'1. Artikeldata Grund'!J46=Tabeller!$J$5,LEFT('1. Artikeldata Grund'!J46,1),'1. Artikeldata Grund'!J46=Tabeller!$J$6,LEFT('1. Artikeldata Grund'!J46,1),'1. Artikeldata Grund'!J46=Tabeller!$J$7,LEFT('1. Artikeldata Grund'!J46,1))</f>
        <v/>
      </c>
      <c r="AW46" s="27"/>
      <c r="AX46" s="27">
        <f>IF('APH Kategorichef'!J46=Tabeller!$AH$4,2,1)</f>
        <v>1</v>
      </c>
      <c r="AY46" s="27" t="str" cm="1">
        <f t="array" ref="AY46">IF('APH Kategorichef'!J46=Tabeller!$AH$4,99,IFERROR(_xlfn.IFS('4. Inköpsdata'!L46=25%,41,'4. Inköpsdata'!L46=12%,42,'4. Inköpsdata'!L46=6%,43,'4. Inköpsdata'!L46="Momsfritt",38),""))</f>
        <v/>
      </c>
      <c r="AZ46" s="52" t="e">
        <f>IF('APH Kategorichef'!J46=Tabeller!$AH$4,'4. Inköpsdata'!J46,ROUND('APH Kategorichef'!AA46,2))</f>
        <v>#VALUE!</v>
      </c>
      <c r="BA46" s="52" t="e">
        <f>IF('APH Kategorichef'!J46=Tabeller!$AH$4,0.01,ROUND('4. Inköpsdata'!J46,2))</f>
        <v>#VALUE!</v>
      </c>
      <c r="BB46" s="27" t="str">
        <f>TRIM(RIGHT('1. Artikeldata Grund'!G46,2))</f>
        <v/>
      </c>
      <c r="BC46" s="136"/>
      <c r="BD46" s="48" t="s">
        <v>182</v>
      </c>
      <c r="BE46" s="119"/>
      <c r="BF46" s="50" t="s">
        <v>184</v>
      </c>
      <c r="BG46" s="136"/>
      <c r="BH46" s="52"/>
      <c r="BI46" s="52"/>
      <c r="BJ46" s="52"/>
      <c r="BK46" s="52"/>
      <c r="BL46" s="53" t="s">
        <v>185</v>
      </c>
      <c r="BM46" s="452" t="str">
        <f>TRIM('1. Artikeldata Grund'!D46)</f>
        <v/>
      </c>
    </row>
    <row r="47" spans="1:65" x14ac:dyDescent="0.25">
      <c r="A47" s="21">
        <v>43</v>
      </c>
      <c r="B47" s="528" t="str">
        <f>'APH Kategorichef'!H47</f>
        <v>Välj…</v>
      </c>
      <c r="C47" s="528" t="str">
        <f>'APH Kategorichef'!J47</f>
        <v>Välj…</v>
      </c>
      <c r="D47" s="46">
        <f>'APH Kategorichef'!D47</f>
        <v>0</v>
      </c>
      <c r="E47" s="47" t="str">
        <f>TRIM(LEFT('1. Artikeldata Grund'!E47,30))</f>
        <v/>
      </c>
      <c r="F47" s="404" t="str">
        <f>IFERROR(TRIM(RIGHT('1. Artikeldata Grund'!E47,LEN('1. Artikeldata Grund'!E47)-30)),"")</f>
        <v/>
      </c>
      <c r="G47" s="48" t="str">
        <f>TRIM('APH Kategorichef'!K47)</f>
        <v>Välj….</v>
      </c>
      <c r="H47" s="27">
        <f>'APH Kategorichef'!L47</f>
        <v>910</v>
      </c>
      <c r="I47" s="27">
        <v>99</v>
      </c>
      <c r="J47" s="117"/>
      <c r="K47" s="48" t="s">
        <v>181</v>
      </c>
      <c r="L47" s="48" t="str">
        <f>IF('APH MD APH Specifika'!BD47="J","J","N")</f>
        <v>N</v>
      </c>
      <c r="M47" s="118"/>
      <c r="N47" s="48" t="s">
        <v>182</v>
      </c>
      <c r="O47" s="119"/>
      <c r="P47" s="48" t="s">
        <v>183</v>
      </c>
      <c r="Q47" s="27">
        <v>0</v>
      </c>
      <c r="R47" s="117"/>
      <c r="S47" s="117"/>
      <c r="T47" s="117"/>
      <c r="U47" s="117"/>
      <c r="V47" s="117"/>
      <c r="W47" s="27">
        <v>1</v>
      </c>
      <c r="X47" s="27">
        <v>1</v>
      </c>
      <c r="Y47" s="48" t="s">
        <v>182</v>
      </c>
      <c r="Z47" s="48" t="s">
        <v>182</v>
      </c>
      <c r="AA47" s="48" t="s">
        <v>182</v>
      </c>
      <c r="AB47" s="119"/>
      <c r="AC47" s="119"/>
      <c r="AD47" s="119"/>
      <c r="AE47" s="119"/>
      <c r="AF47" s="119"/>
      <c r="AG47" s="119"/>
      <c r="AH47" s="48" t="s">
        <v>182</v>
      </c>
      <c r="AI47" s="27" t="str">
        <f>TRIM(LEFT('1. Artikeldata Grund'!G47,6))</f>
        <v/>
      </c>
      <c r="AJ47" s="491" cm="1">
        <f t="array" ref="AJ47">_xlfn.IFS(AV47="1",20,AV47="2",20,AV47="3",20,AV47="0",99,AV47="",99)</f>
        <v>99</v>
      </c>
      <c r="AK47" s="50" t="s">
        <v>184</v>
      </c>
      <c r="AL47" s="50" t="s">
        <v>184</v>
      </c>
      <c r="AM47" s="117"/>
      <c r="AN47" s="48"/>
      <c r="AO47" s="48"/>
      <c r="AP47" s="48" t="str">
        <f>'4. Inköpsdata'!E47</f>
        <v>ST</v>
      </c>
      <c r="AQ47" s="51">
        <f>'4. Inköpsdata'!G47</f>
        <v>1</v>
      </c>
      <c r="AR47" s="27" t="str">
        <f>TRIM('APH Kategorichef'!N47)</f>
        <v/>
      </c>
      <c r="AS47" s="118"/>
      <c r="AT47" s="48" t="str">
        <f>LEFT('1. Artikeldata Grund'!H47,2)</f>
        <v>Vä</v>
      </c>
      <c r="AU47" s="27" t="str" cm="1">
        <f t="array" ref="AU47">_xlfn.IFS('1. Artikeldata Grund'!I47="","",'1. Artikeldata Grund'!I47=Tabeller!$I$3,"",'1. Artikeldata Grund'!I47=Tabeller!$I$4,"",'1. Artikeldata Grund'!I47=Tabeller!$I$5,LEFT('1. Artikeldata Grund'!I47,1),'1. Artikeldata Grund'!I47=Tabeller!$I$6,LEFT('1. Artikeldata Grund'!I47,1))</f>
        <v/>
      </c>
      <c r="AV47" s="27" t="str" cm="1">
        <f t="array" ref="AV47">_xlfn.IFS('1. Artikeldata Grund'!J47="","",'1. Artikeldata Grund'!J47=Tabeller!$J$3,"",'1. Artikeldata Grund'!J47=Tabeller!$J$4,"",'1. Artikeldata Grund'!J47=Tabeller!$J$5,LEFT('1. Artikeldata Grund'!J47,1),'1. Artikeldata Grund'!J47=Tabeller!$J$6,LEFT('1. Artikeldata Grund'!J47,1),'1. Artikeldata Grund'!J47=Tabeller!$J$7,LEFT('1. Artikeldata Grund'!J47,1))</f>
        <v/>
      </c>
      <c r="AW47" s="27"/>
      <c r="AX47" s="27">
        <f>IF('APH Kategorichef'!J47=Tabeller!$AH$4,2,1)</f>
        <v>1</v>
      </c>
      <c r="AY47" s="27" t="str" cm="1">
        <f t="array" ref="AY47">IF('APH Kategorichef'!J47=Tabeller!$AH$4,99,IFERROR(_xlfn.IFS('4. Inköpsdata'!L47=25%,41,'4. Inköpsdata'!L47=12%,42,'4. Inköpsdata'!L47=6%,43,'4. Inköpsdata'!L47="Momsfritt",38),""))</f>
        <v/>
      </c>
      <c r="AZ47" s="52" t="e">
        <f>IF('APH Kategorichef'!J47=Tabeller!$AH$4,'4. Inköpsdata'!J47,ROUND('APH Kategorichef'!AA47,2))</f>
        <v>#VALUE!</v>
      </c>
      <c r="BA47" s="52" t="e">
        <f>IF('APH Kategorichef'!J47=Tabeller!$AH$4,0.01,ROUND('4. Inköpsdata'!J47,2))</f>
        <v>#VALUE!</v>
      </c>
      <c r="BB47" s="27" t="str">
        <f>TRIM(RIGHT('1. Artikeldata Grund'!G47,2))</f>
        <v/>
      </c>
      <c r="BC47" s="136"/>
      <c r="BD47" s="48" t="s">
        <v>182</v>
      </c>
      <c r="BE47" s="119"/>
      <c r="BF47" s="50" t="s">
        <v>184</v>
      </c>
      <c r="BG47" s="136"/>
      <c r="BH47" s="52"/>
      <c r="BI47" s="52"/>
      <c r="BJ47" s="52"/>
      <c r="BK47" s="52"/>
      <c r="BL47" s="53" t="s">
        <v>185</v>
      </c>
      <c r="BM47" s="452" t="str">
        <f>TRIM('1. Artikeldata Grund'!D47)</f>
        <v/>
      </c>
    </row>
    <row r="48" spans="1:65" x14ac:dyDescent="0.25">
      <c r="A48" s="21">
        <v>44</v>
      </c>
      <c r="B48" s="528" t="str">
        <f>'APH Kategorichef'!H48</f>
        <v>Välj…</v>
      </c>
      <c r="C48" s="528" t="str">
        <f>'APH Kategorichef'!J48</f>
        <v>Välj…</v>
      </c>
      <c r="D48" s="46">
        <f>'APH Kategorichef'!D48</f>
        <v>0</v>
      </c>
      <c r="E48" s="47" t="str">
        <f>TRIM(LEFT('1. Artikeldata Grund'!E48,30))</f>
        <v/>
      </c>
      <c r="F48" s="404" t="str">
        <f>IFERROR(TRIM(RIGHT('1. Artikeldata Grund'!E48,LEN('1. Artikeldata Grund'!E48)-30)),"")</f>
        <v/>
      </c>
      <c r="G48" s="48" t="str">
        <f>TRIM('APH Kategorichef'!K48)</f>
        <v>Välj….</v>
      </c>
      <c r="H48" s="27">
        <f>'APH Kategorichef'!L48</f>
        <v>910</v>
      </c>
      <c r="I48" s="27">
        <v>99</v>
      </c>
      <c r="J48" s="117"/>
      <c r="K48" s="48" t="s">
        <v>181</v>
      </c>
      <c r="L48" s="48" t="str">
        <f>IF('APH MD APH Specifika'!BD48="J","J","N")</f>
        <v>N</v>
      </c>
      <c r="M48" s="118"/>
      <c r="N48" s="48" t="s">
        <v>182</v>
      </c>
      <c r="O48" s="119"/>
      <c r="P48" s="48" t="s">
        <v>183</v>
      </c>
      <c r="Q48" s="27">
        <v>0</v>
      </c>
      <c r="R48" s="117"/>
      <c r="S48" s="117"/>
      <c r="T48" s="117"/>
      <c r="U48" s="117"/>
      <c r="V48" s="117"/>
      <c r="W48" s="27">
        <v>1</v>
      </c>
      <c r="X48" s="27">
        <v>1</v>
      </c>
      <c r="Y48" s="48" t="s">
        <v>182</v>
      </c>
      <c r="Z48" s="48" t="s">
        <v>182</v>
      </c>
      <c r="AA48" s="48" t="s">
        <v>182</v>
      </c>
      <c r="AB48" s="119"/>
      <c r="AC48" s="119"/>
      <c r="AD48" s="119"/>
      <c r="AE48" s="119"/>
      <c r="AF48" s="119"/>
      <c r="AG48" s="119"/>
      <c r="AH48" s="48" t="s">
        <v>182</v>
      </c>
      <c r="AI48" s="27" t="str">
        <f>TRIM(LEFT('1. Artikeldata Grund'!G48,6))</f>
        <v/>
      </c>
      <c r="AJ48" s="491" cm="1">
        <f t="array" ref="AJ48">_xlfn.IFS(AV48="1",20,AV48="2",20,AV48="3",20,AV48="0",99,AV48="",99)</f>
        <v>99</v>
      </c>
      <c r="AK48" s="50" t="s">
        <v>184</v>
      </c>
      <c r="AL48" s="50" t="s">
        <v>184</v>
      </c>
      <c r="AM48" s="117"/>
      <c r="AN48" s="48"/>
      <c r="AO48" s="48"/>
      <c r="AP48" s="48" t="str">
        <f>'4. Inköpsdata'!E48</f>
        <v>ST</v>
      </c>
      <c r="AQ48" s="51">
        <f>'4. Inköpsdata'!G48</f>
        <v>1</v>
      </c>
      <c r="AR48" s="27" t="str">
        <f>TRIM('APH Kategorichef'!N48)</f>
        <v/>
      </c>
      <c r="AS48" s="118"/>
      <c r="AT48" s="48" t="str">
        <f>LEFT('1. Artikeldata Grund'!H48,2)</f>
        <v>Vä</v>
      </c>
      <c r="AU48" s="27" t="str" cm="1">
        <f t="array" ref="AU48">_xlfn.IFS('1. Artikeldata Grund'!I48="","",'1. Artikeldata Grund'!I48=Tabeller!$I$3,"",'1. Artikeldata Grund'!I48=Tabeller!$I$4,"",'1. Artikeldata Grund'!I48=Tabeller!$I$5,LEFT('1. Artikeldata Grund'!I48,1),'1. Artikeldata Grund'!I48=Tabeller!$I$6,LEFT('1. Artikeldata Grund'!I48,1))</f>
        <v/>
      </c>
      <c r="AV48" s="27" t="str" cm="1">
        <f t="array" ref="AV48">_xlfn.IFS('1. Artikeldata Grund'!J48="","",'1. Artikeldata Grund'!J48=Tabeller!$J$3,"",'1. Artikeldata Grund'!J48=Tabeller!$J$4,"",'1. Artikeldata Grund'!J48=Tabeller!$J$5,LEFT('1. Artikeldata Grund'!J48,1),'1. Artikeldata Grund'!J48=Tabeller!$J$6,LEFT('1. Artikeldata Grund'!J48,1),'1. Artikeldata Grund'!J48=Tabeller!$J$7,LEFT('1. Artikeldata Grund'!J48,1))</f>
        <v/>
      </c>
      <c r="AW48" s="27"/>
      <c r="AX48" s="27">
        <f>IF('APH Kategorichef'!J48=Tabeller!$AH$4,2,1)</f>
        <v>1</v>
      </c>
      <c r="AY48" s="27" t="str" cm="1">
        <f t="array" ref="AY48">IF('APH Kategorichef'!J48=Tabeller!$AH$4,99,IFERROR(_xlfn.IFS('4. Inköpsdata'!L48=25%,41,'4. Inköpsdata'!L48=12%,42,'4. Inköpsdata'!L48=6%,43,'4. Inköpsdata'!L48="Momsfritt",38),""))</f>
        <v/>
      </c>
      <c r="AZ48" s="52" t="e">
        <f>IF('APH Kategorichef'!J48=Tabeller!$AH$4,'4. Inköpsdata'!J48,ROUND('APH Kategorichef'!AA48,2))</f>
        <v>#VALUE!</v>
      </c>
      <c r="BA48" s="52" t="e">
        <f>IF('APH Kategorichef'!J48=Tabeller!$AH$4,0.01,ROUND('4. Inköpsdata'!J48,2))</f>
        <v>#VALUE!</v>
      </c>
      <c r="BB48" s="27" t="str">
        <f>TRIM(RIGHT('1. Artikeldata Grund'!G48,2))</f>
        <v/>
      </c>
      <c r="BC48" s="136"/>
      <c r="BD48" s="48" t="s">
        <v>182</v>
      </c>
      <c r="BE48" s="119"/>
      <c r="BF48" s="50" t="s">
        <v>184</v>
      </c>
      <c r="BG48" s="136"/>
      <c r="BH48" s="52"/>
      <c r="BI48" s="52"/>
      <c r="BJ48" s="52"/>
      <c r="BK48" s="52"/>
      <c r="BL48" s="53" t="s">
        <v>185</v>
      </c>
      <c r="BM48" s="452" t="str">
        <f>TRIM('1. Artikeldata Grund'!D48)</f>
        <v/>
      </c>
    </row>
    <row r="49" spans="1:65" x14ac:dyDescent="0.25">
      <c r="A49" s="21">
        <v>45</v>
      </c>
      <c r="B49" s="528" t="str">
        <f>'APH Kategorichef'!H49</f>
        <v>Välj…</v>
      </c>
      <c r="C49" s="528" t="str">
        <f>'APH Kategorichef'!J49</f>
        <v>Välj…</v>
      </c>
      <c r="D49" s="46">
        <f>'APH Kategorichef'!D49</f>
        <v>0</v>
      </c>
      <c r="E49" s="47" t="str">
        <f>TRIM(LEFT('1. Artikeldata Grund'!E49,30))</f>
        <v/>
      </c>
      <c r="F49" s="404" t="str">
        <f>IFERROR(TRIM(RIGHT('1. Artikeldata Grund'!E49,LEN('1. Artikeldata Grund'!E49)-30)),"")</f>
        <v/>
      </c>
      <c r="G49" s="48" t="str">
        <f>TRIM('APH Kategorichef'!K49)</f>
        <v>Välj….</v>
      </c>
      <c r="H49" s="27">
        <f>'APH Kategorichef'!L49</f>
        <v>910</v>
      </c>
      <c r="I49" s="27">
        <v>99</v>
      </c>
      <c r="J49" s="117"/>
      <c r="K49" s="48" t="s">
        <v>181</v>
      </c>
      <c r="L49" s="48" t="str">
        <f>IF('APH MD APH Specifika'!BD49="J","J","N")</f>
        <v>N</v>
      </c>
      <c r="M49" s="118"/>
      <c r="N49" s="48" t="s">
        <v>182</v>
      </c>
      <c r="O49" s="119"/>
      <c r="P49" s="48" t="s">
        <v>183</v>
      </c>
      <c r="Q49" s="27">
        <v>0</v>
      </c>
      <c r="R49" s="117"/>
      <c r="S49" s="117"/>
      <c r="T49" s="117"/>
      <c r="U49" s="117"/>
      <c r="V49" s="117"/>
      <c r="W49" s="27">
        <v>1</v>
      </c>
      <c r="X49" s="27">
        <v>1</v>
      </c>
      <c r="Y49" s="48" t="s">
        <v>182</v>
      </c>
      <c r="Z49" s="48" t="s">
        <v>182</v>
      </c>
      <c r="AA49" s="48" t="s">
        <v>182</v>
      </c>
      <c r="AB49" s="119"/>
      <c r="AC49" s="119"/>
      <c r="AD49" s="119"/>
      <c r="AE49" s="119"/>
      <c r="AF49" s="119"/>
      <c r="AG49" s="119"/>
      <c r="AH49" s="48" t="s">
        <v>182</v>
      </c>
      <c r="AI49" s="27" t="str">
        <f>TRIM(LEFT('1. Artikeldata Grund'!G49,6))</f>
        <v/>
      </c>
      <c r="AJ49" s="491" cm="1">
        <f t="array" ref="AJ49">_xlfn.IFS(AV49="1",20,AV49="2",20,AV49="3",20,AV49="0",99,AV49="",99)</f>
        <v>99</v>
      </c>
      <c r="AK49" s="50" t="s">
        <v>184</v>
      </c>
      <c r="AL49" s="50" t="s">
        <v>184</v>
      </c>
      <c r="AM49" s="117"/>
      <c r="AN49" s="48"/>
      <c r="AO49" s="48"/>
      <c r="AP49" s="48" t="str">
        <f>'4. Inköpsdata'!E49</f>
        <v>ST</v>
      </c>
      <c r="AQ49" s="51">
        <f>'4. Inköpsdata'!G49</f>
        <v>1</v>
      </c>
      <c r="AR49" s="27" t="str">
        <f>TRIM('APH Kategorichef'!N49)</f>
        <v/>
      </c>
      <c r="AS49" s="118"/>
      <c r="AT49" s="48" t="str">
        <f>LEFT('1. Artikeldata Grund'!H49,2)</f>
        <v>Vä</v>
      </c>
      <c r="AU49" s="27" t="str" cm="1">
        <f t="array" ref="AU49">_xlfn.IFS('1. Artikeldata Grund'!I49="","",'1. Artikeldata Grund'!I49=Tabeller!$I$3,"",'1. Artikeldata Grund'!I49=Tabeller!$I$4,"",'1. Artikeldata Grund'!I49=Tabeller!$I$5,LEFT('1. Artikeldata Grund'!I49,1),'1. Artikeldata Grund'!I49=Tabeller!$I$6,LEFT('1. Artikeldata Grund'!I49,1))</f>
        <v/>
      </c>
      <c r="AV49" s="27" t="str" cm="1">
        <f t="array" ref="AV49">_xlfn.IFS('1. Artikeldata Grund'!J49="","",'1. Artikeldata Grund'!J49=Tabeller!$J$3,"",'1. Artikeldata Grund'!J49=Tabeller!$J$4,"",'1. Artikeldata Grund'!J49=Tabeller!$J$5,LEFT('1. Artikeldata Grund'!J49,1),'1. Artikeldata Grund'!J49=Tabeller!$J$6,LEFT('1. Artikeldata Grund'!J49,1),'1. Artikeldata Grund'!J49=Tabeller!$J$7,LEFT('1. Artikeldata Grund'!J49,1))</f>
        <v/>
      </c>
      <c r="AW49" s="27"/>
      <c r="AX49" s="27">
        <f>IF('APH Kategorichef'!J49=Tabeller!$AH$4,2,1)</f>
        <v>1</v>
      </c>
      <c r="AY49" s="27" t="str" cm="1">
        <f t="array" ref="AY49">IF('APH Kategorichef'!J49=Tabeller!$AH$4,99,IFERROR(_xlfn.IFS('4. Inköpsdata'!L49=25%,41,'4. Inköpsdata'!L49=12%,42,'4. Inköpsdata'!L49=6%,43,'4. Inköpsdata'!L49="Momsfritt",38),""))</f>
        <v/>
      </c>
      <c r="AZ49" s="52" t="e">
        <f>IF('APH Kategorichef'!J49=Tabeller!$AH$4,'4. Inköpsdata'!J49,ROUND('APH Kategorichef'!AA49,2))</f>
        <v>#VALUE!</v>
      </c>
      <c r="BA49" s="52" t="e">
        <f>IF('APH Kategorichef'!J49=Tabeller!$AH$4,0.01,ROUND('4. Inköpsdata'!J49,2))</f>
        <v>#VALUE!</v>
      </c>
      <c r="BB49" s="27" t="str">
        <f>TRIM(RIGHT('1. Artikeldata Grund'!G49,2))</f>
        <v/>
      </c>
      <c r="BC49" s="136"/>
      <c r="BD49" s="48" t="s">
        <v>182</v>
      </c>
      <c r="BE49" s="119"/>
      <c r="BF49" s="50" t="s">
        <v>184</v>
      </c>
      <c r="BG49" s="136"/>
      <c r="BH49" s="52"/>
      <c r="BI49" s="52"/>
      <c r="BJ49" s="52"/>
      <c r="BK49" s="52"/>
      <c r="BL49" s="53" t="s">
        <v>185</v>
      </c>
      <c r="BM49" s="452" t="str">
        <f>TRIM('1. Artikeldata Grund'!D49)</f>
        <v/>
      </c>
    </row>
    <row r="50" spans="1:65" x14ac:dyDescent="0.25">
      <c r="A50" s="21">
        <v>46</v>
      </c>
      <c r="B50" s="528" t="str">
        <f>'APH Kategorichef'!H50</f>
        <v>Välj…</v>
      </c>
      <c r="C50" s="528" t="str">
        <f>'APH Kategorichef'!J50</f>
        <v>Välj…</v>
      </c>
      <c r="D50" s="46">
        <f>'APH Kategorichef'!D50</f>
        <v>0</v>
      </c>
      <c r="E50" s="47" t="str">
        <f>TRIM(LEFT('1. Artikeldata Grund'!E50,30))</f>
        <v/>
      </c>
      <c r="F50" s="404" t="str">
        <f>IFERROR(TRIM(RIGHT('1. Artikeldata Grund'!E50,LEN('1. Artikeldata Grund'!E50)-30)),"")</f>
        <v/>
      </c>
      <c r="G50" s="48" t="str">
        <f>TRIM('APH Kategorichef'!K50)</f>
        <v>Välj….</v>
      </c>
      <c r="H50" s="27">
        <f>'APH Kategorichef'!L50</f>
        <v>910</v>
      </c>
      <c r="I50" s="27">
        <v>99</v>
      </c>
      <c r="J50" s="117"/>
      <c r="K50" s="48" t="s">
        <v>181</v>
      </c>
      <c r="L50" s="48" t="str">
        <f>IF('APH MD APH Specifika'!BD50="J","J","N")</f>
        <v>N</v>
      </c>
      <c r="M50" s="118"/>
      <c r="N50" s="48" t="s">
        <v>182</v>
      </c>
      <c r="O50" s="119"/>
      <c r="P50" s="48" t="s">
        <v>183</v>
      </c>
      <c r="Q50" s="27">
        <v>0</v>
      </c>
      <c r="R50" s="117"/>
      <c r="S50" s="117"/>
      <c r="T50" s="117"/>
      <c r="U50" s="117"/>
      <c r="V50" s="117"/>
      <c r="W50" s="27">
        <v>1</v>
      </c>
      <c r="X50" s="27">
        <v>1</v>
      </c>
      <c r="Y50" s="48" t="s">
        <v>182</v>
      </c>
      <c r="Z50" s="48" t="s">
        <v>182</v>
      </c>
      <c r="AA50" s="48" t="s">
        <v>182</v>
      </c>
      <c r="AB50" s="119"/>
      <c r="AC50" s="119"/>
      <c r="AD50" s="119"/>
      <c r="AE50" s="119"/>
      <c r="AF50" s="119"/>
      <c r="AG50" s="119"/>
      <c r="AH50" s="48" t="s">
        <v>182</v>
      </c>
      <c r="AI50" s="27" t="str">
        <f>TRIM(LEFT('1. Artikeldata Grund'!G50,6))</f>
        <v/>
      </c>
      <c r="AJ50" s="491" cm="1">
        <f t="array" ref="AJ50">_xlfn.IFS(AV50="1",20,AV50="2",20,AV50="3",20,AV50="0",99,AV50="",99)</f>
        <v>99</v>
      </c>
      <c r="AK50" s="50" t="s">
        <v>184</v>
      </c>
      <c r="AL50" s="50" t="s">
        <v>184</v>
      </c>
      <c r="AM50" s="117"/>
      <c r="AN50" s="48"/>
      <c r="AO50" s="48"/>
      <c r="AP50" s="48" t="str">
        <f>'4. Inköpsdata'!E50</f>
        <v>ST</v>
      </c>
      <c r="AQ50" s="51">
        <f>'4. Inköpsdata'!G50</f>
        <v>1</v>
      </c>
      <c r="AR50" s="27" t="str">
        <f>TRIM('APH Kategorichef'!N50)</f>
        <v/>
      </c>
      <c r="AS50" s="118"/>
      <c r="AT50" s="48" t="str">
        <f>LEFT('1. Artikeldata Grund'!H50,2)</f>
        <v>Vä</v>
      </c>
      <c r="AU50" s="27" t="str" cm="1">
        <f t="array" ref="AU50">_xlfn.IFS('1. Artikeldata Grund'!I50="","",'1. Artikeldata Grund'!I50=Tabeller!$I$3,"",'1. Artikeldata Grund'!I50=Tabeller!$I$4,"",'1. Artikeldata Grund'!I50=Tabeller!$I$5,LEFT('1. Artikeldata Grund'!I50,1),'1. Artikeldata Grund'!I50=Tabeller!$I$6,LEFT('1. Artikeldata Grund'!I50,1))</f>
        <v/>
      </c>
      <c r="AV50" s="27" t="str" cm="1">
        <f t="array" ref="AV50">_xlfn.IFS('1. Artikeldata Grund'!J50="","",'1. Artikeldata Grund'!J50=Tabeller!$J$3,"",'1. Artikeldata Grund'!J50=Tabeller!$J$4,"",'1. Artikeldata Grund'!J50=Tabeller!$J$5,LEFT('1. Artikeldata Grund'!J50,1),'1. Artikeldata Grund'!J50=Tabeller!$J$6,LEFT('1. Artikeldata Grund'!J50,1),'1. Artikeldata Grund'!J50=Tabeller!$J$7,LEFT('1. Artikeldata Grund'!J50,1))</f>
        <v/>
      </c>
      <c r="AW50" s="27"/>
      <c r="AX50" s="27">
        <f>IF('APH Kategorichef'!J50=Tabeller!$AH$4,2,1)</f>
        <v>1</v>
      </c>
      <c r="AY50" s="27" t="str" cm="1">
        <f t="array" ref="AY50">IF('APH Kategorichef'!J50=Tabeller!$AH$4,99,IFERROR(_xlfn.IFS('4. Inköpsdata'!L50=25%,41,'4. Inköpsdata'!L50=12%,42,'4. Inköpsdata'!L50=6%,43,'4. Inköpsdata'!L50="Momsfritt",38),""))</f>
        <v/>
      </c>
      <c r="AZ50" s="52" t="e">
        <f>IF('APH Kategorichef'!J50=Tabeller!$AH$4,'4. Inköpsdata'!J50,ROUND('APH Kategorichef'!AA50,2))</f>
        <v>#VALUE!</v>
      </c>
      <c r="BA50" s="52" t="e">
        <f>IF('APH Kategorichef'!J50=Tabeller!$AH$4,0.01,ROUND('4. Inköpsdata'!J50,2))</f>
        <v>#VALUE!</v>
      </c>
      <c r="BB50" s="27" t="str">
        <f>TRIM(RIGHT('1. Artikeldata Grund'!G50,2))</f>
        <v/>
      </c>
      <c r="BC50" s="136"/>
      <c r="BD50" s="48" t="s">
        <v>182</v>
      </c>
      <c r="BE50" s="119"/>
      <c r="BF50" s="50" t="s">
        <v>184</v>
      </c>
      <c r="BG50" s="136"/>
      <c r="BH50" s="52"/>
      <c r="BI50" s="52"/>
      <c r="BJ50" s="52"/>
      <c r="BK50" s="52"/>
      <c r="BL50" s="53" t="s">
        <v>185</v>
      </c>
      <c r="BM50" s="452" t="str">
        <f>TRIM('1. Artikeldata Grund'!D50)</f>
        <v/>
      </c>
    </row>
    <row r="51" spans="1:65" x14ac:dyDescent="0.25">
      <c r="A51" s="21">
        <v>47</v>
      </c>
      <c r="B51" s="528" t="str">
        <f>'APH Kategorichef'!H51</f>
        <v>Välj…</v>
      </c>
      <c r="C51" s="528" t="str">
        <f>'APH Kategorichef'!J51</f>
        <v>Välj…</v>
      </c>
      <c r="D51" s="46">
        <f>'APH Kategorichef'!D51</f>
        <v>0</v>
      </c>
      <c r="E51" s="47" t="str">
        <f>TRIM(LEFT('1. Artikeldata Grund'!E51,30))</f>
        <v/>
      </c>
      <c r="F51" s="404" t="str">
        <f>IFERROR(TRIM(RIGHT('1. Artikeldata Grund'!E51,LEN('1. Artikeldata Grund'!E51)-30)),"")</f>
        <v/>
      </c>
      <c r="G51" s="48" t="str">
        <f>TRIM('APH Kategorichef'!K51)</f>
        <v>Välj….</v>
      </c>
      <c r="H51" s="27">
        <f>'APH Kategorichef'!L51</f>
        <v>910</v>
      </c>
      <c r="I51" s="27">
        <v>99</v>
      </c>
      <c r="J51" s="117"/>
      <c r="K51" s="48" t="s">
        <v>181</v>
      </c>
      <c r="L51" s="48" t="str">
        <f>IF('APH MD APH Specifika'!BD51="J","J","N")</f>
        <v>N</v>
      </c>
      <c r="M51" s="118"/>
      <c r="N51" s="48" t="s">
        <v>182</v>
      </c>
      <c r="O51" s="119"/>
      <c r="P51" s="48" t="s">
        <v>183</v>
      </c>
      <c r="Q51" s="27">
        <v>0</v>
      </c>
      <c r="R51" s="117"/>
      <c r="S51" s="117"/>
      <c r="T51" s="117"/>
      <c r="U51" s="117"/>
      <c r="V51" s="117"/>
      <c r="W51" s="27">
        <v>1</v>
      </c>
      <c r="X51" s="27">
        <v>1</v>
      </c>
      <c r="Y51" s="48" t="s">
        <v>182</v>
      </c>
      <c r="Z51" s="48" t="s">
        <v>182</v>
      </c>
      <c r="AA51" s="48" t="s">
        <v>182</v>
      </c>
      <c r="AB51" s="119"/>
      <c r="AC51" s="119"/>
      <c r="AD51" s="119"/>
      <c r="AE51" s="119"/>
      <c r="AF51" s="119"/>
      <c r="AG51" s="119"/>
      <c r="AH51" s="48" t="s">
        <v>182</v>
      </c>
      <c r="AI51" s="27" t="str">
        <f>TRIM(LEFT('1. Artikeldata Grund'!G51,6))</f>
        <v/>
      </c>
      <c r="AJ51" s="491" cm="1">
        <f t="array" ref="AJ51">_xlfn.IFS(AV51="1",20,AV51="2",20,AV51="3",20,AV51="0",99,AV51="",99)</f>
        <v>99</v>
      </c>
      <c r="AK51" s="50" t="s">
        <v>184</v>
      </c>
      <c r="AL51" s="50" t="s">
        <v>184</v>
      </c>
      <c r="AM51" s="117"/>
      <c r="AN51" s="48"/>
      <c r="AO51" s="48"/>
      <c r="AP51" s="48" t="str">
        <f>'4. Inköpsdata'!E51</f>
        <v>ST</v>
      </c>
      <c r="AQ51" s="51">
        <f>'4. Inköpsdata'!G51</f>
        <v>1</v>
      </c>
      <c r="AR51" s="27" t="str">
        <f>TRIM('APH Kategorichef'!N51)</f>
        <v/>
      </c>
      <c r="AS51" s="118"/>
      <c r="AT51" s="48" t="str">
        <f>LEFT('1. Artikeldata Grund'!H51,2)</f>
        <v>Vä</v>
      </c>
      <c r="AU51" s="27" t="str" cm="1">
        <f t="array" ref="AU51">_xlfn.IFS('1. Artikeldata Grund'!I51="","",'1. Artikeldata Grund'!I51=Tabeller!$I$3,"",'1. Artikeldata Grund'!I51=Tabeller!$I$4,"",'1. Artikeldata Grund'!I51=Tabeller!$I$5,LEFT('1. Artikeldata Grund'!I51,1),'1. Artikeldata Grund'!I51=Tabeller!$I$6,LEFT('1. Artikeldata Grund'!I51,1))</f>
        <v/>
      </c>
      <c r="AV51" s="27" t="str" cm="1">
        <f t="array" ref="AV51">_xlfn.IFS('1. Artikeldata Grund'!J51="","",'1. Artikeldata Grund'!J51=Tabeller!$J$3,"",'1. Artikeldata Grund'!J51=Tabeller!$J$4,"",'1. Artikeldata Grund'!J51=Tabeller!$J$5,LEFT('1. Artikeldata Grund'!J51,1),'1. Artikeldata Grund'!J51=Tabeller!$J$6,LEFT('1. Artikeldata Grund'!J51,1),'1. Artikeldata Grund'!J51=Tabeller!$J$7,LEFT('1. Artikeldata Grund'!J51,1))</f>
        <v/>
      </c>
      <c r="AW51" s="27"/>
      <c r="AX51" s="27">
        <f>IF('APH Kategorichef'!J51=Tabeller!$AH$4,2,1)</f>
        <v>1</v>
      </c>
      <c r="AY51" s="27" t="str" cm="1">
        <f t="array" ref="AY51">IF('APH Kategorichef'!J51=Tabeller!$AH$4,99,IFERROR(_xlfn.IFS('4. Inköpsdata'!L51=25%,41,'4. Inköpsdata'!L51=12%,42,'4. Inköpsdata'!L51=6%,43,'4. Inköpsdata'!L51="Momsfritt",38),""))</f>
        <v/>
      </c>
      <c r="AZ51" s="52" t="e">
        <f>IF('APH Kategorichef'!J51=Tabeller!$AH$4,'4. Inköpsdata'!J51,ROUND('APH Kategorichef'!AA51,2))</f>
        <v>#VALUE!</v>
      </c>
      <c r="BA51" s="52" t="e">
        <f>IF('APH Kategorichef'!J51=Tabeller!$AH$4,0.01,ROUND('4. Inköpsdata'!J51,2))</f>
        <v>#VALUE!</v>
      </c>
      <c r="BB51" s="27" t="str">
        <f>TRIM(RIGHT('1. Artikeldata Grund'!G51,2))</f>
        <v/>
      </c>
      <c r="BC51" s="136"/>
      <c r="BD51" s="48" t="s">
        <v>182</v>
      </c>
      <c r="BE51" s="119"/>
      <c r="BF51" s="50" t="s">
        <v>184</v>
      </c>
      <c r="BG51" s="136"/>
      <c r="BH51" s="52"/>
      <c r="BI51" s="52"/>
      <c r="BJ51" s="52"/>
      <c r="BK51" s="52"/>
      <c r="BL51" s="53" t="s">
        <v>185</v>
      </c>
      <c r="BM51" s="452" t="str">
        <f>TRIM('1. Artikeldata Grund'!D51)</f>
        <v/>
      </c>
    </row>
    <row r="52" spans="1:65" x14ac:dyDescent="0.25">
      <c r="A52" s="21">
        <v>48</v>
      </c>
      <c r="B52" s="528" t="str">
        <f>'APH Kategorichef'!H52</f>
        <v>Välj…</v>
      </c>
      <c r="C52" s="528" t="str">
        <f>'APH Kategorichef'!J52</f>
        <v>Välj…</v>
      </c>
      <c r="D52" s="46">
        <f>'APH Kategorichef'!D52</f>
        <v>0</v>
      </c>
      <c r="E52" s="47" t="str">
        <f>TRIM(LEFT('1. Artikeldata Grund'!E52,30))</f>
        <v/>
      </c>
      <c r="F52" s="404" t="str">
        <f>IFERROR(TRIM(RIGHT('1. Artikeldata Grund'!E52,LEN('1. Artikeldata Grund'!E52)-30)),"")</f>
        <v/>
      </c>
      <c r="G52" s="48" t="str">
        <f>TRIM('APH Kategorichef'!K52)</f>
        <v>Välj….</v>
      </c>
      <c r="H52" s="27">
        <f>'APH Kategorichef'!L52</f>
        <v>910</v>
      </c>
      <c r="I52" s="27">
        <v>99</v>
      </c>
      <c r="J52" s="117"/>
      <c r="K52" s="48" t="s">
        <v>181</v>
      </c>
      <c r="L52" s="48" t="str">
        <f>IF('APH MD APH Specifika'!BD52="J","J","N")</f>
        <v>N</v>
      </c>
      <c r="M52" s="118"/>
      <c r="N52" s="48" t="s">
        <v>182</v>
      </c>
      <c r="O52" s="119"/>
      <c r="P52" s="48" t="s">
        <v>183</v>
      </c>
      <c r="Q52" s="27">
        <v>0</v>
      </c>
      <c r="R52" s="117"/>
      <c r="S52" s="117"/>
      <c r="T52" s="117"/>
      <c r="U52" s="117"/>
      <c r="V52" s="117"/>
      <c r="W52" s="27">
        <v>1</v>
      </c>
      <c r="X52" s="27">
        <v>1</v>
      </c>
      <c r="Y52" s="48" t="s">
        <v>182</v>
      </c>
      <c r="Z52" s="48" t="s">
        <v>182</v>
      </c>
      <c r="AA52" s="48" t="s">
        <v>182</v>
      </c>
      <c r="AB52" s="119"/>
      <c r="AC52" s="119"/>
      <c r="AD52" s="119"/>
      <c r="AE52" s="119"/>
      <c r="AF52" s="119"/>
      <c r="AG52" s="119"/>
      <c r="AH52" s="48" t="s">
        <v>182</v>
      </c>
      <c r="AI52" s="27" t="str">
        <f>TRIM(LEFT('1. Artikeldata Grund'!G52,6))</f>
        <v/>
      </c>
      <c r="AJ52" s="491" cm="1">
        <f t="array" ref="AJ52">_xlfn.IFS(AV52="1",20,AV52="2",20,AV52="3",20,AV52="0",99,AV52="",99)</f>
        <v>99</v>
      </c>
      <c r="AK52" s="50" t="s">
        <v>184</v>
      </c>
      <c r="AL52" s="50" t="s">
        <v>184</v>
      </c>
      <c r="AM52" s="117"/>
      <c r="AN52" s="48"/>
      <c r="AO52" s="48"/>
      <c r="AP52" s="48" t="str">
        <f>'4. Inköpsdata'!E52</f>
        <v>ST</v>
      </c>
      <c r="AQ52" s="51">
        <f>'4. Inköpsdata'!G52</f>
        <v>1</v>
      </c>
      <c r="AR52" s="27" t="str">
        <f>TRIM('APH Kategorichef'!N52)</f>
        <v/>
      </c>
      <c r="AS52" s="118"/>
      <c r="AT52" s="48" t="str">
        <f>LEFT('1. Artikeldata Grund'!H52,2)</f>
        <v>Vä</v>
      </c>
      <c r="AU52" s="27" t="str" cm="1">
        <f t="array" ref="AU52">_xlfn.IFS('1. Artikeldata Grund'!I52="","",'1. Artikeldata Grund'!I52=Tabeller!$I$3,"",'1. Artikeldata Grund'!I52=Tabeller!$I$4,"",'1. Artikeldata Grund'!I52=Tabeller!$I$5,LEFT('1. Artikeldata Grund'!I52,1),'1. Artikeldata Grund'!I52=Tabeller!$I$6,LEFT('1. Artikeldata Grund'!I52,1))</f>
        <v/>
      </c>
      <c r="AV52" s="27" t="str" cm="1">
        <f t="array" ref="AV52">_xlfn.IFS('1. Artikeldata Grund'!J52="","",'1. Artikeldata Grund'!J52=Tabeller!$J$3,"",'1. Artikeldata Grund'!J52=Tabeller!$J$4,"",'1. Artikeldata Grund'!J52=Tabeller!$J$5,LEFT('1. Artikeldata Grund'!J52,1),'1. Artikeldata Grund'!J52=Tabeller!$J$6,LEFT('1. Artikeldata Grund'!J52,1),'1. Artikeldata Grund'!J52=Tabeller!$J$7,LEFT('1. Artikeldata Grund'!J52,1))</f>
        <v/>
      </c>
      <c r="AW52" s="27"/>
      <c r="AX52" s="27">
        <f>IF('APH Kategorichef'!J52=Tabeller!$AH$4,2,1)</f>
        <v>1</v>
      </c>
      <c r="AY52" s="27" t="str" cm="1">
        <f t="array" ref="AY52">IF('APH Kategorichef'!J52=Tabeller!$AH$4,99,IFERROR(_xlfn.IFS('4. Inköpsdata'!L52=25%,41,'4. Inköpsdata'!L52=12%,42,'4. Inköpsdata'!L52=6%,43,'4. Inköpsdata'!L52="Momsfritt",38),""))</f>
        <v/>
      </c>
      <c r="AZ52" s="52" t="e">
        <f>IF('APH Kategorichef'!J52=Tabeller!$AH$4,'4. Inköpsdata'!J52,ROUND('APH Kategorichef'!AA52,2))</f>
        <v>#VALUE!</v>
      </c>
      <c r="BA52" s="52" t="e">
        <f>IF('APH Kategorichef'!J52=Tabeller!$AH$4,0.01,ROUND('4. Inköpsdata'!J52,2))</f>
        <v>#VALUE!</v>
      </c>
      <c r="BB52" s="27" t="str">
        <f>TRIM(RIGHT('1. Artikeldata Grund'!G52,2))</f>
        <v/>
      </c>
      <c r="BC52" s="136"/>
      <c r="BD52" s="48" t="s">
        <v>182</v>
      </c>
      <c r="BE52" s="119"/>
      <c r="BF52" s="50" t="s">
        <v>184</v>
      </c>
      <c r="BG52" s="136"/>
      <c r="BH52" s="52"/>
      <c r="BI52" s="52"/>
      <c r="BJ52" s="52"/>
      <c r="BK52" s="52"/>
      <c r="BL52" s="53" t="s">
        <v>185</v>
      </c>
      <c r="BM52" s="452" t="str">
        <f>TRIM('1. Artikeldata Grund'!D52)</f>
        <v/>
      </c>
    </row>
    <row r="53" spans="1:65" x14ac:dyDescent="0.25">
      <c r="A53" s="21">
        <v>49</v>
      </c>
      <c r="B53" s="528" t="str">
        <f>'APH Kategorichef'!H53</f>
        <v>Välj…</v>
      </c>
      <c r="C53" s="528" t="str">
        <f>'APH Kategorichef'!J53</f>
        <v>Välj…</v>
      </c>
      <c r="D53" s="46">
        <f>'APH Kategorichef'!D53</f>
        <v>0</v>
      </c>
      <c r="E53" s="47" t="str">
        <f>TRIM(LEFT('1. Artikeldata Grund'!E53,30))</f>
        <v/>
      </c>
      <c r="F53" s="404" t="str">
        <f>IFERROR(TRIM(RIGHT('1. Artikeldata Grund'!E53,LEN('1. Artikeldata Grund'!E53)-30)),"")</f>
        <v/>
      </c>
      <c r="G53" s="48" t="str">
        <f>TRIM('APH Kategorichef'!K53)</f>
        <v>Välj….</v>
      </c>
      <c r="H53" s="27">
        <f>'APH Kategorichef'!L53</f>
        <v>910</v>
      </c>
      <c r="I53" s="27">
        <v>99</v>
      </c>
      <c r="J53" s="117"/>
      <c r="K53" s="48" t="s">
        <v>181</v>
      </c>
      <c r="L53" s="48" t="str">
        <f>IF('APH MD APH Specifika'!BD53="J","J","N")</f>
        <v>N</v>
      </c>
      <c r="M53" s="118"/>
      <c r="N53" s="48" t="s">
        <v>182</v>
      </c>
      <c r="O53" s="119"/>
      <c r="P53" s="48" t="s">
        <v>183</v>
      </c>
      <c r="Q53" s="27">
        <v>0</v>
      </c>
      <c r="R53" s="117"/>
      <c r="S53" s="117"/>
      <c r="T53" s="117"/>
      <c r="U53" s="117"/>
      <c r="V53" s="117"/>
      <c r="W53" s="27">
        <v>1</v>
      </c>
      <c r="X53" s="27">
        <v>1</v>
      </c>
      <c r="Y53" s="48" t="s">
        <v>182</v>
      </c>
      <c r="Z53" s="48" t="s">
        <v>182</v>
      </c>
      <c r="AA53" s="48" t="s">
        <v>182</v>
      </c>
      <c r="AB53" s="119"/>
      <c r="AC53" s="119"/>
      <c r="AD53" s="119"/>
      <c r="AE53" s="119"/>
      <c r="AF53" s="119"/>
      <c r="AG53" s="119"/>
      <c r="AH53" s="48" t="s">
        <v>182</v>
      </c>
      <c r="AI53" s="27" t="str">
        <f>TRIM(LEFT('1. Artikeldata Grund'!G53,6))</f>
        <v/>
      </c>
      <c r="AJ53" s="491" cm="1">
        <f t="array" ref="AJ53">_xlfn.IFS(AV53="1",20,AV53="2",20,AV53="3",20,AV53="0",99,AV53="",99)</f>
        <v>99</v>
      </c>
      <c r="AK53" s="50" t="s">
        <v>184</v>
      </c>
      <c r="AL53" s="50" t="s">
        <v>184</v>
      </c>
      <c r="AM53" s="117"/>
      <c r="AN53" s="48"/>
      <c r="AO53" s="48"/>
      <c r="AP53" s="48" t="str">
        <f>'4. Inköpsdata'!E53</f>
        <v>ST</v>
      </c>
      <c r="AQ53" s="51">
        <f>'4. Inköpsdata'!G53</f>
        <v>1</v>
      </c>
      <c r="AR53" s="27" t="str">
        <f>TRIM('APH Kategorichef'!N53)</f>
        <v/>
      </c>
      <c r="AS53" s="118"/>
      <c r="AT53" s="48" t="str">
        <f>LEFT('1. Artikeldata Grund'!H53,2)</f>
        <v>Vä</v>
      </c>
      <c r="AU53" s="27" t="str" cm="1">
        <f t="array" ref="AU53">_xlfn.IFS('1. Artikeldata Grund'!I53="","",'1. Artikeldata Grund'!I53=Tabeller!$I$3,"",'1. Artikeldata Grund'!I53=Tabeller!$I$4,"",'1. Artikeldata Grund'!I53=Tabeller!$I$5,LEFT('1. Artikeldata Grund'!I53,1),'1. Artikeldata Grund'!I53=Tabeller!$I$6,LEFT('1. Artikeldata Grund'!I53,1))</f>
        <v/>
      </c>
      <c r="AV53" s="27" t="str" cm="1">
        <f t="array" ref="AV53">_xlfn.IFS('1. Artikeldata Grund'!J53="","",'1. Artikeldata Grund'!J53=Tabeller!$J$3,"",'1. Artikeldata Grund'!J53=Tabeller!$J$4,"",'1. Artikeldata Grund'!J53=Tabeller!$J$5,LEFT('1. Artikeldata Grund'!J53,1),'1. Artikeldata Grund'!J53=Tabeller!$J$6,LEFT('1. Artikeldata Grund'!J53,1),'1. Artikeldata Grund'!J53=Tabeller!$J$7,LEFT('1. Artikeldata Grund'!J53,1))</f>
        <v/>
      </c>
      <c r="AW53" s="27"/>
      <c r="AX53" s="27">
        <f>IF('APH Kategorichef'!J53=Tabeller!$AH$4,2,1)</f>
        <v>1</v>
      </c>
      <c r="AY53" s="27" t="str" cm="1">
        <f t="array" ref="AY53">IF('APH Kategorichef'!J53=Tabeller!$AH$4,99,IFERROR(_xlfn.IFS('4. Inköpsdata'!L53=25%,41,'4. Inköpsdata'!L53=12%,42,'4. Inköpsdata'!L53=6%,43,'4. Inköpsdata'!L53="Momsfritt",38),""))</f>
        <v/>
      </c>
      <c r="AZ53" s="52" t="e">
        <f>IF('APH Kategorichef'!J53=Tabeller!$AH$4,'4. Inköpsdata'!J53,ROUND('APH Kategorichef'!AA53,2))</f>
        <v>#VALUE!</v>
      </c>
      <c r="BA53" s="52" t="e">
        <f>IF('APH Kategorichef'!J53=Tabeller!$AH$4,0.01,ROUND('4. Inköpsdata'!J53,2))</f>
        <v>#VALUE!</v>
      </c>
      <c r="BB53" s="27" t="str">
        <f>TRIM(RIGHT('1. Artikeldata Grund'!G53,2))</f>
        <v/>
      </c>
      <c r="BC53" s="136"/>
      <c r="BD53" s="48" t="s">
        <v>182</v>
      </c>
      <c r="BE53" s="119"/>
      <c r="BF53" s="50" t="s">
        <v>184</v>
      </c>
      <c r="BG53" s="136"/>
      <c r="BH53" s="52"/>
      <c r="BI53" s="52"/>
      <c r="BJ53" s="52"/>
      <c r="BK53" s="52"/>
      <c r="BL53" s="53" t="s">
        <v>185</v>
      </c>
      <c r="BM53" s="452" t="str">
        <f>TRIM('1. Artikeldata Grund'!D53)</f>
        <v/>
      </c>
    </row>
    <row r="54" spans="1:65" x14ac:dyDescent="0.25">
      <c r="A54" s="21">
        <v>50</v>
      </c>
      <c r="B54" s="528" t="str">
        <f>'APH Kategorichef'!H54</f>
        <v>Välj…</v>
      </c>
      <c r="C54" s="528" t="str">
        <f>'APH Kategorichef'!J54</f>
        <v>Välj…</v>
      </c>
      <c r="D54" s="46">
        <f>'APH Kategorichef'!D54</f>
        <v>0</v>
      </c>
      <c r="E54" s="47" t="str">
        <f>TRIM(LEFT('1. Artikeldata Grund'!E54,30))</f>
        <v/>
      </c>
      <c r="F54" s="404" t="str">
        <f>IFERROR(TRIM(RIGHT('1. Artikeldata Grund'!E54,LEN('1. Artikeldata Grund'!E54)-30)),"")</f>
        <v/>
      </c>
      <c r="G54" s="48" t="str">
        <f>TRIM('APH Kategorichef'!K54)</f>
        <v>Välj….</v>
      </c>
      <c r="H54" s="27">
        <f>'APH Kategorichef'!L54</f>
        <v>910</v>
      </c>
      <c r="I54" s="27">
        <v>99</v>
      </c>
      <c r="J54" s="117"/>
      <c r="K54" s="48" t="s">
        <v>181</v>
      </c>
      <c r="L54" s="48" t="str">
        <f>IF('APH MD APH Specifika'!BD54="J","J","N")</f>
        <v>N</v>
      </c>
      <c r="M54" s="118"/>
      <c r="N54" s="48" t="s">
        <v>182</v>
      </c>
      <c r="O54" s="119"/>
      <c r="P54" s="48" t="s">
        <v>183</v>
      </c>
      <c r="Q54" s="27">
        <v>0</v>
      </c>
      <c r="R54" s="117"/>
      <c r="S54" s="117"/>
      <c r="T54" s="117"/>
      <c r="U54" s="117"/>
      <c r="V54" s="117"/>
      <c r="W54" s="27">
        <v>1</v>
      </c>
      <c r="X54" s="27">
        <v>1</v>
      </c>
      <c r="Y54" s="48" t="s">
        <v>182</v>
      </c>
      <c r="Z54" s="48" t="s">
        <v>182</v>
      </c>
      <c r="AA54" s="48" t="s">
        <v>182</v>
      </c>
      <c r="AB54" s="119"/>
      <c r="AC54" s="119"/>
      <c r="AD54" s="119"/>
      <c r="AE54" s="119"/>
      <c r="AF54" s="119"/>
      <c r="AG54" s="119"/>
      <c r="AH54" s="48" t="s">
        <v>182</v>
      </c>
      <c r="AI54" s="27" t="str">
        <f>TRIM(LEFT('1. Artikeldata Grund'!G54,6))</f>
        <v/>
      </c>
      <c r="AJ54" s="491" cm="1">
        <f t="array" ref="AJ54">_xlfn.IFS(AV54="1",20,AV54="2",20,AV54="3",20,AV54="0",99,AV54="",99)</f>
        <v>99</v>
      </c>
      <c r="AK54" s="50" t="s">
        <v>184</v>
      </c>
      <c r="AL54" s="50" t="s">
        <v>184</v>
      </c>
      <c r="AM54" s="117"/>
      <c r="AN54" s="48"/>
      <c r="AO54" s="48"/>
      <c r="AP54" s="48" t="str">
        <f>'4. Inköpsdata'!E54</f>
        <v>ST</v>
      </c>
      <c r="AQ54" s="51">
        <f>'4. Inköpsdata'!G54</f>
        <v>1</v>
      </c>
      <c r="AR54" s="27" t="str">
        <f>TRIM('APH Kategorichef'!N54)</f>
        <v/>
      </c>
      <c r="AS54" s="118"/>
      <c r="AT54" s="48" t="str">
        <f>LEFT('1. Artikeldata Grund'!H54,2)</f>
        <v>Vä</v>
      </c>
      <c r="AU54" s="27" t="str" cm="1">
        <f t="array" ref="AU54">_xlfn.IFS('1. Artikeldata Grund'!I54="","",'1. Artikeldata Grund'!I54=Tabeller!$I$3,"",'1. Artikeldata Grund'!I54=Tabeller!$I$4,"",'1. Artikeldata Grund'!I54=Tabeller!$I$5,LEFT('1. Artikeldata Grund'!I54,1),'1. Artikeldata Grund'!I54=Tabeller!$I$6,LEFT('1. Artikeldata Grund'!I54,1))</f>
        <v/>
      </c>
      <c r="AV54" s="27" t="str" cm="1">
        <f t="array" ref="AV54">_xlfn.IFS('1. Artikeldata Grund'!J54="","",'1. Artikeldata Grund'!J54=Tabeller!$J$3,"",'1. Artikeldata Grund'!J54=Tabeller!$J$4,"",'1. Artikeldata Grund'!J54=Tabeller!$J$5,LEFT('1. Artikeldata Grund'!J54,1),'1. Artikeldata Grund'!J54=Tabeller!$J$6,LEFT('1. Artikeldata Grund'!J54,1),'1. Artikeldata Grund'!J54=Tabeller!$J$7,LEFT('1. Artikeldata Grund'!J54,1))</f>
        <v/>
      </c>
      <c r="AW54" s="27"/>
      <c r="AX54" s="27">
        <f>IF('APH Kategorichef'!J54=Tabeller!$AH$4,2,1)</f>
        <v>1</v>
      </c>
      <c r="AY54" s="27" t="str" cm="1">
        <f t="array" ref="AY54">IF('APH Kategorichef'!J54=Tabeller!$AH$4,99,IFERROR(_xlfn.IFS('4. Inköpsdata'!L54=25%,41,'4. Inköpsdata'!L54=12%,42,'4. Inköpsdata'!L54=6%,43,'4. Inköpsdata'!L54="Momsfritt",38),""))</f>
        <v/>
      </c>
      <c r="AZ54" s="52" t="e">
        <f>IF('APH Kategorichef'!J54=Tabeller!$AH$4,'4. Inköpsdata'!J54,ROUND('APH Kategorichef'!AA54,2))</f>
        <v>#VALUE!</v>
      </c>
      <c r="BA54" s="52" t="e">
        <f>IF('APH Kategorichef'!J54=Tabeller!$AH$4,0.01,ROUND('4. Inköpsdata'!J54,2))</f>
        <v>#VALUE!</v>
      </c>
      <c r="BB54" s="27" t="str">
        <f>TRIM(RIGHT('1. Artikeldata Grund'!G54,2))</f>
        <v/>
      </c>
      <c r="BC54" s="136"/>
      <c r="BD54" s="48" t="s">
        <v>182</v>
      </c>
      <c r="BE54" s="119"/>
      <c r="BF54" s="50" t="s">
        <v>184</v>
      </c>
      <c r="BG54" s="136"/>
      <c r="BH54" s="52"/>
      <c r="BI54" s="52"/>
      <c r="BJ54" s="52"/>
      <c r="BK54" s="52"/>
      <c r="BL54" s="53" t="s">
        <v>185</v>
      </c>
      <c r="BM54" s="452" t="str">
        <f>TRIM('1. Artikeldata Grund'!D54)</f>
        <v/>
      </c>
    </row>
    <row r="55" spans="1:65" x14ac:dyDescent="0.25">
      <c r="A55" s="21">
        <v>51</v>
      </c>
      <c r="B55" s="528" t="str">
        <f>'APH Kategorichef'!H55</f>
        <v>Välj…</v>
      </c>
      <c r="C55" s="528" t="str">
        <f>'APH Kategorichef'!J55</f>
        <v>Välj…</v>
      </c>
      <c r="D55" s="46">
        <f>'APH Kategorichef'!D55</f>
        <v>0</v>
      </c>
      <c r="E55" s="47" t="str">
        <f>TRIM(LEFT('1. Artikeldata Grund'!E55,30))</f>
        <v/>
      </c>
      <c r="F55" s="404" t="str">
        <f>IFERROR(TRIM(RIGHT('1. Artikeldata Grund'!E55,LEN('1. Artikeldata Grund'!E55)-30)),"")</f>
        <v/>
      </c>
      <c r="G55" s="48" t="str">
        <f>TRIM('APH Kategorichef'!K55)</f>
        <v>Välj….</v>
      </c>
      <c r="H55" s="27">
        <f>'APH Kategorichef'!L55</f>
        <v>910</v>
      </c>
      <c r="I55" s="27">
        <v>99</v>
      </c>
      <c r="J55" s="117"/>
      <c r="K55" s="48" t="s">
        <v>181</v>
      </c>
      <c r="L55" s="48" t="str">
        <f>IF('APH MD APH Specifika'!BD55="J","J","N")</f>
        <v>N</v>
      </c>
      <c r="M55" s="118"/>
      <c r="N55" s="48" t="s">
        <v>182</v>
      </c>
      <c r="O55" s="119"/>
      <c r="P55" s="48" t="s">
        <v>183</v>
      </c>
      <c r="Q55" s="27">
        <v>0</v>
      </c>
      <c r="R55" s="117"/>
      <c r="S55" s="117"/>
      <c r="T55" s="117"/>
      <c r="U55" s="117"/>
      <c r="V55" s="117"/>
      <c r="W55" s="27">
        <v>1</v>
      </c>
      <c r="X55" s="27">
        <v>1</v>
      </c>
      <c r="Y55" s="48" t="s">
        <v>182</v>
      </c>
      <c r="Z55" s="48" t="s">
        <v>182</v>
      </c>
      <c r="AA55" s="48" t="s">
        <v>182</v>
      </c>
      <c r="AB55" s="119"/>
      <c r="AC55" s="119"/>
      <c r="AD55" s="119"/>
      <c r="AE55" s="119"/>
      <c r="AF55" s="119"/>
      <c r="AG55" s="119"/>
      <c r="AH55" s="48" t="s">
        <v>182</v>
      </c>
      <c r="AI55" s="27" t="str">
        <f>TRIM(LEFT('1. Artikeldata Grund'!G55,6))</f>
        <v/>
      </c>
      <c r="AJ55" s="491" cm="1">
        <f t="array" ref="AJ55">_xlfn.IFS(AV55="1",20,AV55="2",20,AV55="3",20,AV55="0",99,AV55="",99)</f>
        <v>99</v>
      </c>
      <c r="AK55" s="50" t="s">
        <v>184</v>
      </c>
      <c r="AL55" s="50" t="s">
        <v>184</v>
      </c>
      <c r="AM55" s="117"/>
      <c r="AN55" s="48"/>
      <c r="AO55" s="48"/>
      <c r="AP55" s="48" t="str">
        <f>'4. Inköpsdata'!E55</f>
        <v>ST</v>
      </c>
      <c r="AQ55" s="51">
        <f>'4. Inköpsdata'!G55</f>
        <v>1</v>
      </c>
      <c r="AR55" s="27" t="str">
        <f>TRIM('APH Kategorichef'!N55)</f>
        <v/>
      </c>
      <c r="AS55" s="118"/>
      <c r="AT55" s="48" t="str">
        <f>LEFT('1. Artikeldata Grund'!H55,2)</f>
        <v>Vä</v>
      </c>
      <c r="AU55" s="27" t="str" cm="1">
        <f t="array" ref="AU55">_xlfn.IFS('1. Artikeldata Grund'!I55="","",'1. Artikeldata Grund'!I55=Tabeller!$I$3,"",'1. Artikeldata Grund'!I55=Tabeller!$I$4,"",'1. Artikeldata Grund'!I55=Tabeller!$I$5,LEFT('1. Artikeldata Grund'!I55,1),'1. Artikeldata Grund'!I55=Tabeller!$I$6,LEFT('1. Artikeldata Grund'!I55,1))</f>
        <v/>
      </c>
      <c r="AV55" s="27" t="str" cm="1">
        <f t="array" ref="AV55">_xlfn.IFS('1. Artikeldata Grund'!J55="","",'1. Artikeldata Grund'!J55=Tabeller!$J$3,"",'1. Artikeldata Grund'!J55=Tabeller!$J$4,"",'1. Artikeldata Grund'!J55=Tabeller!$J$5,LEFT('1. Artikeldata Grund'!J55,1),'1. Artikeldata Grund'!J55=Tabeller!$J$6,LEFT('1. Artikeldata Grund'!J55,1),'1. Artikeldata Grund'!J55=Tabeller!$J$7,LEFT('1. Artikeldata Grund'!J55,1))</f>
        <v/>
      </c>
      <c r="AW55" s="27"/>
      <c r="AX55" s="27">
        <f>IF('APH Kategorichef'!J55=Tabeller!$AH$4,2,1)</f>
        <v>1</v>
      </c>
      <c r="AY55" s="27" t="str" cm="1">
        <f t="array" ref="AY55">IF('APH Kategorichef'!J55=Tabeller!$AH$4,99,IFERROR(_xlfn.IFS('4. Inköpsdata'!L55=25%,41,'4. Inköpsdata'!L55=12%,42,'4. Inköpsdata'!L55=6%,43,'4. Inköpsdata'!L55="Momsfritt",38),""))</f>
        <v/>
      </c>
      <c r="AZ55" s="52" t="e">
        <f>IF('APH Kategorichef'!J55=Tabeller!$AH$4,'4. Inköpsdata'!J55,ROUND('APH Kategorichef'!AA55,2))</f>
        <v>#VALUE!</v>
      </c>
      <c r="BA55" s="52" t="e">
        <f>IF('APH Kategorichef'!J55=Tabeller!$AH$4,0.01,ROUND('4. Inköpsdata'!J55,2))</f>
        <v>#VALUE!</v>
      </c>
      <c r="BB55" s="27" t="str">
        <f>TRIM(RIGHT('1. Artikeldata Grund'!G55,2))</f>
        <v/>
      </c>
      <c r="BC55" s="136"/>
      <c r="BD55" s="48" t="s">
        <v>182</v>
      </c>
      <c r="BE55" s="119"/>
      <c r="BF55" s="50" t="s">
        <v>184</v>
      </c>
      <c r="BG55" s="136"/>
      <c r="BH55" s="52"/>
      <c r="BI55" s="52"/>
      <c r="BJ55" s="52"/>
      <c r="BK55" s="52"/>
      <c r="BL55" s="53" t="s">
        <v>185</v>
      </c>
      <c r="BM55" s="452" t="str">
        <f>TRIM('1. Artikeldata Grund'!D55)</f>
        <v/>
      </c>
    </row>
    <row r="56" spans="1:65" x14ac:dyDescent="0.25">
      <c r="A56" s="21">
        <v>52</v>
      </c>
      <c r="B56" s="528" t="str">
        <f>'APH Kategorichef'!H56</f>
        <v>Välj…</v>
      </c>
      <c r="C56" s="528" t="str">
        <f>'APH Kategorichef'!J56</f>
        <v>Välj…</v>
      </c>
      <c r="D56" s="46">
        <f>'APH Kategorichef'!D56</f>
        <v>0</v>
      </c>
      <c r="E56" s="47" t="str">
        <f>TRIM(LEFT('1. Artikeldata Grund'!E56,30))</f>
        <v/>
      </c>
      <c r="F56" s="404" t="str">
        <f>IFERROR(TRIM(RIGHT('1. Artikeldata Grund'!E56,LEN('1. Artikeldata Grund'!E56)-30)),"")</f>
        <v/>
      </c>
      <c r="G56" s="48" t="str">
        <f>TRIM('APH Kategorichef'!K56)</f>
        <v>Välj….</v>
      </c>
      <c r="H56" s="27">
        <f>'APH Kategorichef'!L56</f>
        <v>910</v>
      </c>
      <c r="I56" s="27">
        <v>99</v>
      </c>
      <c r="J56" s="117"/>
      <c r="K56" s="48" t="s">
        <v>181</v>
      </c>
      <c r="L56" s="48" t="str">
        <f>IF('APH MD APH Specifika'!BD56="J","J","N")</f>
        <v>N</v>
      </c>
      <c r="M56" s="118"/>
      <c r="N56" s="48" t="s">
        <v>182</v>
      </c>
      <c r="O56" s="119"/>
      <c r="P56" s="48" t="s">
        <v>183</v>
      </c>
      <c r="Q56" s="27">
        <v>0</v>
      </c>
      <c r="R56" s="117"/>
      <c r="S56" s="117"/>
      <c r="T56" s="117"/>
      <c r="U56" s="117"/>
      <c r="V56" s="117"/>
      <c r="W56" s="27">
        <v>1</v>
      </c>
      <c r="X56" s="27">
        <v>1</v>
      </c>
      <c r="Y56" s="48" t="s">
        <v>182</v>
      </c>
      <c r="Z56" s="48" t="s">
        <v>182</v>
      </c>
      <c r="AA56" s="48" t="s">
        <v>182</v>
      </c>
      <c r="AB56" s="119"/>
      <c r="AC56" s="119"/>
      <c r="AD56" s="119"/>
      <c r="AE56" s="119"/>
      <c r="AF56" s="119"/>
      <c r="AG56" s="119"/>
      <c r="AH56" s="48" t="s">
        <v>182</v>
      </c>
      <c r="AI56" s="27" t="str">
        <f>TRIM(LEFT('1. Artikeldata Grund'!G56,6))</f>
        <v/>
      </c>
      <c r="AJ56" s="491" cm="1">
        <f t="array" ref="AJ56">_xlfn.IFS(AV56="1",20,AV56="2",20,AV56="3",20,AV56="0",99,AV56="",99)</f>
        <v>99</v>
      </c>
      <c r="AK56" s="50" t="s">
        <v>184</v>
      </c>
      <c r="AL56" s="50" t="s">
        <v>184</v>
      </c>
      <c r="AM56" s="117"/>
      <c r="AN56" s="48"/>
      <c r="AO56" s="48"/>
      <c r="AP56" s="48" t="str">
        <f>'4. Inköpsdata'!E56</f>
        <v>ST</v>
      </c>
      <c r="AQ56" s="51">
        <f>'4. Inköpsdata'!G56</f>
        <v>1</v>
      </c>
      <c r="AR56" s="27" t="str">
        <f>TRIM('APH Kategorichef'!N56)</f>
        <v/>
      </c>
      <c r="AS56" s="118"/>
      <c r="AT56" s="48" t="str">
        <f>LEFT('1. Artikeldata Grund'!H56,2)</f>
        <v>Vä</v>
      </c>
      <c r="AU56" s="27" t="str" cm="1">
        <f t="array" ref="AU56">_xlfn.IFS('1. Artikeldata Grund'!I56="","",'1. Artikeldata Grund'!I56=Tabeller!$I$3,"",'1. Artikeldata Grund'!I56=Tabeller!$I$4,"",'1. Artikeldata Grund'!I56=Tabeller!$I$5,LEFT('1. Artikeldata Grund'!I56,1),'1. Artikeldata Grund'!I56=Tabeller!$I$6,LEFT('1. Artikeldata Grund'!I56,1))</f>
        <v/>
      </c>
      <c r="AV56" s="27" t="str" cm="1">
        <f t="array" ref="AV56">_xlfn.IFS('1. Artikeldata Grund'!J56="","",'1. Artikeldata Grund'!J56=Tabeller!$J$3,"",'1. Artikeldata Grund'!J56=Tabeller!$J$4,"",'1. Artikeldata Grund'!J56=Tabeller!$J$5,LEFT('1. Artikeldata Grund'!J56,1),'1. Artikeldata Grund'!J56=Tabeller!$J$6,LEFT('1. Artikeldata Grund'!J56,1),'1. Artikeldata Grund'!J56=Tabeller!$J$7,LEFT('1. Artikeldata Grund'!J56,1))</f>
        <v/>
      </c>
      <c r="AW56" s="27"/>
      <c r="AX56" s="27">
        <f>IF('APH Kategorichef'!J56=Tabeller!$AH$4,2,1)</f>
        <v>1</v>
      </c>
      <c r="AY56" s="27" t="str" cm="1">
        <f t="array" ref="AY56">IF('APH Kategorichef'!J56=Tabeller!$AH$4,99,IFERROR(_xlfn.IFS('4. Inköpsdata'!L56=25%,41,'4. Inköpsdata'!L56=12%,42,'4. Inköpsdata'!L56=6%,43,'4. Inköpsdata'!L56="Momsfritt",38),""))</f>
        <v/>
      </c>
      <c r="AZ56" s="52" t="e">
        <f>IF('APH Kategorichef'!J56=Tabeller!$AH$4,'4. Inköpsdata'!J56,ROUND('APH Kategorichef'!AA56,2))</f>
        <v>#VALUE!</v>
      </c>
      <c r="BA56" s="52" t="e">
        <f>IF('APH Kategorichef'!J56=Tabeller!$AH$4,0.01,ROUND('4. Inköpsdata'!J56,2))</f>
        <v>#VALUE!</v>
      </c>
      <c r="BB56" s="27" t="str">
        <f>TRIM(RIGHT('1. Artikeldata Grund'!G56,2))</f>
        <v/>
      </c>
      <c r="BC56" s="136"/>
      <c r="BD56" s="48" t="s">
        <v>182</v>
      </c>
      <c r="BE56" s="119"/>
      <c r="BF56" s="50" t="s">
        <v>184</v>
      </c>
      <c r="BG56" s="136"/>
      <c r="BH56" s="52"/>
      <c r="BI56" s="52"/>
      <c r="BJ56" s="52"/>
      <c r="BK56" s="52"/>
      <c r="BL56" s="53" t="s">
        <v>185</v>
      </c>
      <c r="BM56" s="452" t="str">
        <f>TRIM('1. Artikeldata Grund'!D56)</f>
        <v/>
      </c>
    </row>
    <row r="57" spans="1:65" x14ac:dyDescent="0.25">
      <c r="A57" s="21">
        <v>53</v>
      </c>
      <c r="B57" s="528" t="str">
        <f>'APH Kategorichef'!H57</f>
        <v>Välj…</v>
      </c>
      <c r="C57" s="528" t="str">
        <f>'APH Kategorichef'!J57</f>
        <v>Välj…</v>
      </c>
      <c r="D57" s="46">
        <f>'APH Kategorichef'!D57</f>
        <v>0</v>
      </c>
      <c r="E57" s="47" t="str">
        <f>TRIM(LEFT('1. Artikeldata Grund'!E57,30))</f>
        <v/>
      </c>
      <c r="F57" s="404" t="str">
        <f>IFERROR(TRIM(RIGHT('1. Artikeldata Grund'!E57,LEN('1. Artikeldata Grund'!E57)-30)),"")</f>
        <v/>
      </c>
      <c r="G57" s="48" t="str">
        <f>TRIM('APH Kategorichef'!K57)</f>
        <v>Välj….</v>
      </c>
      <c r="H57" s="27">
        <f>'APH Kategorichef'!L57</f>
        <v>910</v>
      </c>
      <c r="I57" s="27">
        <v>99</v>
      </c>
      <c r="J57" s="117"/>
      <c r="K57" s="48" t="s">
        <v>181</v>
      </c>
      <c r="L57" s="48" t="str">
        <f>IF('APH MD APH Specifika'!BD57="J","J","N")</f>
        <v>N</v>
      </c>
      <c r="M57" s="118"/>
      <c r="N57" s="48" t="s">
        <v>182</v>
      </c>
      <c r="O57" s="119"/>
      <c r="P57" s="48" t="s">
        <v>183</v>
      </c>
      <c r="Q57" s="27">
        <v>0</v>
      </c>
      <c r="R57" s="117"/>
      <c r="S57" s="117"/>
      <c r="T57" s="117"/>
      <c r="U57" s="117"/>
      <c r="V57" s="117"/>
      <c r="W57" s="27">
        <v>1</v>
      </c>
      <c r="X57" s="27">
        <v>1</v>
      </c>
      <c r="Y57" s="48" t="s">
        <v>182</v>
      </c>
      <c r="Z57" s="48" t="s">
        <v>182</v>
      </c>
      <c r="AA57" s="48" t="s">
        <v>182</v>
      </c>
      <c r="AB57" s="119"/>
      <c r="AC57" s="119"/>
      <c r="AD57" s="119"/>
      <c r="AE57" s="119"/>
      <c r="AF57" s="119"/>
      <c r="AG57" s="119"/>
      <c r="AH57" s="48" t="s">
        <v>182</v>
      </c>
      <c r="AI57" s="27" t="str">
        <f>TRIM(LEFT('1. Artikeldata Grund'!G57,6))</f>
        <v/>
      </c>
      <c r="AJ57" s="491" cm="1">
        <f t="array" ref="AJ57">_xlfn.IFS(AV57="1",20,AV57="2",20,AV57="3",20,AV57="0",99,AV57="",99)</f>
        <v>99</v>
      </c>
      <c r="AK57" s="50" t="s">
        <v>184</v>
      </c>
      <c r="AL57" s="50" t="s">
        <v>184</v>
      </c>
      <c r="AM57" s="117"/>
      <c r="AN57" s="48"/>
      <c r="AO57" s="48"/>
      <c r="AP57" s="48" t="str">
        <f>'4. Inköpsdata'!E57</f>
        <v>ST</v>
      </c>
      <c r="AQ57" s="51">
        <f>'4. Inköpsdata'!G57</f>
        <v>1</v>
      </c>
      <c r="AR57" s="27" t="str">
        <f>TRIM('APH Kategorichef'!N57)</f>
        <v/>
      </c>
      <c r="AS57" s="118"/>
      <c r="AT57" s="48" t="str">
        <f>LEFT('1. Artikeldata Grund'!H57,2)</f>
        <v>Vä</v>
      </c>
      <c r="AU57" s="27" t="str" cm="1">
        <f t="array" ref="AU57">_xlfn.IFS('1. Artikeldata Grund'!I57="","",'1. Artikeldata Grund'!I57=Tabeller!$I$3,"",'1. Artikeldata Grund'!I57=Tabeller!$I$4,"",'1. Artikeldata Grund'!I57=Tabeller!$I$5,LEFT('1. Artikeldata Grund'!I57,1),'1. Artikeldata Grund'!I57=Tabeller!$I$6,LEFT('1. Artikeldata Grund'!I57,1))</f>
        <v/>
      </c>
      <c r="AV57" s="27" t="str" cm="1">
        <f t="array" ref="AV57">_xlfn.IFS('1. Artikeldata Grund'!J57="","",'1. Artikeldata Grund'!J57=Tabeller!$J$3,"",'1. Artikeldata Grund'!J57=Tabeller!$J$4,"",'1. Artikeldata Grund'!J57=Tabeller!$J$5,LEFT('1. Artikeldata Grund'!J57,1),'1. Artikeldata Grund'!J57=Tabeller!$J$6,LEFT('1. Artikeldata Grund'!J57,1),'1. Artikeldata Grund'!J57=Tabeller!$J$7,LEFT('1. Artikeldata Grund'!J57,1))</f>
        <v/>
      </c>
      <c r="AW57" s="27"/>
      <c r="AX57" s="27">
        <f>IF('APH Kategorichef'!J57=Tabeller!$AH$4,2,1)</f>
        <v>1</v>
      </c>
      <c r="AY57" s="27" t="str" cm="1">
        <f t="array" ref="AY57">IF('APH Kategorichef'!J57=Tabeller!$AH$4,99,IFERROR(_xlfn.IFS('4. Inköpsdata'!L57=25%,41,'4. Inköpsdata'!L57=12%,42,'4. Inköpsdata'!L57=6%,43,'4. Inköpsdata'!L57="Momsfritt",38),""))</f>
        <v/>
      </c>
      <c r="AZ57" s="52" t="e">
        <f>IF('APH Kategorichef'!J57=Tabeller!$AH$4,'4. Inköpsdata'!J57,ROUND('APH Kategorichef'!AA57,2))</f>
        <v>#VALUE!</v>
      </c>
      <c r="BA57" s="52" t="e">
        <f>IF('APH Kategorichef'!J57=Tabeller!$AH$4,0.01,ROUND('4. Inköpsdata'!J57,2))</f>
        <v>#VALUE!</v>
      </c>
      <c r="BB57" s="27" t="str">
        <f>TRIM(RIGHT('1. Artikeldata Grund'!G57,2))</f>
        <v/>
      </c>
      <c r="BC57" s="136"/>
      <c r="BD57" s="48" t="s">
        <v>182</v>
      </c>
      <c r="BE57" s="119"/>
      <c r="BF57" s="50" t="s">
        <v>184</v>
      </c>
      <c r="BG57" s="136"/>
      <c r="BH57" s="52"/>
      <c r="BI57" s="52"/>
      <c r="BJ57" s="52"/>
      <c r="BK57" s="52"/>
      <c r="BL57" s="53" t="s">
        <v>185</v>
      </c>
      <c r="BM57" s="452" t="str">
        <f>TRIM('1. Artikeldata Grund'!D57)</f>
        <v/>
      </c>
    </row>
    <row r="58" spans="1:65" x14ac:dyDescent="0.25">
      <c r="A58" s="21">
        <v>54</v>
      </c>
      <c r="B58" s="528" t="str">
        <f>'APH Kategorichef'!H58</f>
        <v>Välj…</v>
      </c>
      <c r="C58" s="528" t="str">
        <f>'APH Kategorichef'!J58</f>
        <v>Välj…</v>
      </c>
      <c r="D58" s="46">
        <f>'APH Kategorichef'!D58</f>
        <v>0</v>
      </c>
      <c r="E58" s="47" t="str">
        <f>TRIM(LEFT('1. Artikeldata Grund'!E58,30))</f>
        <v/>
      </c>
      <c r="F58" s="404" t="str">
        <f>IFERROR(TRIM(RIGHT('1. Artikeldata Grund'!E58,LEN('1. Artikeldata Grund'!E58)-30)),"")</f>
        <v/>
      </c>
      <c r="G58" s="48" t="str">
        <f>TRIM('APH Kategorichef'!K58)</f>
        <v>Välj….</v>
      </c>
      <c r="H58" s="27">
        <f>'APH Kategorichef'!L58</f>
        <v>910</v>
      </c>
      <c r="I58" s="27">
        <v>99</v>
      </c>
      <c r="J58" s="117"/>
      <c r="K58" s="48" t="s">
        <v>181</v>
      </c>
      <c r="L58" s="48" t="str">
        <f>IF('APH MD APH Specifika'!BD58="J","J","N")</f>
        <v>N</v>
      </c>
      <c r="M58" s="118"/>
      <c r="N58" s="48" t="s">
        <v>182</v>
      </c>
      <c r="O58" s="119"/>
      <c r="P58" s="48" t="s">
        <v>183</v>
      </c>
      <c r="Q58" s="27">
        <v>0</v>
      </c>
      <c r="R58" s="117"/>
      <c r="S58" s="117"/>
      <c r="T58" s="117"/>
      <c r="U58" s="117"/>
      <c r="V58" s="117"/>
      <c r="W58" s="27">
        <v>1</v>
      </c>
      <c r="X58" s="27">
        <v>1</v>
      </c>
      <c r="Y58" s="48" t="s">
        <v>182</v>
      </c>
      <c r="Z58" s="48" t="s">
        <v>182</v>
      </c>
      <c r="AA58" s="48" t="s">
        <v>182</v>
      </c>
      <c r="AB58" s="119"/>
      <c r="AC58" s="119"/>
      <c r="AD58" s="119"/>
      <c r="AE58" s="119"/>
      <c r="AF58" s="119"/>
      <c r="AG58" s="119"/>
      <c r="AH58" s="48" t="s">
        <v>182</v>
      </c>
      <c r="AI58" s="27" t="str">
        <f>TRIM(LEFT('1. Artikeldata Grund'!G58,6))</f>
        <v/>
      </c>
      <c r="AJ58" s="491" cm="1">
        <f t="array" ref="AJ58">_xlfn.IFS(AV58="1",20,AV58="2",20,AV58="3",20,AV58="0",99,AV58="",99)</f>
        <v>99</v>
      </c>
      <c r="AK58" s="50" t="s">
        <v>184</v>
      </c>
      <c r="AL58" s="50" t="s">
        <v>184</v>
      </c>
      <c r="AM58" s="117"/>
      <c r="AN58" s="48"/>
      <c r="AO58" s="48"/>
      <c r="AP58" s="48" t="str">
        <f>'4. Inköpsdata'!E58</f>
        <v>ST</v>
      </c>
      <c r="AQ58" s="51">
        <f>'4. Inköpsdata'!G58</f>
        <v>1</v>
      </c>
      <c r="AR58" s="27" t="str">
        <f>TRIM('APH Kategorichef'!N58)</f>
        <v/>
      </c>
      <c r="AS58" s="118"/>
      <c r="AT58" s="48" t="str">
        <f>LEFT('1. Artikeldata Grund'!H58,2)</f>
        <v>Vä</v>
      </c>
      <c r="AU58" s="27" t="str" cm="1">
        <f t="array" ref="AU58">_xlfn.IFS('1. Artikeldata Grund'!I58="","",'1. Artikeldata Grund'!I58=Tabeller!$I$3,"",'1. Artikeldata Grund'!I58=Tabeller!$I$4,"",'1. Artikeldata Grund'!I58=Tabeller!$I$5,LEFT('1. Artikeldata Grund'!I58,1),'1. Artikeldata Grund'!I58=Tabeller!$I$6,LEFT('1. Artikeldata Grund'!I58,1))</f>
        <v/>
      </c>
      <c r="AV58" s="27" t="str" cm="1">
        <f t="array" ref="AV58">_xlfn.IFS('1. Artikeldata Grund'!J58="","",'1. Artikeldata Grund'!J58=Tabeller!$J$3,"",'1. Artikeldata Grund'!J58=Tabeller!$J$4,"",'1. Artikeldata Grund'!J58=Tabeller!$J$5,LEFT('1. Artikeldata Grund'!J58,1),'1. Artikeldata Grund'!J58=Tabeller!$J$6,LEFT('1. Artikeldata Grund'!J58,1),'1. Artikeldata Grund'!J58=Tabeller!$J$7,LEFT('1. Artikeldata Grund'!J58,1))</f>
        <v/>
      </c>
      <c r="AW58" s="27"/>
      <c r="AX58" s="27">
        <f>IF('APH Kategorichef'!J58=Tabeller!$AH$4,2,1)</f>
        <v>1</v>
      </c>
      <c r="AY58" s="27" t="str" cm="1">
        <f t="array" ref="AY58">IF('APH Kategorichef'!J58=Tabeller!$AH$4,99,IFERROR(_xlfn.IFS('4. Inköpsdata'!L58=25%,41,'4. Inköpsdata'!L58=12%,42,'4. Inköpsdata'!L58=6%,43,'4. Inköpsdata'!L58="Momsfritt",38),""))</f>
        <v/>
      </c>
      <c r="AZ58" s="52" t="e">
        <f>IF('APH Kategorichef'!J58=Tabeller!$AH$4,'4. Inköpsdata'!J58,ROUND('APH Kategorichef'!AA58,2))</f>
        <v>#VALUE!</v>
      </c>
      <c r="BA58" s="52" t="e">
        <f>IF('APH Kategorichef'!J58=Tabeller!$AH$4,0.01,ROUND('4. Inköpsdata'!J58,2))</f>
        <v>#VALUE!</v>
      </c>
      <c r="BB58" s="27" t="str">
        <f>TRIM(RIGHT('1. Artikeldata Grund'!G58,2))</f>
        <v/>
      </c>
      <c r="BC58" s="136"/>
      <c r="BD58" s="48" t="s">
        <v>182</v>
      </c>
      <c r="BE58" s="119"/>
      <c r="BF58" s="50" t="s">
        <v>184</v>
      </c>
      <c r="BG58" s="136"/>
      <c r="BH58" s="52"/>
      <c r="BI58" s="52"/>
      <c r="BJ58" s="52"/>
      <c r="BK58" s="52"/>
      <c r="BL58" s="53" t="s">
        <v>185</v>
      </c>
      <c r="BM58" s="452" t="str">
        <f>TRIM('1. Artikeldata Grund'!D58)</f>
        <v/>
      </c>
    </row>
    <row r="59" spans="1:65" x14ac:dyDescent="0.25">
      <c r="A59" s="21">
        <v>55</v>
      </c>
      <c r="B59" s="528" t="str">
        <f>'APH Kategorichef'!H59</f>
        <v>Välj…</v>
      </c>
      <c r="C59" s="528" t="str">
        <f>'APH Kategorichef'!J59</f>
        <v>Välj…</v>
      </c>
      <c r="D59" s="46">
        <f>'APH Kategorichef'!D59</f>
        <v>0</v>
      </c>
      <c r="E59" s="47" t="str">
        <f>TRIM(LEFT('1. Artikeldata Grund'!E59,30))</f>
        <v/>
      </c>
      <c r="F59" s="404" t="str">
        <f>IFERROR(TRIM(RIGHT('1. Artikeldata Grund'!E59,LEN('1. Artikeldata Grund'!E59)-30)),"")</f>
        <v/>
      </c>
      <c r="G59" s="48" t="str">
        <f>TRIM('APH Kategorichef'!K59)</f>
        <v>Välj….</v>
      </c>
      <c r="H59" s="27">
        <f>'APH Kategorichef'!L59</f>
        <v>910</v>
      </c>
      <c r="I59" s="27">
        <v>99</v>
      </c>
      <c r="J59" s="117"/>
      <c r="K59" s="48" t="s">
        <v>181</v>
      </c>
      <c r="L59" s="48" t="str">
        <f>IF('APH MD APH Specifika'!BD59="J","J","N")</f>
        <v>N</v>
      </c>
      <c r="M59" s="118"/>
      <c r="N59" s="48" t="s">
        <v>182</v>
      </c>
      <c r="O59" s="119"/>
      <c r="P59" s="48" t="s">
        <v>183</v>
      </c>
      <c r="Q59" s="27">
        <v>0</v>
      </c>
      <c r="R59" s="117"/>
      <c r="S59" s="117"/>
      <c r="T59" s="117"/>
      <c r="U59" s="117"/>
      <c r="V59" s="117"/>
      <c r="W59" s="27">
        <v>1</v>
      </c>
      <c r="X59" s="27">
        <v>1</v>
      </c>
      <c r="Y59" s="48" t="s">
        <v>182</v>
      </c>
      <c r="Z59" s="48" t="s">
        <v>182</v>
      </c>
      <c r="AA59" s="48" t="s">
        <v>182</v>
      </c>
      <c r="AB59" s="119"/>
      <c r="AC59" s="119"/>
      <c r="AD59" s="119"/>
      <c r="AE59" s="119"/>
      <c r="AF59" s="119"/>
      <c r="AG59" s="119"/>
      <c r="AH59" s="48" t="s">
        <v>182</v>
      </c>
      <c r="AI59" s="27" t="str">
        <f>TRIM(LEFT('1. Artikeldata Grund'!G59,6))</f>
        <v/>
      </c>
      <c r="AJ59" s="491" cm="1">
        <f t="array" ref="AJ59">_xlfn.IFS(AV59="1",20,AV59="2",20,AV59="3",20,AV59="0",99,AV59="",99)</f>
        <v>99</v>
      </c>
      <c r="AK59" s="50" t="s">
        <v>184</v>
      </c>
      <c r="AL59" s="50" t="s">
        <v>184</v>
      </c>
      <c r="AM59" s="117"/>
      <c r="AN59" s="48"/>
      <c r="AO59" s="48"/>
      <c r="AP59" s="48" t="str">
        <f>'4. Inköpsdata'!E59</f>
        <v>ST</v>
      </c>
      <c r="AQ59" s="51">
        <f>'4. Inköpsdata'!G59</f>
        <v>1</v>
      </c>
      <c r="AR59" s="27" t="str">
        <f>TRIM('APH Kategorichef'!N59)</f>
        <v/>
      </c>
      <c r="AS59" s="118"/>
      <c r="AT59" s="48" t="str">
        <f>LEFT('1. Artikeldata Grund'!H59,2)</f>
        <v>Vä</v>
      </c>
      <c r="AU59" s="27" t="str" cm="1">
        <f t="array" ref="AU59">_xlfn.IFS('1. Artikeldata Grund'!I59="","",'1. Artikeldata Grund'!I59=Tabeller!$I$3,"",'1. Artikeldata Grund'!I59=Tabeller!$I$4,"",'1. Artikeldata Grund'!I59=Tabeller!$I$5,LEFT('1. Artikeldata Grund'!I59,1),'1. Artikeldata Grund'!I59=Tabeller!$I$6,LEFT('1. Artikeldata Grund'!I59,1))</f>
        <v/>
      </c>
      <c r="AV59" s="27" t="str" cm="1">
        <f t="array" ref="AV59">_xlfn.IFS('1. Artikeldata Grund'!J59="","",'1. Artikeldata Grund'!J59=Tabeller!$J$3,"",'1. Artikeldata Grund'!J59=Tabeller!$J$4,"",'1. Artikeldata Grund'!J59=Tabeller!$J$5,LEFT('1. Artikeldata Grund'!J59,1),'1. Artikeldata Grund'!J59=Tabeller!$J$6,LEFT('1. Artikeldata Grund'!J59,1),'1. Artikeldata Grund'!J59=Tabeller!$J$7,LEFT('1. Artikeldata Grund'!J59,1))</f>
        <v/>
      </c>
      <c r="AW59" s="27"/>
      <c r="AX59" s="27">
        <f>IF('APH Kategorichef'!J59=Tabeller!$AH$4,2,1)</f>
        <v>1</v>
      </c>
      <c r="AY59" s="27" t="str" cm="1">
        <f t="array" ref="AY59">IF('APH Kategorichef'!J59=Tabeller!$AH$4,99,IFERROR(_xlfn.IFS('4. Inköpsdata'!L59=25%,41,'4. Inköpsdata'!L59=12%,42,'4. Inköpsdata'!L59=6%,43,'4. Inköpsdata'!L59="Momsfritt",38),""))</f>
        <v/>
      </c>
      <c r="AZ59" s="52" t="e">
        <f>IF('APH Kategorichef'!J59=Tabeller!$AH$4,'4. Inköpsdata'!J59,ROUND('APH Kategorichef'!AA59,2))</f>
        <v>#VALUE!</v>
      </c>
      <c r="BA59" s="52" t="e">
        <f>IF('APH Kategorichef'!J59=Tabeller!$AH$4,0.01,ROUND('4. Inköpsdata'!J59,2))</f>
        <v>#VALUE!</v>
      </c>
      <c r="BB59" s="27" t="str">
        <f>TRIM(RIGHT('1. Artikeldata Grund'!G59,2))</f>
        <v/>
      </c>
      <c r="BC59" s="136"/>
      <c r="BD59" s="48" t="s">
        <v>182</v>
      </c>
      <c r="BE59" s="119"/>
      <c r="BF59" s="50" t="s">
        <v>184</v>
      </c>
      <c r="BG59" s="136"/>
      <c r="BH59" s="52"/>
      <c r="BI59" s="52"/>
      <c r="BJ59" s="52"/>
      <c r="BK59" s="52"/>
      <c r="BL59" s="53" t="s">
        <v>185</v>
      </c>
      <c r="BM59" s="452" t="str">
        <f>TRIM('1. Artikeldata Grund'!D59)</f>
        <v/>
      </c>
    </row>
    <row r="60" spans="1:65" x14ac:dyDescent="0.25">
      <c r="A60" s="21">
        <v>56</v>
      </c>
      <c r="B60" s="528" t="str">
        <f>'APH Kategorichef'!H60</f>
        <v>Välj…</v>
      </c>
      <c r="C60" s="528" t="str">
        <f>'APH Kategorichef'!J60</f>
        <v>Välj…</v>
      </c>
      <c r="D60" s="46">
        <f>'APH Kategorichef'!D60</f>
        <v>0</v>
      </c>
      <c r="E60" s="47" t="str">
        <f>TRIM(LEFT('1. Artikeldata Grund'!E60,30))</f>
        <v/>
      </c>
      <c r="F60" s="404" t="str">
        <f>IFERROR(TRIM(RIGHT('1. Artikeldata Grund'!E60,LEN('1. Artikeldata Grund'!E60)-30)),"")</f>
        <v/>
      </c>
      <c r="G60" s="48" t="str">
        <f>TRIM('APH Kategorichef'!K60)</f>
        <v>Välj….</v>
      </c>
      <c r="H60" s="27">
        <f>'APH Kategorichef'!L60</f>
        <v>910</v>
      </c>
      <c r="I60" s="27">
        <v>99</v>
      </c>
      <c r="J60" s="117"/>
      <c r="K60" s="48" t="s">
        <v>181</v>
      </c>
      <c r="L60" s="48" t="str">
        <f>IF('APH MD APH Specifika'!BD60="J","J","N")</f>
        <v>N</v>
      </c>
      <c r="M60" s="118"/>
      <c r="N60" s="48" t="s">
        <v>182</v>
      </c>
      <c r="O60" s="119"/>
      <c r="P60" s="48" t="s">
        <v>183</v>
      </c>
      <c r="Q60" s="27">
        <v>0</v>
      </c>
      <c r="R60" s="117"/>
      <c r="S60" s="117"/>
      <c r="T60" s="117"/>
      <c r="U60" s="117"/>
      <c r="V60" s="117"/>
      <c r="W60" s="27">
        <v>1</v>
      </c>
      <c r="X60" s="27">
        <v>1</v>
      </c>
      <c r="Y60" s="48" t="s">
        <v>182</v>
      </c>
      <c r="Z60" s="48" t="s">
        <v>182</v>
      </c>
      <c r="AA60" s="48" t="s">
        <v>182</v>
      </c>
      <c r="AB60" s="119"/>
      <c r="AC60" s="119"/>
      <c r="AD60" s="119"/>
      <c r="AE60" s="119"/>
      <c r="AF60" s="119"/>
      <c r="AG60" s="119"/>
      <c r="AH60" s="48" t="s">
        <v>182</v>
      </c>
      <c r="AI60" s="27" t="str">
        <f>TRIM(LEFT('1. Artikeldata Grund'!G60,6))</f>
        <v/>
      </c>
      <c r="AJ60" s="491" cm="1">
        <f t="array" ref="AJ60">_xlfn.IFS(AV60="1",20,AV60="2",20,AV60="3",20,AV60="0",99,AV60="",99)</f>
        <v>99</v>
      </c>
      <c r="AK60" s="50" t="s">
        <v>184</v>
      </c>
      <c r="AL60" s="50" t="s">
        <v>184</v>
      </c>
      <c r="AM60" s="117"/>
      <c r="AN60" s="48"/>
      <c r="AO60" s="48"/>
      <c r="AP60" s="48" t="str">
        <f>'4. Inköpsdata'!E60</f>
        <v>ST</v>
      </c>
      <c r="AQ60" s="51">
        <f>'4. Inköpsdata'!G60</f>
        <v>1</v>
      </c>
      <c r="AR60" s="27" t="str">
        <f>TRIM('APH Kategorichef'!N60)</f>
        <v/>
      </c>
      <c r="AS60" s="118"/>
      <c r="AT60" s="48" t="str">
        <f>LEFT('1. Artikeldata Grund'!H60,2)</f>
        <v>Vä</v>
      </c>
      <c r="AU60" s="27" t="str" cm="1">
        <f t="array" ref="AU60">_xlfn.IFS('1. Artikeldata Grund'!I60="","",'1. Artikeldata Grund'!I60=Tabeller!$I$3,"",'1. Artikeldata Grund'!I60=Tabeller!$I$4,"",'1. Artikeldata Grund'!I60=Tabeller!$I$5,LEFT('1. Artikeldata Grund'!I60,1),'1. Artikeldata Grund'!I60=Tabeller!$I$6,LEFT('1. Artikeldata Grund'!I60,1))</f>
        <v/>
      </c>
      <c r="AV60" s="27" t="str" cm="1">
        <f t="array" ref="AV60">_xlfn.IFS('1. Artikeldata Grund'!J60="","",'1. Artikeldata Grund'!J60=Tabeller!$J$3,"",'1. Artikeldata Grund'!J60=Tabeller!$J$4,"",'1. Artikeldata Grund'!J60=Tabeller!$J$5,LEFT('1. Artikeldata Grund'!J60,1),'1. Artikeldata Grund'!J60=Tabeller!$J$6,LEFT('1. Artikeldata Grund'!J60,1),'1. Artikeldata Grund'!J60=Tabeller!$J$7,LEFT('1. Artikeldata Grund'!J60,1))</f>
        <v/>
      </c>
      <c r="AW60" s="27"/>
      <c r="AX60" s="27">
        <f>IF('APH Kategorichef'!J60=Tabeller!$AH$4,2,1)</f>
        <v>1</v>
      </c>
      <c r="AY60" s="27" t="str" cm="1">
        <f t="array" ref="AY60">IF('APH Kategorichef'!J60=Tabeller!$AH$4,99,IFERROR(_xlfn.IFS('4. Inköpsdata'!L60=25%,41,'4. Inköpsdata'!L60=12%,42,'4. Inköpsdata'!L60=6%,43,'4. Inköpsdata'!L60="Momsfritt",38),""))</f>
        <v/>
      </c>
      <c r="AZ60" s="52" t="e">
        <f>IF('APH Kategorichef'!J60=Tabeller!$AH$4,'4. Inköpsdata'!J60,ROUND('APH Kategorichef'!AA60,2))</f>
        <v>#VALUE!</v>
      </c>
      <c r="BA60" s="52" t="e">
        <f>IF('APH Kategorichef'!J60=Tabeller!$AH$4,0.01,ROUND('4. Inköpsdata'!J60,2))</f>
        <v>#VALUE!</v>
      </c>
      <c r="BB60" s="27" t="str">
        <f>TRIM(RIGHT('1. Artikeldata Grund'!G60,2))</f>
        <v/>
      </c>
      <c r="BC60" s="136"/>
      <c r="BD60" s="48" t="s">
        <v>182</v>
      </c>
      <c r="BE60" s="119"/>
      <c r="BF60" s="50" t="s">
        <v>184</v>
      </c>
      <c r="BG60" s="136"/>
      <c r="BH60" s="52"/>
      <c r="BI60" s="52"/>
      <c r="BJ60" s="52"/>
      <c r="BK60" s="52"/>
      <c r="BL60" s="53" t="s">
        <v>185</v>
      </c>
      <c r="BM60" s="452" t="str">
        <f>TRIM('1. Artikeldata Grund'!D60)</f>
        <v/>
      </c>
    </row>
    <row r="61" spans="1:65" x14ac:dyDescent="0.25">
      <c r="A61" s="21">
        <v>57</v>
      </c>
      <c r="B61" s="528" t="str">
        <f>'APH Kategorichef'!H61</f>
        <v>Välj…</v>
      </c>
      <c r="C61" s="528" t="str">
        <f>'APH Kategorichef'!J61</f>
        <v>Välj…</v>
      </c>
      <c r="D61" s="46">
        <f>'APH Kategorichef'!D61</f>
        <v>0</v>
      </c>
      <c r="E61" s="47" t="str">
        <f>TRIM(LEFT('1. Artikeldata Grund'!E61,30))</f>
        <v/>
      </c>
      <c r="F61" s="404" t="str">
        <f>IFERROR(TRIM(RIGHT('1. Artikeldata Grund'!E61,LEN('1. Artikeldata Grund'!E61)-30)),"")</f>
        <v/>
      </c>
      <c r="G61" s="48" t="str">
        <f>TRIM('APH Kategorichef'!K61)</f>
        <v>Välj….</v>
      </c>
      <c r="H61" s="27">
        <f>'APH Kategorichef'!L61</f>
        <v>910</v>
      </c>
      <c r="I61" s="27">
        <v>99</v>
      </c>
      <c r="J61" s="117"/>
      <c r="K61" s="48" t="s">
        <v>181</v>
      </c>
      <c r="L61" s="48" t="str">
        <f>IF('APH MD APH Specifika'!BD61="J","J","N")</f>
        <v>N</v>
      </c>
      <c r="M61" s="118"/>
      <c r="N61" s="48" t="s">
        <v>182</v>
      </c>
      <c r="O61" s="119"/>
      <c r="P61" s="48" t="s">
        <v>183</v>
      </c>
      <c r="Q61" s="27">
        <v>0</v>
      </c>
      <c r="R61" s="117"/>
      <c r="S61" s="117"/>
      <c r="T61" s="117"/>
      <c r="U61" s="117"/>
      <c r="V61" s="117"/>
      <c r="W61" s="27">
        <v>1</v>
      </c>
      <c r="X61" s="27">
        <v>1</v>
      </c>
      <c r="Y61" s="48" t="s">
        <v>182</v>
      </c>
      <c r="Z61" s="48" t="s">
        <v>182</v>
      </c>
      <c r="AA61" s="48" t="s">
        <v>182</v>
      </c>
      <c r="AB61" s="119"/>
      <c r="AC61" s="119"/>
      <c r="AD61" s="119"/>
      <c r="AE61" s="119"/>
      <c r="AF61" s="119"/>
      <c r="AG61" s="119"/>
      <c r="AH61" s="48" t="s">
        <v>182</v>
      </c>
      <c r="AI61" s="27" t="str">
        <f>TRIM(LEFT('1. Artikeldata Grund'!G61,6))</f>
        <v/>
      </c>
      <c r="AJ61" s="491" cm="1">
        <f t="array" ref="AJ61">_xlfn.IFS(AV61="1",20,AV61="2",20,AV61="3",20,AV61="0",99,AV61="",99)</f>
        <v>99</v>
      </c>
      <c r="AK61" s="50" t="s">
        <v>184</v>
      </c>
      <c r="AL61" s="50" t="s">
        <v>184</v>
      </c>
      <c r="AM61" s="117"/>
      <c r="AN61" s="48"/>
      <c r="AO61" s="48"/>
      <c r="AP61" s="48" t="str">
        <f>'4. Inköpsdata'!E61</f>
        <v>ST</v>
      </c>
      <c r="AQ61" s="51">
        <f>'4. Inköpsdata'!G61</f>
        <v>1</v>
      </c>
      <c r="AR61" s="27" t="str">
        <f>TRIM('APH Kategorichef'!N61)</f>
        <v/>
      </c>
      <c r="AS61" s="118"/>
      <c r="AT61" s="48" t="str">
        <f>LEFT('1. Artikeldata Grund'!H61,2)</f>
        <v>Vä</v>
      </c>
      <c r="AU61" s="27" t="str" cm="1">
        <f t="array" ref="AU61">_xlfn.IFS('1. Artikeldata Grund'!I61="","",'1. Artikeldata Grund'!I61=Tabeller!$I$3,"",'1. Artikeldata Grund'!I61=Tabeller!$I$4,"",'1. Artikeldata Grund'!I61=Tabeller!$I$5,LEFT('1. Artikeldata Grund'!I61,1),'1. Artikeldata Grund'!I61=Tabeller!$I$6,LEFT('1. Artikeldata Grund'!I61,1))</f>
        <v/>
      </c>
      <c r="AV61" s="27" t="str" cm="1">
        <f t="array" ref="AV61">_xlfn.IFS('1. Artikeldata Grund'!J61="","",'1. Artikeldata Grund'!J61=Tabeller!$J$3,"",'1. Artikeldata Grund'!J61=Tabeller!$J$4,"",'1. Artikeldata Grund'!J61=Tabeller!$J$5,LEFT('1. Artikeldata Grund'!J61,1),'1. Artikeldata Grund'!J61=Tabeller!$J$6,LEFT('1. Artikeldata Grund'!J61,1),'1. Artikeldata Grund'!J61=Tabeller!$J$7,LEFT('1. Artikeldata Grund'!J61,1))</f>
        <v/>
      </c>
      <c r="AW61" s="27"/>
      <c r="AX61" s="27">
        <f>IF('APH Kategorichef'!J61=Tabeller!$AH$4,2,1)</f>
        <v>1</v>
      </c>
      <c r="AY61" s="27" t="str" cm="1">
        <f t="array" ref="AY61">IF('APH Kategorichef'!J61=Tabeller!$AH$4,99,IFERROR(_xlfn.IFS('4. Inköpsdata'!L61=25%,41,'4. Inköpsdata'!L61=12%,42,'4. Inköpsdata'!L61=6%,43,'4. Inköpsdata'!L61="Momsfritt",38),""))</f>
        <v/>
      </c>
      <c r="AZ61" s="52" t="e">
        <f>IF('APH Kategorichef'!J61=Tabeller!$AH$4,'4. Inköpsdata'!J61,ROUND('APH Kategorichef'!AA61,2))</f>
        <v>#VALUE!</v>
      </c>
      <c r="BA61" s="52" t="e">
        <f>IF('APH Kategorichef'!J61=Tabeller!$AH$4,0.01,ROUND('4. Inköpsdata'!J61,2))</f>
        <v>#VALUE!</v>
      </c>
      <c r="BB61" s="27" t="str">
        <f>TRIM(RIGHT('1. Artikeldata Grund'!G61,2))</f>
        <v/>
      </c>
      <c r="BC61" s="136"/>
      <c r="BD61" s="48" t="s">
        <v>182</v>
      </c>
      <c r="BE61" s="119"/>
      <c r="BF61" s="50" t="s">
        <v>184</v>
      </c>
      <c r="BG61" s="136"/>
      <c r="BH61" s="52"/>
      <c r="BI61" s="52"/>
      <c r="BJ61" s="52"/>
      <c r="BK61" s="52"/>
      <c r="BL61" s="53" t="s">
        <v>185</v>
      </c>
      <c r="BM61" s="452" t="str">
        <f>TRIM('1. Artikeldata Grund'!D61)</f>
        <v/>
      </c>
    </row>
    <row r="62" spans="1:65" x14ac:dyDescent="0.25">
      <c r="A62" s="21">
        <v>58</v>
      </c>
      <c r="B62" s="528" t="str">
        <f>'APH Kategorichef'!H62</f>
        <v>Välj…</v>
      </c>
      <c r="C62" s="528" t="str">
        <f>'APH Kategorichef'!J62</f>
        <v>Välj…</v>
      </c>
      <c r="D62" s="46">
        <f>'APH Kategorichef'!D62</f>
        <v>0</v>
      </c>
      <c r="E62" s="47" t="str">
        <f>TRIM(LEFT('1. Artikeldata Grund'!E62,30))</f>
        <v/>
      </c>
      <c r="F62" s="404" t="str">
        <f>IFERROR(TRIM(RIGHT('1. Artikeldata Grund'!E62,LEN('1. Artikeldata Grund'!E62)-30)),"")</f>
        <v/>
      </c>
      <c r="G62" s="48" t="str">
        <f>TRIM('APH Kategorichef'!K62)</f>
        <v>Välj….</v>
      </c>
      <c r="H62" s="27">
        <f>'APH Kategorichef'!L62</f>
        <v>910</v>
      </c>
      <c r="I62" s="27">
        <v>99</v>
      </c>
      <c r="J62" s="117"/>
      <c r="K62" s="48" t="s">
        <v>181</v>
      </c>
      <c r="L62" s="48" t="str">
        <f>IF('APH MD APH Specifika'!BD62="J","J","N")</f>
        <v>N</v>
      </c>
      <c r="M62" s="118"/>
      <c r="N62" s="48" t="s">
        <v>182</v>
      </c>
      <c r="O62" s="119"/>
      <c r="P62" s="48" t="s">
        <v>183</v>
      </c>
      <c r="Q62" s="27">
        <v>0</v>
      </c>
      <c r="R62" s="117"/>
      <c r="S62" s="117"/>
      <c r="T62" s="117"/>
      <c r="U62" s="117"/>
      <c r="V62" s="117"/>
      <c r="W62" s="27">
        <v>1</v>
      </c>
      <c r="X62" s="27">
        <v>1</v>
      </c>
      <c r="Y62" s="48" t="s">
        <v>182</v>
      </c>
      <c r="Z62" s="48" t="s">
        <v>182</v>
      </c>
      <c r="AA62" s="48" t="s">
        <v>182</v>
      </c>
      <c r="AB62" s="119"/>
      <c r="AC62" s="119"/>
      <c r="AD62" s="119"/>
      <c r="AE62" s="119"/>
      <c r="AF62" s="119"/>
      <c r="AG62" s="119"/>
      <c r="AH62" s="48" t="s">
        <v>182</v>
      </c>
      <c r="AI62" s="27" t="str">
        <f>TRIM(LEFT('1. Artikeldata Grund'!G62,6))</f>
        <v/>
      </c>
      <c r="AJ62" s="491" cm="1">
        <f t="array" ref="AJ62">_xlfn.IFS(AV62="1",20,AV62="2",20,AV62="3",20,AV62="0",99,AV62="",99)</f>
        <v>99</v>
      </c>
      <c r="AK62" s="50" t="s">
        <v>184</v>
      </c>
      <c r="AL62" s="50" t="s">
        <v>184</v>
      </c>
      <c r="AM62" s="117"/>
      <c r="AN62" s="48"/>
      <c r="AO62" s="48"/>
      <c r="AP62" s="48" t="str">
        <f>'4. Inköpsdata'!E62</f>
        <v>ST</v>
      </c>
      <c r="AQ62" s="51">
        <f>'4. Inköpsdata'!G62</f>
        <v>1</v>
      </c>
      <c r="AR62" s="27" t="str">
        <f>TRIM('APH Kategorichef'!N62)</f>
        <v/>
      </c>
      <c r="AS62" s="118"/>
      <c r="AT62" s="48" t="str">
        <f>LEFT('1. Artikeldata Grund'!H62,2)</f>
        <v>Vä</v>
      </c>
      <c r="AU62" s="27" t="str" cm="1">
        <f t="array" ref="AU62">_xlfn.IFS('1. Artikeldata Grund'!I62="","",'1. Artikeldata Grund'!I62=Tabeller!$I$3,"",'1. Artikeldata Grund'!I62=Tabeller!$I$4,"",'1. Artikeldata Grund'!I62=Tabeller!$I$5,LEFT('1. Artikeldata Grund'!I62,1),'1. Artikeldata Grund'!I62=Tabeller!$I$6,LEFT('1. Artikeldata Grund'!I62,1))</f>
        <v/>
      </c>
      <c r="AV62" s="27" t="str" cm="1">
        <f t="array" ref="AV62">_xlfn.IFS('1. Artikeldata Grund'!J62="","",'1. Artikeldata Grund'!J62=Tabeller!$J$3,"",'1. Artikeldata Grund'!J62=Tabeller!$J$4,"",'1. Artikeldata Grund'!J62=Tabeller!$J$5,LEFT('1. Artikeldata Grund'!J62,1),'1. Artikeldata Grund'!J62=Tabeller!$J$6,LEFT('1. Artikeldata Grund'!J62,1),'1. Artikeldata Grund'!J62=Tabeller!$J$7,LEFT('1. Artikeldata Grund'!J62,1))</f>
        <v/>
      </c>
      <c r="AW62" s="27"/>
      <c r="AX62" s="27">
        <f>IF('APH Kategorichef'!J62=Tabeller!$AH$4,2,1)</f>
        <v>1</v>
      </c>
      <c r="AY62" s="27" t="str" cm="1">
        <f t="array" ref="AY62">IF('APH Kategorichef'!J62=Tabeller!$AH$4,99,IFERROR(_xlfn.IFS('4. Inköpsdata'!L62=25%,41,'4. Inköpsdata'!L62=12%,42,'4. Inköpsdata'!L62=6%,43,'4. Inköpsdata'!L62="Momsfritt",38),""))</f>
        <v/>
      </c>
      <c r="AZ62" s="52" t="e">
        <f>IF('APH Kategorichef'!J62=Tabeller!$AH$4,'4. Inköpsdata'!J62,ROUND('APH Kategorichef'!AA62,2))</f>
        <v>#VALUE!</v>
      </c>
      <c r="BA62" s="52" t="e">
        <f>IF('APH Kategorichef'!J62=Tabeller!$AH$4,0.01,ROUND('4. Inköpsdata'!J62,2))</f>
        <v>#VALUE!</v>
      </c>
      <c r="BB62" s="27" t="str">
        <f>TRIM(RIGHT('1. Artikeldata Grund'!G62,2))</f>
        <v/>
      </c>
      <c r="BC62" s="136"/>
      <c r="BD62" s="48" t="s">
        <v>182</v>
      </c>
      <c r="BE62" s="119"/>
      <c r="BF62" s="50" t="s">
        <v>184</v>
      </c>
      <c r="BG62" s="136"/>
      <c r="BH62" s="52"/>
      <c r="BI62" s="52"/>
      <c r="BJ62" s="52"/>
      <c r="BK62" s="52"/>
      <c r="BL62" s="53" t="s">
        <v>185</v>
      </c>
      <c r="BM62" s="452" t="str">
        <f>TRIM('1. Artikeldata Grund'!D62)</f>
        <v/>
      </c>
    </row>
    <row r="63" spans="1:65" x14ac:dyDescent="0.25">
      <c r="A63" s="21">
        <v>59</v>
      </c>
      <c r="B63" s="528" t="str">
        <f>'APH Kategorichef'!H63</f>
        <v>Välj…</v>
      </c>
      <c r="C63" s="528" t="str">
        <f>'APH Kategorichef'!J63</f>
        <v>Välj…</v>
      </c>
      <c r="D63" s="46">
        <f>'APH Kategorichef'!D63</f>
        <v>0</v>
      </c>
      <c r="E63" s="47" t="str">
        <f>TRIM(LEFT('1. Artikeldata Grund'!E63,30))</f>
        <v/>
      </c>
      <c r="F63" s="404" t="str">
        <f>IFERROR(TRIM(RIGHT('1. Artikeldata Grund'!E63,LEN('1. Artikeldata Grund'!E63)-30)),"")</f>
        <v/>
      </c>
      <c r="G63" s="48" t="str">
        <f>TRIM('APH Kategorichef'!K63)</f>
        <v>Välj….</v>
      </c>
      <c r="H63" s="27">
        <f>'APH Kategorichef'!L63</f>
        <v>910</v>
      </c>
      <c r="I63" s="27">
        <v>99</v>
      </c>
      <c r="J63" s="117"/>
      <c r="K63" s="48" t="s">
        <v>181</v>
      </c>
      <c r="L63" s="48" t="str">
        <f>IF('APH MD APH Specifika'!BD63="J","J","N")</f>
        <v>N</v>
      </c>
      <c r="M63" s="118"/>
      <c r="N63" s="48" t="s">
        <v>182</v>
      </c>
      <c r="O63" s="119"/>
      <c r="P63" s="48" t="s">
        <v>183</v>
      </c>
      <c r="Q63" s="27">
        <v>0</v>
      </c>
      <c r="R63" s="117"/>
      <c r="S63" s="117"/>
      <c r="T63" s="117"/>
      <c r="U63" s="117"/>
      <c r="V63" s="117"/>
      <c r="W63" s="27">
        <v>1</v>
      </c>
      <c r="X63" s="27">
        <v>1</v>
      </c>
      <c r="Y63" s="48" t="s">
        <v>182</v>
      </c>
      <c r="Z63" s="48" t="s">
        <v>182</v>
      </c>
      <c r="AA63" s="48" t="s">
        <v>182</v>
      </c>
      <c r="AB63" s="119"/>
      <c r="AC63" s="119"/>
      <c r="AD63" s="119"/>
      <c r="AE63" s="119"/>
      <c r="AF63" s="119"/>
      <c r="AG63" s="119"/>
      <c r="AH63" s="48" t="s">
        <v>182</v>
      </c>
      <c r="AI63" s="27" t="str">
        <f>TRIM(LEFT('1. Artikeldata Grund'!G63,6))</f>
        <v/>
      </c>
      <c r="AJ63" s="491" cm="1">
        <f t="array" ref="AJ63">_xlfn.IFS(AV63="1",20,AV63="2",20,AV63="3",20,AV63="0",99,AV63="",99)</f>
        <v>99</v>
      </c>
      <c r="AK63" s="50" t="s">
        <v>184</v>
      </c>
      <c r="AL63" s="50" t="s">
        <v>184</v>
      </c>
      <c r="AM63" s="117"/>
      <c r="AN63" s="48"/>
      <c r="AO63" s="48"/>
      <c r="AP63" s="48" t="str">
        <f>'4. Inköpsdata'!E63</f>
        <v>ST</v>
      </c>
      <c r="AQ63" s="51">
        <f>'4. Inköpsdata'!G63</f>
        <v>1</v>
      </c>
      <c r="AR63" s="27" t="str">
        <f>TRIM('APH Kategorichef'!N63)</f>
        <v/>
      </c>
      <c r="AS63" s="118"/>
      <c r="AT63" s="48" t="str">
        <f>LEFT('1. Artikeldata Grund'!H63,2)</f>
        <v>Vä</v>
      </c>
      <c r="AU63" s="27" t="str" cm="1">
        <f t="array" ref="AU63">_xlfn.IFS('1. Artikeldata Grund'!I63="","",'1. Artikeldata Grund'!I63=Tabeller!$I$3,"",'1. Artikeldata Grund'!I63=Tabeller!$I$4,"",'1. Artikeldata Grund'!I63=Tabeller!$I$5,LEFT('1. Artikeldata Grund'!I63,1),'1. Artikeldata Grund'!I63=Tabeller!$I$6,LEFT('1. Artikeldata Grund'!I63,1))</f>
        <v/>
      </c>
      <c r="AV63" s="27" t="str" cm="1">
        <f t="array" ref="AV63">_xlfn.IFS('1. Artikeldata Grund'!J63="","",'1. Artikeldata Grund'!J63=Tabeller!$J$3,"",'1. Artikeldata Grund'!J63=Tabeller!$J$4,"",'1. Artikeldata Grund'!J63=Tabeller!$J$5,LEFT('1. Artikeldata Grund'!J63,1),'1. Artikeldata Grund'!J63=Tabeller!$J$6,LEFT('1. Artikeldata Grund'!J63,1),'1. Artikeldata Grund'!J63=Tabeller!$J$7,LEFT('1. Artikeldata Grund'!J63,1))</f>
        <v/>
      </c>
      <c r="AW63" s="27"/>
      <c r="AX63" s="27">
        <f>IF('APH Kategorichef'!J63=Tabeller!$AH$4,2,1)</f>
        <v>1</v>
      </c>
      <c r="AY63" s="27" t="str" cm="1">
        <f t="array" ref="AY63">IF('APH Kategorichef'!J63=Tabeller!$AH$4,99,IFERROR(_xlfn.IFS('4. Inköpsdata'!L63=25%,41,'4. Inköpsdata'!L63=12%,42,'4. Inköpsdata'!L63=6%,43,'4. Inköpsdata'!L63="Momsfritt",38),""))</f>
        <v/>
      </c>
      <c r="AZ63" s="52" t="e">
        <f>IF('APH Kategorichef'!J63=Tabeller!$AH$4,'4. Inköpsdata'!J63,ROUND('APH Kategorichef'!AA63,2))</f>
        <v>#VALUE!</v>
      </c>
      <c r="BA63" s="52" t="e">
        <f>IF('APH Kategorichef'!J63=Tabeller!$AH$4,0.01,ROUND('4. Inköpsdata'!J63,2))</f>
        <v>#VALUE!</v>
      </c>
      <c r="BB63" s="27" t="str">
        <f>TRIM(RIGHT('1. Artikeldata Grund'!G63,2))</f>
        <v/>
      </c>
      <c r="BC63" s="136"/>
      <c r="BD63" s="48" t="s">
        <v>182</v>
      </c>
      <c r="BE63" s="119"/>
      <c r="BF63" s="50" t="s">
        <v>184</v>
      </c>
      <c r="BG63" s="136"/>
      <c r="BH63" s="52"/>
      <c r="BI63" s="52"/>
      <c r="BJ63" s="52"/>
      <c r="BK63" s="52"/>
      <c r="BL63" s="53" t="s">
        <v>185</v>
      </c>
      <c r="BM63" s="452" t="str">
        <f>TRIM('1. Artikeldata Grund'!D63)</f>
        <v/>
      </c>
    </row>
    <row r="64" spans="1:65" x14ac:dyDescent="0.25">
      <c r="A64" s="21">
        <v>60</v>
      </c>
      <c r="B64" s="528" t="str">
        <f>'APH Kategorichef'!H64</f>
        <v>Välj…</v>
      </c>
      <c r="C64" s="528" t="str">
        <f>'APH Kategorichef'!J64</f>
        <v>Välj…</v>
      </c>
      <c r="D64" s="46">
        <f>'APH Kategorichef'!D64</f>
        <v>0</v>
      </c>
      <c r="E64" s="47" t="str">
        <f>TRIM(LEFT('1. Artikeldata Grund'!E64,30))</f>
        <v/>
      </c>
      <c r="F64" s="404" t="str">
        <f>IFERROR(TRIM(RIGHT('1. Artikeldata Grund'!E64,LEN('1. Artikeldata Grund'!E64)-30)),"")</f>
        <v/>
      </c>
      <c r="G64" s="48" t="str">
        <f>TRIM('APH Kategorichef'!K64)</f>
        <v>Välj….</v>
      </c>
      <c r="H64" s="27">
        <f>'APH Kategorichef'!L64</f>
        <v>910</v>
      </c>
      <c r="I64" s="27">
        <v>99</v>
      </c>
      <c r="J64" s="117"/>
      <c r="K64" s="48" t="s">
        <v>181</v>
      </c>
      <c r="L64" s="48" t="str">
        <f>IF('APH MD APH Specifika'!BD64="J","J","N")</f>
        <v>N</v>
      </c>
      <c r="M64" s="118"/>
      <c r="N64" s="48" t="s">
        <v>182</v>
      </c>
      <c r="O64" s="119"/>
      <c r="P64" s="48" t="s">
        <v>183</v>
      </c>
      <c r="Q64" s="27">
        <v>0</v>
      </c>
      <c r="R64" s="117"/>
      <c r="S64" s="117"/>
      <c r="T64" s="117"/>
      <c r="U64" s="117"/>
      <c r="V64" s="117"/>
      <c r="W64" s="27">
        <v>1</v>
      </c>
      <c r="X64" s="27">
        <v>1</v>
      </c>
      <c r="Y64" s="48" t="s">
        <v>182</v>
      </c>
      <c r="Z64" s="48" t="s">
        <v>182</v>
      </c>
      <c r="AA64" s="48" t="s">
        <v>182</v>
      </c>
      <c r="AB64" s="119"/>
      <c r="AC64" s="119"/>
      <c r="AD64" s="119"/>
      <c r="AE64" s="119"/>
      <c r="AF64" s="119"/>
      <c r="AG64" s="119"/>
      <c r="AH64" s="48" t="s">
        <v>182</v>
      </c>
      <c r="AI64" s="27" t="str">
        <f>TRIM(LEFT('1. Artikeldata Grund'!G64,6))</f>
        <v/>
      </c>
      <c r="AJ64" s="491" cm="1">
        <f t="array" ref="AJ64">_xlfn.IFS(AV64="1",20,AV64="2",20,AV64="3",20,AV64="0",99,AV64="",99)</f>
        <v>99</v>
      </c>
      <c r="AK64" s="50" t="s">
        <v>184</v>
      </c>
      <c r="AL64" s="50" t="s">
        <v>184</v>
      </c>
      <c r="AM64" s="117"/>
      <c r="AN64" s="48"/>
      <c r="AO64" s="48"/>
      <c r="AP64" s="48" t="str">
        <f>'4. Inköpsdata'!E64</f>
        <v>ST</v>
      </c>
      <c r="AQ64" s="51">
        <f>'4. Inköpsdata'!G64</f>
        <v>1</v>
      </c>
      <c r="AR64" s="27" t="str">
        <f>TRIM('APH Kategorichef'!N64)</f>
        <v/>
      </c>
      <c r="AS64" s="118"/>
      <c r="AT64" s="48" t="str">
        <f>LEFT('1. Artikeldata Grund'!H64,2)</f>
        <v>Vä</v>
      </c>
      <c r="AU64" s="27" t="str" cm="1">
        <f t="array" ref="AU64">_xlfn.IFS('1. Artikeldata Grund'!I64="","",'1. Artikeldata Grund'!I64=Tabeller!$I$3,"",'1. Artikeldata Grund'!I64=Tabeller!$I$4,"",'1. Artikeldata Grund'!I64=Tabeller!$I$5,LEFT('1. Artikeldata Grund'!I64,1),'1. Artikeldata Grund'!I64=Tabeller!$I$6,LEFT('1. Artikeldata Grund'!I64,1))</f>
        <v/>
      </c>
      <c r="AV64" s="27" t="str" cm="1">
        <f t="array" ref="AV64">_xlfn.IFS('1. Artikeldata Grund'!J64="","",'1. Artikeldata Grund'!J64=Tabeller!$J$3,"",'1. Artikeldata Grund'!J64=Tabeller!$J$4,"",'1. Artikeldata Grund'!J64=Tabeller!$J$5,LEFT('1. Artikeldata Grund'!J64,1),'1. Artikeldata Grund'!J64=Tabeller!$J$6,LEFT('1. Artikeldata Grund'!J64,1),'1. Artikeldata Grund'!J64=Tabeller!$J$7,LEFT('1. Artikeldata Grund'!J64,1))</f>
        <v/>
      </c>
      <c r="AW64" s="27"/>
      <c r="AX64" s="27">
        <f>IF('APH Kategorichef'!J64=Tabeller!$AH$4,2,1)</f>
        <v>1</v>
      </c>
      <c r="AY64" s="27" t="str" cm="1">
        <f t="array" ref="AY64">IF('APH Kategorichef'!J64=Tabeller!$AH$4,99,IFERROR(_xlfn.IFS('4. Inköpsdata'!L64=25%,41,'4. Inköpsdata'!L64=12%,42,'4. Inköpsdata'!L64=6%,43,'4. Inköpsdata'!L64="Momsfritt",38),""))</f>
        <v/>
      </c>
      <c r="AZ64" s="52" t="e">
        <f>IF('APH Kategorichef'!J64=Tabeller!$AH$4,'4. Inköpsdata'!J64,ROUND('APH Kategorichef'!AA64,2))</f>
        <v>#VALUE!</v>
      </c>
      <c r="BA64" s="52" t="e">
        <f>IF('APH Kategorichef'!J64=Tabeller!$AH$4,0.01,ROUND('4. Inköpsdata'!J64,2))</f>
        <v>#VALUE!</v>
      </c>
      <c r="BB64" s="27" t="str">
        <f>TRIM(RIGHT('1. Artikeldata Grund'!G64,2))</f>
        <v/>
      </c>
      <c r="BC64" s="136"/>
      <c r="BD64" s="48" t="s">
        <v>182</v>
      </c>
      <c r="BE64" s="119"/>
      <c r="BF64" s="50" t="s">
        <v>184</v>
      </c>
      <c r="BG64" s="136"/>
      <c r="BH64" s="52"/>
      <c r="BI64" s="52"/>
      <c r="BJ64" s="52"/>
      <c r="BK64" s="52"/>
      <c r="BL64" s="53" t="s">
        <v>185</v>
      </c>
      <c r="BM64" s="452" t="str">
        <f>TRIM('1. Artikeldata Grund'!D64)</f>
        <v/>
      </c>
    </row>
    <row r="65" spans="1:65" x14ac:dyDescent="0.25">
      <c r="A65" s="21">
        <v>61</v>
      </c>
      <c r="B65" s="528" t="str">
        <f>'APH Kategorichef'!H65</f>
        <v>Välj…</v>
      </c>
      <c r="C65" s="528" t="str">
        <f>'APH Kategorichef'!J65</f>
        <v>Välj…</v>
      </c>
      <c r="D65" s="46">
        <f>'APH Kategorichef'!D65</f>
        <v>0</v>
      </c>
      <c r="E65" s="47" t="str">
        <f>TRIM(LEFT('1. Artikeldata Grund'!E65,30))</f>
        <v/>
      </c>
      <c r="F65" s="404" t="str">
        <f>IFERROR(TRIM(RIGHT('1. Artikeldata Grund'!E65,LEN('1. Artikeldata Grund'!E65)-30)),"")</f>
        <v/>
      </c>
      <c r="G65" s="48" t="str">
        <f>TRIM('APH Kategorichef'!K65)</f>
        <v>Välj….</v>
      </c>
      <c r="H65" s="27">
        <f>'APH Kategorichef'!L65</f>
        <v>910</v>
      </c>
      <c r="I65" s="27">
        <v>99</v>
      </c>
      <c r="J65" s="117"/>
      <c r="K65" s="48" t="s">
        <v>181</v>
      </c>
      <c r="L65" s="48" t="str">
        <f>IF('APH MD APH Specifika'!BD65="J","J","N")</f>
        <v>N</v>
      </c>
      <c r="M65" s="118"/>
      <c r="N65" s="48" t="s">
        <v>182</v>
      </c>
      <c r="O65" s="119"/>
      <c r="P65" s="48" t="s">
        <v>183</v>
      </c>
      <c r="Q65" s="27">
        <v>0</v>
      </c>
      <c r="R65" s="117"/>
      <c r="S65" s="117"/>
      <c r="T65" s="117"/>
      <c r="U65" s="117"/>
      <c r="V65" s="117"/>
      <c r="W65" s="27">
        <v>1</v>
      </c>
      <c r="X65" s="27">
        <v>1</v>
      </c>
      <c r="Y65" s="48" t="s">
        <v>182</v>
      </c>
      <c r="Z65" s="48" t="s">
        <v>182</v>
      </c>
      <c r="AA65" s="48" t="s">
        <v>182</v>
      </c>
      <c r="AB65" s="119"/>
      <c r="AC65" s="119"/>
      <c r="AD65" s="119"/>
      <c r="AE65" s="119"/>
      <c r="AF65" s="119"/>
      <c r="AG65" s="119"/>
      <c r="AH65" s="48" t="s">
        <v>182</v>
      </c>
      <c r="AI65" s="27" t="str">
        <f>TRIM(LEFT('1. Artikeldata Grund'!G65,6))</f>
        <v/>
      </c>
      <c r="AJ65" s="491" cm="1">
        <f t="array" ref="AJ65">_xlfn.IFS(AV65="1",20,AV65="2",20,AV65="3",20,AV65="0",99,AV65="",99)</f>
        <v>99</v>
      </c>
      <c r="AK65" s="50" t="s">
        <v>184</v>
      </c>
      <c r="AL65" s="50" t="s">
        <v>184</v>
      </c>
      <c r="AM65" s="117"/>
      <c r="AN65" s="48"/>
      <c r="AO65" s="48"/>
      <c r="AP65" s="48" t="str">
        <f>'4. Inköpsdata'!E65</f>
        <v>ST</v>
      </c>
      <c r="AQ65" s="51">
        <f>'4. Inköpsdata'!G65</f>
        <v>1</v>
      </c>
      <c r="AR65" s="27" t="str">
        <f>TRIM('APH Kategorichef'!N65)</f>
        <v/>
      </c>
      <c r="AS65" s="118"/>
      <c r="AT65" s="48" t="str">
        <f>LEFT('1. Artikeldata Grund'!H65,2)</f>
        <v>Vä</v>
      </c>
      <c r="AU65" s="27" t="str" cm="1">
        <f t="array" ref="AU65">_xlfn.IFS('1. Artikeldata Grund'!I65="","",'1. Artikeldata Grund'!I65=Tabeller!$I$3,"",'1. Artikeldata Grund'!I65=Tabeller!$I$4,"",'1. Artikeldata Grund'!I65=Tabeller!$I$5,LEFT('1. Artikeldata Grund'!I65,1),'1. Artikeldata Grund'!I65=Tabeller!$I$6,LEFT('1. Artikeldata Grund'!I65,1))</f>
        <v/>
      </c>
      <c r="AV65" s="27" t="str" cm="1">
        <f t="array" ref="AV65">_xlfn.IFS('1. Artikeldata Grund'!J65="","",'1. Artikeldata Grund'!J65=Tabeller!$J$3,"",'1. Artikeldata Grund'!J65=Tabeller!$J$4,"",'1. Artikeldata Grund'!J65=Tabeller!$J$5,LEFT('1. Artikeldata Grund'!J65,1),'1. Artikeldata Grund'!J65=Tabeller!$J$6,LEFT('1. Artikeldata Grund'!J65,1),'1. Artikeldata Grund'!J65=Tabeller!$J$7,LEFT('1. Artikeldata Grund'!J65,1))</f>
        <v/>
      </c>
      <c r="AW65" s="27"/>
      <c r="AX65" s="27">
        <f>IF('APH Kategorichef'!J65=Tabeller!$AH$4,2,1)</f>
        <v>1</v>
      </c>
      <c r="AY65" s="27" t="str" cm="1">
        <f t="array" ref="AY65">IF('APH Kategorichef'!J65=Tabeller!$AH$4,99,IFERROR(_xlfn.IFS('4. Inköpsdata'!L65=25%,41,'4. Inköpsdata'!L65=12%,42,'4. Inköpsdata'!L65=6%,43,'4. Inköpsdata'!L65="Momsfritt",38),""))</f>
        <v/>
      </c>
      <c r="AZ65" s="52" t="e">
        <f>IF('APH Kategorichef'!J65=Tabeller!$AH$4,'4. Inköpsdata'!J65,ROUND('APH Kategorichef'!AA65,2))</f>
        <v>#VALUE!</v>
      </c>
      <c r="BA65" s="52" t="e">
        <f>IF('APH Kategorichef'!J65=Tabeller!$AH$4,0.01,ROUND('4. Inköpsdata'!J65,2))</f>
        <v>#VALUE!</v>
      </c>
      <c r="BB65" s="27" t="str">
        <f>TRIM(RIGHT('1. Artikeldata Grund'!G65,2))</f>
        <v/>
      </c>
      <c r="BC65" s="136"/>
      <c r="BD65" s="48" t="s">
        <v>182</v>
      </c>
      <c r="BE65" s="119"/>
      <c r="BF65" s="50" t="s">
        <v>184</v>
      </c>
      <c r="BG65" s="136"/>
      <c r="BH65" s="52"/>
      <c r="BI65" s="52"/>
      <c r="BJ65" s="52"/>
      <c r="BK65" s="52"/>
      <c r="BL65" s="53" t="s">
        <v>185</v>
      </c>
      <c r="BM65" s="452" t="str">
        <f>TRIM('1. Artikeldata Grund'!D65)</f>
        <v/>
      </c>
    </row>
    <row r="66" spans="1:65" x14ac:dyDescent="0.25">
      <c r="A66" s="21">
        <v>62</v>
      </c>
      <c r="B66" s="528" t="str">
        <f>'APH Kategorichef'!H66</f>
        <v>Välj…</v>
      </c>
      <c r="C66" s="528" t="str">
        <f>'APH Kategorichef'!J66</f>
        <v>Välj…</v>
      </c>
      <c r="D66" s="46">
        <f>'APH Kategorichef'!D66</f>
        <v>0</v>
      </c>
      <c r="E66" s="47" t="str">
        <f>TRIM(LEFT('1. Artikeldata Grund'!E66,30))</f>
        <v/>
      </c>
      <c r="F66" s="404" t="str">
        <f>IFERROR(TRIM(RIGHT('1. Artikeldata Grund'!E66,LEN('1. Artikeldata Grund'!E66)-30)),"")</f>
        <v/>
      </c>
      <c r="G66" s="48" t="str">
        <f>TRIM('APH Kategorichef'!K66)</f>
        <v>Välj….</v>
      </c>
      <c r="H66" s="27">
        <f>'APH Kategorichef'!L66</f>
        <v>910</v>
      </c>
      <c r="I66" s="27">
        <v>99</v>
      </c>
      <c r="J66" s="117"/>
      <c r="K66" s="48" t="s">
        <v>181</v>
      </c>
      <c r="L66" s="48" t="str">
        <f>IF('APH MD APH Specifika'!BD66="J","J","N")</f>
        <v>N</v>
      </c>
      <c r="M66" s="118"/>
      <c r="N66" s="48" t="s">
        <v>182</v>
      </c>
      <c r="O66" s="119"/>
      <c r="P66" s="48" t="s">
        <v>183</v>
      </c>
      <c r="Q66" s="27">
        <v>0</v>
      </c>
      <c r="R66" s="117"/>
      <c r="S66" s="117"/>
      <c r="T66" s="117"/>
      <c r="U66" s="117"/>
      <c r="V66" s="117"/>
      <c r="W66" s="27">
        <v>1</v>
      </c>
      <c r="X66" s="27">
        <v>1</v>
      </c>
      <c r="Y66" s="48" t="s">
        <v>182</v>
      </c>
      <c r="Z66" s="48" t="s">
        <v>182</v>
      </c>
      <c r="AA66" s="48" t="s">
        <v>182</v>
      </c>
      <c r="AB66" s="119"/>
      <c r="AC66" s="119"/>
      <c r="AD66" s="119"/>
      <c r="AE66" s="119"/>
      <c r="AF66" s="119"/>
      <c r="AG66" s="119"/>
      <c r="AH66" s="48" t="s">
        <v>182</v>
      </c>
      <c r="AI66" s="27" t="str">
        <f>TRIM(LEFT('1. Artikeldata Grund'!G66,6))</f>
        <v/>
      </c>
      <c r="AJ66" s="491" cm="1">
        <f t="array" ref="AJ66">_xlfn.IFS(AV66="1",20,AV66="2",20,AV66="3",20,AV66="0",99,AV66="",99)</f>
        <v>99</v>
      </c>
      <c r="AK66" s="50" t="s">
        <v>184</v>
      </c>
      <c r="AL66" s="50" t="s">
        <v>184</v>
      </c>
      <c r="AM66" s="117"/>
      <c r="AN66" s="48"/>
      <c r="AO66" s="48"/>
      <c r="AP66" s="48" t="str">
        <f>'4. Inköpsdata'!E66</f>
        <v>ST</v>
      </c>
      <c r="AQ66" s="51">
        <f>'4. Inköpsdata'!G66</f>
        <v>1</v>
      </c>
      <c r="AR66" s="27" t="str">
        <f>TRIM('APH Kategorichef'!N66)</f>
        <v/>
      </c>
      <c r="AS66" s="118"/>
      <c r="AT66" s="48" t="str">
        <f>LEFT('1. Artikeldata Grund'!H66,2)</f>
        <v>Vä</v>
      </c>
      <c r="AU66" s="27" t="str" cm="1">
        <f t="array" ref="AU66">_xlfn.IFS('1. Artikeldata Grund'!I66="","",'1. Artikeldata Grund'!I66=Tabeller!$I$3,"",'1. Artikeldata Grund'!I66=Tabeller!$I$4,"",'1. Artikeldata Grund'!I66=Tabeller!$I$5,LEFT('1. Artikeldata Grund'!I66,1),'1. Artikeldata Grund'!I66=Tabeller!$I$6,LEFT('1. Artikeldata Grund'!I66,1))</f>
        <v/>
      </c>
      <c r="AV66" s="27" t="str" cm="1">
        <f t="array" ref="AV66">_xlfn.IFS('1. Artikeldata Grund'!J66="","",'1. Artikeldata Grund'!J66=Tabeller!$J$3,"",'1. Artikeldata Grund'!J66=Tabeller!$J$4,"",'1. Artikeldata Grund'!J66=Tabeller!$J$5,LEFT('1. Artikeldata Grund'!J66,1),'1. Artikeldata Grund'!J66=Tabeller!$J$6,LEFT('1. Artikeldata Grund'!J66,1),'1. Artikeldata Grund'!J66=Tabeller!$J$7,LEFT('1. Artikeldata Grund'!J66,1))</f>
        <v/>
      </c>
      <c r="AW66" s="27"/>
      <c r="AX66" s="27">
        <f>IF('APH Kategorichef'!J66=Tabeller!$AH$4,2,1)</f>
        <v>1</v>
      </c>
      <c r="AY66" s="27" t="str" cm="1">
        <f t="array" ref="AY66">IF('APH Kategorichef'!J66=Tabeller!$AH$4,99,IFERROR(_xlfn.IFS('4. Inköpsdata'!L66=25%,41,'4. Inköpsdata'!L66=12%,42,'4. Inköpsdata'!L66=6%,43,'4. Inköpsdata'!L66="Momsfritt",38),""))</f>
        <v/>
      </c>
      <c r="AZ66" s="52" t="e">
        <f>IF('APH Kategorichef'!J66=Tabeller!$AH$4,'4. Inköpsdata'!J66,ROUND('APH Kategorichef'!AA66,2))</f>
        <v>#VALUE!</v>
      </c>
      <c r="BA66" s="52" t="e">
        <f>IF('APH Kategorichef'!J66=Tabeller!$AH$4,0.01,ROUND('4. Inköpsdata'!J66,2))</f>
        <v>#VALUE!</v>
      </c>
      <c r="BB66" s="27" t="str">
        <f>TRIM(RIGHT('1. Artikeldata Grund'!G66,2))</f>
        <v/>
      </c>
      <c r="BC66" s="136"/>
      <c r="BD66" s="48" t="s">
        <v>182</v>
      </c>
      <c r="BE66" s="119"/>
      <c r="BF66" s="50" t="s">
        <v>184</v>
      </c>
      <c r="BG66" s="136"/>
      <c r="BH66" s="52"/>
      <c r="BI66" s="52"/>
      <c r="BJ66" s="52"/>
      <c r="BK66" s="52"/>
      <c r="BL66" s="53" t="s">
        <v>185</v>
      </c>
      <c r="BM66" s="452" t="str">
        <f>TRIM('1. Artikeldata Grund'!D66)</f>
        <v/>
      </c>
    </row>
    <row r="67" spans="1:65" x14ac:dyDescent="0.25">
      <c r="A67" s="21">
        <v>63</v>
      </c>
      <c r="B67" s="528" t="str">
        <f>'APH Kategorichef'!H67</f>
        <v>Välj…</v>
      </c>
      <c r="C67" s="528" t="str">
        <f>'APH Kategorichef'!J67</f>
        <v>Välj…</v>
      </c>
      <c r="D67" s="46">
        <f>'APH Kategorichef'!D67</f>
        <v>0</v>
      </c>
      <c r="E67" s="47" t="str">
        <f>TRIM(LEFT('1. Artikeldata Grund'!E67,30))</f>
        <v/>
      </c>
      <c r="F67" s="404" t="str">
        <f>IFERROR(TRIM(RIGHT('1. Artikeldata Grund'!E67,LEN('1. Artikeldata Grund'!E67)-30)),"")</f>
        <v/>
      </c>
      <c r="G67" s="48" t="str">
        <f>TRIM('APH Kategorichef'!K67)</f>
        <v>Välj….</v>
      </c>
      <c r="H67" s="27">
        <f>'APH Kategorichef'!L67</f>
        <v>910</v>
      </c>
      <c r="I67" s="27">
        <v>99</v>
      </c>
      <c r="J67" s="117"/>
      <c r="K67" s="48" t="s">
        <v>181</v>
      </c>
      <c r="L67" s="48" t="str">
        <f>IF('APH MD APH Specifika'!BD67="J","J","N")</f>
        <v>N</v>
      </c>
      <c r="M67" s="118"/>
      <c r="N67" s="48" t="s">
        <v>182</v>
      </c>
      <c r="O67" s="119"/>
      <c r="P67" s="48" t="s">
        <v>183</v>
      </c>
      <c r="Q67" s="27">
        <v>0</v>
      </c>
      <c r="R67" s="117"/>
      <c r="S67" s="117"/>
      <c r="T67" s="117"/>
      <c r="U67" s="117"/>
      <c r="V67" s="117"/>
      <c r="W67" s="27">
        <v>1</v>
      </c>
      <c r="X67" s="27">
        <v>1</v>
      </c>
      <c r="Y67" s="48" t="s">
        <v>182</v>
      </c>
      <c r="Z67" s="48" t="s">
        <v>182</v>
      </c>
      <c r="AA67" s="48" t="s">
        <v>182</v>
      </c>
      <c r="AB67" s="119"/>
      <c r="AC67" s="119"/>
      <c r="AD67" s="119"/>
      <c r="AE67" s="119"/>
      <c r="AF67" s="119"/>
      <c r="AG67" s="119"/>
      <c r="AH67" s="48" t="s">
        <v>182</v>
      </c>
      <c r="AI67" s="27" t="str">
        <f>TRIM(LEFT('1. Artikeldata Grund'!G67,6))</f>
        <v/>
      </c>
      <c r="AJ67" s="491" cm="1">
        <f t="array" ref="AJ67">_xlfn.IFS(AV67="1",20,AV67="2",20,AV67="3",20,AV67="0",99,AV67="",99)</f>
        <v>99</v>
      </c>
      <c r="AK67" s="50" t="s">
        <v>184</v>
      </c>
      <c r="AL67" s="50" t="s">
        <v>184</v>
      </c>
      <c r="AM67" s="117"/>
      <c r="AN67" s="48"/>
      <c r="AO67" s="48"/>
      <c r="AP67" s="48" t="str">
        <f>'4. Inköpsdata'!E67</f>
        <v>ST</v>
      </c>
      <c r="AQ67" s="51">
        <f>'4. Inköpsdata'!G67</f>
        <v>1</v>
      </c>
      <c r="AR67" s="27" t="str">
        <f>TRIM('APH Kategorichef'!N67)</f>
        <v/>
      </c>
      <c r="AS67" s="118"/>
      <c r="AT67" s="48" t="str">
        <f>LEFT('1. Artikeldata Grund'!H67,2)</f>
        <v>Vä</v>
      </c>
      <c r="AU67" s="27" t="str" cm="1">
        <f t="array" ref="AU67">_xlfn.IFS('1. Artikeldata Grund'!I67="","",'1. Artikeldata Grund'!I67=Tabeller!$I$3,"",'1. Artikeldata Grund'!I67=Tabeller!$I$4,"",'1. Artikeldata Grund'!I67=Tabeller!$I$5,LEFT('1. Artikeldata Grund'!I67,1),'1. Artikeldata Grund'!I67=Tabeller!$I$6,LEFT('1. Artikeldata Grund'!I67,1))</f>
        <v/>
      </c>
      <c r="AV67" s="27" t="str" cm="1">
        <f t="array" ref="AV67">_xlfn.IFS('1. Artikeldata Grund'!J67="","",'1. Artikeldata Grund'!J67=Tabeller!$J$3,"",'1. Artikeldata Grund'!J67=Tabeller!$J$4,"",'1. Artikeldata Grund'!J67=Tabeller!$J$5,LEFT('1. Artikeldata Grund'!J67,1),'1. Artikeldata Grund'!J67=Tabeller!$J$6,LEFT('1. Artikeldata Grund'!J67,1),'1. Artikeldata Grund'!J67=Tabeller!$J$7,LEFT('1. Artikeldata Grund'!J67,1))</f>
        <v/>
      </c>
      <c r="AW67" s="27"/>
      <c r="AX67" s="27">
        <f>IF('APH Kategorichef'!J67=Tabeller!$AH$4,2,1)</f>
        <v>1</v>
      </c>
      <c r="AY67" s="27" t="str" cm="1">
        <f t="array" ref="AY67">IF('APH Kategorichef'!J67=Tabeller!$AH$4,99,IFERROR(_xlfn.IFS('4. Inköpsdata'!L67=25%,41,'4. Inköpsdata'!L67=12%,42,'4. Inköpsdata'!L67=6%,43,'4. Inköpsdata'!L67="Momsfritt",38),""))</f>
        <v/>
      </c>
      <c r="AZ67" s="52" t="e">
        <f>IF('APH Kategorichef'!J67=Tabeller!$AH$4,'4. Inköpsdata'!J67,ROUND('APH Kategorichef'!AA67,2))</f>
        <v>#VALUE!</v>
      </c>
      <c r="BA67" s="52" t="e">
        <f>IF('APH Kategorichef'!J67=Tabeller!$AH$4,0.01,ROUND('4. Inköpsdata'!J67,2))</f>
        <v>#VALUE!</v>
      </c>
      <c r="BB67" s="27" t="str">
        <f>TRIM(RIGHT('1. Artikeldata Grund'!G67,2))</f>
        <v/>
      </c>
      <c r="BC67" s="136"/>
      <c r="BD67" s="48" t="s">
        <v>182</v>
      </c>
      <c r="BE67" s="119"/>
      <c r="BF67" s="50" t="s">
        <v>184</v>
      </c>
      <c r="BG67" s="136"/>
      <c r="BH67" s="52"/>
      <c r="BI67" s="52"/>
      <c r="BJ67" s="52"/>
      <c r="BK67" s="52"/>
      <c r="BL67" s="53" t="s">
        <v>185</v>
      </c>
      <c r="BM67" s="452" t="str">
        <f>TRIM('1. Artikeldata Grund'!D67)</f>
        <v/>
      </c>
    </row>
    <row r="68" spans="1:65" x14ac:dyDescent="0.25">
      <c r="A68" s="21">
        <v>64</v>
      </c>
      <c r="B68" s="528" t="str">
        <f>'APH Kategorichef'!H68</f>
        <v>Välj…</v>
      </c>
      <c r="C68" s="528" t="str">
        <f>'APH Kategorichef'!J68</f>
        <v>Välj…</v>
      </c>
      <c r="D68" s="46">
        <f>'APH Kategorichef'!D68</f>
        <v>0</v>
      </c>
      <c r="E68" s="47" t="str">
        <f>TRIM(LEFT('1. Artikeldata Grund'!E68,30))</f>
        <v/>
      </c>
      <c r="F68" s="404" t="str">
        <f>IFERROR(TRIM(RIGHT('1. Artikeldata Grund'!E68,LEN('1. Artikeldata Grund'!E68)-30)),"")</f>
        <v/>
      </c>
      <c r="G68" s="48" t="str">
        <f>TRIM('APH Kategorichef'!K68)</f>
        <v>Välj….</v>
      </c>
      <c r="H68" s="27">
        <f>'APH Kategorichef'!L68</f>
        <v>910</v>
      </c>
      <c r="I68" s="27">
        <v>99</v>
      </c>
      <c r="J68" s="117"/>
      <c r="K68" s="48" t="s">
        <v>181</v>
      </c>
      <c r="L68" s="48" t="str">
        <f>IF('APH MD APH Specifika'!BD68="J","J","N")</f>
        <v>N</v>
      </c>
      <c r="M68" s="118"/>
      <c r="N68" s="48" t="s">
        <v>182</v>
      </c>
      <c r="O68" s="119"/>
      <c r="P68" s="48" t="s">
        <v>183</v>
      </c>
      <c r="Q68" s="27">
        <v>0</v>
      </c>
      <c r="R68" s="117"/>
      <c r="S68" s="117"/>
      <c r="T68" s="117"/>
      <c r="U68" s="117"/>
      <c r="V68" s="117"/>
      <c r="W68" s="27">
        <v>1</v>
      </c>
      <c r="X68" s="27">
        <v>1</v>
      </c>
      <c r="Y68" s="48" t="s">
        <v>182</v>
      </c>
      <c r="Z68" s="48" t="s">
        <v>182</v>
      </c>
      <c r="AA68" s="48" t="s">
        <v>182</v>
      </c>
      <c r="AB68" s="119"/>
      <c r="AC68" s="119"/>
      <c r="AD68" s="119"/>
      <c r="AE68" s="119"/>
      <c r="AF68" s="119"/>
      <c r="AG68" s="119"/>
      <c r="AH68" s="48" t="s">
        <v>182</v>
      </c>
      <c r="AI68" s="27" t="str">
        <f>TRIM(LEFT('1. Artikeldata Grund'!G68,6))</f>
        <v/>
      </c>
      <c r="AJ68" s="491" cm="1">
        <f t="array" ref="AJ68">_xlfn.IFS(AV68="1",20,AV68="2",20,AV68="3",20,AV68="0",99,AV68="",99)</f>
        <v>99</v>
      </c>
      <c r="AK68" s="50" t="s">
        <v>184</v>
      </c>
      <c r="AL68" s="50" t="s">
        <v>184</v>
      </c>
      <c r="AM68" s="117"/>
      <c r="AN68" s="48"/>
      <c r="AO68" s="48"/>
      <c r="AP68" s="48" t="str">
        <f>'4. Inköpsdata'!E68</f>
        <v>ST</v>
      </c>
      <c r="AQ68" s="51">
        <f>'4. Inköpsdata'!G68</f>
        <v>1</v>
      </c>
      <c r="AR68" s="27" t="str">
        <f>TRIM('APH Kategorichef'!N68)</f>
        <v/>
      </c>
      <c r="AS68" s="118"/>
      <c r="AT68" s="48" t="str">
        <f>LEFT('1. Artikeldata Grund'!H68,2)</f>
        <v>Vä</v>
      </c>
      <c r="AU68" s="27" t="str" cm="1">
        <f t="array" ref="AU68">_xlfn.IFS('1. Artikeldata Grund'!I68="","",'1. Artikeldata Grund'!I68=Tabeller!$I$3,"",'1. Artikeldata Grund'!I68=Tabeller!$I$4,"",'1. Artikeldata Grund'!I68=Tabeller!$I$5,LEFT('1. Artikeldata Grund'!I68,1),'1. Artikeldata Grund'!I68=Tabeller!$I$6,LEFT('1. Artikeldata Grund'!I68,1))</f>
        <v/>
      </c>
      <c r="AV68" s="27" t="str" cm="1">
        <f t="array" ref="AV68">_xlfn.IFS('1. Artikeldata Grund'!J68="","",'1. Artikeldata Grund'!J68=Tabeller!$J$3,"",'1. Artikeldata Grund'!J68=Tabeller!$J$4,"",'1. Artikeldata Grund'!J68=Tabeller!$J$5,LEFT('1. Artikeldata Grund'!J68,1),'1. Artikeldata Grund'!J68=Tabeller!$J$6,LEFT('1. Artikeldata Grund'!J68,1),'1. Artikeldata Grund'!J68=Tabeller!$J$7,LEFT('1. Artikeldata Grund'!J68,1))</f>
        <v/>
      </c>
      <c r="AW68" s="27"/>
      <c r="AX68" s="27">
        <f>IF('APH Kategorichef'!J68=Tabeller!$AH$4,2,1)</f>
        <v>1</v>
      </c>
      <c r="AY68" s="27" t="str" cm="1">
        <f t="array" ref="AY68">IF('APH Kategorichef'!J68=Tabeller!$AH$4,99,IFERROR(_xlfn.IFS('4. Inköpsdata'!L68=25%,41,'4. Inköpsdata'!L68=12%,42,'4. Inköpsdata'!L68=6%,43,'4. Inköpsdata'!L68="Momsfritt",38),""))</f>
        <v/>
      </c>
      <c r="AZ68" s="52" t="e">
        <f>IF('APH Kategorichef'!J68=Tabeller!$AH$4,'4. Inköpsdata'!J68,ROUND('APH Kategorichef'!AA68,2))</f>
        <v>#VALUE!</v>
      </c>
      <c r="BA68" s="52" t="e">
        <f>IF('APH Kategorichef'!J68=Tabeller!$AH$4,0.01,ROUND('4. Inköpsdata'!J68,2))</f>
        <v>#VALUE!</v>
      </c>
      <c r="BB68" s="27" t="str">
        <f>TRIM(RIGHT('1. Artikeldata Grund'!G68,2))</f>
        <v/>
      </c>
      <c r="BC68" s="136"/>
      <c r="BD68" s="48" t="s">
        <v>182</v>
      </c>
      <c r="BE68" s="119"/>
      <c r="BF68" s="50" t="s">
        <v>184</v>
      </c>
      <c r="BG68" s="136"/>
      <c r="BH68" s="52"/>
      <c r="BI68" s="52"/>
      <c r="BJ68" s="52"/>
      <c r="BK68" s="52"/>
      <c r="BL68" s="53" t="s">
        <v>185</v>
      </c>
      <c r="BM68" s="452" t="str">
        <f>TRIM('1. Artikeldata Grund'!D68)</f>
        <v/>
      </c>
    </row>
    <row r="69" spans="1:65" x14ac:dyDescent="0.25">
      <c r="A69" s="21">
        <v>65</v>
      </c>
      <c r="B69" s="528" t="str">
        <f>'APH Kategorichef'!H69</f>
        <v>Välj…</v>
      </c>
      <c r="C69" s="528" t="str">
        <f>'APH Kategorichef'!J69</f>
        <v>Välj…</v>
      </c>
      <c r="D69" s="46">
        <f>'APH Kategorichef'!D69</f>
        <v>0</v>
      </c>
      <c r="E69" s="47" t="str">
        <f>TRIM(LEFT('1. Artikeldata Grund'!E69,30))</f>
        <v/>
      </c>
      <c r="F69" s="404" t="str">
        <f>IFERROR(TRIM(RIGHT('1. Artikeldata Grund'!E69,LEN('1. Artikeldata Grund'!E69)-30)),"")</f>
        <v/>
      </c>
      <c r="G69" s="48" t="str">
        <f>TRIM('APH Kategorichef'!K69)</f>
        <v>Välj….</v>
      </c>
      <c r="H69" s="27">
        <f>'APH Kategorichef'!L69</f>
        <v>910</v>
      </c>
      <c r="I69" s="27">
        <v>99</v>
      </c>
      <c r="J69" s="117"/>
      <c r="K69" s="48" t="s">
        <v>181</v>
      </c>
      <c r="L69" s="48" t="str">
        <f>IF('APH MD APH Specifika'!BD69="J","J","N")</f>
        <v>N</v>
      </c>
      <c r="M69" s="118"/>
      <c r="N69" s="48" t="s">
        <v>182</v>
      </c>
      <c r="O69" s="119"/>
      <c r="P69" s="48" t="s">
        <v>183</v>
      </c>
      <c r="Q69" s="27">
        <v>0</v>
      </c>
      <c r="R69" s="117"/>
      <c r="S69" s="117"/>
      <c r="T69" s="117"/>
      <c r="U69" s="117"/>
      <c r="V69" s="117"/>
      <c r="W69" s="27">
        <v>1</v>
      </c>
      <c r="X69" s="27">
        <v>1</v>
      </c>
      <c r="Y69" s="48" t="s">
        <v>182</v>
      </c>
      <c r="Z69" s="48" t="s">
        <v>182</v>
      </c>
      <c r="AA69" s="48" t="s">
        <v>182</v>
      </c>
      <c r="AB69" s="119"/>
      <c r="AC69" s="119"/>
      <c r="AD69" s="119"/>
      <c r="AE69" s="119"/>
      <c r="AF69" s="119"/>
      <c r="AG69" s="119"/>
      <c r="AH69" s="48" t="s">
        <v>182</v>
      </c>
      <c r="AI69" s="27" t="str">
        <f>TRIM(LEFT('1. Artikeldata Grund'!G69,6))</f>
        <v/>
      </c>
      <c r="AJ69" s="491" cm="1">
        <f t="array" ref="AJ69">_xlfn.IFS(AV69="1",20,AV69="2",20,AV69="3",20,AV69="0",99,AV69="",99)</f>
        <v>99</v>
      </c>
      <c r="AK69" s="50" t="s">
        <v>184</v>
      </c>
      <c r="AL69" s="50" t="s">
        <v>184</v>
      </c>
      <c r="AM69" s="117"/>
      <c r="AN69" s="48"/>
      <c r="AO69" s="48"/>
      <c r="AP69" s="48" t="str">
        <f>'4. Inköpsdata'!E69</f>
        <v>ST</v>
      </c>
      <c r="AQ69" s="51">
        <f>'4. Inköpsdata'!G69</f>
        <v>1</v>
      </c>
      <c r="AR69" s="27" t="str">
        <f>TRIM('APH Kategorichef'!N69)</f>
        <v/>
      </c>
      <c r="AS69" s="118"/>
      <c r="AT69" s="48" t="str">
        <f>LEFT('1. Artikeldata Grund'!H69,2)</f>
        <v>Vä</v>
      </c>
      <c r="AU69" s="27" t="str" cm="1">
        <f t="array" ref="AU69">_xlfn.IFS('1. Artikeldata Grund'!I69="","",'1. Artikeldata Grund'!I69=Tabeller!$I$3,"",'1. Artikeldata Grund'!I69=Tabeller!$I$4,"",'1. Artikeldata Grund'!I69=Tabeller!$I$5,LEFT('1. Artikeldata Grund'!I69,1),'1. Artikeldata Grund'!I69=Tabeller!$I$6,LEFT('1. Artikeldata Grund'!I69,1))</f>
        <v/>
      </c>
      <c r="AV69" s="27" t="str" cm="1">
        <f t="array" ref="AV69">_xlfn.IFS('1. Artikeldata Grund'!J69="","",'1. Artikeldata Grund'!J69=Tabeller!$J$3,"",'1. Artikeldata Grund'!J69=Tabeller!$J$4,"",'1. Artikeldata Grund'!J69=Tabeller!$J$5,LEFT('1. Artikeldata Grund'!J69,1),'1. Artikeldata Grund'!J69=Tabeller!$J$6,LEFT('1. Artikeldata Grund'!J69,1),'1. Artikeldata Grund'!J69=Tabeller!$J$7,LEFT('1. Artikeldata Grund'!J69,1))</f>
        <v/>
      </c>
      <c r="AW69" s="27"/>
      <c r="AX69" s="27">
        <f>IF('APH Kategorichef'!J69=Tabeller!$AH$4,2,1)</f>
        <v>1</v>
      </c>
      <c r="AY69" s="27" t="str" cm="1">
        <f t="array" ref="AY69">IF('APH Kategorichef'!J69=Tabeller!$AH$4,99,IFERROR(_xlfn.IFS('4. Inköpsdata'!L69=25%,41,'4. Inköpsdata'!L69=12%,42,'4. Inköpsdata'!L69=6%,43,'4. Inköpsdata'!L69="Momsfritt",38),""))</f>
        <v/>
      </c>
      <c r="AZ69" s="52" t="e">
        <f>IF('APH Kategorichef'!J69=Tabeller!$AH$4,'4. Inköpsdata'!J69,ROUND('APH Kategorichef'!AA69,2))</f>
        <v>#VALUE!</v>
      </c>
      <c r="BA69" s="52" t="e">
        <f>IF('APH Kategorichef'!J69=Tabeller!$AH$4,0.01,ROUND('4. Inköpsdata'!J69,2))</f>
        <v>#VALUE!</v>
      </c>
      <c r="BB69" s="27" t="str">
        <f>TRIM(RIGHT('1. Artikeldata Grund'!G69,2))</f>
        <v/>
      </c>
      <c r="BC69" s="136"/>
      <c r="BD69" s="48" t="s">
        <v>182</v>
      </c>
      <c r="BE69" s="119"/>
      <c r="BF69" s="50" t="s">
        <v>184</v>
      </c>
      <c r="BG69" s="136"/>
      <c r="BH69" s="52"/>
      <c r="BI69" s="52"/>
      <c r="BJ69" s="52"/>
      <c r="BK69" s="52"/>
      <c r="BL69" s="53" t="s">
        <v>185</v>
      </c>
      <c r="BM69" s="452" t="str">
        <f>TRIM('1. Artikeldata Grund'!D69)</f>
        <v/>
      </c>
    </row>
    <row r="70" spans="1:65" x14ac:dyDescent="0.25">
      <c r="A70" s="21">
        <v>66</v>
      </c>
      <c r="B70" s="528" t="str">
        <f>'APH Kategorichef'!H70</f>
        <v>Välj…</v>
      </c>
      <c r="C70" s="528" t="str">
        <f>'APH Kategorichef'!J70</f>
        <v>Välj…</v>
      </c>
      <c r="D70" s="46">
        <f>'APH Kategorichef'!D70</f>
        <v>0</v>
      </c>
      <c r="E70" s="47" t="str">
        <f>TRIM(LEFT('1. Artikeldata Grund'!E70,30))</f>
        <v/>
      </c>
      <c r="F70" s="404" t="str">
        <f>IFERROR(TRIM(RIGHT('1. Artikeldata Grund'!E70,LEN('1. Artikeldata Grund'!E70)-30)),"")</f>
        <v/>
      </c>
      <c r="G70" s="48" t="str">
        <f>TRIM('APH Kategorichef'!K70)</f>
        <v>Välj….</v>
      </c>
      <c r="H70" s="27">
        <f>'APH Kategorichef'!L70</f>
        <v>910</v>
      </c>
      <c r="I70" s="27">
        <v>99</v>
      </c>
      <c r="J70" s="117"/>
      <c r="K70" s="48" t="s">
        <v>181</v>
      </c>
      <c r="L70" s="48" t="str">
        <f>IF('APH MD APH Specifika'!BD70="J","J","N")</f>
        <v>N</v>
      </c>
      <c r="M70" s="118"/>
      <c r="N70" s="48" t="s">
        <v>182</v>
      </c>
      <c r="O70" s="119"/>
      <c r="P70" s="48" t="s">
        <v>183</v>
      </c>
      <c r="Q70" s="27">
        <v>0</v>
      </c>
      <c r="R70" s="117"/>
      <c r="S70" s="117"/>
      <c r="T70" s="117"/>
      <c r="U70" s="117"/>
      <c r="V70" s="117"/>
      <c r="W70" s="27">
        <v>1</v>
      </c>
      <c r="X70" s="27">
        <v>1</v>
      </c>
      <c r="Y70" s="48" t="s">
        <v>182</v>
      </c>
      <c r="Z70" s="48" t="s">
        <v>182</v>
      </c>
      <c r="AA70" s="48" t="s">
        <v>182</v>
      </c>
      <c r="AB70" s="119"/>
      <c r="AC70" s="119"/>
      <c r="AD70" s="119"/>
      <c r="AE70" s="119"/>
      <c r="AF70" s="119"/>
      <c r="AG70" s="119"/>
      <c r="AH70" s="48" t="s">
        <v>182</v>
      </c>
      <c r="AI70" s="27" t="str">
        <f>TRIM(LEFT('1. Artikeldata Grund'!G70,6))</f>
        <v/>
      </c>
      <c r="AJ70" s="491" cm="1">
        <f t="array" ref="AJ70">_xlfn.IFS(AV70="1",20,AV70="2",20,AV70="3",20,AV70="0",99,AV70="",99)</f>
        <v>99</v>
      </c>
      <c r="AK70" s="50" t="s">
        <v>184</v>
      </c>
      <c r="AL70" s="50" t="s">
        <v>184</v>
      </c>
      <c r="AM70" s="117"/>
      <c r="AN70" s="48"/>
      <c r="AO70" s="48"/>
      <c r="AP70" s="48" t="str">
        <f>'4. Inköpsdata'!E70</f>
        <v>ST</v>
      </c>
      <c r="AQ70" s="51">
        <f>'4. Inköpsdata'!G70</f>
        <v>1</v>
      </c>
      <c r="AR70" s="27" t="str">
        <f>TRIM('APH Kategorichef'!N70)</f>
        <v/>
      </c>
      <c r="AS70" s="118"/>
      <c r="AT70" s="48" t="str">
        <f>LEFT('1. Artikeldata Grund'!H70,2)</f>
        <v>Vä</v>
      </c>
      <c r="AU70" s="27" t="str" cm="1">
        <f t="array" ref="AU70">_xlfn.IFS('1. Artikeldata Grund'!I70="","",'1. Artikeldata Grund'!I70=Tabeller!$I$3,"",'1. Artikeldata Grund'!I70=Tabeller!$I$4,"",'1. Artikeldata Grund'!I70=Tabeller!$I$5,LEFT('1. Artikeldata Grund'!I70,1),'1. Artikeldata Grund'!I70=Tabeller!$I$6,LEFT('1. Artikeldata Grund'!I70,1))</f>
        <v/>
      </c>
      <c r="AV70" s="27" t="str" cm="1">
        <f t="array" ref="AV70">_xlfn.IFS('1. Artikeldata Grund'!J70="","",'1. Artikeldata Grund'!J70=Tabeller!$J$3,"",'1. Artikeldata Grund'!J70=Tabeller!$J$4,"",'1. Artikeldata Grund'!J70=Tabeller!$J$5,LEFT('1. Artikeldata Grund'!J70,1),'1. Artikeldata Grund'!J70=Tabeller!$J$6,LEFT('1. Artikeldata Grund'!J70,1),'1. Artikeldata Grund'!J70=Tabeller!$J$7,LEFT('1. Artikeldata Grund'!J70,1))</f>
        <v/>
      </c>
      <c r="AW70" s="27"/>
      <c r="AX70" s="27">
        <f>IF('APH Kategorichef'!J70=Tabeller!$AH$4,2,1)</f>
        <v>1</v>
      </c>
      <c r="AY70" s="27" t="str" cm="1">
        <f t="array" ref="AY70">IF('APH Kategorichef'!J70=Tabeller!$AH$4,99,IFERROR(_xlfn.IFS('4. Inköpsdata'!L70=25%,41,'4. Inköpsdata'!L70=12%,42,'4. Inköpsdata'!L70=6%,43,'4. Inköpsdata'!L70="Momsfritt",38),""))</f>
        <v/>
      </c>
      <c r="AZ70" s="52" t="e">
        <f>IF('APH Kategorichef'!J70=Tabeller!$AH$4,'4. Inköpsdata'!J70,ROUND('APH Kategorichef'!AA70,2))</f>
        <v>#VALUE!</v>
      </c>
      <c r="BA70" s="52" t="e">
        <f>IF('APH Kategorichef'!J70=Tabeller!$AH$4,0.01,ROUND('4. Inköpsdata'!J70,2))</f>
        <v>#VALUE!</v>
      </c>
      <c r="BB70" s="27" t="str">
        <f>TRIM(RIGHT('1. Artikeldata Grund'!G70,2))</f>
        <v/>
      </c>
      <c r="BC70" s="136"/>
      <c r="BD70" s="48" t="s">
        <v>182</v>
      </c>
      <c r="BE70" s="119"/>
      <c r="BF70" s="50" t="s">
        <v>184</v>
      </c>
      <c r="BG70" s="136"/>
      <c r="BH70" s="52"/>
      <c r="BI70" s="52"/>
      <c r="BJ70" s="52"/>
      <c r="BK70" s="52"/>
      <c r="BL70" s="53" t="s">
        <v>185</v>
      </c>
      <c r="BM70" s="452" t="str">
        <f>TRIM('1. Artikeldata Grund'!D70)</f>
        <v/>
      </c>
    </row>
    <row r="71" spans="1:65" x14ac:dyDescent="0.25">
      <c r="A71" s="21">
        <v>67</v>
      </c>
      <c r="B71" s="528" t="str">
        <f>'APH Kategorichef'!H71</f>
        <v>Välj…</v>
      </c>
      <c r="C71" s="528" t="str">
        <f>'APH Kategorichef'!J71</f>
        <v>Välj…</v>
      </c>
      <c r="D71" s="46">
        <f>'APH Kategorichef'!D71</f>
        <v>0</v>
      </c>
      <c r="E71" s="47" t="str">
        <f>TRIM(LEFT('1. Artikeldata Grund'!E71,30))</f>
        <v/>
      </c>
      <c r="F71" s="404" t="str">
        <f>IFERROR(TRIM(RIGHT('1. Artikeldata Grund'!E71,LEN('1. Artikeldata Grund'!E71)-30)),"")</f>
        <v/>
      </c>
      <c r="G71" s="48" t="str">
        <f>TRIM('APH Kategorichef'!K71)</f>
        <v>Välj….</v>
      </c>
      <c r="H71" s="27">
        <f>'APH Kategorichef'!L71</f>
        <v>910</v>
      </c>
      <c r="I71" s="27">
        <v>99</v>
      </c>
      <c r="J71" s="117"/>
      <c r="K71" s="48" t="s">
        <v>181</v>
      </c>
      <c r="L71" s="48" t="str">
        <f>IF('APH MD APH Specifika'!BD71="J","J","N")</f>
        <v>N</v>
      </c>
      <c r="M71" s="118"/>
      <c r="N71" s="48" t="s">
        <v>182</v>
      </c>
      <c r="O71" s="119"/>
      <c r="P71" s="48" t="s">
        <v>183</v>
      </c>
      <c r="Q71" s="27">
        <v>0</v>
      </c>
      <c r="R71" s="117"/>
      <c r="S71" s="117"/>
      <c r="T71" s="117"/>
      <c r="U71" s="117"/>
      <c r="V71" s="117"/>
      <c r="W71" s="27">
        <v>1</v>
      </c>
      <c r="X71" s="27">
        <v>1</v>
      </c>
      <c r="Y71" s="48" t="s">
        <v>182</v>
      </c>
      <c r="Z71" s="48" t="s">
        <v>182</v>
      </c>
      <c r="AA71" s="48" t="s">
        <v>182</v>
      </c>
      <c r="AB71" s="119"/>
      <c r="AC71" s="119"/>
      <c r="AD71" s="119"/>
      <c r="AE71" s="119"/>
      <c r="AF71" s="119"/>
      <c r="AG71" s="119"/>
      <c r="AH71" s="48" t="s">
        <v>182</v>
      </c>
      <c r="AI71" s="27" t="str">
        <f>TRIM(LEFT('1. Artikeldata Grund'!G71,6))</f>
        <v/>
      </c>
      <c r="AJ71" s="491" cm="1">
        <f t="array" ref="AJ71">_xlfn.IFS(AV71="1",20,AV71="2",20,AV71="3",20,AV71="0",99,AV71="",99)</f>
        <v>99</v>
      </c>
      <c r="AK71" s="50" t="s">
        <v>184</v>
      </c>
      <c r="AL71" s="50" t="s">
        <v>184</v>
      </c>
      <c r="AM71" s="117"/>
      <c r="AN71" s="48"/>
      <c r="AO71" s="48"/>
      <c r="AP71" s="48" t="str">
        <f>'4. Inköpsdata'!E71</f>
        <v>ST</v>
      </c>
      <c r="AQ71" s="51">
        <f>'4. Inköpsdata'!G71</f>
        <v>1</v>
      </c>
      <c r="AR71" s="27" t="str">
        <f>TRIM('APH Kategorichef'!N71)</f>
        <v/>
      </c>
      <c r="AS71" s="118"/>
      <c r="AT71" s="48" t="str">
        <f>LEFT('1. Artikeldata Grund'!H71,2)</f>
        <v>Vä</v>
      </c>
      <c r="AU71" s="27" t="str" cm="1">
        <f t="array" ref="AU71">_xlfn.IFS('1. Artikeldata Grund'!I71="","",'1. Artikeldata Grund'!I71=Tabeller!$I$3,"",'1. Artikeldata Grund'!I71=Tabeller!$I$4,"",'1. Artikeldata Grund'!I71=Tabeller!$I$5,LEFT('1. Artikeldata Grund'!I71,1),'1. Artikeldata Grund'!I71=Tabeller!$I$6,LEFT('1. Artikeldata Grund'!I71,1))</f>
        <v/>
      </c>
      <c r="AV71" s="27" t="str" cm="1">
        <f t="array" ref="AV71">_xlfn.IFS('1. Artikeldata Grund'!J71="","",'1. Artikeldata Grund'!J71=Tabeller!$J$3,"",'1. Artikeldata Grund'!J71=Tabeller!$J$4,"",'1. Artikeldata Grund'!J71=Tabeller!$J$5,LEFT('1. Artikeldata Grund'!J71,1),'1. Artikeldata Grund'!J71=Tabeller!$J$6,LEFT('1. Artikeldata Grund'!J71,1),'1. Artikeldata Grund'!J71=Tabeller!$J$7,LEFT('1. Artikeldata Grund'!J71,1))</f>
        <v/>
      </c>
      <c r="AW71" s="27"/>
      <c r="AX71" s="27">
        <f>IF('APH Kategorichef'!J71=Tabeller!$AH$4,2,1)</f>
        <v>1</v>
      </c>
      <c r="AY71" s="27" t="str" cm="1">
        <f t="array" ref="AY71">IF('APH Kategorichef'!J71=Tabeller!$AH$4,99,IFERROR(_xlfn.IFS('4. Inköpsdata'!L71=25%,41,'4. Inköpsdata'!L71=12%,42,'4. Inköpsdata'!L71=6%,43,'4. Inköpsdata'!L71="Momsfritt",38),""))</f>
        <v/>
      </c>
      <c r="AZ71" s="52" t="e">
        <f>IF('APH Kategorichef'!J71=Tabeller!$AH$4,'4. Inköpsdata'!J71,ROUND('APH Kategorichef'!AA71,2))</f>
        <v>#VALUE!</v>
      </c>
      <c r="BA71" s="52" t="e">
        <f>IF('APH Kategorichef'!J71=Tabeller!$AH$4,0.01,ROUND('4. Inköpsdata'!J71,2))</f>
        <v>#VALUE!</v>
      </c>
      <c r="BB71" s="27" t="str">
        <f>TRIM(RIGHT('1. Artikeldata Grund'!G71,2))</f>
        <v/>
      </c>
      <c r="BC71" s="136"/>
      <c r="BD71" s="48" t="s">
        <v>182</v>
      </c>
      <c r="BE71" s="119"/>
      <c r="BF71" s="50" t="s">
        <v>184</v>
      </c>
      <c r="BG71" s="136"/>
      <c r="BH71" s="52"/>
      <c r="BI71" s="52"/>
      <c r="BJ71" s="52"/>
      <c r="BK71" s="52"/>
      <c r="BL71" s="53" t="s">
        <v>185</v>
      </c>
      <c r="BM71" s="452" t="str">
        <f>TRIM('1. Artikeldata Grund'!D71)</f>
        <v/>
      </c>
    </row>
    <row r="72" spans="1:65" x14ac:dyDescent="0.25">
      <c r="A72" s="21">
        <v>68</v>
      </c>
      <c r="B72" s="528" t="str">
        <f>'APH Kategorichef'!H72</f>
        <v>Välj…</v>
      </c>
      <c r="C72" s="528" t="str">
        <f>'APH Kategorichef'!J72</f>
        <v>Välj…</v>
      </c>
      <c r="D72" s="46">
        <f>'APH Kategorichef'!D72</f>
        <v>0</v>
      </c>
      <c r="E72" s="47" t="str">
        <f>TRIM(LEFT('1. Artikeldata Grund'!E72,30))</f>
        <v/>
      </c>
      <c r="F72" s="404" t="str">
        <f>IFERROR(TRIM(RIGHT('1. Artikeldata Grund'!E72,LEN('1. Artikeldata Grund'!E72)-30)),"")</f>
        <v/>
      </c>
      <c r="G72" s="48" t="str">
        <f>TRIM('APH Kategorichef'!K72)</f>
        <v>Välj….</v>
      </c>
      <c r="H72" s="27">
        <f>'APH Kategorichef'!L72</f>
        <v>910</v>
      </c>
      <c r="I72" s="27">
        <v>99</v>
      </c>
      <c r="J72" s="117"/>
      <c r="K72" s="48" t="s">
        <v>181</v>
      </c>
      <c r="L72" s="48" t="str">
        <f>IF('APH MD APH Specifika'!BD72="J","J","N")</f>
        <v>N</v>
      </c>
      <c r="M72" s="118"/>
      <c r="N72" s="48" t="s">
        <v>182</v>
      </c>
      <c r="O72" s="119"/>
      <c r="P72" s="48" t="s">
        <v>183</v>
      </c>
      <c r="Q72" s="27">
        <v>0</v>
      </c>
      <c r="R72" s="117"/>
      <c r="S72" s="117"/>
      <c r="T72" s="117"/>
      <c r="U72" s="117"/>
      <c r="V72" s="117"/>
      <c r="W72" s="27">
        <v>1</v>
      </c>
      <c r="X72" s="27">
        <v>1</v>
      </c>
      <c r="Y72" s="48" t="s">
        <v>182</v>
      </c>
      <c r="Z72" s="48" t="s">
        <v>182</v>
      </c>
      <c r="AA72" s="48" t="s">
        <v>182</v>
      </c>
      <c r="AB72" s="119"/>
      <c r="AC72" s="119"/>
      <c r="AD72" s="119"/>
      <c r="AE72" s="119"/>
      <c r="AF72" s="119"/>
      <c r="AG72" s="119"/>
      <c r="AH72" s="48" t="s">
        <v>182</v>
      </c>
      <c r="AI72" s="27" t="str">
        <f>TRIM(LEFT('1. Artikeldata Grund'!G72,6))</f>
        <v/>
      </c>
      <c r="AJ72" s="491" cm="1">
        <f t="array" ref="AJ72">_xlfn.IFS(AV72="1",20,AV72="2",20,AV72="3",20,AV72="0",99,AV72="",99)</f>
        <v>99</v>
      </c>
      <c r="AK72" s="50" t="s">
        <v>184</v>
      </c>
      <c r="AL72" s="50" t="s">
        <v>184</v>
      </c>
      <c r="AM72" s="117"/>
      <c r="AN72" s="48"/>
      <c r="AO72" s="48"/>
      <c r="AP72" s="48" t="str">
        <f>'4. Inköpsdata'!E72</f>
        <v>ST</v>
      </c>
      <c r="AQ72" s="51">
        <f>'4. Inköpsdata'!G72</f>
        <v>1</v>
      </c>
      <c r="AR72" s="27" t="str">
        <f>TRIM('APH Kategorichef'!N72)</f>
        <v/>
      </c>
      <c r="AS72" s="118"/>
      <c r="AT72" s="48" t="str">
        <f>LEFT('1. Artikeldata Grund'!H72,2)</f>
        <v>Vä</v>
      </c>
      <c r="AU72" s="27" t="str" cm="1">
        <f t="array" ref="AU72">_xlfn.IFS('1. Artikeldata Grund'!I72="","",'1. Artikeldata Grund'!I72=Tabeller!$I$3,"",'1. Artikeldata Grund'!I72=Tabeller!$I$4,"",'1. Artikeldata Grund'!I72=Tabeller!$I$5,LEFT('1. Artikeldata Grund'!I72,1),'1. Artikeldata Grund'!I72=Tabeller!$I$6,LEFT('1. Artikeldata Grund'!I72,1))</f>
        <v/>
      </c>
      <c r="AV72" s="27" t="str" cm="1">
        <f t="array" ref="AV72">_xlfn.IFS('1. Artikeldata Grund'!J72="","",'1. Artikeldata Grund'!J72=Tabeller!$J$3,"",'1. Artikeldata Grund'!J72=Tabeller!$J$4,"",'1. Artikeldata Grund'!J72=Tabeller!$J$5,LEFT('1. Artikeldata Grund'!J72,1),'1. Artikeldata Grund'!J72=Tabeller!$J$6,LEFT('1. Artikeldata Grund'!J72,1),'1. Artikeldata Grund'!J72=Tabeller!$J$7,LEFT('1. Artikeldata Grund'!J72,1))</f>
        <v/>
      </c>
      <c r="AW72" s="27"/>
      <c r="AX72" s="27">
        <f>IF('APH Kategorichef'!J72=Tabeller!$AH$4,2,1)</f>
        <v>1</v>
      </c>
      <c r="AY72" s="27" t="str" cm="1">
        <f t="array" ref="AY72">IF('APH Kategorichef'!J72=Tabeller!$AH$4,99,IFERROR(_xlfn.IFS('4. Inköpsdata'!L72=25%,41,'4. Inköpsdata'!L72=12%,42,'4. Inköpsdata'!L72=6%,43,'4. Inköpsdata'!L72="Momsfritt",38),""))</f>
        <v/>
      </c>
      <c r="AZ72" s="52" t="e">
        <f>IF('APH Kategorichef'!J72=Tabeller!$AH$4,'4. Inköpsdata'!J72,ROUND('APH Kategorichef'!AA72,2))</f>
        <v>#VALUE!</v>
      </c>
      <c r="BA72" s="52" t="e">
        <f>IF('APH Kategorichef'!J72=Tabeller!$AH$4,0.01,ROUND('4. Inköpsdata'!J72,2))</f>
        <v>#VALUE!</v>
      </c>
      <c r="BB72" s="27" t="str">
        <f>TRIM(RIGHT('1. Artikeldata Grund'!G72,2))</f>
        <v/>
      </c>
      <c r="BC72" s="136"/>
      <c r="BD72" s="48" t="s">
        <v>182</v>
      </c>
      <c r="BE72" s="119"/>
      <c r="BF72" s="50" t="s">
        <v>184</v>
      </c>
      <c r="BG72" s="136"/>
      <c r="BH72" s="52"/>
      <c r="BI72" s="52"/>
      <c r="BJ72" s="52"/>
      <c r="BK72" s="52"/>
      <c r="BL72" s="53" t="s">
        <v>185</v>
      </c>
      <c r="BM72" s="452" t="str">
        <f>TRIM('1. Artikeldata Grund'!D72)</f>
        <v/>
      </c>
    </row>
    <row r="73" spans="1:65" x14ac:dyDescent="0.25">
      <c r="A73" s="21">
        <v>69</v>
      </c>
      <c r="B73" s="528" t="str">
        <f>'APH Kategorichef'!H73</f>
        <v>Välj…</v>
      </c>
      <c r="C73" s="528" t="str">
        <f>'APH Kategorichef'!J73</f>
        <v>Välj…</v>
      </c>
      <c r="D73" s="46">
        <f>'APH Kategorichef'!D73</f>
        <v>0</v>
      </c>
      <c r="E73" s="47" t="str">
        <f>TRIM(LEFT('1. Artikeldata Grund'!E73,30))</f>
        <v/>
      </c>
      <c r="F73" s="404" t="str">
        <f>IFERROR(TRIM(RIGHT('1. Artikeldata Grund'!E73,LEN('1. Artikeldata Grund'!E73)-30)),"")</f>
        <v/>
      </c>
      <c r="G73" s="48" t="str">
        <f>TRIM('APH Kategorichef'!K73)</f>
        <v>Välj….</v>
      </c>
      <c r="H73" s="27">
        <f>'APH Kategorichef'!L73</f>
        <v>910</v>
      </c>
      <c r="I73" s="27">
        <v>99</v>
      </c>
      <c r="J73" s="117"/>
      <c r="K73" s="48" t="s">
        <v>181</v>
      </c>
      <c r="L73" s="48" t="str">
        <f>IF('APH MD APH Specifika'!BD73="J","J","N")</f>
        <v>N</v>
      </c>
      <c r="M73" s="118"/>
      <c r="N73" s="48" t="s">
        <v>182</v>
      </c>
      <c r="O73" s="119"/>
      <c r="P73" s="48" t="s">
        <v>183</v>
      </c>
      <c r="Q73" s="27">
        <v>0</v>
      </c>
      <c r="R73" s="117"/>
      <c r="S73" s="117"/>
      <c r="T73" s="117"/>
      <c r="U73" s="117"/>
      <c r="V73" s="117"/>
      <c r="W73" s="27">
        <v>1</v>
      </c>
      <c r="X73" s="27">
        <v>1</v>
      </c>
      <c r="Y73" s="48" t="s">
        <v>182</v>
      </c>
      <c r="Z73" s="48" t="s">
        <v>182</v>
      </c>
      <c r="AA73" s="48" t="s">
        <v>182</v>
      </c>
      <c r="AB73" s="119"/>
      <c r="AC73" s="119"/>
      <c r="AD73" s="119"/>
      <c r="AE73" s="119"/>
      <c r="AF73" s="119"/>
      <c r="AG73" s="119"/>
      <c r="AH73" s="48" t="s">
        <v>182</v>
      </c>
      <c r="AI73" s="27" t="str">
        <f>TRIM(LEFT('1. Artikeldata Grund'!G73,6))</f>
        <v/>
      </c>
      <c r="AJ73" s="491" cm="1">
        <f t="array" ref="AJ73">_xlfn.IFS(AV73="1",20,AV73="2",20,AV73="3",20,AV73="0",99,AV73="",99)</f>
        <v>99</v>
      </c>
      <c r="AK73" s="50" t="s">
        <v>184</v>
      </c>
      <c r="AL73" s="50" t="s">
        <v>184</v>
      </c>
      <c r="AM73" s="117"/>
      <c r="AN73" s="48"/>
      <c r="AO73" s="48"/>
      <c r="AP73" s="48" t="str">
        <f>'4. Inköpsdata'!E73</f>
        <v>ST</v>
      </c>
      <c r="AQ73" s="51">
        <f>'4. Inköpsdata'!G73</f>
        <v>1</v>
      </c>
      <c r="AR73" s="27" t="str">
        <f>TRIM('APH Kategorichef'!N73)</f>
        <v/>
      </c>
      <c r="AS73" s="118"/>
      <c r="AT73" s="48" t="str">
        <f>LEFT('1. Artikeldata Grund'!H73,2)</f>
        <v>Vä</v>
      </c>
      <c r="AU73" s="27" t="str" cm="1">
        <f t="array" ref="AU73">_xlfn.IFS('1. Artikeldata Grund'!I73="","",'1. Artikeldata Grund'!I73=Tabeller!$I$3,"",'1. Artikeldata Grund'!I73=Tabeller!$I$4,"",'1. Artikeldata Grund'!I73=Tabeller!$I$5,LEFT('1. Artikeldata Grund'!I73,1),'1. Artikeldata Grund'!I73=Tabeller!$I$6,LEFT('1. Artikeldata Grund'!I73,1))</f>
        <v/>
      </c>
      <c r="AV73" s="27" t="str" cm="1">
        <f t="array" ref="AV73">_xlfn.IFS('1. Artikeldata Grund'!J73="","",'1. Artikeldata Grund'!J73=Tabeller!$J$3,"",'1. Artikeldata Grund'!J73=Tabeller!$J$4,"",'1. Artikeldata Grund'!J73=Tabeller!$J$5,LEFT('1. Artikeldata Grund'!J73,1),'1. Artikeldata Grund'!J73=Tabeller!$J$6,LEFT('1. Artikeldata Grund'!J73,1),'1. Artikeldata Grund'!J73=Tabeller!$J$7,LEFT('1. Artikeldata Grund'!J73,1))</f>
        <v/>
      </c>
      <c r="AW73" s="27"/>
      <c r="AX73" s="27">
        <f>IF('APH Kategorichef'!J73=Tabeller!$AH$4,2,1)</f>
        <v>1</v>
      </c>
      <c r="AY73" s="27" t="str" cm="1">
        <f t="array" ref="AY73">IF('APH Kategorichef'!J73=Tabeller!$AH$4,99,IFERROR(_xlfn.IFS('4. Inköpsdata'!L73=25%,41,'4. Inköpsdata'!L73=12%,42,'4. Inköpsdata'!L73=6%,43,'4. Inköpsdata'!L73="Momsfritt",38),""))</f>
        <v/>
      </c>
      <c r="AZ73" s="52" t="e">
        <f>IF('APH Kategorichef'!J73=Tabeller!$AH$4,'4. Inköpsdata'!J73,ROUND('APH Kategorichef'!AA73,2))</f>
        <v>#VALUE!</v>
      </c>
      <c r="BA73" s="52" t="e">
        <f>IF('APH Kategorichef'!J73=Tabeller!$AH$4,0.01,ROUND('4. Inköpsdata'!J73,2))</f>
        <v>#VALUE!</v>
      </c>
      <c r="BB73" s="27" t="str">
        <f>TRIM(RIGHT('1. Artikeldata Grund'!G73,2))</f>
        <v/>
      </c>
      <c r="BC73" s="136"/>
      <c r="BD73" s="48" t="s">
        <v>182</v>
      </c>
      <c r="BE73" s="119"/>
      <c r="BF73" s="50" t="s">
        <v>184</v>
      </c>
      <c r="BG73" s="136"/>
      <c r="BH73" s="52"/>
      <c r="BI73" s="52"/>
      <c r="BJ73" s="52"/>
      <c r="BK73" s="52"/>
      <c r="BL73" s="53" t="s">
        <v>185</v>
      </c>
      <c r="BM73" s="452" t="str">
        <f>TRIM('1. Artikeldata Grund'!D73)</f>
        <v/>
      </c>
    </row>
    <row r="74" spans="1:65" x14ac:dyDescent="0.25">
      <c r="A74" s="21">
        <v>70</v>
      </c>
      <c r="B74" s="528" t="str">
        <f>'APH Kategorichef'!H74</f>
        <v>Välj…</v>
      </c>
      <c r="C74" s="528" t="str">
        <f>'APH Kategorichef'!J74</f>
        <v>Välj…</v>
      </c>
      <c r="D74" s="46">
        <f>'APH Kategorichef'!D74</f>
        <v>0</v>
      </c>
      <c r="E74" s="47" t="str">
        <f>TRIM(LEFT('1. Artikeldata Grund'!E74,30))</f>
        <v/>
      </c>
      <c r="F74" s="404" t="str">
        <f>IFERROR(TRIM(RIGHT('1. Artikeldata Grund'!E74,LEN('1. Artikeldata Grund'!E74)-30)),"")</f>
        <v/>
      </c>
      <c r="G74" s="48" t="str">
        <f>TRIM('APH Kategorichef'!K74)</f>
        <v>Välj….</v>
      </c>
      <c r="H74" s="27">
        <f>'APH Kategorichef'!L74</f>
        <v>910</v>
      </c>
      <c r="I74" s="27">
        <v>99</v>
      </c>
      <c r="J74" s="117"/>
      <c r="K74" s="48" t="s">
        <v>181</v>
      </c>
      <c r="L74" s="48" t="str">
        <f>IF('APH MD APH Specifika'!BD74="J","J","N")</f>
        <v>N</v>
      </c>
      <c r="M74" s="118"/>
      <c r="N74" s="48" t="s">
        <v>182</v>
      </c>
      <c r="O74" s="119"/>
      <c r="P74" s="48" t="s">
        <v>183</v>
      </c>
      <c r="Q74" s="27">
        <v>0</v>
      </c>
      <c r="R74" s="117"/>
      <c r="S74" s="117"/>
      <c r="T74" s="117"/>
      <c r="U74" s="117"/>
      <c r="V74" s="117"/>
      <c r="W74" s="27">
        <v>1</v>
      </c>
      <c r="X74" s="27">
        <v>1</v>
      </c>
      <c r="Y74" s="48" t="s">
        <v>182</v>
      </c>
      <c r="Z74" s="48" t="s">
        <v>182</v>
      </c>
      <c r="AA74" s="48" t="s">
        <v>182</v>
      </c>
      <c r="AB74" s="119"/>
      <c r="AC74" s="119"/>
      <c r="AD74" s="119"/>
      <c r="AE74" s="119"/>
      <c r="AF74" s="119"/>
      <c r="AG74" s="119"/>
      <c r="AH74" s="48" t="s">
        <v>182</v>
      </c>
      <c r="AI74" s="27" t="str">
        <f>TRIM(LEFT('1. Artikeldata Grund'!G74,6))</f>
        <v/>
      </c>
      <c r="AJ74" s="491" cm="1">
        <f t="array" ref="AJ74">_xlfn.IFS(AV74="1",20,AV74="2",20,AV74="3",20,AV74="0",99,AV74="",99)</f>
        <v>99</v>
      </c>
      <c r="AK74" s="50" t="s">
        <v>184</v>
      </c>
      <c r="AL74" s="50" t="s">
        <v>184</v>
      </c>
      <c r="AM74" s="117"/>
      <c r="AN74" s="48"/>
      <c r="AO74" s="48"/>
      <c r="AP74" s="48" t="str">
        <f>'4. Inköpsdata'!E74</f>
        <v>ST</v>
      </c>
      <c r="AQ74" s="51">
        <f>'4. Inköpsdata'!G74</f>
        <v>1</v>
      </c>
      <c r="AR74" s="27" t="str">
        <f>TRIM('APH Kategorichef'!N74)</f>
        <v/>
      </c>
      <c r="AS74" s="118"/>
      <c r="AT74" s="48" t="str">
        <f>LEFT('1. Artikeldata Grund'!H74,2)</f>
        <v>Vä</v>
      </c>
      <c r="AU74" s="27" t="str" cm="1">
        <f t="array" ref="AU74">_xlfn.IFS('1. Artikeldata Grund'!I74="","",'1. Artikeldata Grund'!I74=Tabeller!$I$3,"",'1. Artikeldata Grund'!I74=Tabeller!$I$4,"",'1. Artikeldata Grund'!I74=Tabeller!$I$5,LEFT('1. Artikeldata Grund'!I74,1),'1. Artikeldata Grund'!I74=Tabeller!$I$6,LEFT('1. Artikeldata Grund'!I74,1))</f>
        <v/>
      </c>
      <c r="AV74" s="27" t="str" cm="1">
        <f t="array" ref="AV74">_xlfn.IFS('1. Artikeldata Grund'!J74="","",'1. Artikeldata Grund'!J74=Tabeller!$J$3,"",'1. Artikeldata Grund'!J74=Tabeller!$J$4,"",'1. Artikeldata Grund'!J74=Tabeller!$J$5,LEFT('1. Artikeldata Grund'!J74,1),'1. Artikeldata Grund'!J74=Tabeller!$J$6,LEFT('1. Artikeldata Grund'!J74,1),'1. Artikeldata Grund'!J74=Tabeller!$J$7,LEFT('1. Artikeldata Grund'!J74,1))</f>
        <v/>
      </c>
      <c r="AW74" s="27"/>
      <c r="AX74" s="27">
        <f>IF('APH Kategorichef'!J74=Tabeller!$AH$4,2,1)</f>
        <v>1</v>
      </c>
      <c r="AY74" s="27" t="str" cm="1">
        <f t="array" ref="AY74">IF('APH Kategorichef'!J74=Tabeller!$AH$4,99,IFERROR(_xlfn.IFS('4. Inköpsdata'!L74=25%,41,'4. Inköpsdata'!L74=12%,42,'4. Inköpsdata'!L74=6%,43,'4. Inköpsdata'!L74="Momsfritt",38),""))</f>
        <v/>
      </c>
      <c r="AZ74" s="52" t="e">
        <f>IF('APH Kategorichef'!J74=Tabeller!$AH$4,'4. Inköpsdata'!J74,ROUND('APH Kategorichef'!AA74,2))</f>
        <v>#VALUE!</v>
      </c>
      <c r="BA74" s="52" t="e">
        <f>IF('APH Kategorichef'!J74=Tabeller!$AH$4,0.01,ROUND('4. Inköpsdata'!J74,2))</f>
        <v>#VALUE!</v>
      </c>
      <c r="BB74" s="27" t="str">
        <f>TRIM(RIGHT('1. Artikeldata Grund'!G74,2))</f>
        <v/>
      </c>
      <c r="BC74" s="136"/>
      <c r="BD74" s="48" t="s">
        <v>182</v>
      </c>
      <c r="BE74" s="119"/>
      <c r="BF74" s="50" t="s">
        <v>184</v>
      </c>
      <c r="BG74" s="136"/>
      <c r="BH74" s="52"/>
      <c r="BI74" s="52"/>
      <c r="BJ74" s="52"/>
      <c r="BK74" s="52"/>
      <c r="BL74" s="53" t="s">
        <v>185</v>
      </c>
      <c r="BM74" s="452" t="str">
        <f>TRIM('1. Artikeldata Grund'!D74)</f>
        <v/>
      </c>
    </row>
    <row r="75" spans="1:65" x14ac:dyDescent="0.25">
      <c r="A75" s="21">
        <v>71</v>
      </c>
      <c r="B75" s="528" t="str">
        <f>'APH Kategorichef'!H75</f>
        <v>Välj…</v>
      </c>
      <c r="C75" s="528" t="str">
        <f>'APH Kategorichef'!J75</f>
        <v>Välj…</v>
      </c>
      <c r="D75" s="46">
        <f>'APH Kategorichef'!D75</f>
        <v>0</v>
      </c>
      <c r="E75" s="47" t="str">
        <f>TRIM(LEFT('1. Artikeldata Grund'!E75,30))</f>
        <v/>
      </c>
      <c r="F75" s="404" t="str">
        <f>IFERROR(TRIM(RIGHT('1. Artikeldata Grund'!E75,LEN('1. Artikeldata Grund'!E75)-30)),"")</f>
        <v/>
      </c>
      <c r="G75" s="48" t="str">
        <f>TRIM('APH Kategorichef'!K75)</f>
        <v>Välj….</v>
      </c>
      <c r="H75" s="27">
        <f>'APH Kategorichef'!L75</f>
        <v>910</v>
      </c>
      <c r="I75" s="27">
        <v>99</v>
      </c>
      <c r="J75" s="117"/>
      <c r="K75" s="48" t="s">
        <v>181</v>
      </c>
      <c r="L75" s="48" t="str">
        <f>IF('APH MD APH Specifika'!BD75="J","J","N")</f>
        <v>N</v>
      </c>
      <c r="M75" s="118"/>
      <c r="N75" s="48" t="s">
        <v>182</v>
      </c>
      <c r="O75" s="119"/>
      <c r="P75" s="48" t="s">
        <v>183</v>
      </c>
      <c r="Q75" s="27">
        <v>0</v>
      </c>
      <c r="R75" s="117"/>
      <c r="S75" s="117"/>
      <c r="T75" s="117"/>
      <c r="U75" s="117"/>
      <c r="V75" s="117"/>
      <c r="W75" s="27">
        <v>1</v>
      </c>
      <c r="X75" s="27">
        <v>1</v>
      </c>
      <c r="Y75" s="48" t="s">
        <v>182</v>
      </c>
      <c r="Z75" s="48" t="s">
        <v>182</v>
      </c>
      <c r="AA75" s="48" t="s">
        <v>182</v>
      </c>
      <c r="AB75" s="119"/>
      <c r="AC75" s="119"/>
      <c r="AD75" s="119"/>
      <c r="AE75" s="119"/>
      <c r="AF75" s="119"/>
      <c r="AG75" s="119"/>
      <c r="AH75" s="48" t="s">
        <v>182</v>
      </c>
      <c r="AI75" s="27" t="str">
        <f>TRIM(LEFT('1. Artikeldata Grund'!G75,6))</f>
        <v/>
      </c>
      <c r="AJ75" s="491" cm="1">
        <f t="array" ref="AJ75">_xlfn.IFS(AV75="1",20,AV75="2",20,AV75="3",20,AV75="0",99,AV75="",99)</f>
        <v>99</v>
      </c>
      <c r="AK75" s="50" t="s">
        <v>184</v>
      </c>
      <c r="AL75" s="50" t="s">
        <v>184</v>
      </c>
      <c r="AM75" s="117"/>
      <c r="AN75" s="48"/>
      <c r="AO75" s="48"/>
      <c r="AP75" s="48" t="str">
        <f>'4. Inköpsdata'!E75</f>
        <v>ST</v>
      </c>
      <c r="AQ75" s="51">
        <f>'4. Inköpsdata'!G75</f>
        <v>1</v>
      </c>
      <c r="AR75" s="27" t="str">
        <f>TRIM('APH Kategorichef'!N75)</f>
        <v/>
      </c>
      <c r="AS75" s="118"/>
      <c r="AT75" s="48" t="str">
        <f>LEFT('1. Artikeldata Grund'!H75,2)</f>
        <v>Vä</v>
      </c>
      <c r="AU75" s="27" t="str" cm="1">
        <f t="array" ref="AU75">_xlfn.IFS('1. Artikeldata Grund'!I75="","",'1. Artikeldata Grund'!I75=Tabeller!$I$3,"",'1. Artikeldata Grund'!I75=Tabeller!$I$4,"",'1. Artikeldata Grund'!I75=Tabeller!$I$5,LEFT('1. Artikeldata Grund'!I75,1),'1. Artikeldata Grund'!I75=Tabeller!$I$6,LEFT('1. Artikeldata Grund'!I75,1))</f>
        <v/>
      </c>
      <c r="AV75" s="27" t="str" cm="1">
        <f t="array" ref="AV75">_xlfn.IFS('1. Artikeldata Grund'!J75="","",'1. Artikeldata Grund'!J75=Tabeller!$J$3,"",'1. Artikeldata Grund'!J75=Tabeller!$J$4,"",'1. Artikeldata Grund'!J75=Tabeller!$J$5,LEFT('1. Artikeldata Grund'!J75,1),'1. Artikeldata Grund'!J75=Tabeller!$J$6,LEFT('1. Artikeldata Grund'!J75,1),'1. Artikeldata Grund'!J75=Tabeller!$J$7,LEFT('1. Artikeldata Grund'!J75,1))</f>
        <v/>
      </c>
      <c r="AW75" s="27"/>
      <c r="AX75" s="27">
        <f>IF('APH Kategorichef'!J75=Tabeller!$AH$4,2,1)</f>
        <v>1</v>
      </c>
      <c r="AY75" s="27" t="str" cm="1">
        <f t="array" ref="AY75">IF('APH Kategorichef'!J75=Tabeller!$AH$4,99,IFERROR(_xlfn.IFS('4. Inköpsdata'!L75=25%,41,'4. Inköpsdata'!L75=12%,42,'4. Inköpsdata'!L75=6%,43,'4. Inköpsdata'!L75="Momsfritt",38),""))</f>
        <v/>
      </c>
      <c r="AZ75" s="52" t="e">
        <f>IF('APH Kategorichef'!J75=Tabeller!$AH$4,'4. Inköpsdata'!J75,ROUND('APH Kategorichef'!AA75,2))</f>
        <v>#VALUE!</v>
      </c>
      <c r="BA75" s="52" t="e">
        <f>IF('APH Kategorichef'!J75=Tabeller!$AH$4,0.01,ROUND('4. Inköpsdata'!J75,2))</f>
        <v>#VALUE!</v>
      </c>
      <c r="BB75" s="27" t="str">
        <f>TRIM(RIGHT('1. Artikeldata Grund'!G75,2))</f>
        <v/>
      </c>
      <c r="BC75" s="136"/>
      <c r="BD75" s="48" t="s">
        <v>182</v>
      </c>
      <c r="BE75" s="119"/>
      <c r="BF75" s="50" t="s">
        <v>184</v>
      </c>
      <c r="BG75" s="136"/>
      <c r="BH75" s="52"/>
      <c r="BI75" s="52"/>
      <c r="BJ75" s="52"/>
      <c r="BK75" s="52"/>
      <c r="BL75" s="53" t="s">
        <v>185</v>
      </c>
      <c r="BM75" s="452" t="str">
        <f>TRIM('1. Artikeldata Grund'!D75)</f>
        <v/>
      </c>
    </row>
    <row r="76" spans="1:65" x14ac:dyDescent="0.25">
      <c r="A76" s="21">
        <v>72</v>
      </c>
      <c r="B76" s="528" t="str">
        <f>'APH Kategorichef'!H76</f>
        <v>Välj…</v>
      </c>
      <c r="C76" s="528" t="str">
        <f>'APH Kategorichef'!J76</f>
        <v>Välj…</v>
      </c>
      <c r="D76" s="46">
        <f>'APH Kategorichef'!D76</f>
        <v>0</v>
      </c>
      <c r="E76" s="47" t="str">
        <f>TRIM(LEFT('1. Artikeldata Grund'!E76,30))</f>
        <v/>
      </c>
      <c r="F76" s="404" t="str">
        <f>IFERROR(TRIM(RIGHT('1. Artikeldata Grund'!E76,LEN('1. Artikeldata Grund'!E76)-30)),"")</f>
        <v/>
      </c>
      <c r="G76" s="48" t="str">
        <f>TRIM('APH Kategorichef'!K76)</f>
        <v>Välj….</v>
      </c>
      <c r="H76" s="27">
        <f>'APH Kategorichef'!L76</f>
        <v>910</v>
      </c>
      <c r="I76" s="27">
        <v>99</v>
      </c>
      <c r="J76" s="117"/>
      <c r="K76" s="48" t="s">
        <v>181</v>
      </c>
      <c r="L76" s="48" t="str">
        <f>IF('APH MD APH Specifika'!BD76="J","J","N")</f>
        <v>N</v>
      </c>
      <c r="M76" s="118"/>
      <c r="N76" s="48" t="s">
        <v>182</v>
      </c>
      <c r="O76" s="119"/>
      <c r="P76" s="48" t="s">
        <v>183</v>
      </c>
      <c r="Q76" s="27">
        <v>0</v>
      </c>
      <c r="R76" s="117"/>
      <c r="S76" s="117"/>
      <c r="T76" s="117"/>
      <c r="U76" s="117"/>
      <c r="V76" s="117"/>
      <c r="W76" s="27">
        <v>1</v>
      </c>
      <c r="X76" s="27">
        <v>1</v>
      </c>
      <c r="Y76" s="48" t="s">
        <v>182</v>
      </c>
      <c r="Z76" s="48" t="s">
        <v>182</v>
      </c>
      <c r="AA76" s="48" t="s">
        <v>182</v>
      </c>
      <c r="AB76" s="119"/>
      <c r="AC76" s="119"/>
      <c r="AD76" s="119"/>
      <c r="AE76" s="119"/>
      <c r="AF76" s="119"/>
      <c r="AG76" s="119"/>
      <c r="AH76" s="48" t="s">
        <v>182</v>
      </c>
      <c r="AI76" s="27" t="str">
        <f>TRIM(LEFT('1. Artikeldata Grund'!G76,6))</f>
        <v/>
      </c>
      <c r="AJ76" s="491" cm="1">
        <f t="array" ref="AJ76">_xlfn.IFS(AV76="1",20,AV76="2",20,AV76="3",20,AV76="0",99,AV76="",99)</f>
        <v>99</v>
      </c>
      <c r="AK76" s="50" t="s">
        <v>184</v>
      </c>
      <c r="AL76" s="50" t="s">
        <v>184</v>
      </c>
      <c r="AM76" s="117"/>
      <c r="AN76" s="48"/>
      <c r="AO76" s="48"/>
      <c r="AP76" s="48" t="str">
        <f>'4. Inköpsdata'!E76</f>
        <v>ST</v>
      </c>
      <c r="AQ76" s="51">
        <f>'4. Inköpsdata'!G76</f>
        <v>1</v>
      </c>
      <c r="AR76" s="27" t="str">
        <f>TRIM('APH Kategorichef'!N76)</f>
        <v/>
      </c>
      <c r="AS76" s="118"/>
      <c r="AT76" s="48" t="str">
        <f>LEFT('1. Artikeldata Grund'!H76,2)</f>
        <v>Vä</v>
      </c>
      <c r="AU76" s="27" t="str" cm="1">
        <f t="array" ref="AU76">_xlfn.IFS('1. Artikeldata Grund'!I76="","",'1. Artikeldata Grund'!I76=Tabeller!$I$3,"",'1. Artikeldata Grund'!I76=Tabeller!$I$4,"",'1. Artikeldata Grund'!I76=Tabeller!$I$5,LEFT('1. Artikeldata Grund'!I76,1),'1. Artikeldata Grund'!I76=Tabeller!$I$6,LEFT('1. Artikeldata Grund'!I76,1))</f>
        <v/>
      </c>
      <c r="AV76" s="27" t="str" cm="1">
        <f t="array" ref="AV76">_xlfn.IFS('1. Artikeldata Grund'!J76="","",'1. Artikeldata Grund'!J76=Tabeller!$J$3,"",'1. Artikeldata Grund'!J76=Tabeller!$J$4,"",'1. Artikeldata Grund'!J76=Tabeller!$J$5,LEFT('1. Artikeldata Grund'!J76,1),'1. Artikeldata Grund'!J76=Tabeller!$J$6,LEFT('1. Artikeldata Grund'!J76,1),'1. Artikeldata Grund'!J76=Tabeller!$J$7,LEFT('1. Artikeldata Grund'!J76,1))</f>
        <v/>
      </c>
      <c r="AW76" s="27"/>
      <c r="AX76" s="27">
        <f>IF('APH Kategorichef'!J76=Tabeller!$AH$4,2,1)</f>
        <v>1</v>
      </c>
      <c r="AY76" s="27" t="str" cm="1">
        <f t="array" ref="AY76">IF('APH Kategorichef'!J76=Tabeller!$AH$4,99,IFERROR(_xlfn.IFS('4. Inköpsdata'!L76=25%,41,'4. Inköpsdata'!L76=12%,42,'4. Inköpsdata'!L76=6%,43,'4. Inköpsdata'!L76="Momsfritt",38),""))</f>
        <v/>
      </c>
      <c r="AZ76" s="52" t="e">
        <f>IF('APH Kategorichef'!J76=Tabeller!$AH$4,'4. Inköpsdata'!J76,ROUND('APH Kategorichef'!AA76,2))</f>
        <v>#VALUE!</v>
      </c>
      <c r="BA76" s="52" t="e">
        <f>IF('APH Kategorichef'!J76=Tabeller!$AH$4,0.01,ROUND('4. Inköpsdata'!J76,2))</f>
        <v>#VALUE!</v>
      </c>
      <c r="BB76" s="27" t="str">
        <f>TRIM(RIGHT('1. Artikeldata Grund'!G76,2))</f>
        <v/>
      </c>
      <c r="BC76" s="136"/>
      <c r="BD76" s="48" t="s">
        <v>182</v>
      </c>
      <c r="BE76" s="119"/>
      <c r="BF76" s="50" t="s">
        <v>184</v>
      </c>
      <c r="BG76" s="136"/>
      <c r="BH76" s="52"/>
      <c r="BI76" s="52"/>
      <c r="BJ76" s="52"/>
      <c r="BK76" s="52"/>
      <c r="BL76" s="53" t="s">
        <v>185</v>
      </c>
      <c r="BM76" s="452" t="str">
        <f>TRIM('1. Artikeldata Grund'!D76)</f>
        <v/>
      </c>
    </row>
    <row r="77" spans="1:65" x14ac:dyDescent="0.25">
      <c r="A77" s="21">
        <v>73</v>
      </c>
      <c r="B77" s="528" t="str">
        <f>'APH Kategorichef'!H77</f>
        <v>Välj…</v>
      </c>
      <c r="C77" s="528" t="str">
        <f>'APH Kategorichef'!J77</f>
        <v>Välj…</v>
      </c>
      <c r="D77" s="46">
        <f>'APH Kategorichef'!D77</f>
        <v>0</v>
      </c>
      <c r="E77" s="47" t="str">
        <f>TRIM(LEFT('1. Artikeldata Grund'!E77,30))</f>
        <v/>
      </c>
      <c r="F77" s="404" t="str">
        <f>IFERROR(TRIM(RIGHT('1. Artikeldata Grund'!E77,LEN('1. Artikeldata Grund'!E77)-30)),"")</f>
        <v/>
      </c>
      <c r="G77" s="48" t="str">
        <f>TRIM('APH Kategorichef'!K77)</f>
        <v>Välj….</v>
      </c>
      <c r="H77" s="27">
        <f>'APH Kategorichef'!L77</f>
        <v>910</v>
      </c>
      <c r="I77" s="27">
        <v>99</v>
      </c>
      <c r="J77" s="117"/>
      <c r="K77" s="48" t="s">
        <v>181</v>
      </c>
      <c r="L77" s="48" t="str">
        <f>IF('APH MD APH Specifika'!BD77="J","J","N")</f>
        <v>N</v>
      </c>
      <c r="M77" s="118"/>
      <c r="N77" s="48" t="s">
        <v>182</v>
      </c>
      <c r="O77" s="119"/>
      <c r="P77" s="48" t="s">
        <v>183</v>
      </c>
      <c r="Q77" s="27">
        <v>0</v>
      </c>
      <c r="R77" s="117"/>
      <c r="S77" s="117"/>
      <c r="T77" s="117"/>
      <c r="U77" s="117"/>
      <c r="V77" s="117"/>
      <c r="W77" s="27">
        <v>1</v>
      </c>
      <c r="X77" s="27">
        <v>1</v>
      </c>
      <c r="Y77" s="48" t="s">
        <v>182</v>
      </c>
      <c r="Z77" s="48" t="s">
        <v>182</v>
      </c>
      <c r="AA77" s="48" t="s">
        <v>182</v>
      </c>
      <c r="AB77" s="119"/>
      <c r="AC77" s="119"/>
      <c r="AD77" s="119"/>
      <c r="AE77" s="119"/>
      <c r="AF77" s="119"/>
      <c r="AG77" s="119"/>
      <c r="AH77" s="48" t="s">
        <v>182</v>
      </c>
      <c r="AI77" s="27" t="str">
        <f>TRIM(LEFT('1. Artikeldata Grund'!G77,6))</f>
        <v/>
      </c>
      <c r="AJ77" s="491" cm="1">
        <f t="array" ref="AJ77">_xlfn.IFS(AV77="1",20,AV77="2",20,AV77="3",20,AV77="0",99,AV77="",99)</f>
        <v>99</v>
      </c>
      <c r="AK77" s="50" t="s">
        <v>184</v>
      </c>
      <c r="AL77" s="50" t="s">
        <v>184</v>
      </c>
      <c r="AM77" s="117"/>
      <c r="AN77" s="48"/>
      <c r="AO77" s="48"/>
      <c r="AP77" s="48" t="str">
        <f>'4. Inköpsdata'!E77</f>
        <v>ST</v>
      </c>
      <c r="AQ77" s="51">
        <f>'4. Inköpsdata'!G77</f>
        <v>1</v>
      </c>
      <c r="AR77" s="27" t="str">
        <f>TRIM('APH Kategorichef'!N77)</f>
        <v/>
      </c>
      <c r="AS77" s="118"/>
      <c r="AT77" s="48" t="str">
        <f>LEFT('1. Artikeldata Grund'!H77,2)</f>
        <v>Vä</v>
      </c>
      <c r="AU77" s="27" t="str" cm="1">
        <f t="array" ref="AU77">_xlfn.IFS('1. Artikeldata Grund'!I77="","",'1. Artikeldata Grund'!I77=Tabeller!$I$3,"",'1. Artikeldata Grund'!I77=Tabeller!$I$4,"",'1. Artikeldata Grund'!I77=Tabeller!$I$5,LEFT('1. Artikeldata Grund'!I77,1),'1. Artikeldata Grund'!I77=Tabeller!$I$6,LEFT('1. Artikeldata Grund'!I77,1))</f>
        <v/>
      </c>
      <c r="AV77" s="27" t="str" cm="1">
        <f t="array" ref="AV77">_xlfn.IFS('1. Artikeldata Grund'!J77="","",'1. Artikeldata Grund'!J77=Tabeller!$J$3,"",'1. Artikeldata Grund'!J77=Tabeller!$J$4,"",'1. Artikeldata Grund'!J77=Tabeller!$J$5,LEFT('1. Artikeldata Grund'!J77,1),'1. Artikeldata Grund'!J77=Tabeller!$J$6,LEFT('1. Artikeldata Grund'!J77,1),'1. Artikeldata Grund'!J77=Tabeller!$J$7,LEFT('1. Artikeldata Grund'!J77,1))</f>
        <v/>
      </c>
      <c r="AW77" s="27"/>
      <c r="AX77" s="27">
        <f>IF('APH Kategorichef'!J77=Tabeller!$AH$4,2,1)</f>
        <v>1</v>
      </c>
      <c r="AY77" s="27" t="str" cm="1">
        <f t="array" ref="AY77">IF('APH Kategorichef'!J77=Tabeller!$AH$4,99,IFERROR(_xlfn.IFS('4. Inköpsdata'!L77=25%,41,'4. Inköpsdata'!L77=12%,42,'4. Inköpsdata'!L77=6%,43,'4. Inköpsdata'!L77="Momsfritt",38),""))</f>
        <v/>
      </c>
      <c r="AZ77" s="52" t="e">
        <f>IF('APH Kategorichef'!J77=Tabeller!$AH$4,'4. Inköpsdata'!J77,ROUND('APH Kategorichef'!AA77,2))</f>
        <v>#VALUE!</v>
      </c>
      <c r="BA77" s="52" t="e">
        <f>IF('APH Kategorichef'!J77=Tabeller!$AH$4,0.01,ROUND('4. Inköpsdata'!J77,2))</f>
        <v>#VALUE!</v>
      </c>
      <c r="BB77" s="27" t="str">
        <f>TRIM(RIGHT('1. Artikeldata Grund'!G77,2))</f>
        <v/>
      </c>
      <c r="BC77" s="136"/>
      <c r="BD77" s="48" t="s">
        <v>182</v>
      </c>
      <c r="BE77" s="119"/>
      <c r="BF77" s="50" t="s">
        <v>184</v>
      </c>
      <c r="BG77" s="136"/>
      <c r="BH77" s="52"/>
      <c r="BI77" s="52"/>
      <c r="BJ77" s="52"/>
      <c r="BK77" s="52"/>
      <c r="BL77" s="53" t="s">
        <v>185</v>
      </c>
      <c r="BM77" s="452" t="str">
        <f>TRIM('1. Artikeldata Grund'!D77)</f>
        <v/>
      </c>
    </row>
    <row r="78" spans="1:65" x14ac:dyDescent="0.25">
      <c r="A78" s="21">
        <v>74</v>
      </c>
      <c r="B78" s="528" t="str">
        <f>'APH Kategorichef'!H78</f>
        <v>Välj…</v>
      </c>
      <c r="C78" s="528" t="str">
        <f>'APH Kategorichef'!J78</f>
        <v>Välj…</v>
      </c>
      <c r="D78" s="46">
        <f>'APH Kategorichef'!D78</f>
        <v>0</v>
      </c>
      <c r="E78" s="47" t="str">
        <f>TRIM(LEFT('1. Artikeldata Grund'!E78,30))</f>
        <v/>
      </c>
      <c r="F78" s="404" t="str">
        <f>IFERROR(TRIM(RIGHT('1. Artikeldata Grund'!E78,LEN('1. Artikeldata Grund'!E78)-30)),"")</f>
        <v/>
      </c>
      <c r="G78" s="48" t="str">
        <f>TRIM('APH Kategorichef'!K78)</f>
        <v>Välj….</v>
      </c>
      <c r="H78" s="27">
        <f>'APH Kategorichef'!L78</f>
        <v>910</v>
      </c>
      <c r="I78" s="27">
        <v>99</v>
      </c>
      <c r="J78" s="117"/>
      <c r="K78" s="48" t="s">
        <v>181</v>
      </c>
      <c r="L78" s="48" t="str">
        <f>IF('APH MD APH Specifika'!BD78="J","J","N")</f>
        <v>N</v>
      </c>
      <c r="M78" s="118"/>
      <c r="N78" s="48" t="s">
        <v>182</v>
      </c>
      <c r="O78" s="119"/>
      <c r="P78" s="48" t="s">
        <v>183</v>
      </c>
      <c r="Q78" s="27">
        <v>0</v>
      </c>
      <c r="R78" s="117"/>
      <c r="S78" s="117"/>
      <c r="T78" s="117"/>
      <c r="U78" s="117"/>
      <c r="V78" s="117"/>
      <c r="W78" s="27">
        <v>1</v>
      </c>
      <c r="X78" s="27">
        <v>1</v>
      </c>
      <c r="Y78" s="48" t="s">
        <v>182</v>
      </c>
      <c r="Z78" s="48" t="s">
        <v>182</v>
      </c>
      <c r="AA78" s="48" t="s">
        <v>182</v>
      </c>
      <c r="AB78" s="119"/>
      <c r="AC78" s="119"/>
      <c r="AD78" s="119"/>
      <c r="AE78" s="119"/>
      <c r="AF78" s="119"/>
      <c r="AG78" s="119"/>
      <c r="AH78" s="48" t="s">
        <v>182</v>
      </c>
      <c r="AI78" s="27" t="str">
        <f>TRIM(LEFT('1. Artikeldata Grund'!G78,6))</f>
        <v/>
      </c>
      <c r="AJ78" s="491" cm="1">
        <f t="array" ref="AJ78">_xlfn.IFS(AV78="1",20,AV78="2",20,AV78="3",20,AV78="0",99,AV78="",99)</f>
        <v>99</v>
      </c>
      <c r="AK78" s="50" t="s">
        <v>184</v>
      </c>
      <c r="AL78" s="50" t="s">
        <v>184</v>
      </c>
      <c r="AM78" s="117"/>
      <c r="AN78" s="48"/>
      <c r="AO78" s="48"/>
      <c r="AP78" s="48" t="str">
        <f>'4. Inköpsdata'!E78</f>
        <v>ST</v>
      </c>
      <c r="AQ78" s="51">
        <f>'4. Inköpsdata'!G78</f>
        <v>1</v>
      </c>
      <c r="AR78" s="27" t="str">
        <f>TRIM('APH Kategorichef'!N78)</f>
        <v/>
      </c>
      <c r="AS78" s="118"/>
      <c r="AT78" s="48" t="str">
        <f>LEFT('1. Artikeldata Grund'!H78,2)</f>
        <v>Vä</v>
      </c>
      <c r="AU78" s="27" t="str" cm="1">
        <f t="array" ref="AU78">_xlfn.IFS('1. Artikeldata Grund'!I78="","",'1. Artikeldata Grund'!I78=Tabeller!$I$3,"",'1. Artikeldata Grund'!I78=Tabeller!$I$4,"",'1. Artikeldata Grund'!I78=Tabeller!$I$5,LEFT('1. Artikeldata Grund'!I78,1),'1. Artikeldata Grund'!I78=Tabeller!$I$6,LEFT('1. Artikeldata Grund'!I78,1))</f>
        <v/>
      </c>
      <c r="AV78" s="27" t="str" cm="1">
        <f t="array" ref="AV78">_xlfn.IFS('1. Artikeldata Grund'!J78="","",'1. Artikeldata Grund'!J78=Tabeller!$J$3,"",'1. Artikeldata Grund'!J78=Tabeller!$J$4,"",'1. Artikeldata Grund'!J78=Tabeller!$J$5,LEFT('1. Artikeldata Grund'!J78,1),'1. Artikeldata Grund'!J78=Tabeller!$J$6,LEFT('1. Artikeldata Grund'!J78,1),'1. Artikeldata Grund'!J78=Tabeller!$J$7,LEFT('1. Artikeldata Grund'!J78,1))</f>
        <v/>
      </c>
      <c r="AW78" s="27"/>
      <c r="AX78" s="27">
        <f>IF('APH Kategorichef'!J78=Tabeller!$AH$4,2,1)</f>
        <v>1</v>
      </c>
      <c r="AY78" s="27" t="str" cm="1">
        <f t="array" ref="AY78">IF('APH Kategorichef'!J78=Tabeller!$AH$4,99,IFERROR(_xlfn.IFS('4. Inköpsdata'!L78=25%,41,'4. Inköpsdata'!L78=12%,42,'4. Inköpsdata'!L78=6%,43,'4. Inköpsdata'!L78="Momsfritt",38),""))</f>
        <v/>
      </c>
      <c r="AZ78" s="52" t="e">
        <f>IF('APH Kategorichef'!J78=Tabeller!$AH$4,'4. Inköpsdata'!J78,ROUND('APH Kategorichef'!AA78,2))</f>
        <v>#VALUE!</v>
      </c>
      <c r="BA78" s="52" t="e">
        <f>IF('APH Kategorichef'!J78=Tabeller!$AH$4,0.01,ROUND('4. Inköpsdata'!J78,2))</f>
        <v>#VALUE!</v>
      </c>
      <c r="BB78" s="27" t="str">
        <f>TRIM(RIGHT('1. Artikeldata Grund'!G78,2))</f>
        <v/>
      </c>
      <c r="BC78" s="136"/>
      <c r="BD78" s="48" t="s">
        <v>182</v>
      </c>
      <c r="BE78" s="119"/>
      <c r="BF78" s="50" t="s">
        <v>184</v>
      </c>
      <c r="BG78" s="136"/>
      <c r="BH78" s="52"/>
      <c r="BI78" s="52"/>
      <c r="BJ78" s="52"/>
      <c r="BK78" s="52"/>
      <c r="BL78" s="53" t="s">
        <v>185</v>
      </c>
      <c r="BM78" s="452" t="str">
        <f>TRIM('1. Artikeldata Grund'!D78)</f>
        <v/>
      </c>
    </row>
    <row r="79" spans="1:65" x14ac:dyDescent="0.25">
      <c r="A79" s="21">
        <v>75</v>
      </c>
      <c r="B79" s="528" t="str">
        <f>'APH Kategorichef'!H79</f>
        <v>Välj…</v>
      </c>
      <c r="C79" s="528" t="str">
        <f>'APH Kategorichef'!J79</f>
        <v>Välj…</v>
      </c>
      <c r="D79" s="46">
        <f>'APH Kategorichef'!D79</f>
        <v>0</v>
      </c>
      <c r="E79" s="47" t="str">
        <f>TRIM(LEFT('1. Artikeldata Grund'!E79,30))</f>
        <v/>
      </c>
      <c r="F79" s="404" t="str">
        <f>IFERROR(TRIM(RIGHT('1. Artikeldata Grund'!E79,LEN('1. Artikeldata Grund'!E79)-30)),"")</f>
        <v/>
      </c>
      <c r="G79" s="48" t="str">
        <f>TRIM('APH Kategorichef'!K79)</f>
        <v>Välj….</v>
      </c>
      <c r="H79" s="27">
        <f>'APH Kategorichef'!L79</f>
        <v>910</v>
      </c>
      <c r="I79" s="27">
        <v>99</v>
      </c>
      <c r="J79" s="117"/>
      <c r="K79" s="48" t="s">
        <v>181</v>
      </c>
      <c r="L79" s="48" t="str">
        <f>IF('APH MD APH Specifika'!BD79="J","J","N")</f>
        <v>N</v>
      </c>
      <c r="M79" s="118"/>
      <c r="N79" s="48" t="s">
        <v>182</v>
      </c>
      <c r="O79" s="119"/>
      <c r="P79" s="48" t="s">
        <v>183</v>
      </c>
      <c r="Q79" s="27">
        <v>0</v>
      </c>
      <c r="R79" s="117"/>
      <c r="S79" s="117"/>
      <c r="T79" s="117"/>
      <c r="U79" s="117"/>
      <c r="V79" s="117"/>
      <c r="W79" s="27">
        <v>1</v>
      </c>
      <c r="X79" s="27">
        <v>1</v>
      </c>
      <c r="Y79" s="48" t="s">
        <v>182</v>
      </c>
      <c r="Z79" s="48" t="s">
        <v>182</v>
      </c>
      <c r="AA79" s="48" t="s">
        <v>182</v>
      </c>
      <c r="AB79" s="119"/>
      <c r="AC79" s="119"/>
      <c r="AD79" s="119"/>
      <c r="AE79" s="119"/>
      <c r="AF79" s="119"/>
      <c r="AG79" s="119"/>
      <c r="AH79" s="48" t="s">
        <v>182</v>
      </c>
      <c r="AI79" s="27" t="str">
        <f>TRIM(LEFT('1. Artikeldata Grund'!G79,6))</f>
        <v/>
      </c>
      <c r="AJ79" s="491" cm="1">
        <f t="array" ref="AJ79">_xlfn.IFS(AV79="1",20,AV79="2",20,AV79="3",20,AV79="0",99,AV79="",99)</f>
        <v>99</v>
      </c>
      <c r="AK79" s="50" t="s">
        <v>184</v>
      </c>
      <c r="AL79" s="50" t="s">
        <v>184</v>
      </c>
      <c r="AM79" s="117"/>
      <c r="AN79" s="48"/>
      <c r="AO79" s="48"/>
      <c r="AP79" s="48" t="str">
        <f>'4. Inköpsdata'!E79</f>
        <v>ST</v>
      </c>
      <c r="AQ79" s="51">
        <f>'4. Inköpsdata'!G79</f>
        <v>1</v>
      </c>
      <c r="AR79" s="27" t="str">
        <f>TRIM('APH Kategorichef'!N79)</f>
        <v/>
      </c>
      <c r="AS79" s="118"/>
      <c r="AT79" s="48" t="str">
        <f>LEFT('1. Artikeldata Grund'!H79,2)</f>
        <v>Vä</v>
      </c>
      <c r="AU79" s="27" t="str" cm="1">
        <f t="array" ref="AU79">_xlfn.IFS('1. Artikeldata Grund'!I79="","",'1. Artikeldata Grund'!I79=Tabeller!$I$3,"",'1. Artikeldata Grund'!I79=Tabeller!$I$4,"",'1. Artikeldata Grund'!I79=Tabeller!$I$5,LEFT('1. Artikeldata Grund'!I79,1),'1. Artikeldata Grund'!I79=Tabeller!$I$6,LEFT('1. Artikeldata Grund'!I79,1))</f>
        <v/>
      </c>
      <c r="AV79" s="27" t="str" cm="1">
        <f t="array" ref="AV79">_xlfn.IFS('1. Artikeldata Grund'!J79="","",'1. Artikeldata Grund'!J79=Tabeller!$J$3,"",'1. Artikeldata Grund'!J79=Tabeller!$J$4,"",'1. Artikeldata Grund'!J79=Tabeller!$J$5,LEFT('1. Artikeldata Grund'!J79,1),'1. Artikeldata Grund'!J79=Tabeller!$J$6,LEFT('1. Artikeldata Grund'!J79,1),'1. Artikeldata Grund'!J79=Tabeller!$J$7,LEFT('1. Artikeldata Grund'!J79,1))</f>
        <v/>
      </c>
      <c r="AW79" s="27"/>
      <c r="AX79" s="27">
        <f>IF('APH Kategorichef'!J79=Tabeller!$AH$4,2,1)</f>
        <v>1</v>
      </c>
      <c r="AY79" s="27" t="str" cm="1">
        <f t="array" ref="AY79">IF('APH Kategorichef'!J79=Tabeller!$AH$4,99,IFERROR(_xlfn.IFS('4. Inköpsdata'!L79=25%,41,'4. Inköpsdata'!L79=12%,42,'4. Inköpsdata'!L79=6%,43,'4. Inköpsdata'!L79="Momsfritt",38),""))</f>
        <v/>
      </c>
      <c r="AZ79" s="52" t="e">
        <f>IF('APH Kategorichef'!J79=Tabeller!$AH$4,'4. Inköpsdata'!J79,ROUND('APH Kategorichef'!AA79,2))</f>
        <v>#VALUE!</v>
      </c>
      <c r="BA79" s="52" t="e">
        <f>IF('APH Kategorichef'!J79=Tabeller!$AH$4,0.01,ROUND('4. Inköpsdata'!J79,2))</f>
        <v>#VALUE!</v>
      </c>
      <c r="BB79" s="27" t="str">
        <f>TRIM(RIGHT('1. Artikeldata Grund'!G79,2))</f>
        <v/>
      </c>
      <c r="BC79" s="136"/>
      <c r="BD79" s="48" t="s">
        <v>182</v>
      </c>
      <c r="BE79" s="119"/>
      <c r="BF79" s="50" t="s">
        <v>184</v>
      </c>
      <c r="BG79" s="136"/>
      <c r="BH79" s="52"/>
      <c r="BI79" s="52"/>
      <c r="BJ79" s="52"/>
      <c r="BK79" s="52"/>
      <c r="BL79" s="53" t="s">
        <v>185</v>
      </c>
      <c r="BM79" s="452" t="str">
        <f>TRIM('1. Artikeldata Grund'!D79)</f>
        <v/>
      </c>
    </row>
    <row r="80" spans="1:65" x14ac:dyDescent="0.25">
      <c r="A80" s="21">
        <v>76</v>
      </c>
      <c r="B80" s="528" t="str">
        <f>'APH Kategorichef'!H80</f>
        <v>Välj…</v>
      </c>
      <c r="C80" s="528" t="str">
        <f>'APH Kategorichef'!J80</f>
        <v>Välj…</v>
      </c>
      <c r="D80" s="46">
        <f>'APH Kategorichef'!D80</f>
        <v>0</v>
      </c>
      <c r="E80" s="47" t="str">
        <f>TRIM(LEFT('1. Artikeldata Grund'!E80,30))</f>
        <v/>
      </c>
      <c r="F80" s="404" t="str">
        <f>IFERROR(TRIM(RIGHT('1. Artikeldata Grund'!E80,LEN('1. Artikeldata Grund'!E80)-30)),"")</f>
        <v/>
      </c>
      <c r="G80" s="48" t="str">
        <f>TRIM('APH Kategorichef'!K80)</f>
        <v>Välj….</v>
      </c>
      <c r="H80" s="27">
        <f>'APH Kategorichef'!L80</f>
        <v>910</v>
      </c>
      <c r="I80" s="27">
        <v>99</v>
      </c>
      <c r="J80" s="117"/>
      <c r="K80" s="48" t="s">
        <v>181</v>
      </c>
      <c r="L80" s="48" t="str">
        <f>IF('APH MD APH Specifika'!BD80="J","J","N")</f>
        <v>N</v>
      </c>
      <c r="M80" s="118"/>
      <c r="N80" s="48" t="s">
        <v>182</v>
      </c>
      <c r="O80" s="119"/>
      <c r="P80" s="48" t="s">
        <v>183</v>
      </c>
      <c r="Q80" s="27">
        <v>0</v>
      </c>
      <c r="R80" s="117"/>
      <c r="S80" s="117"/>
      <c r="T80" s="117"/>
      <c r="U80" s="117"/>
      <c r="V80" s="117"/>
      <c r="W80" s="27">
        <v>1</v>
      </c>
      <c r="X80" s="27">
        <v>1</v>
      </c>
      <c r="Y80" s="48" t="s">
        <v>182</v>
      </c>
      <c r="Z80" s="48" t="s">
        <v>182</v>
      </c>
      <c r="AA80" s="48" t="s">
        <v>182</v>
      </c>
      <c r="AB80" s="119"/>
      <c r="AC80" s="119"/>
      <c r="AD80" s="119"/>
      <c r="AE80" s="119"/>
      <c r="AF80" s="119"/>
      <c r="AG80" s="119"/>
      <c r="AH80" s="48" t="s">
        <v>182</v>
      </c>
      <c r="AI80" s="27" t="str">
        <f>TRIM(LEFT('1. Artikeldata Grund'!G80,6))</f>
        <v/>
      </c>
      <c r="AJ80" s="491" cm="1">
        <f t="array" ref="AJ80">_xlfn.IFS(AV80="1",20,AV80="2",20,AV80="3",20,AV80="0",99,AV80="",99)</f>
        <v>99</v>
      </c>
      <c r="AK80" s="50" t="s">
        <v>184</v>
      </c>
      <c r="AL80" s="50" t="s">
        <v>184</v>
      </c>
      <c r="AM80" s="117"/>
      <c r="AN80" s="48"/>
      <c r="AO80" s="48"/>
      <c r="AP80" s="48" t="str">
        <f>'4. Inköpsdata'!E80</f>
        <v>ST</v>
      </c>
      <c r="AQ80" s="51">
        <f>'4. Inköpsdata'!G80</f>
        <v>1</v>
      </c>
      <c r="AR80" s="27" t="str">
        <f>TRIM('APH Kategorichef'!N80)</f>
        <v/>
      </c>
      <c r="AS80" s="118"/>
      <c r="AT80" s="48" t="str">
        <f>LEFT('1. Artikeldata Grund'!H80,2)</f>
        <v>Vä</v>
      </c>
      <c r="AU80" s="27" t="str" cm="1">
        <f t="array" ref="AU80">_xlfn.IFS('1. Artikeldata Grund'!I80="","",'1. Artikeldata Grund'!I80=Tabeller!$I$3,"",'1. Artikeldata Grund'!I80=Tabeller!$I$4,"",'1. Artikeldata Grund'!I80=Tabeller!$I$5,LEFT('1. Artikeldata Grund'!I80,1),'1. Artikeldata Grund'!I80=Tabeller!$I$6,LEFT('1. Artikeldata Grund'!I80,1))</f>
        <v/>
      </c>
      <c r="AV80" s="27" t="str" cm="1">
        <f t="array" ref="AV80">_xlfn.IFS('1. Artikeldata Grund'!J80="","",'1. Artikeldata Grund'!J80=Tabeller!$J$3,"",'1. Artikeldata Grund'!J80=Tabeller!$J$4,"",'1. Artikeldata Grund'!J80=Tabeller!$J$5,LEFT('1. Artikeldata Grund'!J80,1),'1. Artikeldata Grund'!J80=Tabeller!$J$6,LEFT('1. Artikeldata Grund'!J80,1),'1. Artikeldata Grund'!J80=Tabeller!$J$7,LEFT('1. Artikeldata Grund'!J80,1))</f>
        <v/>
      </c>
      <c r="AW80" s="27"/>
      <c r="AX80" s="27">
        <f>IF('APH Kategorichef'!J80=Tabeller!$AH$4,2,1)</f>
        <v>1</v>
      </c>
      <c r="AY80" s="27" t="str" cm="1">
        <f t="array" ref="AY80">IF('APH Kategorichef'!J80=Tabeller!$AH$4,99,IFERROR(_xlfn.IFS('4. Inköpsdata'!L80=25%,41,'4. Inköpsdata'!L80=12%,42,'4. Inköpsdata'!L80=6%,43,'4. Inköpsdata'!L80="Momsfritt",38),""))</f>
        <v/>
      </c>
      <c r="AZ80" s="52" t="e">
        <f>IF('APH Kategorichef'!J80=Tabeller!$AH$4,'4. Inköpsdata'!J80,ROUND('APH Kategorichef'!AA80,2))</f>
        <v>#VALUE!</v>
      </c>
      <c r="BA80" s="52" t="e">
        <f>IF('APH Kategorichef'!J80=Tabeller!$AH$4,0.01,ROUND('4. Inköpsdata'!J80,2))</f>
        <v>#VALUE!</v>
      </c>
      <c r="BB80" s="27" t="str">
        <f>TRIM(RIGHT('1. Artikeldata Grund'!G80,2))</f>
        <v/>
      </c>
      <c r="BC80" s="136"/>
      <c r="BD80" s="48" t="s">
        <v>182</v>
      </c>
      <c r="BE80" s="119"/>
      <c r="BF80" s="50" t="s">
        <v>184</v>
      </c>
      <c r="BG80" s="136"/>
      <c r="BH80" s="52"/>
      <c r="BI80" s="52"/>
      <c r="BJ80" s="52"/>
      <c r="BK80" s="52"/>
      <c r="BL80" s="53" t="s">
        <v>185</v>
      </c>
      <c r="BM80" s="452" t="str">
        <f>TRIM('1. Artikeldata Grund'!D80)</f>
        <v/>
      </c>
    </row>
    <row r="81" spans="1:65" x14ac:dyDescent="0.25">
      <c r="A81" s="21">
        <v>77</v>
      </c>
      <c r="B81" s="528" t="str">
        <f>'APH Kategorichef'!H81</f>
        <v>Välj…</v>
      </c>
      <c r="C81" s="528" t="str">
        <f>'APH Kategorichef'!J81</f>
        <v>Välj…</v>
      </c>
      <c r="D81" s="46">
        <f>'APH Kategorichef'!D81</f>
        <v>0</v>
      </c>
      <c r="E81" s="47" t="str">
        <f>TRIM(LEFT('1. Artikeldata Grund'!E81,30))</f>
        <v/>
      </c>
      <c r="F81" s="404" t="str">
        <f>IFERROR(TRIM(RIGHT('1. Artikeldata Grund'!E81,LEN('1. Artikeldata Grund'!E81)-30)),"")</f>
        <v/>
      </c>
      <c r="G81" s="48" t="str">
        <f>TRIM('APH Kategorichef'!K81)</f>
        <v>Välj….</v>
      </c>
      <c r="H81" s="27">
        <f>'APH Kategorichef'!L81</f>
        <v>910</v>
      </c>
      <c r="I81" s="27">
        <v>99</v>
      </c>
      <c r="J81" s="117"/>
      <c r="K81" s="48" t="s">
        <v>181</v>
      </c>
      <c r="L81" s="48" t="str">
        <f>IF('APH MD APH Specifika'!BD81="J","J","N")</f>
        <v>N</v>
      </c>
      <c r="M81" s="118"/>
      <c r="N81" s="48" t="s">
        <v>182</v>
      </c>
      <c r="O81" s="119"/>
      <c r="P81" s="48" t="s">
        <v>183</v>
      </c>
      <c r="Q81" s="27">
        <v>0</v>
      </c>
      <c r="R81" s="117"/>
      <c r="S81" s="117"/>
      <c r="T81" s="117"/>
      <c r="U81" s="117"/>
      <c r="V81" s="117"/>
      <c r="W81" s="27">
        <v>1</v>
      </c>
      <c r="X81" s="27">
        <v>1</v>
      </c>
      <c r="Y81" s="48" t="s">
        <v>182</v>
      </c>
      <c r="Z81" s="48" t="s">
        <v>182</v>
      </c>
      <c r="AA81" s="48" t="s">
        <v>182</v>
      </c>
      <c r="AB81" s="119"/>
      <c r="AC81" s="119"/>
      <c r="AD81" s="119"/>
      <c r="AE81" s="119"/>
      <c r="AF81" s="119"/>
      <c r="AG81" s="119"/>
      <c r="AH81" s="48" t="s">
        <v>182</v>
      </c>
      <c r="AI81" s="27" t="str">
        <f>TRIM(LEFT('1. Artikeldata Grund'!G81,6))</f>
        <v/>
      </c>
      <c r="AJ81" s="491" cm="1">
        <f t="array" ref="AJ81">_xlfn.IFS(AV81="1",20,AV81="2",20,AV81="3",20,AV81="0",99,AV81="",99)</f>
        <v>99</v>
      </c>
      <c r="AK81" s="50" t="s">
        <v>184</v>
      </c>
      <c r="AL81" s="50" t="s">
        <v>184</v>
      </c>
      <c r="AM81" s="117"/>
      <c r="AN81" s="48"/>
      <c r="AO81" s="48"/>
      <c r="AP81" s="48" t="str">
        <f>'4. Inköpsdata'!E81</f>
        <v>ST</v>
      </c>
      <c r="AQ81" s="51">
        <f>'4. Inköpsdata'!G81</f>
        <v>1</v>
      </c>
      <c r="AR81" s="27" t="str">
        <f>TRIM('APH Kategorichef'!N81)</f>
        <v/>
      </c>
      <c r="AS81" s="118"/>
      <c r="AT81" s="48" t="str">
        <f>LEFT('1. Artikeldata Grund'!H81,2)</f>
        <v>Vä</v>
      </c>
      <c r="AU81" s="27" t="str" cm="1">
        <f t="array" ref="AU81">_xlfn.IFS('1. Artikeldata Grund'!I81="","",'1. Artikeldata Grund'!I81=Tabeller!$I$3,"",'1. Artikeldata Grund'!I81=Tabeller!$I$4,"",'1. Artikeldata Grund'!I81=Tabeller!$I$5,LEFT('1. Artikeldata Grund'!I81,1),'1. Artikeldata Grund'!I81=Tabeller!$I$6,LEFT('1. Artikeldata Grund'!I81,1))</f>
        <v/>
      </c>
      <c r="AV81" s="27" t="str" cm="1">
        <f t="array" ref="AV81">_xlfn.IFS('1. Artikeldata Grund'!J81="","",'1. Artikeldata Grund'!J81=Tabeller!$J$3,"",'1. Artikeldata Grund'!J81=Tabeller!$J$4,"",'1. Artikeldata Grund'!J81=Tabeller!$J$5,LEFT('1. Artikeldata Grund'!J81,1),'1. Artikeldata Grund'!J81=Tabeller!$J$6,LEFT('1. Artikeldata Grund'!J81,1),'1. Artikeldata Grund'!J81=Tabeller!$J$7,LEFT('1. Artikeldata Grund'!J81,1))</f>
        <v/>
      </c>
      <c r="AW81" s="27"/>
      <c r="AX81" s="27">
        <f>IF('APH Kategorichef'!J81=Tabeller!$AH$4,2,1)</f>
        <v>1</v>
      </c>
      <c r="AY81" s="27" t="str" cm="1">
        <f t="array" ref="AY81">IF('APH Kategorichef'!J81=Tabeller!$AH$4,99,IFERROR(_xlfn.IFS('4. Inköpsdata'!L81=25%,41,'4. Inköpsdata'!L81=12%,42,'4. Inköpsdata'!L81=6%,43,'4. Inköpsdata'!L81="Momsfritt",38),""))</f>
        <v/>
      </c>
      <c r="AZ81" s="52" t="e">
        <f>IF('APH Kategorichef'!J81=Tabeller!$AH$4,'4. Inköpsdata'!J81,ROUND('APH Kategorichef'!AA81,2))</f>
        <v>#VALUE!</v>
      </c>
      <c r="BA81" s="52" t="e">
        <f>IF('APH Kategorichef'!J81=Tabeller!$AH$4,0.01,ROUND('4. Inköpsdata'!J81,2))</f>
        <v>#VALUE!</v>
      </c>
      <c r="BB81" s="27" t="str">
        <f>TRIM(RIGHT('1. Artikeldata Grund'!G81,2))</f>
        <v/>
      </c>
      <c r="BC81" s="136"/>
      <c r="BD81" s="48" t="s">
        <v>182</v>
      </c>
      <c r="BE81" s="119"/>
      <c r="BF81" s="50" t="s">
        <v>184</v>
      </c>
      <c r="BG81" s="136"/>
      <c r="BH81" s="52"/>
      <c r="BI81" s="52"/>
      <c r="BJ81" s="52"/>
      <c r="BK81" s="52"/>
      <c r="BL81" s="53" t="s">
        <v>185</v>
      </c>
      <c r="BM81" s="452" t="str">
        <f>TRIM('1. Artikeldata Grund'!D81)</f>
        <v/>
      </c>
    </row>
    <row r="82" spans="1:65" x14ac:dyDescent="0.25">
      <c r="A82" s="21">
        <v>78</v>
      </c>
      <c r="B82" s="528" t="str">
        <f>'APH Kategorichef'!H82</f>
        <v>Välj…</v>
      </c>
      <c r="C82" s="528" t="str">
        <f>'APH Kategorichef'!J82</f>
        <v>Välj…</v>
      </c>
      <c r="D82" s="46">
        <f>'APH Kategorichef'!D82</f>
        <v>0</v>
      </c>
      <c r="E82" s="47" t="str">
        <f>TRIM(LEFT('1. Artikeldata Grund'!E82,30))</f>
        <v/>
      </c>
      <c r="F82" s="404" t="str">
        <f>IFERROR(TRIM(RIGHT('1. Artikeldata Grund'!E82,LEN('1. Artikeldata Grund'!E82)-30)),"")</f>
        <v/>
      </c>
      <c r="G82" s="48" t="str">
        <f>TRIM('APH Kategorichef'!K82)</f>
        <v>Välj….</v>
      </c>
      <c r="H82" s="27">
        <f>'APH Kategorichef'!L82</f>
        <v>910</v>
      </c>
      <c r="I82" s="27">
        <v>99</v>
      </c>
      <c r="J82" s="117"/>
      <c r="K82" s="48" t="s">
        <v>181</v>
      </c>
      <c r="L82" s="48" t="str">
        <f>IF('APH MD APH Specifika'!BD82="J","J","N")</f>
        <v>N</v>
      </c>
      <c r="M82" s="118"/>
      <c r="N82" s="48" t="s">
        <v>182</v>
      </c>
      <c r="O82" s="119"/>
      <c r="P82" s="48" t="s">
        <v>183</v>
      </c>
      <c r="Q82" s="27">
        <v>0</v>
      </c>
      <c r="R82" s="117"/>
      <c r="S82" s="117"/>
      <c r="T82" s="117"/>
      <c r="U82" s="117"/>
      <c r="V82" s="117"/>
      <c r="W82" s="27">
        <v>1</v>
      </c>
      <c r="X82" s="27">
        <v>1</v>
      </c>
      <c r="Y82" s="48" t="s">
        <v>182</v>
      </c>
      <c r="Z82" s="48" t="s">
        <v>182</v>
      </c>
      <c r="AA82" s="48" t="s">
        <v>182</v>
      </c>
      <c r="AB82" s="119"/>
      <c r="AC82" s="119"/>
      <c r="AD82" s="119"/>
      <c r="AE82" s="119"/>
      <c r="AF82" s="119"/>
      <c r="AG82" s="119"/>
      <c r="AH82" s="48" t="s">
        <v>182</v>
      </c>
      <c r="AI82" s="27" t="str">
        <f>TRIM(LEFT('1. Artikeldata Grund'!G82,6))</f>
        <v/>
      </c>
      <c r="AJ82" s="491" cm="1">
        <f t="array" ref="AJ82">_xlfn.IFS(AV82="1",20,AV82="2",20,AV82="3",20,AV82="0",99,AV82="",99)</f>
        <v>99</v>
      </c>
      <c r="AK82" s="50" t="s">
        <v>184</v>
      </c>
      <c r="AL82" s="50" t="s">
        <v>184</v>
      </c>
      <c r="AM82" s="117"/>
      <c r="AN82" s="48"/>
      <c r="AO82" s="48"/>
      <c r="AP82" s="48" t="str">
        <f>'4. Inköpsdata'!E82</f>
        <v>ST</v>
      </c>
      <c r="AQ82" s="51">
        <f>'4. Inköpsdata'!G82</f>
        <v>1</v>
      </c>
      <c r="AR82" s="27" t="str">
        <f>TRIM('APH Kategorichef'!N82)</f>
        <v/>
      </c>
      <c r="AS82" s="118"/>
      <c r="AT82" s="48" t="str">
        <f>LEFT('1. Artikeldata Grund'!H82,2)</f>
        <v>Vä</v>
      </c>
      <c r="AU82" s="27" t="str" cm="1">
        <f t="array" ref="AU82">_xlfn.IFS('1. Artikeldata Grund'!I82="","",'1. Artikeldata Grund'!I82=Tabeller!$I$3,"",'1. Artikeldata Grund'!I82=Tabeller!$I$4,"",'1. Artikeldata Grund'!I82=Tabeller!$I$5,LEFT('1. Artikeldata Grund'!I82,1),'1. Artikeldata Grund'!I82=Tabeller!$I$6,LEFT('1. Artikeldata Grund'!I82,1))</f>
        <v/>
      </c>
      <c r="AV82" s="27" t="str" cm="1">
        <f t="array" ref="AV82">_xlfn.IFS('1. Artikeldata Grund'!J82="","",'1. Artikeldata Grund'!J82=Tabeller!$J$3,"",'1. Artikeldata Grund'!J82=Tabeller!$J$4,"",'1. Artikeldata Grund'!J82=Tabeller!$J$5,LEFT('1. Artikeldata Grund'!J82,1),'1. Artikeldata Grund'!J82=Tabeller!$J$6,LEFT('1. Artikeldata Grund'!J82,1),'1. Artikeldata Grund'!J82=Tabeller!$J$7,LEFT('1. Artikeldata Grund'!J82,1))</f>
        <v/>
      </c>
      <c r="AW82" s="27"/>
      <c r="AX82" s="27">
        <f>IF('APH Kategorichef'!J82=Tabeller!$AH$4,2,1)</f>
        <v>1</v>
      </c>
      <c r="AY82" s="27" t="str" cm="1">
        <f t="array" ref="AY82">IF('APH Kategorichef'!J82=Tabeller!$AH$4,99,IFERROR(_xlfn.IFS('4. Inköpsdata'!L82=25%,41,'4. Inköpsdata'!L82=12%,42,'4. Inköpsdata'!L82=6%,43,'4. Inköpsdata'!L82="Momsfritt",38),""))</f>
        <v/>
      </c>
      <c r="AZ82" s="52" t="e">
        <f>IF('APH Kategorichef'!J82=Tabeller!$AH$4,'4. Inköpsdata'!J82,ROUND('APH Kategorichef'!AA82,2))</f>
        <v>#VALUE!</v>
      </c>
      <c r="BA82" s="52" t="e">
        <f>IF('APH Kategorichef'!J82=Tabeller!$AH$4,0.01,ROUND('4. Inköpsdata'!J82,2))</f>
        <v>#VALUE!</v>
      </c>
      <c r="BB82" s="27" t="str">
        <f>TRIM(RIGHT('1. Artikeldata Grund'!G82,2))</f>
        <v/>
      </c>
      <c r="BC82" s="136"/>
      <c r="BD82" s="48" t="s">
        <v>182</v>
      </c>
      <c r="BE82" s="119"/>
      <c r="BF82" s="50" t="s">
        <v>184</v>
      </c>
      <c r="BG82" s="136"/>
      <c r="BH82" s="52"/>
      <c r="BI82" s="52"/>
      <c r="BJ82" s="52"/>
      <c r="BK82" s="52"/>
      <c r="BL82" s="53" t="s">
        <v>185</v>
      </c>
      <c r="BM82" s="452" t="str">
        <f>TRIM('1. Artikeldata Grund'!D82)</f>
        <v/>
      </c>
    </row>
    <row r="83" spans="1:65" x14ac:dyDescent="0.25">
      <c r="A83" s="21">
        <v>79</v>
      </c>
      <c r="B83" s="528" t="str">
        <f>'APH Kategorichef'!H83</f>
        <v>Välj…</v>
      </c>
      <c r="C83" s="528" t="str">
        <f>'APH Kategorichef'!J83</f>
        <v>Välj…</v>
      </c>
      <c r="D83" s="46">
        <f>'APH Kategorichef'!D83</f>
        <v>0</v>
      </c>
      <c r="E83" s="47" t="str">
        <f>TRIM(LEFT('1. Artikeldata Grund'!E83,30))</f>
        <v/>
      </c>
      <c r="F83" s="404" t="str">
        <f>IFERROR(TRIM(RIGHT('1. Artikeldata Grund'!E83,LEN('1. Artikeldata Grund'!E83)-30)),"")</f>
        <v/>
      </c>
      <c r="G83" s="48" t="str">
        <f>TRIM('APH Kategorichef'!K83)</f>
        <v>Välj….</v>
      </c>
      <c r="H83" s="27">
        <f>'APH Kategorichef'!L83</f>
        <v>910</v>
      </c>
      <c r="I83" s="27">
        <v>99</v>
      </c>
      <c r="J83" s="117"/>
      <c r="K83" s="48" t="s">
        <v>181</v>
      </c>
      <c r="L83" s="48" t="str">
        <f>IF('APH MD APH Specifika'!BD83="J","J","N")</f>
        <v>N</v>
      </c>
      <c r="M83" s="118"/>
      <c r="N83" s="48" t="s">
        <v>182</v>
      </c>
      <c r="O83" s="119"/>
      <c r="P83" s="48" t="s">
        <v>183</v>
      </c>
      <c r="Q83" s="27">
        <v>0</v>
      </c>
      <c r="R83" s="117"/>
      <c r="S83" s="117"/>
      <c r="T83" s="117"/>
      <c r="U83" s="117"/>
      <c r="V83" s="117"/>
      <c r="W83" s="27">
        <v>1</v>
      </c>
      <c r="X83" s="27">
        <v>1</v>
      </c>
      <c r="Y83" s="48" t="s">
        <v>182</v>
      </c>
      <c r="Z83" s="48" t="s">
        <v>182</v>
      </c>
      <c r="AA83" s="48" t="s">
        <v>182</v>
      </c>
      <c r="AB83" s="119"/>
      <c r="AC83" s="119"/>
      <c r="AD83" s="119"/>
      <c r="AE83" s="119"/>
      <c r="AF83" s="119"/>
      <c r="AG83" s="119"/>
      <c r="AH83" s="48" t="s">
        <v>182</v>
      </c>
      <c r="AI83" s="27" t="str">
        <f>TRIM(LEFT('1. Artikeldata Grund'!G83,6))</f>
        <v/>
      </c>
      <c r="AJ83" s="491" cm="1">
        <f t="array" ref="AJ83">_xlfn.IFS(AV83="1",20,AV83="2",20,AV83="3",20,AV83="0",99,AV83="",99)</f>
        <v>99</v>
      </c>
      <c r="AK83" s="50" t="s">
        <v>184</v>
      </c>
      <c r="AL83" s="50" t="s">
        <v>184</v>
      </c>
      <c r="AM83" s="117"/>
      <c r="AN83" s="48"/>
      <c r="AO83" s="48"/>
      <c r="AP83" s="48" t="str">
        <f>'4. Inköpsdata'!E83</f>
        <v>ST</v>
      </c>
      <c r="AQ83" s="51">
        <f>'4. Inköpsdata'!G83</f>
        <v>1</v>
      </c>
      <c r="AR83" s="27" t="str">
        <f>TRIM('APH Kategorichef'!N83)</f>
        <v/>
      </c>
      <c r="AS83" s="118"/>
      <c r="AT83" s="48" t="str">
        <f>LEFT('1. Artikeldata Grund'!H83,2)</f>
        <v>Vä</v>
      </c>
      <c r="AU83" s="27" t="str" cm="1">
        <f t="array" ref="AU83">_xlfn.IFS('1. Artikeldata Grund'!I83="","",'1. Artikeldata Grund'!I83=Tabeller!$I$3,"",'1. Artikeldata Grund'!I83=Tabeller!$I$4,"",'1. Artikeldata Grund'!I83=Tabeller!$I$5,LEFT('1. Artikeldata Grund'!I83,1),'1. Artikeldata Grund'!I83=Tabeller!$I$6,LEFT('1. Artikeldata Grund'!I83,1))</f>
        <v/>
      </c>
      <c r="AV83" s="27" t="str" cm="1">
        <f t="array" ref="AV83">_xlfn.IFS('1. Artikeldata Grund'!J83="","",'1. Artikeldata Grund'!J83=Tabeller!$J$3,"",'1. Artikeldata Grund'!J83=Tabeller!$J$4,"",'1. Artikeldata Grund'!J83=Tabeller!$J$5,LEFT('1. Artikeldata Grund'!J83,1),'1. Artikeldata Grund'!J83=Tabeller!$J$6,LEFT('1. Artikeldata Grund'!J83,1),'1. Artikeldata Grund'!J83=Tabeller!$J$7,LEFT('1. Artikeldata Grund'!J83,1))</f>
        <v/>
      </c>
      <c r="AW83" s="27"/>
      <c r="AX83" s="27">
        <f>IF('APH Kategorichef'!J83=Tabeller!$AH$4,2,1)</f>
        <v>1</v>
      </c>
      <c r="AY83" s="27" t="str" cm="1">
        <f t="array" ref="AY83">IF('APH Kategorichef'!J83=Tabeller!$AH$4,99,IFERROR(_xlfn.IFS('4. Inköpsdata'!L83=25%,41,'4. Inköpsdata'!L83=12%,42,'4. Inköpsdata'!L83=6%,43,'4. Inköpsdata'!L83="Momsfritt",38),""))</f>
        <v/>
      </c>
      <c r="AZ83" s="52" t="e">
        <f>IF('APH Kategorichef'!J83=Tabeller!$AH$4,'4. Inköpsdata'!J83,ROUND('APH Kategorichef'!AA83,2))</f>
        <v>#VALUE!</v>
      </c>
      <c r="BA83" s="52" t="e">
        <f>IF('APH Kategorichef'!J83=Tabeller!$AH$4,0.01,ROUND('4. Inköpsdata'!J83,2))</f>
        <v>#VALUE!</v>
      </c>
      <c r="BB83" s="27" t="str">
        <f>TRIM(RIGHT('1. Artikeldata Grund'!G83,2))</f>
        <v/>
      </c>
      <c r="BC83" s="136"/>
      <c r="BD83" s="48" t="s">
        <v>182</v>
      </c>
      <c r="BE83" s="119"/>
      <c r="BF83" s="50" t="s">
        <v>184</v>
      </c>
      <c r="BG83" s="136"/>
      <c r="BH83" s="52"/>
      <c r="BI83" s="52"/>
      <c r="BJ83" s="52"/>
      <c r="BK83" s="52"/>
      <c r="BL83" s="53" t="s">
        <v>185</v>
      </c>
      <c r="BM83" s="452" t="str">
        <f>TRIM('1. Artikeldata Grund'!D83)</f>
        <v/>
      </c>
    </row>
    <row r="84" spans="1:65" x14ac:dyDescent="0.25">
      <c r="A84" s="21">
        <v>80</v>
      </c>
      <c r="B84" s="528" t="str">
        <f>'APH Kategorichef'!H84</f>
        <v>Välj…</v>
      </c>
      <c r="C84" s="528" t="str">
        <f>'APH Kategorichef'!J84</f>
        <v>Välj…</v>
      </c>
      <c r="D84" s="46">
        <f>'APH Kategorichef'!D84</f>
        <v>0</v>
      </c>
      <c r="E84" s="47" t="str">
        <f>TRIM(LEFT('1. Artikeldata Grund'!E84,30))</f>
        <v/>
      </c>
      <c r="F84" s="404" t="str">
        <f>IFERROR(TRIM(RIGHT('1. Artikeldata Grund'!E84,LEN('1. Artikeldata Grund'!E84)-30)),"")</f>
        <v/>
      </c>
      <c r="G84" s="48" t="str">
        <f>TRIM('APH Kategorichef'!K84)</f>
        <v>Välj….</v>
      </c>
      <c r="H84" s="27">
        <f>'APH Kategorichef'!L84</f>
        <v>910</v>
      </c>
      <c r="I84" s="27">
        <v>99</v>
      </c>
      <c r="J84" s="117"/>
      <c r="K84" s="48" t="s">
        <v>181</v>
      </c>
      <c r="L84" s="48" t="str">
        <f>IF('APH MD APH Specifika'!BD84="J","J","N")</f>
        <v>N</v>
      </c>
      <c r="M84" s="118"/>
      <c r="N84" s="48" t="s">
        <v>182</v>
      </c>
      <c r="O84" s="119"/>
      <c r="P84" s="48" t="s">
        <v>183</v>
      </c>
      <c r="Q84" s="27">
        <v>0</v>
      </c>
      <c r="R84" s="117"/>
      <c r="S84" s="117"/>
      <c r="T84" s="117"/>
      <c r="U84" s="117"/>
      <c r="V84" s="117"/>
      <c r="W84" s="27">
        <v>1</v>
      </c>
      <c r="X84" s="27">
        <v>1</v>
      </c>
      <c r="Y84" s="48" t="s">
        <v>182</v>
      </c>
      <c r="Z84" s="48" t="s">
        <v>182</v>
      </c>
      <c r="AA84" s="48" t="s">
        <v>182</v>
      </c>
      <c r="AB84" s="119"/>
      <c r="AC84" s="119"/>
      <c r="AD84" s="119"/>
      <c r="AE84" s="119"/>
      <c r="AF84" s="119"/>
      <c r="AG84" s="119"/>
      <c r="AH84" s="48" t="s">
        <v>182</v>
      </c>
      <c r="AI84" s="27" t="str">
        <f>TRIM(LEFT('1. Artikeldata Grund'!G84,6))</f>
        <v/>
      </c>
      <c r="AJ84" s="491" cm="1">
        <f t="array" ref="AJ84">_xlfn.IFS(AV84="1",20,AV84="2",20,AV84="3",20,AV84="0",99,AV84="",99)</f>
        <v>99</v>
      </c>
      <c r="AK84" s="50" t="s">
        <v>184</v>
      </c>
      <c r="AL84" s="50" t="s">
        <v>184</v>
      </c>
      <c r="AM84" s="117"/>
      <c r="AN84" s="48"/>
      <c r="AO84" s="48"/>
      <c r="AP84" s="48" t="str">
        <f>'4. Inköpsdata'!E84</f>
        <v>ST</v>
      </c>
      <c r="AQ84" s="51">
        <f>'4. Inköpsdata'!G84</f>
        <v>1</v>
      </c>
      <c r="AR84" s="27" t="str">
        <f>TRIM('APH Kategorichef'!N84)</f>
        <v/>
      </c>
      <c r="AS84" s="118"/>
      <c r="AT84" s="48" t="str">
        <f>LEFT('1. Artikeldata Grund'!H84,2)</f>
        <v>Vä</v>
      </c>
      <c r="AU84" s="27" t="str" cm="1">
        <f t="array" ref="AU84">_xlfn.IFS('1. Artikeldata Grund'!I84="","",'1. Artikeldata Grund'!I84=Tabeller!$I$3,"",'1. Artikeldata Grund'!I84=Tabeller!$I$4,"",'1. Artikeldata Grund'!I84=Tabeller!$I$5,LEFT('1. Artikeldata Grund'!I84,1),'1. Artikeldata Grund'!I84=Tabeller!$I$6,LEFT('1. Artikeldata Grund'!I84,1))</f>
        <v/>
      </c>
      <c r="AV84" s="27" t="str" cm="1">
        <f t="array" ref="AV84">_xlfn.IFS('1. Artikeldata Grund'!J84="","",'1. Artikeldata Grund'!J84=Tabeller!$J$3,"",'1. Artikeldata Grund'!J84=Tabeller!$J$4,"",'1. Artikeldata Grund'!J84=Tabeller!$J$5,LEFT('1. Artikeldata Grund'!J84,1),'1. Artikeldata Grund'!J84=Tabeller!$J$6,LEFT('1. Artikeldata Grund'!J84,1),'1. Artikeldata Grund'!J84=Tabeller!$J$7,LEFT('1. Artikeldata Grund'!J84,1))</f>
        <v/>
      </c>
      <c r="AW84" s="27"/>
      <c r="AX84" s="27">
        <f>IF('APH Kategorichef'!J84=Tabeller!$AH$4,2,1)</f>
        <v>1</v>
      </c>
      <c r="AY84" s="27" t="str" cm="1">
        <f t="array" ref="AY84">IF('APH Kategorichef'!J84=Tabeller!$AH$4,99,IFERROR(_xlfn.IFS('4. Inköpsdata'!L84=25%,41,'4. Inköpsdata'!L84=12%,42,'4. Inköpsdata'!L84=6%,43,'4. Inköpsdata'!L84="Momsfritt",38),""))</f>
        <v/>
      </c>
      <c r="AZ84" s="52" t="e">
        <f>IF('APH Kategorichef'!J84=Tabeller!$AH$4,'4. Inköpsdata'!J84,ROUND('APH Kategorichef'!AA84,2))</f>
        <v>#VALUE!</v>
      </c>
      <c r="BA84" s="52" t="e">
        <f>IF('APH Kategorichef'!J84=Tabeller!$AH$4,0.01,ROUND('4. Inköpsdata'!J84,2))</f>
        <v>#VALUE!</v>
      </c>
      <c r="BB84" s="27" t="str">
        <f>TRIM(RIGHT('1. Artikeldata Grund'!G84,2))</f>
        <v/>
      </c>
      <c r="BC84" s="136"/>
      <c r="BD84" s="48" t="s">
        <v>182</v>
      </c>
      <c r="BE84" s="119"/>
      <c r="BF84" s="50" t="s">
        <v>184</v>
      </c>
      <c r="BG84" s="136"/>
      <c r="BH84" s="52"/>
      <c r="BI84" s="52"/>
      <c r="BJ84" s="52"/>
      <c r="BK84" s="52"/>
      <c r="BL84" s="53" t="s">
        <v>185</v>
      </c>
      <c r="BM84" s="452" t="str">
        <f>TRIM('1. Artikeldata Grund'!D84)</f>
        <v/>
      </c>
    </row>
    <row r="85" spans="1:65" x14ac:dyDescent="0.25">
      <c r="A85" s="21">
        <v>81</v>
      </c>
      <c r="B85" s="528" t="str">
        <f>'APH Kategorichef'!H85</f>
        <v>Välj…</v>
      </c>
      <c r="C85" s="528" t="str">
        <f>'APH Kategorichef'!J85</f>
        <v>Välj…</v>
      </c>
      <c r="D85" s="46">
        <f>'APH Kategorichef'!D85</f>
        <v>0</v>
      </c>
      <c r="E85" s="47" t="str">
        <f>TRIM(LEFT('1. Artikeldata Grund'!E85,30))</f>
        <v/>
      </c>
      <c r="F85" s="404" t="str">
        <f>IFERROR(TRIM(RIGHT('1. Artikeldata Grund'!E85,LEN('1. Artikeldata Grund'!E85)-30)),"")</f>
        <v/>
      </c>
      <c r="G85" s="48" t="str">
        <f>TRIM('APH Kategorichef'!K85)</f>
        <v>Välj….</v>
      </c>
      <c r="H85" s="27">
        <f>'APH Kategorichef'!L85</f>
        <v>910</v>
      </c>
      <c r="I85" s="27">
        <v>99</v>
      </c>
      <c r="J85" s="117"/>
      <c r="K85" s="48" t="s">
        <v>181</v>
      </c>
      <c r="L85" s="48" t="str">
        <f>IF('APH MD APH Specifika'!BD85="J","J","N")</f>
        <v>N</v>
      </c>
      <c r="M85" s="118"/>
      <c r="N85" s="48" t="s">
        <v>182</v>
      </c>
      <c r="O85" s="119"/>
      <c r="P85" s="48" t="s">
        <v>183</v>
      </c>
      <c r="Q85" s="27">
        <v>0</v>
      </c>
      <c r="R85" s="117"/>
      <c r="S85" s="117"/>
      <c r="T85" s="117"/>
      <c r="U85" s="117"/>
      <c r="V85" s="117"/>
      <c r="W85" s="27">
        <v>1</v>
      </c>
      <c r="X85" s="27">
        <v>1</v>
      </c>
      <c r="Y85" s="48" t="s">
        <v>182</v>
      </c>
      <c r="Z85" s="48" t="s">
        <v>182</v>
      </c>
      <c r="AA85" s="48" t="s">
        <v>182</v>
      </c>
      <c r="AB85" s="119"/>
      <c r="AC85" s="119"/>
      <c r="AD85" s="119"/>
      <c r="AE85" s="119"/>
      <c r="AF85" s="119"/>
      <c r="AG85" s="119"/>
      <c r="AH85" s="48" t="s">
        <v>182</v>
      </c>
      <c r="AI85" s="27" t="str">
        <f>TRIM(LEFT('1. Artikeldata Grund'!G85,6))</f>
        <v/>
      </c>
      <c r="AJ85" s="491" cm="1">
        <f t="array" ref="AJ85">_xlfn.IFS(AV85="1",20,AV85="2",20,AV85="3",20,AV85="0",99,AV85="",99)</f>
        <v>99</v>
      </c>
      <c r="AK85" s="50" t="s">
        <v>184</v>
      </c>
      <c r="AL85" s="50" t="s">
        <v>184</v>
      </c>
      <c r="AM85" s="117"/>
      <c r="AN85" s="48"/>
      <c r="AO85" s="48"/>
      <c r="AP85" s="48" t="str">
        <f>'4. Inköpsdata'!E85</f>
        <v>ST</v>
      </c>
      <c r="AQ85" s="51">
        <f>'4. Inköpsdata'!G85</f>
        <v>1</v>
      </c>
      <c r="AR85" s="27" t="str">
        <f>TRIM('APH Kategorichef'!N85)</f>
        <v/>
      </c>
      <c r="AS85" s="118"/>
      <c r="AT85" s="48" t="str">
        <f>LEFT('1. Artikeldata Grund'!H85,2)</f>
        <v>Vä</v>
      </c>
      <c r="AU85" s="27" t="str" cm="1">
        <f t="array" ref="AU85">_xlfn.IFS('1. Artikeldata Grund'!I85="","",'1. Artikeldata Grund'!I85=Tabeller!$I$3,"",'1. Artikeldata Grund'!I85=Tabeller!$I$4,"",'1. Artikeldata Grund'!I85=Tabeller!$I$5,LEFT('1. Artikeldata Grund'!I85,1),'1. Artikeldata Grund'!I85=Tabeller!$I$6,LEFT('1. Artikeldata Grund'!I85,1))</f>
        <v/>
      </c>
      <c r="AV85" s="27" t="str" cm="1">
        <f t="array" ref="AV85">_xlfn.IFS('1. Artikeldata Grund'!J85="","",'1. Artikeldata Grund'!J85=Tabeller!$J$3,"",'1. Artikeldata Grund'!J85=Tabeller!$J$4,"",'1. Artikeldata Grund'!J85=Tabeller!$J$5,LEFT('1. Artikeldata Grund'!J85,1),'1. Artikeldata Grund'!J85=Tabeller!$J$6,LEFT('1. Artikeldata Grund'!J85,1),'1. Artikeldata Grund'!J85=Tabeller!$J$7,LEFT('1. Artikeldata Grund'!J85,1))</f>
        <v/>
      </c>
      <c r="AW85" s="27"/>
      <c r="AX85" s="27">
        <f>IF('APH Kategorichef'!J85=Tabeller!$AH$4,2,1)</f>
        <v>1</v>
      </c>
      <c r="AY85" s="27" t="str" cm="1">
        <f t="array" ref="AY85">IF('APH Kategorichef'!J85=Tabeller!$AH$4,99,IFERROR(_xlfn.IFS('4. Inköpsdata'!L85=25%,41,'4. Inköpsdata'!L85=12%,42,'4. Inköpsdata'!L85=6%,43,'4. Inköpsdata'!L85="Momsfritt",38),""))</f>
        <v/>
      </c>
      <c r="AZ85" s="52" t="e">
        <f>IF('APH Kategorichef'!J85=Tabeller!$AH$4,'4. Inköpsdata'!J85,ROUND('APH Kategorichef'!AA85,2))</f>
        <v>#VALUE!</v>
      </c>
      <c r="BA85" s="52" t="e">
        <f>IF('APH Kategorichef'!J85=Tabeller!$AH$4,0.01,ROUND('4. Inköpsdata'!J85,2))</f>
        <v>#VALUE!</v>
      </c>
      <c r="BB85" s="27" t="str">
        <f>TRIM(RIGHT('1. Artikeldata Grund'!G85,2))</f>
        <v/>
      </c>
      <c r="BC85" s="136"/>
      <c r="BD85" s="48" t="s">
        <v>182</v>
      </c>
      <c r="BE85" s="119"/>
      <c r="BF85" s="50" t="s">
        <v>184</v>
      </c>
      <c r="BG85" s="136"/>
      <c r="BH85" s="52"/>
      <c r="BI85" s="52"/>
      <c r="BJ85" s="52"/>
      <c r="BK85" s="52"/>
      <c r="BL85" s="53" t="s">
        <v>185</v>
      </c>
      <c r="BM85" s="452" t="str">
        <f>TRIM('1. Artikeldata Grund'!D85)</f>
        <v/>
      </c>
    </row>
    <row r="86" spans="1:65" x14ac:dyDescent="0.25">
      <c r="A86" s="21">
        <v>82</v>
      </c>
      <c r="B86" s="528" t="str">
        <f>'APH Kategorichef'!H86</f>
        <v>Välj…</v>
      </c>
      <c r="C86" s="528" t="str">
        <f>'APH Kategorichef'!J86</f>
        <v>Välj…</v>
      </c>
      <c r="D86" s="46">
        <f>'APH Kategorichef'!D86</f>
        <v>0</v>
      </c>
      <c r="E86" s="47" t="str">
        <f>TRIM(LEFT('1. Artikeldata Grund'!E86,30))</f>
        <v/>
      </c>
      <c r="F86" s="404" t="str">
        <f>IFERROR(TRIM(RIGHT('1. Artikeldata Grund'!E86,LEN('1. Artikeldata Grund'!E86)-30)),"")</f>
        <v/>
      </c>
      <c r="G86" s="48" t="str">
        <f>TRIM('APH Kategorichef'!K86)</f>
        <v>Välj….</v>
      </c>
      <c r="H86" s="27">
        <f>'APH Kategorichef'!L86</f>
        <v>910</v>
      </c>
      <c r="I86" s="27">
        <v>99</v>
      </c>
      <c r="J86" s="117"/>
      <c r="K86" s="48" t="s">
        <v>181</v>
      </c>
      <c r="L86" s="48" t="str">
        <f>IF('APH MD APH Specifika'!BD86="J","J","N")</f>
        <v>N</v>
      </c>
      <c r="M86" s="118"/>
      <c r="N86" s="48" t="s">
        <v>182</v>
      </c>
      <c r="O86" s="119"/>
      <c r="P86" s="48" t="s">
        <v>183</v>
      </c>
      <c r="Q86" s="27">
        <v>0</v>
      </c>
      <c r="R86" s="117"/>
      <c r="S86" s="117"/>
      <c r="T86" s="117"/>
      <c r="U86" s="117"/>
      <c r="V86" s="117"/>
      <c r="W86" s="27">
        <v>1</v>
      </c>
      <c r="X86" s="27">
        <v>1</v>
      </c>
      <c r="Y86" s="48" t="s">
        <v>182</v>
      </c>
      <c r="Z86" s="48" t="s">
        <v>182</v>
      </c>
      <c r="AA86" s="48" t="s">
        <v>182</v>
      </c>
      <c r="AB86" s="119"/>
      <c r="AC86" s="119"/>
      <c r="AD86" s="119"/>
      <c r="AE86" s="119"/>
      <c r="AF86" s="119"/>
      <c r="AG86" s="119"/>
      <c r="AH86" s="48" t="s">
        <v>182</v>
      </c>
      <c r="AI86" s="27" t="str">
        <f>TRIM(LEFT('1. Artikeldata Grund'!G86,6))</f>
        <v/>
      </c>
      <c r="AJ86" s="491" cm="1">
        <f t="array" ref="AJ86">_xlfn.IFS(AV86="1",20,AV86="2",20,AV86="3",20,AV86="0",99,AV86="",99)</f>
        <v>99</v>
      </c>
      <c r="AK86" s="50" t="s">
        <v>184</v>
      </c>
      <c r="AL86" s="50" t="s">
        <v>184</v>
      </c>
      <c r="AM86" s="117"/>
      <c r="AN86" s="48"/>
      <c r="AO86" s="48"/>
      <c r="AP86" s="48" t="str">
        <f>'4. Inköpsdata'!E86</f>
        <v>ST</v>
      </c>
      <c r="AQ86" s="51">
        <f>'4. Inköpsdata'!G86</f>
        <v>1</v>
      </c>
      <c r="AR86" s="27" t="str">
        <f>TRIM('APH Kategorichef'!N86)</f>
        <v/>
      </c>
      <c r="AS86" s="118"/>
      <c r="AT86" s="48" t="str">
        <f>LEFT('1. Artikeldata Grund'!H86,2)</f>
        <v>Vä</v>
      </c>
      <c r="AU86" s="27" t="str" cm="1">
        <f t="array" ref="AU86">_xlfn.IFS('1. Artikeldata Grund'!I86="","",'1. Artikeldata Grund'!I86=Tabeller!$I$3,"",'1. Artikeldata Grund'!I86=Tabeller!$I$4,"",'1. Artikeldata Grund'!I86=Tabeller!$I$5,LEFT('1. Artikeldata Grund'!I86,1),'1. Artikeldata Grund'!I86=Tabeller!$I$6,LEFT('1. Artikeldata Grund'!I86,1))</f>
        <v/>
      </c>
      <c r="AV86" s="27" t="str" cm="1">
        <f t="array" ref="AV86">_xlfn.IFS('1. Artikeldata Grund'!J86="","",'1. Artikeldata Grund'!J86=Tabeller!$J$3,"",'1. Artikeldata Grund'!J86=Tabeller!$J$4,"",'1. Artikeldata Grund'!J86=Tabeller!$J$5,LEFT('1. Artikeldata Grund'!J86,1),'1. Artikeldata Grund'!J86=Tabeller!$J$6,LEFT('1. Artikeldata Grund'!J86,1),'1. Artikeldata Grund'!J86=Tabeller!$J$7,LEFT('1. Artikeldata Grund'!J86,1))</f>
        <v/>
      </c>
      <c r="AW86" s="27"/>
      <c r="AX86" s="27">
        <f>IF('APH Kategorichef'!J86=Tabeller!$AH$4,2,1)</f>
        <v>1</v>
      </c>
      <c r="AY86" s="27" t="str" cm="1">
        <f t="array" ref="AY86">IF('APH Kategorichef'!J86=Tabeller!$AH$4,99,IFERROR(_xlfn.IFS('4. Inköpsdata'!L86=25%,41,'4. Inköpsdata'!L86=12%,42,'4. Inköpsdata'!L86=6%,43,'4. Inköpsdata'!L86="Momsfritt",38),""))</f>
        <v/>
      </c>
      <c r="AZ86" s="52" t="e">
        <f>IF('APH Kategorichef'!J86=Tabeller!$AH$4,'4. Inköpsdata'!J86,ROUND('APH Kategorichef'!AA86,2))</f>
        <v>#VALUE!</v>
      </c>
      <c r="BA86" s="52" t="e">
        <f>IF('APH Kategorichef'!J86=Tabeller!$AH$4,0.01,ROUND('4. Inköpsdata'!J86,2))</f>
        <v>#VALUE!</v>
      </c>
      <c r="BB86" s="27" t="str">
        <f>TRIM(RIGHT('1. Artikeldata Grund'!G86,2))</f>
        <v/>
      </c>
      <c r="BC86" s="136"/>
      <c r="BD86" s="48" t="s">
        <v>182</v>
      </c>
      <c r="BE86" s="119"/>
      <c r="BF86" s="50" t="s">
        <v>184</v>
      </c>
      <c r="BG86" s="136"/>
      <c r="BH86" s="52"/>
      <c r="BI86" s="52"/>
      <c r="BJ86" s="52"/>
      <c r="BK86" s="52"/>
      <c r="BL86" s="53" t="s">
        <v>185</v>
      </c>
      <c r="BM86" s="452" t="str">
        <f>TRIM('1. Artikeldata Grund'!D86)</f>
        <v/>
      </c>
    </row>
    <row r="87" spans="1:65" x14ac:dyDescent="0.25">
      <c r="A87" s="21">
        <v>83</v>
      </c>
      <c r="B87" s="528" t="str">
        <f>'APH Kategorichef'!H87</f>
        <v>Välj…</v>
      </c>
      <c r="C87" s="528" t="str">
        <f>'APH Kategorichef'!J87</f>
        <v>Välj…</v>
      </c>
      <c r="D87" s="46">
        <f>'APH Kategorichef'!D87</f>
        <v>0</v>
      </c>
      <c r="E87" s="47" t="str">
        <f>TRIM(LEFT('1. Artikeldata Grund'!E87,30))</f>
        <v/>
      </c>
      <c r="F87" s="404" t="str">
        <f>IFERROR(TRIM(RIGHT('1. Artikeldata Grund'!E87,LEN('1. Artikeldata Grund'!E87)-30)),"")</f>
        <v/>
      </c>
      <c r="G87" s="48" t="str">
        <f>TRIM('APH Kategorichef'!K87)</f>
        <v>Välj….</v>
      </c>
      <c r="H87" s="27">
        <f>'APH Kategorichef'!L87</f>
        <v>910</v>
      </c>
      <c r="I87" s="27">
        <v>99</v>
      </c>
      <c r="J87" s="117"/>
      <c r="K87" s="48" t="s">
        <v>181</v>
      </c>
      <c r="L87" s="48" t="str">
        <f>IF('APH MD APH Specifika'!BD87="J","J","N")</f>
        <v>N</v>
      </c>
      <c r="M87" s="118"/>
      <c r="N87" s="48" t="s">
        <v>182</v>
      </c>
      <c r="O87" s="119"/>
      <c r="P87" s="48" t="s">
        <v>183</v>
      </c>
      <c r="Q87" s="27">
        <v>0</v>
      </c>
      <c r="R87" s="117"/>
      <c r="S87" s="117"/>
      <c r="T87" s="117"/>
      <c r="U87" s="117"/>
      <c r="V87" s="117"/>
      <c r="W87" s="27">
        <v>1</v>
      </c>
      <c r="X87" s="27">
        <v>1</v>
      </c>
      <c r="Y87" s="48" t="s">
        <v>182</v>
      </c>
      <c r="Z87" s="48" t="s">
        <v>182</v>
      </c>
      <c r="AA87" s="48" t="s">
        <v>182</v>
      </c>
      <c r="AB87" s="119"/>
      <c r="AC87" s="119"/>
      <c r="AD87" s="119"/>
      <c r="AE87" s="119"/>
      <c r="AF87" s="119"/>
      <c r="AG87" s="119"/>
      <c r="AH87" s="48" t="s">
        <v>182</v>
      </c>
      <c r="AI87" s="27" t="str">
        <f>TRIM(LEFT('1. Artikeldata Grund'!G87,6))</f>
        <v/>
      </c>
      <c r="AJ87" s="491" cm="1">
        <f t="array" ref="AJ87">_xlfn.IFS(AV87="1",20,AV87="2",20,AV87="3",20,AV87="0",99,AV87="",99)</f>
        <v>99</v>
      </c>
      <c r="AK87" s="50" t="s">
        <v>184</v>
      </c>
      <c r="AL87" s="50" t="s">
        <v>184</v>
      </c>
      <c r="AM87" s="117"/>
      <c r="AN87" s="48"/>
      <c r="AO87" s="48"/>
      <c r="AP87" s="48" t="str">
        <f>'4. Inköpsdata'!E87</f>
        <v>ST</v>
      </c>
      <c r="AQ87" s="51">
        <f>'4. Inköpsdata'!G87</f>
        <v>1</v>
      </c>
      <c r="AR87" s="27" t="str">
        <f>TRIM('APH Kategorichef'!N87)</f>
        <v/>
      </c>
      <c r="AS87" s="118"/>
      <c r="AT87" s="48" t="str">
        <f>LEFT('1. Artikeldata Grund'!H87,2)</f>
        <v>Vä</v>
      </c>
      <c r="AU87" s="27" t="str" cm="1">
        <f t="array" ref="AU87">_xlfn.IFS('1. Artikeldata Grund'!I87="","",'1. Artikeldata Grund'!I87=Tabeller!$I$3,"",'1. Artikeldata Grund'!I87=Tabeller!$I$4,"",'1. Artikeldata Grund'!I87=Tabeller!$I$5,LEFT('1. Artikeldata Grund'!I87,1),'1. Artikeldata Grund'!I87=Tabeller!$I$6,LEFT('1. Artikeldata Grund'!I87,1))</f>
        <v/>
      </c>
      <c r="AV87" s="27" t="str" cm="1">
        <f t="array" ref="AV87">_xlfn.IFS('1. Artikeldata Grund'!J87="","",'1. Artikeldata Grund'!J87=Tabeller!$J$3,"",'1. Artikeldata Grund'!J87=Tabeller!$J$4,"",'1. Artikeldata Grund'!J87=Tabeller!$J$5,LEFT('1. Artikeldata Grund'!J87,1),'1. Artikeldata Grund'!J87=Tabeller!$J$6,LEFT('1. Artikeldata Grund'!J87,1),'1. Artikeldata Grund'!J87=Tabeller!$J$7,LEFT('1. Artikeldata Grund'!J87,1))</f>
        <v/>
      </c>
      <c r="AW87" s="27"/>
      <c r="AX87" s="27">
        <f>IF('APH Kategorichef'!J87=Tabeller!$AH$4,2,1)</f>
        <v>1</v>
      </c>
      <c r="AY87" s="27" t="str" cm="1">
        <f t="array" ref="AY87">IF('APH Kategorichef'!J87=Tabeller!$AH$4,99,IFERROR(_xlfn.IFS('4. Inköpsdata'!L87=25%,41,'4. Inköpsdata'!L87=12%,42,'4. Inköpsdata'!L87=6%,43,'4. Inköpsdata'!L87="Momsfritt",38),""))</f>
        <v/>
      </c>
      <c r="AZ87" s="52" t="e">
        <f>IF('APH Kategorichef'!J87=Tabeller!$AH$4,'4. Inköpsdata'!J87,ROUND('APH Kategorichef'!AA87,2))</f>
        <v>#VALUE!</v>
      </c>
      <c r="BA87" s="52" t="e">
        <f>IF('APH Kategorichef'!J87=Tabeller!$AH$4,0.01,ROUND('4. Inköpsdata'!J87,2))</f>
        <v>#VALUE!</v>
      </c>
      <c r="BB87" s="27" t="str">
        <f>TRIM(RIGHT('1. Artikeldata Grund'!G87,2))</f>
        <v/>
      </c>
      <c r="BC87" s="136"/>
      <c r="BD87" s="48" t="s">
        <v>182</v>
      </c>
      <c r="BE87" s="119"/>
      <c r="BF87" s="50" t="s">
        <v>184</v>
      </c>
      <c r="BG87" s="136"/>
      <c r="BH87" s="52"/>
      <c r="BI87" s="52"/>
      <c r="BJ87" s="52"/>
      <c r="BK87" s="52"/>
      <c r="BL87" s="53" t="s">
        <v>185</v>
      </c>
      <c r="BM87" s="452" t="str">
        <f>TRIM('1. Artikeldata Grund'!D87)</f>
        <v/>
      </c>
    </row>
    <row r="88" spans="1:65" x14ac:dyDescent="0.25">
      <c r="A88" s="21">
        <v>84</v>
      </c>
      <c r="B88" s="528" t="str">
        <f>'APH Kategorichef'!H88</f>
        <v>Välj…</v>
      </c>
      <c r="C88" s="528" t="str">
        <f>'APH Kategorichef'!J88</f>
        <v>Välj…</v>
      </c>
      <c r="D88" s="46">
        <f>'APH Kategorichef'!D88</f>
        <v>0</v>
      </c>
      <c r="E88" s="47" t="str">
        <f>TRIM(LEFT('1. Artikeldata Grund'!E88,30))</f>
        <v/>
      </c>
      <c r="F88" s="404" t="str">
        <f>IFERROR(TRIM(RIGHT('1. Artikeldata Grund'!E88,LEN('1. Artikeldata Grund'!E88)-30)),"")</f>
        <v/>
      </c>
      <c r="G88" s="48" t="str">
        <f>TRIM('APH Kategorichef'!K88)</f>
        <v>Välj….</v>
      </c>
      <c r="H88" s="27">
        <f>'APH Kategorichef'!L88</f>
        <v>910</v>
      </c>
      <c r="I88" s="27">
        <v>99</v>
      </c>
      <c r="J88" s="117"/>
      <c r="K88" s="48" t="s">
        <v>181</v>
      </c>
      <c r="L88" s="48" t="str">
        <f>IF('APH MD APH Specifika'!BD88="J","J","N")</f>
        <v>N</v>
      </c>
      <c r="M88" s="118"/>
      <c r="N88" s="48" t="s">
        <v>182</v>
      </c>
      <c r="O88" s="119"/>
      <c r="P88" s="48" t="s">
        <v>183</v>
      </c>
      <c r="Q88" s="27">
        <v>0</v>
      </c>
      <c r="R88" s="117"/>
      <c r="S88" s="117"/>
      <c r="T88" s="117"/>
      <c r="U88" s="117"/>
      <c r="V88" s="117"/>
      <c r="W88" s="27">
        <v>1</v>
      </c>
      <c r="X88" s="27">
        <v>1</v>
      </c>
      <c r="Y88" s="48" t="s">
        <v>182</v>
      </c>
      <c r="Z88" s="48" t="s">
        <v>182</v>
      </c>
      <c r="AA88" s="48" t="s">
        <v>182</v>
      </c>
      <c r="AB88" s="119"/>
      <c r="AC88" s="119"/>
      <c r="AD88" s="119"/>
      <c r="AE88" s="119"/>
      <c r="AF88" s="119"/>
      <c r="AG88" s="119"/>
      <c r="AH88" s="48" t="s">
        <v>182</v>
      </c>
      <c r="AI88" s="27" t="str">
        <f>TRIM(LEFT('1. Artikeldata Grund'!G88,6))</f>
        <v/>
      </c>
      <c r="AJ88" s="491" cm="1">
        <f t="array" ref="AJ88">_xlfn.IFS(AV88="1",20,AV88="2",20,AV88="3",20,AV88="0",99,AV88="",99)</f>
        <v>99</v>
      </c>
      <c r="AK88" s="50" t="s">
        <v>184</v>
      </c>
      <c r="AL88" s="50" t="s">
        <v>184</v>
      </c>
      <c r="AM88" s="117"/>
      <c r="AN88" s="48"/>
      <c r="AO88" s="48"/>
      <c r="AP88" s="48" t="str">
        <f>'4. Inköpsdata'!E88</f>
        <v>ST</v>
      </c>
      <c r="AQ88" s="51">
        <f>'4. Inköpsdata'!G88</f>
        <v>1</v>
      </c>
      <c r="AR88" s="27" t="str">
        <f>TRIM('APH Kategorichef'!N88)</f>
        <v/>
      </c>
      <c r="AS88" s="118"/>
      <c r="AT88" s="48" t="str">
        <f>LEFT('1. Artikeldata Grund'!H88,2)</f>
        <v>Vä</v>
      </c>
      <c r="AU88" s="27" t="str" cm="1">
        <f t="array" ref="AU88">_xlfn.IFS('1. Artikeldata Grund'!I88="","",'1. Artikeldata Grund'!I88=Tabeller!$I$3,"",'1. Artikeldata Grund'!I88=Tabeller!$I$4,"",'1. Artikeldata Grund'!I88=Tabeller!$I$5,LEFT('1. Artikeldata Grund'!I88,1),'1. Artikeldata Grund'!I88=Tabeller!$I$6,LEFT('1. Artikeldata Grund'!I88,1))</f>
        <v/>
      </c>
      <c r="AV88" s="27" t="str" cm="1">
        <f t="array" ref="AV88">_xlfn.IFS('1. Artikeldata Grund'!J88="","",'1. Artikeldata Grund'!J88=Tabeller!$J$3,"",'1. Artikeldata Grund'!J88=Tabeller!$J$4,"",'1. Artikeldata Grund'!J88=Tabeller!$J$5,LEFT('1. Artikeldata Grund'!J88,1),'1. Artikeldata Grund'!J88=Tabeller!$J$6,LEFT('1. Artikeldata Grund'!J88,1),'1. Artikeldata Grund'!J88=Tabeller!$J$7,LEFT('1. Artikeldata Grund'!J88,1))</f>
        <v/>
      </c>
      <c r="AW88" s="27"/>
      <c r="AX88" s="27">
        <f>IF('APH Kategorichef'!J88=Tabeller!$AH$4,2,1)</f>
        <v>1</v>
      </c>
      <c r="AY88" s="27" t="str" cm="1">
        <f t="array" ref="AY88">IF('APH Kategorichef'!J88=Tabeller!$AH$4,99,IFERROR(_xlfn.IFS('4. Inköpsdata'!L88=25%,41,'4. Inköpsdata'!L88=12%,42,'4. Inköpsdata'!L88=6%,43,'4. Inköpsdata'!L88="Momsfritt",38),""))</f>
        <v/>
      </c>
      <c r="AZ88" s="52" t="e">
        <f>IF('APH Kategorichef'!J88=Tabeller!$AH$4,'4. Inköpsdata'!J88,ROUND('APH Kategorichef'!AA88,2))</f>
        <v>#VALUE!</v>
      </c>
      <c r="BA88" s="52" t="e">
        <f>IF('APH Kategorichef'!J88=Tabeller!$AH$4,0.01,ROUND('4. Inköpsdata'!J88,2))</f>
        <v>#VALUE!</v>
      </c>
      <c r="BB88" s="27" t="str">
        <f>TRIM(RIGHT('1. Artikeldata Grund'!G88,2))</f>
        <v/>
      </c>
      <c r="BC88" s="136"/>
      <c r="BD88" s="48" t="s">
        <v>182</v>
      </c>
      <c r="BE88" s="119"/>
      <c r="BF88" s="50" t="s">
        <v>184</v>
      </c>
      <c r="BG88" s="136"/>
      <c r="BH88" s="52"/>
      <c r="BI88" s="52"/>
      <c r="BJ88" s="52"/>
      <c r="BK88" s="52"/>
      <c r="BL88" s="53" t="s">
        <v>185</v>
      </c>
      <c r="BM88" s="452" t="str">
        <f>TRIM('1. Artikeldata Grund'!D88)</f>
        <v/>
      </c>
    </row>
    <row r="89" spans="1:65" x14ac:dyDescent="0.25">
      <c r="A89" s="21">
        <v>85</v>
      </c>
      <c r="B89" s="528" t="str">
        <f>'APH Kategorichef'!H89</f>
        <v>Välj…</v>
      </c>
      <c r="C89" s="528" t="str">
        <f>'APH Kategorichef'!J89</f>
        <v>Välj…</v>
      </c>
      <c r="D89" s="46">
        <f>'APH Kategorichef'!D89</f>
        <v>0</v>
      </c>
      <c r="E89" s="47" t="str">
        <f>TRIM(LEFT('1. Artikeldata Grund'!E89,30))</f>
        <v/>
      </c>
      <c r="F89" s="404" t="str">
        <f>IFERROR(TRIM(RIGHT('1. Artikeldata Grund'!E89,LEN('1. Artikeldata Grund'!E89)-30)),"")</f>
        <v/>
      </c>
      <c r="G89" s="48" t="str">
        <f>TRIM('APH Kategorichef'!K89)</f>
        <v>Välj….</v>
      </c>
      <c r="H89" s="27">
        <f>'APH Kategorichef'!L89</f>
        <v>910</v>
      </c>
      <c r="I89" s="27">
        <v>99</v>
      </c>
      <c r="J89" s="117"/>
      <c r="K89" s="48" t="s">
        <v>181</v>
      </c>
      <c r="L89" s="48" t="str">
        <f>IF('APH MD APH Specifika'!BD89="J","J","N")</f>
        <v>N</v>
      </c>
      <c r="M89" s="118"/>
      <c r="N89" s="48" t="s">
        <v>182</v>
      </c>
      <c r="O89" s="119"/>
      <c r="P89" s="48" t="s">
        <v>183</v>
      </c>
      <c r="Q89" s="27">
        <v>0</v>
      </c>
      <c r="R89" s="117"/>
      <c r="S89" s="117"/>
      <c r="T89" s="117"/>
      <c r="U89" s="117"/>
      <c r="V89" s="117"/>
      <c r="W89" s="27">
        <v>1</v>
      </c>
      <c r="X89" s="27">
        <v>1</v>
      </c>
      <c r="Y89" s="48" t="s">
        <v>182</v>
      </c>
      <c r="Z89" s="48" t="s">
        <v>182</v>
      </c>
      <c r="AA89" s="48" t="s">
        <v>182</v>
      </c>
      <c r="AB89" s="119"/>
      <c r="AC89" s="119"/>
      <c r="AD89" s="119"/>
      <c r="AE89" s="119"/>
      <c r="AF89" s="119"/>
      <c r="AG89" s="119"/>
      <c r="AH89" s="48" t="s">
        <v>182</v>
      </c>
      <c r="AI89" s="27" t="str">
        <f>TRIM(LEFT('1. Artikeldata Grund'!G89,6))</f>
        <v/>
      </c>
      <c r="AJ89" s="491" cm="1">
        <f t="array" ref="AJ89">_xlfn.IFS(AV89="1",20,AV89="2",20,AV89="3",20,AV89="0",99,AV89="",99)</f>
        <v>99</v>
      </c>
      <c r="AK89" s="50" t="s">
        <v>184</v>
      </c>
      <c r="AL89" s="50" t="s">
        <v>184</v>
      </c>
      <c r="AM89" s="117"/>
      <c r="AN89" s="48"/>
      <c r="AO89" s="48"/>
      <c r="AP89" s="48" t="str">
        <f>'4. Inköpsdata'!E89</f>
        <v>ST</v>
      </c>
      <c r="AQ89" s="51">
        <f>'4. Inköpsdata'!G89</f>
        <v>1</v>
      </c>
      <c r="AR89" s="27" t="str">
        <f>TRIM('APH Kategorichef'!N89)</f>
        <v/>
      </c>
      <c r="AS89" s="118"/>
      <c r="AT89" s="48" t="str">
        <f>LEFT('1. Artikeldata Grund'!H89,2)</f>
        <v>Vä</v>
      </c>
      <c r="AU89" s="27" t="str" cm="1">
        <f t="array" ref="AU89">_xlfn.IFS('1. Artikeldata Grund'!I89="","",'1. Artikeldata Grund'!I89=Tabeller!$I$3,"",'1. Artikeldata Grund'!I89=Tabeller!$I$4,"",'1. Artikeldata Grund'!I89=Tabeller!$I$5,LEFT('1. Artikeldata Grund'!I89,1),'1. Artikeldata Grund'!I89=Tabeller!$I$6,LEFT('1. Artikeldata Grund'!I89,1))</f>
        <v/>
      </c>
      <c r="AV89" s="27" t="str" cm="1">
        <f t="array" ref="AV89">_xlfn.IFS('1. Artikeldata Grund'!J89="","",'1. Artikeldata Grund'!J89=Tabeller!$J$3,"",'1. Artikeldata Grund'!J89=Tabeller!$J$4,"",'1. Artikeldata Grund'!J89=Tabeller!$J$5,LEFT('1. Artikeldata Grund'!J89,1),'1. Artikeldata Grund'!J89=Tabeller!$J$6,LEFT('1. Artikeldata Grund'!J89,1),'1. Artikeldata Grund'!J89=Tabeller!$J$7,LEFT('1. Artikeldata Grund'!J89,1))</f>
        <v/>
      </c>
      <c r="AW89" s="27"/>
      <c r="AX89" s="27">
        <f>IF('APH Kategorichef'!J89=Tabeller!$AH$4,2,1)</f>
        <v>1</v>
      </c>
      <c r="AY89" s="27" t="str" cm="1">
        <f t="array" ref="AY89">IF('APH Kategorichef'!J89=Tabeller!$AH$4,99,IFERROR(_xlfn.IFS('4. Inköpsdata'!L89=25%,41,'4. Inköpsdata'!L89=12%,42,'4. Inköpsdata'!L89=6%,43,'4. Inköpsdata'!L89="Momsfritt",38),""))</f>
        <v/>
      </c>
      <c r="AZ89" s="52" t="e">
        <f>IF('APH Kategorichef'!J89=Tabeller!$AH$4,'4. Inköpsdata'!J89,ROUND('APH Kategorichef'!AA89,2))</f>
        <v>#VALUE!</v>
      </c>
      <c r="BA89" s="52" t="e">
        <f>IF('APH Kategorichef'!J89=Tabeller!$AH$4,0.01,ROUND('4. Inköpsdata'!J89,2))</f>
        <v>#VALUE!</v>
      </c>
      <c r="BB89" s="27" t="str">
        <f>TRIM(RIGHT('1. Artikeldata Grund'!G89,2))</f>
        <v/>
      </c>
      <c r="BC89" s="136"/>
      <c r="BD89" s="48" t="s">
        <v>182</v>
      </c>
      <c r="BE89" s="119"/>
      <c r="BF89" s="50" t="s">
        <v>184</v>
      </c>
      <c r="BG89" s="136"/>
      <c r="BH89" s="52"/>
      <c r="BI89" s="52"/>
      <c r="BJ89" s="52"/>
      <c r="BK89" s="52"/>
      <c r="BL89" s="53" t="s">
        <v>185</v>
      </c>
      <c r="BM89" s="452" t="str">
        <f>TRIM('1. Artikeldata Grund'!D89)</f>
        <v/>
      </c>
    </row>
    <row r="90" spans="1:65" x14ac:dyDescent="0.25">
      <c r="A90" s="21">
        <v>86</v>
      </c>
      <c r="B90" s="528" t="str">
        <f>'APH Kategorichef'!H90</f>
        <v>Välj…</v>
      </c>
      <c r="C90" s="528" t="str">
        <f>'APH Kategorichef'!J90</f>
        <v>Välj…</v>
      </c>
      <c r="D90" s="46">
        <f>'APH Kategorichef'!D90</f>
        <v>0</v>
      </c>
      <c r="E90" s="47" t="str">
        <f>TRIM(LEFT('1. Artikeldata Grund'!E90,30))</f>
        <v/>
      </c>
      <c r="F90" s="404" t="str">
        <f>IFERROR(TRIM(RIGHT('1. Artikeldata Grund'!E90,LEN('1. Artikeldata Grund'!E90)-30)),"")</f>
        <v/>
      </c>
      <c r="G90" s="48" t="str">
        <f>TRIM('APH Kategorichef'!K90)</f>
        <v>Välj….</v>
      </c>
      <c r="H90" s="27">
        <f>'APH Kategorichef'!L90</f>
        <v>910</v>
      </c>
      <c r="I90" s="27">
        <v>99</v>
      </c>
      <c r="J90" s="117"/>
      <c r="K90" s="48" t="s">
        <v>181</v>
      </c>
      <c r="L90" s="48" t="str">
        <f>IF('APH MD APH Specifika'!BD90="J","J","N")</f>
        <v>N</v>
      </c>
      <c r="M90" s="118"/>
      <c r="N90" s="48" t="s">
        <v>182</v>
      </c>
      <c r="O90" s="119"/>
      <c r="P90" s="48" t="s">
        <v>183</v>
      </c>
      <c r="Q90" s="27">
        <v>0</v>
      </c>
      <c r="R90" s="117"/>
      <c r="S90" s="117"/>
      <c r="T90" s="117"/>
      <c r="U90" s="117"/>
      <c r="V90" s="117"/>
      <c r="W90" s="27">
        <v>1</v>
      </c>
      <c r="X90" s="27">
        <v>1</v>
      </c>
      <c r="Y90" s="48" t="s">
        <v>182</v>
      </c>
      <c r="Z90" s="48" t="s">
        <v>182</v>
      </c>
      <c r="AA90" s="48" t="s">
        <v>182</v>
      </c>
      <c r="AB90" s="119"/>
      <c r="AC90" s="119"/>
      <c r="AD90" s="119"/>
      <c r="AE90" s="119"/>
      <c r="AF90" s="119"/>
      <c r="AG90" s="119"/>
      <c r="AH90" s="48" t="s">
        <v>182</v>
      </c>
      <c r="AI90" s="27" t="str">
        <f>TRIM(LEFT('1. Artikeldata Grund'!G90,6))</f>
        <v/>
      </c>
      <c r="AJ90" s="491" cm="1">
        <f t="array" ref="AJ90">_xlfn.IFS(AV90="1",20,AV90="2",20,AV90="3",20,AV90="0",99,AV90="",99)</f>
        <v>99</v>
      </c>
      <c r="AK90" s="50" t="s">
        <v>184</v>
      </c>
      <c r="AL90" s="50" t="s">
        <v>184</v>
      </c>
      <c r="AM90" s="117"/>
      <c r="AN90" s="48"/>
      <c r="AO90" s="48"/>
      <c r="AP90" s="48" t="str">
        <f>'4. Inköpsdata'!E90</f>
        <v>ST</v>
      </c>
      <c r="AQ90" s="51">
        <f>'4. Inköpsdata'!G90</f>
        <v>1</v>
      </c>
      <c r="AR90" s="27" t="str">
        <f>TRIM('APH Kategorichef'!N90)</f>
        <v/>
      </c>
      <c r="AS90" s="118"/>
      <c r="AT90" s="48" t="str">
        <f>LEFT('1. Artikeldata Grund'!H90,2)</f>
        <v>Vä</v>
      </c>
      <c r="AU90" s="27" t="str" cm="1">
        <f t="array" ref="AU90">_xlfn.IFS('1. Artikeldata Grund'!I90="","",'1. Artikeldata Grund'!I90=Tabeller!$I$3,"",'1. Artikeldata Grund'!I90=Tabeller!$I$4,"",'1. Artikeldata Grund'!I90=Tabeller!$I$5,LEFT('1. Artikeldata Grund'!I90,1),'1. Artikeldata Grund'!I90=Tabeller!$I$6,LEFT('1. Artikeldata Grund'!I90,1))</f>
        <v/>
      </c>
      <c r="AV90" s="27" t="str" cm="1">
        <f t="array" ref="AV90">_xlfn.IFS('1. Artikeldata Grund'!J90="","",'1. Artikeldata Grund'!J90=Tabeller!$J$3,"",'1. Artikeldata Grund'!J90=Tabeller!$J$4,"",'1. Artikeldata Grund'!J90=Tabeller!$J$5,LEFT('1. Artikeldata Grund'!J90,1),'1. Artikeldata Grund'!J90=Tabeller!$J$6,LEFT('1. Artikeldata Grund'!J90,1),'1. Artikeldata Grund'!J90=Tabeller!$J$7,LEFT('1. Artikeldata Grund'!J90,1))</f>
        <v/>
      </c>
      <c r="AW90" s="27"/>
      <c r="AX90" s="27">
        <f>IF('APH Kategorichef'!J90=Tabeller!$AH$4,2,1)</f>
        <v>1</v>
      </c>
      <c r="AY90" s="27" t="str" cm="1">
        <f t="array" ref="AY90">IF('APH Kategorichef'!J90=Tabeller!$AH$4,99,IFERROR(_xlfn.IFS('4. Inköpsdata'!L90=25%,41,'4. Inköpsdata'!L90=12%,42,'4. Inköpsdata'!L90=6%,43,'4. Inköpsdata'!L90="Momsfritt",38),""))</f>
        <v/>
      </c>
      <c r="AZ90" s="52" t="e">
        <f>IF('APH Kategorichef'!J90=Tabeller!$AH$4,'4. Inköpsdata'!J90,ROUND('APH Kategorichef'!AA90,2))</f>
        <v>#VALUE!</v>
      </c>
      <c r="BA90" s="52" t="e">
        <f>IF('APH Kategorichef'!J90=Tabeller!$AH$4,0.01,ROUND('4. Inköpsdata'!J90,2))</f>
        <v>#VALUE!</v>
      </c>
      <c r="BB90" s="27" t="str">
        <f>TRIM(RIGHT('1. Artikeldata Grund'!G90,2))</f>
        <v/>
      </c>
      <c r="BC90" s="136"/>
      <c r="BD90" s="48" t="s">
        <v>182</v>
      </c>
      <c r="BE90" s="119"/>
      <c r="BF90" s="50" t="s">
        <v>184</v>
      </c>
      <c r="BG90" s="136"/>
      <c r="BH90" s="52"/>
      <c r="BI90" s="52"/>
      <c r="BJ90" s="52"/>
      <c r="BK90" s="52"/>
      <c r="BL90" s="53" t="s">
        <v>185</v>
      </c>
      <c r="BM90" s="452" t="str">
        <f>TRIM('1. Artikeldata Grund'!D90)</f>
        <v/>
      </c>
    </row>
    <row r="91" spans="1:65" x14ac:dyDescent="0.25">
      <c r="A91" s="21">
        <v>87</v>
      </c>
      <c r="B91" s="528" t="str">
        <f>'APH Kategorichef'!H91</f>
        <v>Välj…</v>
      </c>
      <c r="C91" s="528" t="str">
        <f>'APH Kategorichef'!J91</f>
        <v>Välj…</v>
      </c>
      <c r="D91" s="46">
        <f>'APH Kategorichef'!D91</f>
        <v>0</v>
      </c>
      <c r="E91" s="47" t="str">
        <f>TRIM(LEFT('1. Artikeldata Grund'!E91,30))</f>
        <v/>
      </c>
      <c r="F91" s="404" t="str">
        <f>IFERROR(TRIM(RIGHT('1. Artikeldata Grund'!E91,LEN('1. Artikeldata Grund'!E91)-30)),"")</f>
        <v/>
      </c>
      <c r="G91" s="48" t="str">
        <f>TRIM('APH Kategorichef'!K91)</f>
        <v>Välj….</v>
      </c>
      <c r="H91" s="27">
        <f>'APH Kategorichef'!L91</f>
        <v>910</v>
      </c>
      <c r="I91" s="27">
        <v>99</v>
      </c>
      <c r="J91" s="117"/>
      <c r="K91" s="48" t="s">
        <v>181</v>
      </c>
      <c r="L91" s="48" t="str">
        <f>IF('APH MD APH Specifika'!BD91="J","J","N")</f>
        <v>N</v>
      </c>
      <c r="M91" s="118"/>
      <c r="N91" s="48" t="s">
        <v>182</v>
      </c>
      <c r="O91" s="119"/>
      <c r="P91" s="48" t="s">
        <v>183</v>
      </c>
      <c r="Q91" s="27">
        <v>0</v>
      </c>
      <c r="R91" s="117"/>
      <c r="S91" s="117"/>
      <c r="T91" s="117"/>
      <c r="U91" s="117"/>
      <c r="V91" s="117"/>
      <c r="W91" s="27">
        <v>1</v>
      </c>
      <c r="X91" s="27">
        <v>1</v>
      </c>
      <c r="Y91" s="48" t="s">
        <v>182</v>
      </c>
      <c r="Z91" s="48" t="s">
        <v>182</v>
      </c>
      <c r="AA91" s="48" t="s">
        <v>182</v>
      </c>
      <c r="AB91" s="119"/>
      <c r="AC91" s="119"/>
      <c r="AD91" s="119"/>
      <c r="AE91" s="119"/>
      <c r="AF91" s="119"/>
      <c r="AG91" s="119"/>
      <c r="AH91" s="48" t="s">
        <v>182</v>
      </c>
      <c r="AI91" s="27" t="str">
        <f>TRIM(LEFT('1. Artikeldata Grund'!G91,6))</f>
        <v/>
      </c>
      <c r="AJ91" s="491" cm="1">
        <f t="array" ref="AJ91">_xlfn.IFS(AV91="1",20,AV91="2",20,AV91="3",20,AV91="0",99,AV91="",99)</f>
        <v>99</v>
      </c>
      <c r="AK91" s="50" t="s">
        <v>184</v>
      </c>
      <c r="AL91" s="50" t="s">
        <v>184</v>
      </c>
      <c r="AM91" s="117"/>
      <c r="AN91" s="48"/>
      <c r="AO91" s="48"/>
      <c r="AP91" s="48" t="str">
        <f>'4. Inköpsdata'!E91</f>
        <v>ST</v>
      </c>
      <c r="AQ91" s="51">
        <f>'4. Inköpsdata'!G91</f>
        <v>1</v>
      </c>
      <c r="AR91" s="27" t="str">
        <f>TRIM('APH Kategorichef'!N91)</f>
        <v/>
      </c>
      <c r="AS91" s="118"/>
      <c r="AT91" s="48" t="str">
        <f>LEFT('1. Artikeldata Grund'!H91,2)</f>
        <v>Vä</v>
      </c>
      <c r="AU91" s="27" t="str" cm="1">
        <f t="array" ref="AU91">_xlfn.IFS('1. Artikeldata Grund'!I91="","",'1. Artikeldata Grund'!I91=Tabeller!$I$3,"",'1. Artikeldata Grund'!I91=Tabeller!$I$4,"",'1. Artikeldata Grund'!I91=Tabeller!$I$5,LEFT('1. Artikeldata Grund'!I91,1),'1. Artikeldata Grund'!I91=Tabeller!$I$6,LEFT('1. Artikeldata Grund'!I91,1))</f>
        <v/>
      </c>
      <c r="AV91" s="27" t="str" cm="1">
        <f t="array" ref="AV91">_xlfn.IFS('1. Artikeldata Grund'!J91="","",'1. Artikeldata Grund'!J91=Tabeller!$J$3,"",'1. Artikeldata Grund'!J91=Tabeller!$J$4,"",'1. Artikeldata Grund'!J91=Tabeller!$J$5,LEFT('1. Artikeldata Grund'!J91,1),'1. Artikeldata Grund'!J91=Tabeller!$J$6,LEFT('1. Artikeldata Grund'!J91,1),'1. Artikeldata Grund'!J91=Tabeller!$J$7,LEFT('1. Artikeldata Grund'!J91,1))</f>
        <v/>
      </c>
      <c r="AW91" s="27"/>
      <c r="AX91" s="27">
        <f>IF('APH Kategorichef'!J91=Tabeller!$AH$4,2,1)</f>
        <v>1</v>
      </c>
      <c r="AY91" s="27" t="str" cm="1">
        <f t="array" ref="AY91">IF('APH Kategorichef'!J91=Tabeller!$AH$4,99,IFERROR(_xlfn.IFS('4. Inköpsdata'!L91=25%,41,'4. Inköpsdata'!L91=12%,42,'4. Inköpsdata'!L91=6%,43,'4. Inköpsdata'!L91="Momsfritt",38),""))</f>
        <v/>
      </c>
      <c r="AZ91" s="52" t="e">
        <f>IF('APH Kategorichef'!J91=Tabeller!$AH$4,'4. Inköpsdata'!J91,ROUND('APH Kategorichef'!AA91,2))</f>
        <v>#VALUE!</v>
      </c>
      <c r="BA91" s="52" t="e">
        <f>IF('APH Kategorichef'!J91=Tabeller!$AH$4,0.01,ROUND('4. Inköpsdata'!J91,2))</f>
        <v>#VALUE!</v>
      </c>
      <c r="BB91" s="27" t="str">
        <f>TRIM(RIGHT('1. Artikeldata Grund'!G91,2))</f>
        <v/>
      </c>
      <c r="BC91" s="136"/>
      <c r="BD91" s="48" t="s">
        <v>182</v>
      </c>
      <c r="BE91" s="119"/>
      <c r="BF91" s="50" t="s">
        <v>184</v>
      </c>
      <c r="BG91" s="136"/>
      <c r="BH91" s="52"/>
      <c r="BI91" s="52"/>
      <c r="BJ91" s="52"/>
      <c r="BK91" s="52"/>
      <c r="BL91" s="53" t="s">
        <v>185</v>
      </c>
      <c r="BM91" s="452" t="str">
        <f>TRIM('1. Artikeldata Grund'!D91)</f>
        <v/>
      </c>
    </row>
    <row r="92" spans="1:65" x14ac:dyDescent="0.25">
      <c r="A92" s="21">
        <v>88</v>
      </c>
      <c r="B92" s="528" t="str">
        <f>'APH Kategorichef'!H92</f>
        <v>Välj…</v>
      </c>
      <c r="C92" s="528" t="str">
        <f>'APH Kategorichef'!J92</f>
        <v>Välj…</v>
      </c>
      <c r="D92" s="46">
        <f>'APH Kategorichef'!D92</f>
        <v>0</v>
      </c>
      <c r="E92" s="47" t="str">
        <f>TRIM(LEFT('1. Artikeldata Grund'!E92,30))</f>
        <v/>
      </c>
      <c r="F92" s="404" t="str">
        <f>IFERROR(TRIM(RIGHT('1. Artikeldata Grund'!E92,LEN('1. Artikeldata Grund'!E92)-30)),"")</f>
        <v/>
      </c>
      <c r="G92" s="48" t="str">
        <f>TRIM('APH Kategorichef'!K92)</f>
        <v>Välj….</v>
      </c>
      <c r="H92" s="27">
        <f>'APH Kategorichef'!L92</f>
        <v>910</v>
      </c>
      <c r="I92" s="27">
        <v>99</v>
      </c>
      <c r="J92" s="117"/>
      <c r="K92" s="48" t="s">
        <v>181</v>
      </c>
      <c r="L92" s="48" t="str">
        <f>IF('APH MD APH Specifika'!BD92="J","J","N")</f>
        <v>N</v>
      </c>
      <c r="M92" s="118"/>
      <c r="N92" s="48" t="s">
        <v>182</v>
      </c>
      <c r="O92" s="119"/>
      <c r="P92" s="48" t="s">
        <v>183</v>
      </c>
      <c r="Q92" s="27">
        <v>0</v>
      </c>
      <c r="R92" s="117"/>
      <c r="S92" s="117"/>
      <c r="T92" s="117"/>
      <c r="U92" s="117"/>
      <c r="V92" s="117"/>
      <c r="W92" s="27">
        <v>1</v>
      </c>
      <c r="X92" s="27">
        <v>1</v>
      </c>
      <c r="Y92" s="48" t="s">
        <v>182</v>
      </c>
      <c r="Z92" s="48" t="s">
        <v>182</v>
      </c>
      <c r="AA92" s="48" t="s">
        <v>182</v>
      </c>
      <c r="AB92" s="119"/>
      <c r="AC92" s="119"/>
      <c r="AD92" s="119"/>
      <c r="AE92" s="119"/>
      <c r="AF92" s="119"/>
      <c r="AG92" s="119"/>
      <c r="AH92" s="48" t="s">
        <v>182</v>
      </c>
      <c r="AI92" s="27" t="str">
        <f>TRIM(LEFT('1. Artikeldata Grund'!G92,6))</f>
        <v/>
      </c>
      <c r="AJ92" s="491" cm="1">
        <f t="array" ref="AJ92">_xlfn.IFS(AV92="1",20,AV92="2",20,AV92="3",20,AV92="0",99,AV92="",99)</f>
        <v>99</v>
      </c>
      <c r="AK92" s="50" t="s">
        <v>184</v>
      </c>
      <c r="AL92" s="50" t="s">
        <v>184</v>
      </c>
      <c r="AM92" s="117"/>
      <c r="AN92" s="48"/>
      <c r="AO92" s="48"/>
      <c r="AP92" s="48" t="str">
        <f>'4. Inköpsdata'!E92</f>
        <v>ST</v>
      </c>
      <c r="AQ92" s="51">
        <f>'4. Inköpsdata'!G92</f>
        <v>1</v>
      </c>
      <c r="AR92" s="27" t="str">
        <f>TRIM('APH Kategorichef'!N92)</f>
        <v/>
      </c>
      <c r="AS92" s="118"/>
      <c r="AT92" s="48" t="str">
        <f>LEFT('1. Artikeldata Grund'!H92,2)</f>
        <v>Vä</v>
      </c>
      <c r="AU92" s="27" t="str" cm="1">
        <f t="array" ref="AU92">_xlfn.IFS('1. Artikeldata Grund'!I92="","",'1. Artikeldata Grund'!I92=Tabeller!$I$3,"",'1. Artikeldata Grund'!I92=Tabeller!$I$4,"",'1. Artikeldata Grund'!I92=Tabeller!$I$5,LEFT('1. Artikeldata Grund'!I92,1),'1. Artikeldata Grund'!I92=Tabeller!$I$6,LEFT('1. Artikeldata Grund'!I92,1))</f>
        <v/>
      </c>
      <c r="AV92" s="27" t="str" cm="1">
        <f t="array" ref="AV92">_xlfn.IFS('1. Artikeldata Grund'!J92="","",'1. Artikeldata Grund'!J92=Tabeller!$J$3,"",'1. Artikeldata Grund'!J92=Tabeller!$J$4,"",'1. Artikeldata Grund'!J92=Tabeller!$J$5,LEFT('1. Artikeldata Grund'!J92,1),'1. Artikeldata Grund'!J92=Tabeller!$J$6,LEFT('1. Artikeldata Grund'!J92,1),'1. Artikeldata Grund'!J92=Tabeller!$J$7,LEFT('1. Artikeldata Grund'!J92,1))</f>
        <v/>
      </c>
      <c r="AW92" s="27"/>
      <c r="AX92" s="27">
        <f>IF('APH Kategorichef'!J92=Tabeller!$AH$4,2,1)</f>
        <v>1</v>
      </c>
      <c r="AY92" s="27" t="str" cm="1">
        <f t="array" ref="AY92">IF('APH Kategorichef'!J92=Tabeller!$AH$4,99,IFERROR(_xlfn.IFS('4. Inköpsdata'!L92=25%,41,'4. Inköpsdata'!L92=12%,42,'4. Inköpsdata'!L92=6%,43,'4. Inköpsdata'!L92="Momsfritt",38),""))</f>
        <v/>
      </c>
      <c r="AZ92" s="52" t="e">
        <f>IF('APH Kategorichef'!J92=Tabeller!$AH$4,'4. Inköpsdata'!J92,ROUND('APH Kategorichef'!AA92,2))</f>
        <v>#VALUE!</v>
      </c>
      <c r="BA92" s="52" t="e">
        <f>IF('APH Kategorichef'!J92=Tabeller!$AH$4,0.01,ROUND('4. Inköpsdata'!J92,2))</f>
        <v>#VALUE!</v>
      </c>
      <c r="BB92" s="27" t="str">
        <f>TRIM(RIGHT('1. Artikeldata Grund'!G92,2))</f>
        <v/>
      </c>
      <c r="BC92" s="136"/>
      <c r="BD92" s="48" t="s">
        <v>182</v>
      </c>
      <c r="BE92" s="119"/>
      <c r="BF92" s="50" t="s">
        <v>184</v>
      </c>
      <c r="BG92" s="136"/>
      <c r="BH92" s="52"/>
      <c r="BI92" s="52"/>
      <c r="BJ92" s="52"/>
      <c r="BK92" s="52"/>
      <c r="BL92" s="53" t="s">
        <v>185</v>
      </c>
      <c r="BM92" s="452" t="str">
        <f>TRIM('1. Artikeldata Grund'!D92)</f>
        <v/>
      </c>
    </row>
    <row r="93" spans="1:65" x14ac:dyDescent="0.25">
      <c r="A93" s="21">
        <v>89</v>
      </c>
      <c r="B93" s="528" t="str">
        <f>'APH Kategorichef'!H93</f>
        <v>Välj…</v>
      </c>
      <c r="C93" s="528" t="str">
        <f>'APH Kategorichef'!J93</f>
        <v>Välj…</v>
      </c>
      <c r="D93" s="46">
        <f>'APH Kategorichef'!D93</f>
        <v>0</v>
      </c>
      <c r="E93" s="47" t="str">
        <f>TRIM(LEFT('1. Artikeldata Grund'!E93,30))</f>
        <v/>
      </c>
      <c r="F93" s="404" t="str">
        <f>IFERROR(TRIM(RIGHT('1. Artikeldata Grund'!E93,LEN('1. Artikeldata Grund'!E93)-30)),"")</f>
        <v/>
      </c>
      <c r="G93" s="48" t="str">
        <f>TRIM('APH Kategorichef'!K93)</f>
        <v>Välj….</v>
      </c>
      <c r="H93" s="27">
        <f>'APH Kategorichef'!L93</f>
        <v>910</v>
      </c>
      <c r="I93" s="27">
        <v>99</v>
      </c>
      <c r="J93" s="117"/>
      <c r="K93" s="48" t="s">
        <v>181</v>
      </c>
      <c r="L93" s="48" t="str">
        <f>IF('APH MD APH Specifika'!BD93="J","J","N")</f>
        <v>N</v>
      </c>
      <c r="M93" s="118"/>
      <c r="N93" s="48" t="s">
        <v>182</v>
      </c>
      <c r="O93" s="119"/>
      <c r="P93" s="48" t="s">
        <v>183</v>
      </c>
      <c r="Q93" s="27">
        <v>0</v>
      </c>
      <c r="R93" s="117"/>
      <c r="S93" s="117"/>
      <c r="T93" s="117"/>
      <c r="U93" s="117"/>
      <c r="V93" s="117"/>
      <c r="W93" s="27">
        <v>1</v>
      </c>
      <c r="X93" s="27">
        <v>1</v>
      </c>
      <c r="Y93" s="48" t="s">
        <v>182</v>
      </c>
      <c r="Z93" s="48" t="s">
        <v>182</v>
      </c>
      <c r="AA93" s="48" t="s">
        <v>182</v>
      </c>
      <c r="AB93" s="119"/>
      <c r="AC93" s="119"/>
      <c r="AD93" s="119"/>
      <c r="AE93" s="119"/>
      <c r="AF93" s="119"/>
      <c r="AG93" s="119"/>
      <c r="AH93" s="48" t="s">
        <v>182</v>
      </c>
      <c r="AI93" s="27" t="str">
        <f>TRIM(LEFT('1. Artikeldata Grund'!G93,6))</f>
        <v/>
      </c>
      <c r="AJ93" s="491" cm="1">
        <f t="array" ref="AJ93">_xlfn.IFS(AV93="1",20,AV93="2",20,AV93="3",20,AV93="0",99,AV93="",99)</f>
        <v>99</v>
      </c>
      <c r="AK93" s="50" t="s">
        <v>184</v>
      </c>
      <c r="AL93" s="50" t="s">
        <v>184</v>
      </c>
      <c r="AM93" s="117"/>
      <c r="AN93" s="48"/>
      <c r="AO93" s="48"/>
      <c r="AP93" s="48" t="str">
        <f>'4. Inköpsdata'!E93</f>
        <v>ST</v>
      </c>
      <c r="AQ93" s="51">
        <f>'4. Inköpsdata'!G93</f>
        <v>1</v>
      </c>
      <c r="AR93" s="27" t="str">
        <f>TRIM('APH Kategorichef'!N93)</f>
        <v/>
      </c>
      <c r="AS93" s="118"/>
      <c r="AT93" s="48" t="str">
        <f>LEFT('1. Artikeldata Grund'!H93,2)</f>
        <v>Vä</v>
      </c>
      <c r="AU93" s="27" t="str" cm="1">
        <f t="array" ref="AU93">_xlfn.IFS('1. Artikeldata Grund'!I93="","",'1. Artikeldata Grund'!I93=Tabeller!$I$3,"",'1. Artikeldata Grund'!I93=Tabeller!$I$4,"",'1. Artikeldata Grund'!I93=Tabeller!$I$5,LEFT('1. Artikeldata Grund'!I93,1),'1. Artikeldata Grund'!I93=Tabeller!$I$6,LEFT('1. Artikeldata Grund'!I93,1))</f>
        <v/>
      </c>
      <c r="AV93" s="27" t="str" cm="1">
        <f t="array" ref="AV93">_xlfn.IFS('1. Artikeldata Grund'!J93="","",'1. Artikeldata Grund'!J93=Tabeller!$J$3,"",'1. Artikeldata Grund'!J93=Tabeller!$J$4,"",'1. Artikeldata Grund'!J93=Tabeller!$J$5,LEFT('1. Artikeldata Grund'!J93,1),'1. Artikeldata Grund'!J93=Tabeller!$J$6,LEFT('1. Artikeldata Grund'!J93,1),'1. Artikeldata Grund'!J93=Tabeller!$J$7,LEFT('1. Artikeldata Grund'!J93,1))</f>
        <v/>
      </c>
      <c r="AW93" s="27"/>
      <c r="AX93" s="27">
        <f>IF('APH Kategorichef'!J93=Tabeller!$AH$4,2,1)</f>
        <v>1</v>
      </c>
      <c r="AY93" s="27" t="str" cm="1">
        <f t="array" ref="AY93">IF('APH Kategorichef'!J93=Tabeller!$AH$4,99,IFERROR(_xlfn.IFS('4. Inköpsdata'!L93=25%,41,'4. Inköpsdata'!L93=12%,42,'4. Inköpsdata'!L93=6%,43,'4. Inköpsdata'!L93="Momsfritt",38),""))</f>
        <v/>
      </c>
      <c r="AZ93" s="52" t="e">
        <f>IF('APH Kategorichef'!J93=Tabeller!$AH$4,'4. Inköpsdata'!J93,ROUND('APH Kategorichef'!AA93,2))</f>
        <v>#VALUE!</v>
      </c>
      <c r="BA93" s="52" t="e">
        <f>IF('APH Kategorichef'!J93=Tabeller!$AH$4,0.01,ROUND('4. Inköpsdata'!J93,2))</f>
        <v>#VALUE!</v>
      </c>
      <c r="BB93" s="27" t="str">
        <f>TRIM(RIGHT('1. Artikeldata Grund'!G93,2))</f>
        <v/>
      </c>
      <c r="BC93" s="136"/>
      <c r="BD93" s="48" t="s">
        <v>182</v>
      </c>
      <c r="BE93" s="119"/>
      <c r="BF93" s="50" t="s">
        <v>184</v>
      </c>
      <c r="BG93" s="136"/>
      <c r="BH93" s="52"/>
      <c r="BI93" s="52"/>
      <c r="BJ93" s="52"/>
      <c r="BK93" s="52"/>
      <c r="BL93" s="53" t="s">
        <v>185</v>
      </c>
      <c r="BM93" s="452" t="str">
        <f>TRIM('1. Artikeldata Grund'!D93)</f>
        <v/>
      </c>
    </row>
    <row r="94" spans="1:65" x14ac:dyDescent="0.25">
      <c r="A94" s="21">
        <v>90</v>
      </c>
      <c r="B94" s="528" t="str">
        <f>'APH Kategorichef'!H94</f>
        <v>Välj…</v>
      </c>
      <c r="C94" s="528" t="str">
        <f>'APH Kategorichef'!J94</f>
        <v>Välj…</v>
      </c>
      <c r="D94" s="46">
        <f>'APH Kategorichef'!D94</f>
        <v>0</v>
      </c>
      <c r="E94" s="47" t="str">
        <f>TRIM(LEFT('1. Artikeldata Grund'!E94,30))</f>
        <v/>
      </c>
      <c r="F94" s="404" t="str">
        <f>IFERROR(TRIM(RIGHT('1. Artikeldata Grund'!E94,LEN('1. Artikeldata Grund'!E94)-30)),"")</f>
        <v/>
      </c>
      <c r="G94" s="48" t="str">
        <f>TRIM('APH Kategorichef'!K94)</f>
        <v>Välj….</v>
      </c>
      <c r="H94" s="27">
        <f>'APH Kategorichef'!L94</f>
        <v>910</v>
      </c>
      <c r="I94" s="27">
        <v>99</v>
      </c>
      <c r="J94" s="117"/>
      <c r="K94" s="48" t="s">
        <v>181</v>
      </c>
      <c r="L94" s="48" t="str">
        <f>IF('APH MD APH Specifika'!BD94="J","J","N")</f>
        <v>N</v>
      </c>
      <c r="M94" s="118"/>
      <c r="N94" s="48" t="s">
        <v>182</v>
      </c>
      <c r="O94" s="119"/>
      <c r="P94" s="48" t="s">
        <v>183</v>
      </c>
      <c r="Q94" s="27">
        <v>0</v>
      </c>
      <c r="R94" s="117"/>
      <c r="S94" s="117"/>
      <c r="T94" s="117"/>
      <c r="U94" s="117"/>
      <c r="V94" s="117"/>
      <c r="W94" s="27">
        <v>1</v>
      </c>
      <c r="X94" s="27">
        <v>1</v>
      </c>
      <c r="Y94" s="48" t="s">
        <v>182</v>
      </c>
      <c r="Z94" s="48" t="s">
        <v>182</v>
      </c>
      <c r="AA94" s="48" t="s">
        <v>182</v>
      </c>
      <c r="AB94" s="119"/>
      <c r="AC94" s="119"/>
      <c r="AD94" s="119"/>
      <c r="AE94" s="119"/>
      <c r="AF94" s="119"/>
      <c r="AG94" s="119"/>
      <c r="AH94" s="48" t="s">
        <v>182</v>
      </c>
      <c r="AI94" s="27" t="str">
        <f>TRIM(LEFT('1. Artikeldata Grund'!G94,6))</f>
        <v/>
      </c>
      <c r="AJ94" s="491" cm="1">
        <f t="array" ref="AJ94">_xlfn.IFS(AV94="1",20,AV94="2",20,AV94="3",20,AV94="0",99,AV94="",99)</f>
        <v>99</v>
      </c>
      <c r="AK94" s="50" t="s">
        <v>184</v>
      </c>
      <c r="AL94" s="50" t="s">
        <v>184</v>
      </c>
      <c r="AM94" s="117"/>
      <c r="AN94" s="48"/>
      <c r="AO94" s="48"/>
      <c r="AP94" s="48" t="str">
        <f>'4. Inköpsdata'!E94</f>
        <v>ST</v>
      </c>
      <c r="AQ94" s="51">
        <f>'4. Inköpsdata'!G94</f>
        <v>1</v>
      </c>
      <c r="AR94" s="27" t="str">
        <f>TRIM('APH Kategorichef'!N94)</f>
        <v/>
      </c>
      <c r="AS94" s="118"/>
      <c r="AT94" s="48" t="str">
        <f>LEFT('1. Artikeldata Grund'!H94,2)</f>
        <v>Vä</v>
      </c>
      <c r="AU94" s="27" t="str" cm="1">
        <f t="array" ref="AU94">_xlfn.IFS('1. Artikeldata Grund'!I94="","",'1. Artikeldata Grund'!I94=Tabeller!$I$3,"",'1. Artikeldata Grund'!I94=Tabeller!$I$4,"",'1. Artikeldata Grund'!I94=Tabeller!$I$5,LEFT('1. Artikeldata Grund'!I94,1),'1. Artikeldata Grund'!I94=Tabeller!$I$6,LEFT('1. Artikeldata Grund'!I94,1))</f>
        <v/>
      </c>
      <c r="AV94" s="27" t="str" cm="1">
        <f t="array" ref="AV94">_xlfn.IFS('1. Artikeldata Grund'!J94="","",'1. Artikeldata Grund'!J94=Tabeller!$J$3,"",'1. Artikeldata Grund'!J94=Tabeller!$J$4,"",'1. Artikeldata Grund'!J94=Tabeller!$J$5,LEFT('1. Artikeldata Grund'!J94,1),'1. Artikeldata Grund'!J94=Tabeller!$J$6,LEFT('1. Artikeldata Grund'!J94,1),'1. Artikeldata Grund'!J94=Tabeller!$J$7,LEFT('1. Artikeldata Grund'!J94,1))</f>
        <v/>
      </c>
      <c r="AW94" s="27"/>
      <c r="AX94" s="27">
        <f>IF('APH Kategorichef'!J94=Tabeller!$AH$4,2,1)</f>
        <v>1</v>
      </c>
      <c r="AY94" s="27" t="str" cm="1">
        <f t="array" ref="AY94">IF('APH Kategorichef'!J94=Tabeller!$AH$4,99,IFERROR(_xlfn.IFS('4. Inköpsdata'!L94=25%,41,'4. Inköpsdata'!L94=12%,42,'4. Inköpsdata'!L94=6%,43,'4. Inköpsdata'!L94="Momsfritt",38),""))</f>
        <v/>
      </c>
      <c r="AZ94" s="52" t="e">
        <f>IF('APH Kategorichef'!J94=Tabeller!$AH$4,'4. Inköpsdata'!J94,ROUND('APH Kategorichef'!AA94,2))</f>
        <v>#VALUE!</v>
      </c>
      <c r="BA94" s="52" t="e">
        <f>IF('APH Kategorichef'!J94=Tabeller!$AH$4,0.01,ROUND('4. Inköpsdata'!J94,2))</f>
        <v>#VALUE!</v>
      </c>
      <c r="BB94" s="27" t="str">
        <f>TRIM(RIGHT('1. Artikeldata Grund'!G94,2))</f>
        <v/>
      </c>
      <c r="BC94" s="136"/>
      <c r="BD94" s="48" t="s">
        <v>182</v>
      </c>
      <c r="BE94" s="119"/>
      <c r="BF94" s="50" t="s">
        <v>184</v>
      </c>
      <c r="BG94" s="136"/>
      <c r="BH94" s="52"/>
      <c r="BI94" s="52"/>
      <c r="BJ94" s="52"/>
      <c r="BK94" s="52"/>
      <c r="BL94" s="53" t="s">
        <v>185</v>
      </c>
      <c r="BM94" s="452" t="str">
        <f>TRIM('1. Artikeldata Grund'!D94)</f>
        <v/>
      </c>
    </row>
    <row r="95" spans="1:65" x14ac:dyDescent="0.25">
      <c r="A95" s="21">
        <v>91</v>
      </c>
      <c r="B95" s="528" t="str">
        <f>'APH Kategorichef'!H95</f>
        <v>Välj…</v>
      </c>
      <c r="C95" s="528" t="str">
        <f>'APH Kategorichef'!J95</f>
        <v>Välj…</v>
      </c>
      <c r="D95" s="46">
        <f>'APH Kategorichef'!D95</f>
        <v>0</v>
      </c>
      <c r="E95" s="47" t="str">
        <f>TRIM(LEFT('1. Artikeldata Grund'!E95,30))</f>
        <v/>
      </c>
      <c r="F95" s="404" t="str">
        <f>IFERROR(TRIM(RIGHT('1. Artikeldata Grund'!E95,LEN('1. Artikeldata Grund'!E95)-30)),"")</f>
        <v/>
      </c>
      <c r="G95" s="48" t="str">
        <f>TRIM('APH Kategorichef'!K95)</f>
        <v>Välj….</v>
      </c>
      <c r="H95" s="27">
        <f>'APH Kategorichef'!L95</f>
        <v>910</v>
      </c>
      <c r="I95" s="27">
        <v>99</v>
      </c>
      <c r="J95" s="117"/>
      <c r="K95" s="48" t="s">
        <v>181</v>
      </c>
      <c r="L95" s="48" t="str">
        <f>IF('APH MD APH Specifika'!BD95="J","J","N")</f>
        <v>N</v>
      </c>
      <c r="M95" s="118"/>
      <c r="N95" s="48" t="s">
        <v>182</v>
      </c>
      <c r="O95" s="119"/>
      <c r="P95" s="48" t="s">
        <v>183</v>
      </c>
      <c r="Q95" s="27">
        <v>0</v>
      </c>
      <c r="R95" s="117"/>
      <c r="S95" s="117"/>
      <c r="T95" s="117"/>
      <c r="U95" s="117"/>
      <c r="V95" s="117"/>
      <c r="W95" s="27">
        <v>1</v>
      </c>
      <c r="X95" s="27">
        <v>1</v>
      </c>
      <c r="Y95" s="48" t="s">
        <v>182</v>
      </c>
      <c r="Z95" s="48" t="s">
        <v>182</v>
      </c>
      <c r="AA95" s="48" t="s">
        <v>182</v>
      </c>
      <c r="AB95" s="119"/>
      <c r="AC95" s="119"/>
      <c r="AD95" s="119"/>
      <c r="AE95" s="119"/>
      <c r="AF95" s="119"/>
      <c r="AG95" s="119"/>
      <c r="AH95" s="48" t="s">
        <v>182</v>
      </c>
      <c r="AI95" s="27" t="str">
        <f>TRIM(LEFT('1. Artikeldata Grund'!G95,6))</f>
        <v/>
      </c>
      <c r="AJ95" s="491" cm="1">
        <f t="array" ref="AJ95">_xlfn.IFS(AV95="1",20,AV95="2",20,AV95="3",20,AV95="0",99,AV95="",99)</f>
        <v>99</v>
      </c>
      <c r="AK95" s="50" t="s">
        <v>184</v>
      </c>
      <c r="AL95" s="50" t="s">
        <v>184</v>
      </c>
      <c r="AM95" s="117"/>
      <c r="AN95" s="48"/>
      <c r="AO95" s="48"/>
      <c r="AP95" s="48" t="str">
        <f>'4. Inköpsdata'!E95</f>
        <v>ST</v>
      </c>
      <c r="AQ95" s="51">
        <f>'4. Inköpsdata'!G95</f>
        <v>1</v>
      </c>
      <c r="AR95" s="27" t="str">
        <f>TRIM('APH Kategorichef'!N95)</f>
        <v/>
      </c>
      <c r="AS95" s="118"/>
      <c r="AT95" s="48" t="str">
        <f>LEFT('1. Artikeldata Grund'!H95,2)</f>
        <v>Vä</v>
      </c>
      <c r="AU95" s="27" t="str" cm="1">
        <f t="array" ref="AU95">_xlfn.IFS('1. Artikeldata Grund'!I95="","",'1. Artikeldata Grund'!I95=Tabeller!$I$3,"",'1. Artikeldata Grund'!I95=Tabeller!$I$4,"",'1. Artikeldata Grund'!I95=Tabeller!$I$5,LEFT('1. Artikeldata Grund'!I95,1),'1. Artikeldata Grund'!I95=Tabeller!$I$6,LEFT('1. Artikeldata Grund'!I95,1))</f>
        <v/>
      </c>
      <c r="AV95" s="27" t="str" cm="1">
        <f t="array" ref="AV95">_xlfn.IFS('1. Artikeldata Grund'!J95="","",'1. Artikeldata Grund'!J95=Tabeller!$J$3,"",'1. Artikeldata Grund'!J95=Tabeller!$J$4,"",'1. Artikeldata Grund'!J95=Tabeller!$J$5,LEFT('1. Artikeldata Grund'!J95,1),'1. Artikeldata Grund'!J95=Tabeller!$J$6,LEFT('1. Artikeldata Grund'!J95,1),'1. Artikeldata Grund'!J95=Tabeller!$J$7,LEFT('1. Artikeldata Grund'!J95,1))</f>
        <v/>
      </c>
      <c r="AW95" s="27"/>
      <c r="AX95" s="27">
        <f>IF('APH Kategorichef'!J95=Tabeller!$AH$4,2,1)</f>
        <v>1</v>
      </c>
      <c r="AY95" s="27" t="str" cm="1">
        <f t="array" ref="AY95">IF('APH Kategorichef'!J95=Tabeller!$AH$4,99,IFERROR(_xlfn.IFS('4. Inköpsdata'!L95=25%,41,'4. Inköpsdata'!L95=12%,42,'4. Inköpsdata'!L95=6%,43,'4. Inköpsdata'!L95="Momsfritt",38),""))</f>
        <v/>
      </c>
      <c r="AZ95" s="52" t="e">
        <f>IF('APH Kategorichef'!J95=Tabeller!$AH$4,'4. Inköpsdata'!J95,ROUND('APH Kategorichef'!AA95,2))</f>
        <v>#VALUE!</v>
      </c>
      <c r="BA95" s="52" t="e">
        <f>IF('APH Kategorichef'!J95=Tabeller!$AH$4,0.01,ROUND('4. Inköpsdata'!J95,2))</f>
        <v>#VALUE!</v>
      </c>
      <c r="BB95" s="27" t="str">
        <f>TRIM(RIGHT('1. Artikeldata Grund'!G95,2))</f>
        <v/>
      </c>
      <c r="BC95" s="136"/>
      <c r="BD95" s="48" t="s">
        <v>182</v>
      </c>
      <c r="BE95" s="119"/>
      <c r="BF95" s="50" t="s">
        <v>184</v>
      </c>
      <c r="BG95" s="136"/>
      <c r="BH95" s="52"/>
      <c r="BI95" s="52"/>
      <c r="BJ95" s="52"/>
      <c r="BK95" s="52"/>
      <c r="BL95" s="53" t="s">
        <v>185</v>
      </c>
      <c r="BM95" s="452" t="str">
        <f>TRIM('1. Artikeldata Grund'!D95)</f>
        <v/>
      </c>
    </row>
    <row r="96" spans="1:65" x14ac:dyDescent="0.25">
      <c r="A96" s="21">
        <v>92</v>
      </c>
      <c r="B96" s="528" t="str">
        <f>'APH Kategorichef'!H96</f>
        <v>Välj…</v>
      </c>
      <c r="C96" s="528" t="str">
        <f>'APH Kategorichef'!J96</f>
        <v>Välj…</v>
      </c>
      <c r="D96" s="46">
        <f>'APH Kategorichef'!D96</f>
        <v>0</v>
      </c>
      <c r="E96" s="47" t="str">
        <f>TRIM(LEFT('1. Artikeldata Grund'!E96,30))</f>
        <v/>
      </c>
      <c r="F96" s="404" t="str">
        <f>IFERROR(TRIM(RIGHT('1. Artikeldata Grund'!E96,LEN('1. Artikeldata Grund'!E96)-30)),"")</f>
        <v/>
      </c>
      <c r="G96" s="48" t="str">
        <f>TRIM('APH Kategorichef'!K96)</f>
        <v>Välj….</v>
      </c>
      <c r="H96" s="27">
        <f>'APH Kategorichef'!L96</f>
        <v>910</v>
      </c>
      <c r="I96" s="27">
        <v>99</v>
      </c>
      <c r="J96" s="117"/>
      <c r="K96" s="48" t="s">
        <v>181</v>
      </c>
      <c r="L96" s="48" t="str">
        <f>IF('APH MD APH Specifika'!BD96="J","J","N")</f>
        <v>N</v>
      </c>
      <c r="M96" s="118"/>
      <c r="N96" s="48" t="s">
        <v>182</v>
      </c>
      <c r="O96" s="119"/>
      <c r="P96" s="48" t="s">
        <v>183</v>
      </c>
      <c r="Q96" s="27">
        <v>0</v>
      </c>
      <c r="R96" s="117"/>
      <c r="S96" s="117"/>
      <c r="T96" s="117"/>
      <c r="U96" s="117"/>
      <c r="V96" s="117"/>
      <c r="W96" s="27">
        <v>1</v>
      </c>
      <c r="X96" s="27">
        <v>1</v>
      </c>
      <c r="Y96" s="48" t="s">
        <v>182</v>
      </c>
      <c r="Z96" s="48" t="s">
        <v>182</v>
      </c>
      <c r="AA96" s="48" t="s">
        <v>182</v>
      </c>
      <c r="AB96" s="119"/>
      <c r="AC96" s="119"/>
      <c r="AD96" s="119"/>
      <c r="AE96" s="119"/>
      <c r="AF96" s="119"/>
      <c r="AG96" s="119"/>
      <c r="AH96" s="48" t="s">
        <v>182</v>
      </c>
      <c r="AI96" s="27" t="str">
        <f>TRIM(LEFT('1. Artikeldata Grund'!G96,6))</f>
        <v/>
      </c>
      <c r="AJ96" s="491" cm="1">
        <f t="array" ref="AJ96">_xlfn.IFS(AV96="1",20,AV96="2",20,AV96="3",20,AV96="0",99,AV96="",99)</f>
        <v>99</v>
      </c>
      <c r="AK96" s="50" t="s">
        <v>184</v>
      </c>
      <c r="AL96" s="50" t="s">
        <v>184</v>
      </c>
      <c r="AM96" s="117"/>
      <c r="AN96" s="48"/>
      <c r="AO96" s="48"/>
      <c r="AP96" s="48" t="str">
        <f>'4. Inköpsdata'!E96</f>
        <v>ST</v>
      </c>
      <c r="AQ96" s="51">
        <f>'4. Inköpsdata'!G96</f>
        <v>1</v>
      </c>
      <c r="AR96" s="27" t="str">
        <f>TRIM('APH Kategorichef'!N96)</f>
        <v/>
      </c>
      <c r="AS96" s="118"/>
      <c r="AT96" s="48" t="str">
        <f>LEFT('1. Artikeldata Grund'!H96,2)</f>
        <v>Vä</v>
      </c>
      <c r="AU96" s="27" t="str" cm="1">
        <f t="array" ref="AU96">_xlfn.IFS('1. Artikeldata Grund'!I96="","",'1. Artikeldata Grund'!I96=Tabeller!$I$3,"",'1. Artikeldata Grund'!I96=Tabeller!$I$4,"",'1. Artikeldata Grund'!I96=Tabeller!$I$5,LEFT('1. Artikeldata Grund'!I96,1),'1. Artikeldata Grund'!I96=Tabeller!$I$6,LEFT('1. Artikeldata Grund'!I96,1))</f>
        <v/>
      </c>
      <c r="AV96" s="27" t="str" cm="1">
        <f t="array" ref="AV96">_xlfn.IFS('1. Artikeldata Grund'!J96="","",'1. Artikeldata Grund'!J96=Tabeller!$J$3,"",'1. Artikeldata Grund'!J96=Tabeller!$J$4,"",'1. Artikeldata Grund'!J96=Tabeller!$J$5,LEFT('1. Artikeldata Grund'!J96,1),'1. Artikeldata Grund'!J96=Tabeller!$J$6,LEFT('1. Artikeldata Grund'!J96,1),'1. Artikeldata Grund'!J96=Tabeller!$J$7,LEFT('1. Artikeldata Grund'!J96,1))</f>
        <v/>
      </c>
      <c r="AW96" s="27"/>
      <c r="AX96" s="27">
        <f>IF('APH Kategorichef'!J96=Tabeller!$AH$4,2,1)</f>
        <v>1</v>
      </c>
      <c r="AY96" s="27" t="str" cm="1">
        <f t="array" ref="AY96">IF('APH Kategorichef'!J96=Tabeller!$AH$4,99,IFERROR(_xlfn.IFS('4. Inköpsdata'!L96=25%,41,'4. Inköpsdata'!L96=12%,42,'4. Inköpsdata'!L96=6%,43,'4. Inköpsdata'!L96="Momsfritt",38),""))</f>
        <v/>
      </c>
      <c r="AZ96" s="52" t="e">
        <f>IF('APH Kategorichef'!J96=Tabeller!$AH$4,'4. Inköpsdata'!J96,ROUND('APH Kategorichef'!AA96,2))</f>
        <v>#VALUE!</v>
      </c>
      <c r="BA96" s="52" t="e">
        <f>IF('APH Kategorichef'!J96=Tabeller!$AH$4,0.01,ROUND('4. Inköpsdata'!J96,2))</f>
        <v>#VALUE!</v>
      </c>
      <c r="BB96" s="27" t="str">
        <f>TRIM(RIGHT('1. Artikeldata Grund'!G96,2))</f>
        <v/>
      </c>
      <c r="BC96" s="136"/>
      <c r="BD96" s="48" t="s">
        <v>182</v>
      </c>
      <c r="BE96" s="119"/>
      <c r="BF96" s="50" t="s">
        <v>184</v>
      </c>
      <c r="BG96" s="136"/>
      <c r="BH96" s="52"/>
      <c r="BI96" s="52"/>
      <c r="BJ96" s="52"/>
      <c r="BK96" s="52"/>
      <c r="BL96" s="53" t="s">
        <v>185</v>
      </c>
      <c r="BM96" s="452" t="str">
        <f>TRIM('1. Artikeldata Grund'!D96)</f>
        <v/>
      </c>
    </row>
    <row r="97" spans="1:65" x14ac:dyDescent="0.25">
      <c r="A97" s="21">
        <v>93</v>
      </c>
      <c r="B97" s="528" t="str">
        <f>'APH Kategorichef'!H97</f>
        <v>Välj…</v>
      </c>
      <c r="C97" s="528" t="str">
        <f>'APH Kategorichef'!J97</f>
        <v>Välj…</v>
      </c>
      <c r="D97" s="46">
        <f>'APH Kategorichef'!D97</f>
        <v>0</v>
      </c>
      <c r="E97" s="47" t="str">
        <f>TRIM(LEFT('1. Artikeldata Grund'!E97,30))</f>
        <v/>
      </c>
      <c r="F97" s="404" t="str">
        <f>IFERROR(TRIM(RIGHT('1. Artikeldata Grund'!E97,LEN('1. Artikeldata Grund'!E97)-30)),"")</f>
        <v/>
      </c>
      <c r="G97" s="48" t="str">
        <f>TRIM('APH Kategorichef'!K97)</f>
        <v>Välj….</v>
      </c>
      <c r="H97" s="27">
        <f>'APH Kategorichef'!L97</f>
        <v>910</v>
      </c>
      <c r="I97" s="27">
        <v>99</v>
      </c>
      <c r="J97" s="117"/>
      <c r="K97" s="48" t="s">
        <v>181</v>
      </c>
      <c r="L97" s="48" t="str">
        <f>IF('APH MD APH Specifika'!BD97="J","J","N")</f>
        <v>N</v>
      </c>
      <c r="M97" s="118"/>
      <c r="N97" s="48" t="s">
        <v>182</v>
      </c>
      <c r="O97" s="119"/>
      <c r="P97" s="48" t="s">
        <v>183</v>
      </c>
      <c r="Q97" s="27">
        <v>0</v>
      </c>
      <c r="R97" s="117"/>
      <c r="S97" s="117"/>
      <c r="T97" s="117"/>
      <c r="U97" s="117"/>
      <c r="V97" s="117"/>
      <c r="W97" s="27">
        <v>1</v>
      </c>
      <c r="X97" s="27">
        <v>1</v>
      </c>
      <c r="Y97" s="48" t="s">
        <v>182</v>
      </c>
      <c r="Z97" s="48" t="s">
        <v>182</v>
      </c>
      <c r="AA97" s="48" t="s">
        <v>182</v>
      </c>
      <c r="AB97" s="119"/>
      <c r="AC97" s="119"/>
      <c r="AD97" s="119"/>
      <c r="AE97" s="119"/>
      <c r="AF97" s="119"/>
      <c r="AG97" s="119"/>
      <c r="AH97" s="48" t="s">
        <v>182</v>
      </c>
      <c r="AI97" s="27" t="str">
        <f>TRIM(LEFT('1. Artikeldata Grund'!G97,6))</f>
        <v/>
      </c>
      <c r="AJ97" s="491" cm="1">
        <f t="array" ref="AJ97">_xlfn.IFS(AV97="1",20,AV97="2",20,AV97="3",20,AV97="0",99,AV97="",99)</f>
        <v>99</v>
      </c>
      <c r="AK97" s="50" t="s">
        <v>184</v>
      </c>
      <c r="AL97" s="50" t="s">
        <v>184</v>
      </c>
      <c r="AM97" s="117"/>
      <c r="AN97" s="48"/>
      <c r="AO97" s="48"/>
      <c r="AP97" s="48" t="str">
        <f>'4. Inköpsdata'!E97</f>
        <v>ST</v>
      </c>
      <c r="AQ97" s="51">
        <f>'4. Inköpsdata'!G97</f>
        <v>1</v>
      </c>
      <c r="AR97" s="27" t="str">
        <f>TRIM('APH Kategorichef'!N97)</f>
        <v/>
      </c>
      <c r="AS97" s="118"/>
      <c r="AT97" s="48" t="str">
        <f>LEFT('1. Artikeldata Grund'!H97,2)</f>
        <v>Vä</v>
      </c>
      <c r="AU97" s="27" t="str" cm="1">
        <f t="array" ref="AU97">_xlfn.IFS('1. Artikeldata Grund'!I97="","",'1. Artikeldata Grund'!I97=Tabeller!$I$3,"",'1. Artikeldata Grund'!I97=Tabeller!$I$4,"",'1. Artikeldata Grund'!I97=Tabeller!$I$5,LEFT('1. Artikeldata Grund'!I97,1),'1. Artikeldata Grund'!I97=Tabeller!$I$6,LEFT('1. Artikeldata Grund'!I97,1))</f>
        <v/>
      </c>
      <c r="AV97" s="27" t="str" cm="1">
        <f t="array" ref="AV97">_xlfn.IFS('1. Artikeldata Grund'!J97="","",'1. Artikeldata Grund'!J97=Tabeller!$J$3,"",'1. Artikeldata Grund'!J97=Tabeller!$J$4,"",'1. Artikeldata Grund'!J97=Tabeller!$J$5,LEFT('1. Artikeldata Grund'!J97,1),'1. Artikeldata Grund'!J97=Tabeller!$J$6,LEFT('1. Artikeldata Grund'!J97,1),'1. Artikeldata Grund'!J97=Tabeller!$J$7,LEFT('1. Artikeldata Grund'!J97,1))</f>
        <v/>
      </c>
      <c r="AW97" s="27"/>
      <c r="AX97" s="27">
        <f>IF('APH Kategorichef'!J97=Tabeller!$AH$4,2,1)</f>
        <v>1</v>
      </c>
      <c r="AY97" s="27" t="str" cm="1">
        <f t="array" ref="AY97">IF('APH Kategorichef'!J97=Tabeller!$AH$4,99,IFERROR(_xlfn.IFS('4. Inköpsdata'!L97=25%,41,'4. Inköpsdata'!L97=12%,42,'4. Inköpsdata'!L97=6%,43,'4. Inköpsdata'!L97="Momsfritt",38),""))</f>
        <v/>
      </c>
      <c r="AZ97" s="52" t="e">
        <f>IF('APH Kategorichef'!J97=Tabeller!$AH$4,'4. Inköpsdata'!J97,ROUND('APH Kategorichef'!AA97,2))</f>
        <v>#VALUE!</v>
      </c>
      <c r="BA97" s="52" t="e">
        <f>IF('APH Kategorichef'!J97=Tabeller!$AH$4,0.01,ROUND('4. Inköpsdata'!J97,2))</f>
        <v>#VALUE!</v>
      </c>
      <c r="BB97" s="27" t="str">
        <f>TRIM(RIGHT('1. Artikeldata Grund'!G97,2))</f>
        <v/>
      </c>
      <c r="BC97" s="136"/>
      <c r="BD97" s="48" t="s">
        <v>182</v>
      </c>
      <c r="BE97" s="119"/>
      <c r="BF97" s="50" t="s">
        <v>184</v>
      </c>
      <c r="BG97" s="136"/>
      <c r="BH97" s="52"/>
      <c r="BI97" s="52"/>
      <c r="BJ97" s="52"/>
      <c r="BK97" s="52"/>
      <c r="BL97" s="53" t="s">
        <v>185</v>
      </c>
      <c r="BM97" s="452" t="str">
        <f>TRIM('1. Artikeldata Grund'!D97)</f>
        <v/>
      </c>
    </row>
    <row r="98" spans="1:65" x14ac:dyDescent="0.25">
      <c r="A98" s="21">
        <v>94</v>
      </c>
      <c r="B98" s="528" t="str">
        <f>'APH Kategorichef'!H98</f>
        <v>Välj…</v>
      </c>
      <c r="C98" s="528" t="str">
        <f>'APH Kategorichef'!J98</f>
        <v>Välj…</v>
      </c>
      <c r="D98" s="46">
        <f>'APH Kategorichef'!D98</f>
        <v>0</v>
      </c>
      <c r="E98" s="47" t="str">
        <f>TRIM(LEFT('1. Artikeldata Grund'!E98,30))</f>
        <v/>
      </c>
      <c r="F98" s="404" t="str">
        <f>IFERROR(TRIM(RIGHT('1. Artikeldata Grund'!E98,LEN('1. Artikeldata Grund'!E98)-30)),"")</f>
        <v/>
      </c>
      <c r="G98" s="48" t="str">
        <f>TRIM('APH Kategorichef'!K98)</f>
        <v>Välj….</v>
      </c>
      <c r="H98" s="27">
        <f>'APH Kategorichef'!L98</f>
        <v>910</v>
      </c>
      <c r="I98" s="27">
        <v>99</v>
      </c>
      <c r="J98" s="117"/>
      <c r="K98" s="48" t="s">
        <v>181</v>
      </c>
      <c r="L98" s="48" t="str">
        <f>IF('APH MD APH Specifika'!BD98="J","J","N")</f>
        <v>N</v>
      </c>
      <c r="M98" s="118"/>
      <c r="N98" s="48" t="s">
        <v>182</v>
      </c>
      <c r="O98" s="119"/>
      <c r="P98" s="48" t="s">
        <v>183</v>
      </c>
      <c r="Q98" s="27">
        <v>0</v>
      </c>
      <c r="R98" s="117"/>
      <c r="S98" s="117"/>
      <c r="T98" s="117"/>
      <c r="U98" s="117"/>
      <c r="V98" s="117"/>
      <c r="W98" s="27">
        <v>1</v>
      </c>
      <c r="X98" s="27">
        <v>1</v>
      </c>
      <c r="Y98" s="48" t="s">
        <v>182</v>
      </c>
      <c r="Z98" s="48" t="s">
        <v>182</v>
      </c>
      <c r="AA98" s="48" t="s">
        <v>182</v>
      </c>
      <c r="AB98" s="119"/>
      <c r="AC98" s="119"/>
      <c r="AD98" s="119"/>
      <c r="AE98" s="119"/>
      <c r="AF98" s="119"/>
      <c r="AG98" s="119"/>
      <c r="AH98" s="48" t="s">
        <v>182</v>
      </c>
      <c r="AI98" s="27" t="str">
        <f>TRIM(LEFT('1. Artikeldata Grund'!G98,6))</f>
        <v/>
      </c>
      <c r="AJ98" s="491" cm="1">
        <f t="array" ref="AJ98">_xlfn.IFS(AV98="1",20,AV98="2",20,AV98="3",20,AV98="0",99,AV98="",99)</f>
        <v>99</v>
      </c>
      <c r="AK98" s="50" t="s">
        <v>184</v>
      </c>
      <c r="AL98" s="50" t="s">
        <v>184</v>
      </c>
      <c r="AM98" s="117"/>
      <c r="AN98" s="48"/>
      <c r="AO98" s="48"/>
      <c r="AP98" s="48" t="str">
        <f>'4. Inköpsdata'!E98</f>
        <v>ST</v>
      </c>
      <c r="AQ98" s="51">
        <f>'4. Inköpsdata'!G98</f>
        <v>1</v>
      </c>
      <c r="AR98" s="27" t="str">
        <f>TRIM('APH Kategorichef'!N98)</f>
        <v/>
      </c>
      <c r="AS98" s="118"/>
      <c r="AT98" s="48" t="str">
        <f>LEFT('1. Artikeldata Grund'!H98,2)</f>
        <v>Vä</v>
      </c>
      <c r="AU98" s="27" t="str" cm="1">
        <f t="array" ref="AU98">_xlfn.IFS('1. Artikeldata Grund'!I98="","",'1. Artikeldata Grund'!I98=Tabeller!$I$3,"",'1. Artikeldata Grund'!I98=Tabeller!$I$4,"",'1. Artikeldata Grund'!I98=Tabeller!$I$5,LEFT('1. Artikeldata Grund'!I98,1),'1. Artikeldata Grund'!I98=Tabeller!$I$6,LEFT('1. Artikeldata Grund'!I98,1))</f>
        <v/>
      </c>
      <c r="AV98" s="27" t="str" cm="1">
        <f t="array" ref="AV98">_xlfn.IFS('1. Artikeldata Grund'!J98="","",'1. Artikeldata Grund'!J98=Tabeller!$J$3,"",'1. Artikeldata Grund'!J98=Tabeller!$J$4,"",'1. Artikeldata Grund'!J98=Tabeller!$J$5,LEFT('1. Artikeldata Grund'!J98,1),'1. Artikeldata Grund'!J98=Tabeller!$J$6,LEFT('1. Artikeldata Grund'!J98,1),'1. Artikeldata Grund'!J98=Tabeller!$J$7,LEFT('1. Artikeldata Grund'!J98,1))</f>
        <v/>
      </c>
      <c r="AW98" s="27"/>
      <c r="AX98" s="27">
        <f>IF('APH Kategorichef'!J98=Tabeller!$AH$4,2,1)</f>
        <v>1</v>
      </c>
      <c r="AY98" s="27" t="str" cm="1">
        <f t="array" ref="AY98">IF('APH Kategorichef'!J98=Tabeller!$AH$4,99,IFERROR(_xlfn.IFS('4. Inköpsdata'!L98=25%,41,'4. Inköpsdata'!L98=12%,42,'4. Inköpsdata'!L98=6%,43,'4. Inköpsdata'!L98="Momsfritt",38),""))</f>
        <v/>
      </c>
      <c r="AZ98" s="52" t="e">
        <f>IF('APH Kategorichef'!J98=Tabeller!$AH$4,'4. Inköpsdata'!J98,ROUND('APH Kategorichef'!AA98,2))</f>
        <v>#VALUE!</v>
      </c>
      <c r="BA98" s="52" t="e">
        <f>IF('APH Kategorichef'!J98=Tabeller!$AH$4,0.01,ROUND('4. Inköpsdata'!J98,2))</f>
        <v>#VALUE!</v>
      </c>
      <c r="BB98" s="27" t="str">
        <f>TRIM(RIGHT('1. Artikeldata Grund'!G98,2))</f>
        <v/>
      </c>
      <c r="BC98" s="136"/>
      <c r="BD98" s="48" t="s">
        <v>182</v>
      </c>
      <c r="BE98" s="119"/>
      <c r="BF98" s="50" t="s">
        <v>184</v>
      </c>
      <c r="BG98" s="136"/>
      <c r="BH98" s="52"/>
      <c r="BI98" s="52"/>
      <c r="BJ98" s="52"/>
      <c r="BK98" s="52"/>
      <c r="BL98" s="53" t="s">
        <v>185</v>
      </c>
      <c r="BM98" s="452" t="str">
        <f>TRIM('1. Artikeldata Grund'!D98)</f>
        <v/>
      </c>
    </row>
    <row r="99" spans="1:65" x14ac:dyDescent="0.25">
      <c r="A99" s="21">
        <v>95</v>
      </c>
      <c r="B99" s="528" t="str">
        <f>'APH Kategorichef'!H99</f>
        <v>Välj…</v>
      </c>
      <c r="C99" s="528" t="str">
        <f>'APH Kategorichef'!J99</f>
        <v>Välj…</v>
      </c>
      <c r="D99" s="46">
        <f>'APH Kategorichef'!D99</f>
        <v>0</v>
      </c>
      <c r="E99" s="47" t="str">
        <f>TRIM(LEFT('1. Artikeldata Grund'!E99,30))</f>
        <v/>
      </c>
      <c r="F99" s="404" t="str">
        <f>IFERROR(TRIM(RIGHT('1. Artikeldata Grund'!E99,LEN('1. Artikeldata Grund'!E99)-30)),"")</f>
        <v/>
      </c>
      <c r="G99" s="48" t="str">
        <f>TRIM('APH Kategorichef'!K99)</f>
        <v>Välj….</v>
      </c>
      <c r="H99" s="27">
        <f>'APH Kategorichef'!L99</f>
        <v>910</v>
      </c>
      <c r="I99" s="27">
        <v>99</v>
      </c>
      <c r="J99" s="117"/>
      <c r="K99" s="48" t="s">
        <v>181</v>
      </c>
      <c r="L99" s="48" t="str">
        <f>IF('APH MD APH Specifika'!BD99="J","J","N")</f>
        <v>N</v>
      </c>
      <c r="M99" s="118"/>
      <c r="N99" s="48" t="s">
        <v>182</v>
      </c>
      <c r="O99" s="119"/>
      <c r="P99" s="48" t="s">
        <v>183</v>
      </c>
      <c r="Q99" s="27">
        <v>0</v>
      </c>
      <c r="R99" s="117"/>
      <c r="S99" s="117"/>
      <c r="T99" s="117"/>
      <c r="U99" s="117"/>
      <c r="V99" s="117"/>
      <c r="W99" s="27">
        <v>1</v>
      </c>
      <c r="X99" s="27">
        <v>1</v>
      </c>
      <c r="Y99" s="48" t="s">
        <v>182</v>
      </c>
      <c r="Z99" s="48" t="s">
        <v>182</v>
      </c>
      <c r="AA99" s="48" t="s">
        <v>182</v>
      </c>
      <c r="AB99" s="119"/>
      <c r="AC99" s="119"/>
      <c r="AD99" s="119"/>
      <c r="AE99" s="119"/>
      <c r="AF99" s="119"/>
      <c r="AG99" s="119"/>
      <c r="AH99" s="48" t="s">
        <v>182</v>
      </c>
      <c r="AI99" s="27" t="str">
        <f>TRIM(LEFT('1. Artikeldata Grund'!G99,6))</f>
        <v/>
      </c>
      <c r="AJ99" s="491" cm="1">
        <f t="array" ref="AJ99">_xlfn.IFS(AV99="1",20,AV99="2",20,AV99="3",20,AV99="0",99,AV99="",99)</f>
        <v>99</v>
      </c>
      <c r="AK99" s="50" t="s">
        <v>184</v>
      </c>
      <c r="AL99" s="50" t="s">
        <v>184</v>
      </c>
      <c r="AM99" s="117"/>
      <c r="AN99" s="48"/>
      <c r="AO99" s="48"/>
      <c r="AP99" s="48" t="str">
        <f>'4. Inköpsdata'!E99</f>
        <v>ST</v>
      </c>
      <c r="AQ99" s="51">
        <f>'4. Inköpsdata'!G99</f>
        <v>1</v>
      </c>
      <c r="AR99" s="27" t="str">
        <f>TRIM('APH Kategorichef'!N99)</f>
        <v/>
      </c>
      <c r="AS99" s="118"/>
      <c r="AT99" s="48" t="str">
        <f>LEFT('1. Artikeldata Grund'!H99,2)</f>
        <v>Vä</v>
      </c>
      <c r="AU99" s="27" t="str" cm="1">
        <f t="array" ref="AU99">_xlfn.IFS('1. Artikeldata Grund'!I99="","",'1. Artikeldata Grund'!I99=Tabeller!$I$3,"",'1. Artikeldata Grund'!I99=Tabeller!$I$4,"",'1. Artikeldata Grund'!I99=Tabeller!$I$5,LEFT('1. Artikeldata Grund'!I99,1),'1. Artikeldata Grund'!I99=Tabeller!$I$6,LEFT('1. Artikeldata Grund'!I99,1))</f>
        <v/>
      </c>
      <c r="AV99" s="27" t="str" cm="1">
        <f t="array" ref="AV99">_xlfn.IFS('1. Artikeldata Grund'!J99="","",'1. Artikeldata Grund'!J99=Tabeller!$J$3,"",'1. Artikeldata Grund'!J99=Tabeller!$J$4,"",'1. Artikeldata Grund'!J99=Tabeller!$J$5,LEFT('1. Artikeldata Grund'!J99,1),'1. Artikeldata Grund'!J99=Tabeller!$J$6,LEFT('1. Artikeldata Grund'!J99,1),'1. Artikeldata Grund'!J99=Tabeller!$J$7,LEFT('1. Artikeldata Grund'!J99,1))</f>
        <v/>
      </c>
      <c r="AW99" s="27"/>
      <c r="AX99" s="27">
        <f>IF('APH Kategorichef'!J99=Tabeller!$AH$4,2,1)</f>
        <v>1</v>
      </c>
      <c r="AY99" s="27" t="str" cm="1">
        <f t="array" ref="AY99">IF('APH Kategorichef'!J99=Tabeller!$AH$4,99,IFERROR(_xlfn.IFS('4. Inköpsdata'!L99=25%,41,'4. Inköpsdata'!L99=12%,42,'4. Inköpsdata'!L99=6%,43,'4. Inköpsdata'!L99="Momsfritt",38),""))</f>
        <v/>
      </c>
      <c r="AZ99" s="52" t="e">
        <f>IF('APH Kategorichef'!J99=Tabeller!$AH$4,'4. Inköpsdata'!J99,ROUND('APH Kategorichef'!AA99,2))</f>
        <v>#VALUE!</v>
      </c>
      <c r="BA99" s="52" t="e">
        <f>IF('APH Kategorichef'!J99=Tabeller!$AH$4,0.01,ROUND('4. Inköpsdata'!J99,2))</f>
        <v>#VALUE!</v>
      </c>
      <c r="BB99" s="27" t="str">
        <f>TRIM(RIGHT('1. Artikeldata Grund'!G99,2))</f>
        <v/>
      </c>
      <c r="BC99" s="136"/>
      <c r="BD99" s="48" t="s">
        <v>182</v>
      </c>
      <c r="BE99" s="119"/>
      <c r="BF99" s="50" t="s">
        <v>184</v>
      </c>
      <c r="BG99" s="136"/>
      <c r="BH99" s="52"/>
      <c r="BI99" s="52"/>
      <c r="BJ99" s="52"/>
      <c r="BK99" s="52"/>
      <c r="BL99" s="53" t="s">
        <v>185</v>
      </c>
      <c r="BM99" s="452" t="str">
        <f>TRIM('1. Artikeldata Grund'!D99)</f>
        <v/>
      </c>
    </row>
    <row r="100" spans="1:65" x14ac:dyDescent="0.25">
      <c r="A100" s="21">
        <v>96</v>
      </c>
      <c r="B100" s="528" t="str">
        <f>'APH Kategorichef'!H100</f>
        <v>Välj…</v>
      </c>
      <c r="C100" s="528" t="str">
        <f>'APH Kategorichef'!J100</f>
        <v>Välj…</v>
      </c>
      <c r="D100" s="46">
        <f>'APH Kategorichef'!D100</f>
        <v>0</v>
      </c>
      <c r="E100" s="47" t="str">
        <f>TRIM(LEFT('1. Artikeldata Grund'!E100,30))</f>
        <v/>
      </c>
      <c r="F100" s="404" t="str">
        <f>IFERROR(TRIM(RIGHT('1. Artikeldata Grund'!E100,LEN('1. Artikeldata Grund'!E100)-30)),"")</f>
        <v/>
      </c>
      <c r="G100" s="48" t="str">
        <f>TRIM('APH Kategorichef'!K100)</f>
        <v>Välj….</v>
      </c>
      <c r="H100" s="27">
        <f>'APH Kategorichef'!L100</f>
        <v>910</v>
      </c>
      <c r="I100" s="27">
        <v>99</v>
      </c>
      <c r="J100" s="117"/>
      <c r="K100" s="48" t="s">
        <v>181</v>
      </c>
      <c r="L100" s="48" t="str">
        <f>IF('APH MD APH Specifika'!BD100="J","J","N")</f>
        <v>N</v>
      </c>
      <c r="M100" s="118"/>
      <c r="N100" s="48" t="s">
        <v>182</v>
      </c>
      <c r="O100" s="119"/>
      <c r="P100" s="48" t="s">
        <v>183</v>
      </c>
      <c r="Q100" s="27">
        <v>0</v>
      </c>
      <c r="R100" s="117"/>
      <c r="S100" s="117"/>
      <c r="T100" s="117"/>
      <c r="U100" s="117"/>
      <c r="V100" s="117"/>
      <c r="W100" s="27">
        <v>1</v>
      </c>
      <c r="X100" s="27">
        <v>1</v>
      </c>
      <c r="Y100" s="48" t="s">
        <v>182</v>
      </c>
      <c r="Z100" s="48" t="s">
        <v>182</v>
      </c>
      <c r="AA100" s="48" t="s">
        <v>182</v>
      </c>
      <c r="AB100" s="119"/>
      <c r="AC100" s="119"/>
      <c r="AD100" s="119"/>
      <c r="AE100" s="119"/>
      <c r="AF100" s="119"/>
      <c r="AG100" s="119"/>
      <c r="AH100" s="48" t="s">
        <v>182</v>
      </c>
      <c r="AI100" s="27" t="str">
        <f>TRIM(LEFT('1. Artikeldata Grund'!G100,6))</f>
        <v/>
      </c>
      <c r="AJ100" s="491" cm="1">
        <f t="array" ref="AJ100">_xlfn.IFS(AV100="1",20,AV100="2",20,AV100="3",20,AV100="0",99,AV100="",99)</f>
        <v>99</v>
      </c>
      <c r="AK100" s="50" t="s">
        <v>184</v>
      </c>
      <c r="AL100" s="50" t="s">
        <v>184</v>
      </c>
      <c r="AM100" s="117"/>
      <c r="AN100" s="48"/>
      <c r="AO100" s="48"/>
      <c r="AP100" s="48" t="str">
        <f>'4. Inköpsdata'!E100</f>
        <v>ST</v>
      </c>
      <c r="AQ100" s="51">
        <f>'4. Inköpsdata'!G100</f>
        <v>1</v>
      </c>
      <c r="AR100" s="27" t="str">
        <f>TRIM('APH Kategorichef'!N100)</f>
        <v/>
      </c>
      <c r="AS100" s="118"/>
      <c r="AT100" s="48" t="str">
        <f>LEFT('1. Artikeldata Grund'!H100,2)</f>
        <v>Vä</v>
      </c>
      <c r="AU100" s="27" t="str" cm="1">
        <f t="array" ref="AU100">_xlfn.IFS('1. Artikeldata Grund'!I100="","",'1. Artikeldata Grund'!I100=Tabeller!$I$3,"",'1. Artikeldata Grund'!I100=Tabeller!$I$4,"",'1. Artikeldata Grund'!I100=Tabeller!$I$5,LEFT('1. Artikeldata Grund'!I100,1),'1. Artikeldata Grund'!I100=Tabeller!$I$6,LEFT('1. Artikeldata Grund'!I100,1))</f>
        <v/>
      </c>
      <c r="AV100" s="27" t="str" cm="1">
        <f t="array" ref="AV100">_xlfn.IFS('1. Artikeldata Grund'!J100="","",'1. Artikeldata Grund'!J100=Tabeller!$J$3,"",'1. Artikeldata Grund'!J100=Tabeller!$J$4,"",'1. Artikeldata Grund'!J100=Tabeller!$J$5,LEFT('1. Artikeldata Grund'!J100,1),'1. Artikeldata Grund'!J100=Tabeller!$J$6,LEFT('1. Artikeldata Grund'!J100,1),'1. Artikeldata Grund'!J100=Tabeller!$J$7,LEFT('1. Artikeldata Grund'!J100,1))</f>
        <v/>
      </c>
      <c r="AW100" s="27"/>
      <c r="AX100" s="27">
        <f>IF('APH Kategorichef'!J100=Tabeller!$AH$4,2,1)</f>
        <v>1</v>
      </c>
      <c r="AY100" s="27" t="str" cm="1">
        <f t="array" ref="AY100">IF('APH Kategorichef'!J100=Tabeller!$AH$4,99,IFERROR(_xlfn.IFS('4. Inköpsdata'!L100=25%,41,'4. Inköpsdata'!L100=12%,42,'4. Inköpsdata'!L100=6%,43,'4. Inköpsdata'!L100="Momsfritt",38),""))</f>
        <v/>
      </c>
      <c r="AZ100" s="52" t="e">
        <f>IF('APH Kategorichef'!J100=Tabeller!$AH$4,'4. Inköpsdata'!J100,ROUND('APH Kategorichef'!AA100,2))</f>
        <v>#VALUE!</v>
      </c>
      <c r="BA100" s="52" t="e">
        <f>IF('APH Kategorichef'!J100=Tabeller!$AH$4,0.01,ROUND('4. Inköpsdata'!J100,2))</f>
        <v>#VALUE!</v>
      </c>
      <c r="BB100" s="27" t="str">
        <f>TRIM(RIGHT('1. Artikeldata Grund'!G100,2))</f>
        <v/>
      </c>
      <c r="BC100" s="136"/>
      <c r="BD100" s="48" t="s">
        <v>182</v>
      </c>
      <c r="BE100" s="119"/>
      <c r="BF100" s="50" t="s">
        <v>184</v>
      </c>
      <c r="BG100" s="136"/>
      <c r="BH100" s="52"/>
      <c r="BI100" s="52"/>
      <c r="BJ100" s="52"/>
      <c r="BK100" s="52"/>
      <c r="BL100" s="53" t="s">
        <v>185</v>
      </c>
      <c r="BM100" s="452" t="str">
        <f>TRIM('1. Artikeldata Grund'!D100)</f>
        <v/>
      </c>
    </row>
    <row r="101" spans="1:65" x14ac:dyDescent="0.25">
      <c r="A101" s="21">
        <v>97</v>
      </c>
      <c r="B101" s="528" t="str">
        <f>'APH Kategorichef'!H101</f>
        <v>Välj…</v>
      </c>
      <c r="C101" s="528" t="str">
        <f>'APH Kategorichef'!J101</f>
        <v>Välj…</v>
      </c>
      <c r="D101" s="46">
        <f>'APH Kategorichef'!D101</f>
        <v>0</v>
      </c>
      <c r="E101" s="47" t="str">
        <f>TRIM(LEFT('1. Artikeldata Grund'!E101,30))</f>
        <v/>
      </c>
      <c r="F101" s="404" t="str">
        <f>IFERROR(TRIM(RIGHT('1. Artikeldata Grund'!E101,LEN('1. Artikeldata Grund'!E101)-30)),"")</f>
        <v/>
      </c>
      <c r="G101" s="48" t="str">
        <f>TRIM('APH Kategorichef'!K101)</f>
        <v>Välj….</v>
      </c>
      <c r="H101" s="27">
        <f>'APH Kategorichef'!L101</f>
        <v>910</v>
      </c>
      <c r="I101" s="27">
        <v>99</v>
      </c>
      <c r="J101" s="117"/>
      <c r="K101" s="48" t="s">
        <v>181</v>
      </c>
      <c r="L101" s="48" t="str">
        <f>IF('APH MD APH Specifika'!BD101="J","J","N")</f>
        <v>N</v>
      </c>
      <c r="M101" s="118"/>
      <c r="N101" s="48" t="s">
        <v>182</v>
      </c>
      <c r="O101" s="119"/>
      <c r="P101" s="48" t="s">
        <v>183</v>
      </c>
      <c r="Q101" s="27">
        <v>0</v>
      </c>
      <c r="R101" s="117"/>
      <c r="S101" s="117"/>
      <c r="T101" s="117"/>
      <c r="U101" s="117"/>
      <c r="V101" s="117"/>
      <c r="W101" s="27">
        <v>1</v>
      </c>
      <c r="X101" s="27">
        <v>1</v>
      </c>
      <c r="Y101" s="48" t="s">
        <v>182</v>
      </c>
      <c r="Z101" s="48" t="s">
        <v>182</v>
      </c>
      <c r="AA101" s="48" t="s">
        <v>182</v>
      </c>
      <c r="AB101" s="119"/>
      <c r="AC101" s="119"/>
      <c r="AD101" s="119"/>
      <c r="AE101" s="119"/>
      <c r="AF101" s="119"/>
      <c r="AG101" s="119"/>
      <c r="AH101" s="48" t="s">
        <v>182</v>
      </c>
      <c r="AI101" s="27" t="str">
        <f>TRIM(LEFT('1. Artikeldata Grund'!G101,6))</f>
        <v/>
      </c>
      <c r="AJ101" s="491" cm="1">
        <f t="array" ref="AJ101">_xlfn.IFS(AV101="1",20,AV101="2",20,AV101="3",20,AV101="0",99,AV101="",99)</f>
        <v>99</v>
      </c>
      <c r="AK101" s="50" t="s">
        <v>184</v>
      </c>
      <c r="AL101" s="50" t="s">
        <v>184</v>
      </c>
      <c r="AM101" s="117"/>
      <c r="AN101" s="48"/>
      <c r="AO101" s="48"/>
      <c r="AP101" s="48" t="str">
        <f>'4. Inköpsdata'!E101</f>
        <v>ST</v>
      </c>
      <c r="AQ101" s="51">
        <f>'4. Inköpsdata'!G101</f>
        <v>1</v>
      </c>
      <c r="AR101" s="27" t="str">
        <f>TRIM('APH Kategorichef'!N101)</f>
        <v/>
      </c>
      <c r="AS101" s="118"/>
      <c r="AT101" s="48" t="str">
        <f>LEFT('1. Artikeldata Grund'!H101,2)</f>
        <v>Vä</v>
      </c>
      <c r="AU101" s="27" t="str" cm="1">
        <f t="array" ref="AU101">_xlfn.IFS('1. Artikeldata Grund'!I101="","",'1. Artikeldata Grund'!I101=Tabeller!$I$3,"",'1. Artikeldata Grund'!I101=Tabeller!$I$4,"",'1. Artikeldata Grund'!I101=Tabeller!$I$5,LEFT('1. Artikeldata Grund'!I101,1),'1. Artikeldata Grund'!I101=Tabeller!$I$6,LEFT('1. Artikeldata Grund'!I101,1))</f>
        <v/>
      </c>
      <c r="AV101" s="27" t="str" cm="1">
        <f t="array" ref="AV101">_xlfn.IFS('1. Artikeldata Grund'!J101="","",'1. Artikeldata Grund'!J101=Tabeller!$J$3,"",'1. Artikeldata Grund'!J101=Tabeller!$J$4,"",'1. Artikeldata Grund'!J101=Tabeller!$J$5,LEFT('1. Artikeldata Grund'!J101,1),'1. Artikeldata Grund'!J101=Tabeller!$J$6,LEFT('1. Artikeldata Grund'!J101,1),'1. Artikeldata Grund'!J101=Tabeller!$J$7,LEFT('1. Artikeldata Grund'!J101,1))</f>
        <v/>
      </c>
      <c r="AW101" s="27"/>
      <c r="AX101" s="27">
        <f>IF('APH Kategorichef'!J101=Tabeller!$AH$4,2,1)</f>
        <v>1</v>
      </c>
      <c r="AY101" s="27" t="str" cm="1">
        <f t="array" ref="AY101">IF('APH Kategorichef'!J101=Tabeller!$AH$4,99,IFERROR(_xlfn.IFS('4. Inköpsdata'!L101=25%,41,'4. Inköpsdata'!L101=12%,42,'4. Inköpsdata'!L101=6%,43,'4. Inköpsdata'!L101="Momsfritt",38),""))</f>
        <v/>
      </c>
      <c r="AZ101" s="52" t="e">
        <f>IF('APH Kategorichef'!J101=Tabeller!$AH$4,'4. Inköpsdata'!J101,ROUND('APH Kategorichef'!AA101,2))</f>
        <v>#VALUE!</v>
      </c>
      <c r="BA101" s="52" t="e">
        <f>IF('APH Kategorichef'!J101=Tabeller!$AH$4,0.01,ROUND('4. Inköpsdata'!J101,2))</f>
        <v>#VALUE!</v>
      </c>
      <c r="BB101" s="27" t="str">
        <f>TRIM(RIGHT('1. Artikeldata Grund'!G101,2))</f>
        <v/>
      </c>
      <c r="BC101" s="136"/>
      <c r="BD101" s="48" t="s">
        <v>182</v>
      </c>
      <c r="BE101" s="119"/>
      <c r="BF101" s="50" t="s">
        <v>184</v>
      </c>
      <c r="BG101" s="136"/>
      <c r="BH101" s="52"/>
      <c r="BI101" s="52"/>
      <c r="BJ101" s="52"/>
      <c r="BK101" s="52"/>
      <c r="BL101" s="53" t="s">
        <v>185</v>
      </c>
      <c r="BM101" s="452" t="str">
        <f>TRIM('1. Artikeldata Grund'!D101)</f>
        <v/>
      </c>
    </row>
    <row r="102" spans="1:65" x14ac:dyDescent="0.25">
      <c r="A102" s="21">
        <v>98</v>
      </c>
      <c r="B102" s="528" t="str">
        <f>'APH Kategorichef'!H102</f>
        <v>Välj…</v>
      </c>
      <c r="C102" s="528" t="str">
        <f>'APH Kategorichef'!J102</f>
        <v>Välj…</v>
      </c>
      <c r="D102" s="46">
        <f>'APH Kategorichef'!D102</f>
        <v>0</v>
      </c>
      <c r="E102" s="47" t="str">
        <f>TRIM(LEFT('1. Artikeldata Grund'!E102,30))</f>
        <v/>
      </c>
      <c r="F102" s="404" t="str">
        <f>IFERROR(TRIM(RIGHT('1. Artikeldata Grund'!E102,LEN('1. Artikeldata Grund'!E102)-30)),"")</f>
        <v/>
      </c>
      <c r="G102" s="48" t="str">
        <f>TRIM('APH Kategorichef'!K102)</f>
        <v>Välj….</v>
      </c>
      <c r="H102" s="27">
        <f>'APH Kategorichef'!L102</f>
        <v>910</v>
      </c>
      <c r="I102" s="27">
        <v>99</v>
      </c>
      <c r="J102" s="117"/>
      <c r="K102" s="48" t="s">
        <v>181</v>
      </c>
      <c r="L102" s="48" t="str">
        <f>IF('APH MD APH Specifika'!BD102="J","J","N")</f>
        <v>N</v>
      </c>
      <c r="M102" s="118"/>
      <c r="N102" s="48" t="s">
        <v>182</v>
      </c>
      <c r="O102" s="119"/>
      <c r="P102" s="48" t="s">
        <v>183</v>
      </c>
      <c r="Q102" s="27">
        <v>0</v>
      </c>
      <c r="R102" s="117"/>
      <c r="S102" s="117"/>
      <c r="T102" s="117"/>
      <c r="U102" s="117"/>
      <c r="V102" s="117"/>
      <c r="W102" s="27">
        <v>1</v>
      </c>
      <c r="X102" s="27">
        <v>1</v>
      </c>
      <c r="Y102" s="48" t="s">
        <v>182</v>
      </c>
      <c r="Z102" s="48" t="s">
        <v>182</v>
      </c>
      <c r="AA102" s="48" t="s">
        <v>182</v>
      </c>
      <c r="AB102" s="119"/>
      <c r="AC102" s="119"/>
      <c r="AD102" s="119"/>
      <c r="AE102" s="119"/>
      <c r="AF102" s="119"/>
      <c r="AG102" s="119"/>
      <c r="AH102" s="48" t="s">
        <v>182</v>
      </c>
      <c r="AI102" s="27" t="str">
        <f>TRIM(LEFT('1. Artikeldata Grund'!G102,6))</f>
        <v/>
      </c>
      <c r="AJ102" s="491" cm="1">
        <f t="array" ref="AJ102">_xlfn.IFS(AV102="1",20,AV102="2",20,AV102="3",20,AV102="0",99,AV102="",99)</f>
        <v>99</v>
      </c>
      <c r="AK102" s="50" t="s">
        <v>184</v>
      </c>
      <c r="AL102" s="50" t="s">
        <v>184</v>
      </c>
      <c r="AM102" s="117"/>
      <c r="AN102" s="48"/>
      <c r="AO102" s="48"/>
      <c r="AP102" s="48" t="str">
        <f>'4. Inköpsdata'!E102</f>
        <v>ST</v>
      </c>
      <c r="AQ102" s="51">
        <f>'4. Inköpsdata'!G102</f>
        <v>1</v>
      </c>
      <c r="AR102" s="27" t="str">
        <f>TRIM('APH Kategorichef'!N102)</f>
        <v/>
      </c>
      <c r="AS102" s="118"/>
      <c r="AT102" s="48" t="str">
        <f>LEFT('1. Artikeldata Grund'!H102,2)</f>
        <v>Vä</v>
      </c>
      <c r="AU102" s="27" t="str" cm="1">
        <f t="array" ref="AU102">_xlfn.IFS('1. Artikeldata Grund'!I102="","",'1. Artikeldata Grund'!I102=Tabeller!$I$3,"",'1. Artikeldata Grund'!I102=Tabeller!$I$4,"",'1. Artikeldata Grund'!I102=Tabeller!$I$5,LEFT('1. Artikeldata Grund'!I102,1),'1. Artikeldata Grund'!I102=Tabeller!$I$6,LEFT('1. Artikeldata Grund'!I102,1))</f>
        <v/>
      </c>
      <c r="AV102" s="27" t="str" cm="1">
        <f t="array" ref="AV102">_xlfn.IFS('1. Artikeldata Grund'!J102="","",'1. Artikeldata Grund'!J102=Tabeller!$J$3,"",'1. Artikeldata Grund'!J102=Tabeller!$J$4,"",'1. Artikeldata Grund'!J102=Tabeller!$J$5,LEFT('1. Artikeldata Grund'!J102,1),'1. Artikeldata Grund'!J102=Tabeller!$J$6,LEFT('1. Artikeldata Grund'!J102,1),'1. Artikeldata Grund'!J102=Tabeller!$J$7,LEFT('1. Artikeldata Grund'!J102,1))</f>
        <v/>
      </c>
      <c r="AW102" s="27"/>
      <c r="AX102" s="27">
        <f>IF('APH Kategorichef'!J102=Tabeller!$AH$4,2,1)</f>
        <v>1</v>
      </c>
      <c r="AY102" s="27" t="str" cm="1">
        <f t="array" ref="AY102">IF('APH Kategorichef'!J102=Tabeller!$AH$4,99,IFERROR(_xlfn.IFS('4. Inköpsdata'!L102=25%,41,'4. Inköpsdata'!L102=12%,42,'4. Inköpsdata'!L102=6%,43,'4. Inköpsdata'!L102="Momsfritt",38),""))</f>
        <v/>
      </c>
      <c r="AZ102" s="52" t="e">
        <f>IF('APH Kategorichef'!J102=Tabeller!$AH$4,'4. Inköpsdata'!J102,ROUND('APH Kategorichef'!AA102,2))</f>
        <v>#VALUE!</v>
      </c>
      <c r="BA102" s="52" t="e">
        <f>IF('APH Kategorichef'!J102=Tabeller!$AH$4,0.01,ROUND('4. Inköpsdata'!J102,2))</f>
        <v>#VALUE!</v>
      </c>
      <c r="BB102" s="27" t="str">
        <f>TRIM(RIGHT('1. Artikeldata Grund'!G102,2))</f>
        <v/>
      </c>
      <c r="BC102" s="136"/>
      <c r="BD102" s="48" t="s">
        <v>182</v>
      </c>
      <c r="BE102" s="119"/>
      <c r="BF102" s="50" t="s">
        <v>184</v>
      </c>
      <c r="BG102" s="136"/>
      <c r="BH102" s="52"/>
      <c r="BI102" s="52"/>
      <c r="BJ102" s="52"/>
      <c r="BK102" s="52"/>
      <c r="BL102" s="53" t="s">
        <v>185</v>
      </c>
      <c r="BM102" s="452" t="str">
        <f>TRIM('1. Artikeldata Grund'!D102)</f>
        <v/>
      </c>
    </row>
    <row r="103" spans="1:65" x14ac:dyDescent="0.25">
      <c r="A103" s="21">
        <v>99</v>
      </c>
      <c r="B103" s="528" t="str">
        <f>'APH Kategorichef'!H103</f>
        <v>Välj…</v>
      </c>
      <c r="C103" s="528" t="str">
        <f>'APH Kategorichef'!J103</f>
        <v>Välj…</v>
      </c>
      <c r="D103" s="46">
        <f>'APH Kategorichef'!D103</f>
        <v>0</v>
      </c>
      <c r="E103" s="47" t="str">
        <f>TRIM(LEFT('1. Artikeldata Grund'!E103,30))</f>
        <v/>
      </c>
      <c r="F103" s="404" t="str">
        <f>IFERROR(TRIM(RIGHT('1. Artikeldata Grund'!E103,LEN('1. Artikeldata Grund'!E103)-30)),"")</f>
        <v/>
      </c>
      <c r="G103" s="48" t="str">
        <f>TRIM('APH Kategorichef'!K103)</f>
        <v>Välj….</v>
      </c>
      <c r="H103" s="27">
        <f>'APH Kategorichef'!L103</f>
        <v>910</v>
      </c>
      <c r="I103" s="27">
        <v>99</v>
      </c>
      <c r="J103" s="117"/>
      <c r="K103" s="48" t="s">
        <v>181</v>
      </c>
      <c r="L103" s="48" t="str">
        <f>IF('APH MD APH Specifika'!BD103="J","J","N")</f>
        <v>N</v>
      </c>
      <c r="M103" s="118"/>
      <c r="N103" s="48" t="s">
        <v>182</v>
      </c>
      <c r="O103" s="119"/>
      <c r="P103" s="48" t="s">
        <v>183</v>
      </c>
      <c r="Q103" s="27">
        <v>0</v>
      </c>
      <c r="R103" s="117"/>
      <c r="S103" s="117"/>
      <c r="T103" s="117"/>
      <c r="U103" s="117"/>
      <c r="V103" s="117"/>
      <c r="W103" s="27">
        <v>1</v>
      </c>
      <c r="X103" s="27">
        <v>1</v>
      </c>
      <c r="Y103" s="48" t="s">
        <v>182</v>
      </c>
      <c r="Z103" s="48" t="s">
        <v>182</v>
      </c>
      <c r="AA103" s="48" t="s">
        <v>182</v>
      </c>
      <c r="AB103" s="119"/>
      <c r="AC103" s="119"/>
      <c r="AD103" s="119"/>
      <c r="AE103" s="119"/>
      <c r="AF103" s="119"/>
      <c r="AG103" s="119"/>
      <c r="AH103" s="48" t="s">
        <v>182</v>
      </c>
      <c r="AI103" s="27" t="str">
        <f>TRIM(LEFT('1. Artikeldata Grund'!G103,6))</f>
        <v/>
      </c>
      <c r="AJ103" s="491" cm="1">
        <f t="array" ref="AJ103">_xlfn.IFS(AV103="1",20,AV103="2",20,AV103="3",20,AV103="0",99,AV103="",99)</f>
        <v>99</v>
      </c>
      <c r="AK103" s="50" t="s">
        <v>184</v>
      </c>
      <c r="AL103" s="50" t="s">
        <v>184</v>
      </c>
      <c r="AM103" s="117"/>
      <c r="AN103" s="48"/>
      <c r="AO103" s="48"/>
      <c r="AP103" s="48" t="str">
        <f>'4. Inköpsdata'!E103</f>
        <v>ST</v>
      </c>
      <c r="AQ103" s="51">
        <f>'4. Inköpsdata'!G103</f>
        <v>1</v>
      </c>
      <c r="AR103" s="27" t="str">
        <f>TRIM('APH Kategorichef'!N103)</f>
        <v/>
      </c>
      <c r="AS103" s="118"/>
      <c r="AT103" s="48" t="str">
        <f>LEFT('1. Artikeldata Grund'!H103,2)</f>
        <v>Vä</v>
      </c>
      <c r="AU103" s="27" t="str" cm="1">
        <f t="array" ref="AU103">_xlfn.IFS('1. Artikeldata Grund'!I103="","",'1. Artikeldata Grund'!I103=Tabeller!$I$3,"",'1. Artikeldata Grund'!I103=Tabeller!$I$4,"",'1. Artikeldata Grund'!I103=Tabeller!$I$5,LEFT('1. Artikeldata Grund'!I103,1),'1. Artikeldata Grund'!I103=Tabeller!$I$6,LEFT('1. Artikeldata Grund'!I103,1))</f>
        <v/>
      </c>
      <c r="AV103" s="27" t="str" cm="1">
        <f t="array" ref="AV103">_xlfn.IFS('1. Artikeldata Grund'!J103="","",'1. Artikeldata Grund'!J103=Tabeller!$J$3,"",'1. Artikeldata Grund'!J103=Tabeller!$J$4,"",'1. Artikeldata Grund'!J103=Tabeller!$J$5,LEFT('1. Artikeldata Grund'!J103,1),'1. Artikeldata Grund'!J103=Tabeller!$J$6,LEFT('1. Artikeldata Grund'!J103,1),'1. Artikeldata Grund'!J103=Tabeller!$J$7,LEFT('1. Artikeldata Grund'!J103,1))</f>
        <v/>
      </c>
      <c r="AW103" s="27"/>
      <c r="AX103" s="27">
        <f>IF('APH Kategorichef'!J103=Tabeller!$AH$4,2,1)</f>
        <v>1</v>
      </c>
      <c r="AY103" s="27" t="str" cm="1">
        <f t="array" ref="AY103">IF('APH Kategorichef'!J103=Tabeller!$AH$4,99,IFERROR(_xlfn.IFS('4. Inköpsdata'!L103=25%,41,'4. Inköpsdata'!L103=12%,42,'4. Inköpsdata'!L103=6%,43,'4. Inköpsdata'!L103="Momsfritt",38),""))</f>
        <v/>
      </c>
      <c r="AZ103" s="52" t="e">
        <f>IF('APH Kategorichef'!J103=Tabeller!$AH$4,'4. Inköpsdata'!J103,ROUND('APH Kategorichef'!AA103,2))</f>
        <v>#VALUE!</v>
      </c>
      <c r="BA103" s="52" t="e">
        <f>IF('APH Kategorichef'!J103=Tabeller!$AH$4,0.01,ROUND('4. Inköpsdata'!J103,2))</f>
        <v>#VALUE!</v>
      </c>
      <c r="BB103" s="27" t="str">
        <f>TRIM(RIGHT('1. Artikeldata Grund'!G103,2))</f>
        <v/>
      </c>
      <c r="BC103" s="136"/>
      <c r="BD103" s="48" t="s">
        <v>182</v>
      </c>
      <c r="BE103" s="119"/>
      <c r="BF103" s="50" t="s">
        <v>184</v>
      </c>
      <c r="BG103" s="136"/>
      <c r="BH103" s="52"/>
      <c r="BI103" s="52"/>
      <c r="BJ103" s="52"/>
      <c r="BK103" s="52"/>
      <c r="BL103" s="53" t="s">
        <v>185</v>
      </c>
      <c r="BM103" s="452" t="str">
        <f>TRIM('1. Artikeldata Grund'!D103)</f>
        <v/>
      </c>
    </row>
    <row r="104" spans="1:65" x14ac:dyDescent="0.25">
      <c r="A104" s="21">
        <v>100</v>
      </c>
      <c r="B104" s="528" t="str">
        <f>'APH Kategorichef'!H104</f>
        <v>Välj…</v>
      </c>
      <c r="C104" s="528" t="str">
        <f>'APH Kategorichef'!J104</f>
        <v>Välj…</v>
      </c>
      <c r="D104" s="46">
        <f>'APH Kategorichef'!D104</f>
        <v>0</v>
      </c>
      <c r="E104" s="47" t="str">
        <f>TRIM(LEFT('1. Artikeldata Grund'!E104,30))</f>
        <v/>
      </c>
      <c r="F104" s="404" t="str">
        <f>IFERROR(TRIM(RIGHT('1. Artikeldata Grund'!E104,LEN('1. Artikeldata Grund'!E104)-30)),"")</f>
        <v/>
      </c>
      <c r="G104" s="48" t="str">
        <f>TRIM('APH Kategorichef'!K104)</f>
        <v>Välj….</v>
      </c>
      <c r="H104" s="27">
        <f>'APH Kategorichef'!L104</f>
        <v>910</v>
      </c>
      <c r="I104" s="27">
        <v>99</v>
      </c>
      <c r="J104" s="117"/>
      <c r="K104" s="48" t="s">
        <v>181</v>
      </c>
      <c r="L104" s="48" t="str">
        <f>IF('APH MD APH Specifika'!BD104="J","J","N")</f>
        <v>N</v>
      </c>
      <c r="M104" s="118"/>
      <c r="N104" s="48" t="s">
        <v>182</v>
      </c>
      <c r="O104" s="119"/>
      <c r="P104" s="48" t="s">
        <v>183</v>
      </c>
      <c r="Q104" s="27">
        <v>0</v>
      </c>
      <c r="R104" s="117"/>
      <c r="S104" s="117"/>
      <c r="T104" s="117"/>
      <c r="U104" s="117"/>
      <c r="V104" s="117"/>
      <c r="W104" s="27">
        <v>1</v>
      </c>
      <c r="X104" s="27">
        <v>1</v>
      </c>
      <c r="Y104" s="48" t="s">
        <v>182</v>
      </c>
      <c r="Z104" s="48" t="s">
        <v>182</v>
      </c>
      <c r="AA104" s="48" t="s">
        <v>182</v>
      </c>
      <c r="AB104" s="119"/>
      <c r="AC104" s="119"/>
      <c r="AD104" s="119"/>
      <c r="AE104" s="119"/>
      <c r="AF104" s="119"/>
      <c r="AG104" s="119"/>
      <c r="AH104" s="48" t="s">
        <v>182</v>
      </c>
      <c r="AI104" s="27" t="str">
        <f>TRIM(LEFT('1. Artikeldata Grund'!G104,6))</f>
        <v/>
      </c>
      <c r="AJ104" s="491" cm="1">
        <f t="array" ref="AJ104">_xlfn.IFS(AV104="1",20,AV104="2",20,AV104="3",20,AV104="0",99,AV104="",99)</f>
        <v>99</v>
      </c>
      <c r="AK104" s="50" t="s">
        <v>184</v>
      </c>
      <c r="AL104" s="50" t="s">
        <v>184</v>
      </c>
      <c r="AM104" s="117"/>
      <c r="AN104" s="48"/>
      <c r="AO104" s="48"/>
      <c r="AP104" s="48" t="str">
        <f>'4. Inköpsdata'!E104</f>
        <v>ST</v>
      </c>
      <c r="AQ104" s="51">
        <f>'4. Inköpsdata'!G104</f>
        <v>1</v>
      </c>
      <c r="AR104" s="27" t="str">
        <f>TRIM('APH Kategorichef'!N104)</f>
        <v/>
      </c>
      <c r="AS104" s="118"/>
      <c r="AT104" s="48" t="str">
        <f>LEFT('1. Artikeldata Grund'!H104,2)</f>
        <v>Vä</v>
      </c>
      <c r="AU104" s="27" t="str" cm="1">
        <f t="array" ref="AU104">_xlfn.IFS('1. Artikeldata Grund'!I104="","",'1. Artikeldata Grund'!I104=Tabeller!$I$3,"",'1. Artikeldata Grund'!I104=Tabeller!$I$4,"",'1. Artikeldata Grund'!I104=Tabeller!$I$5,LEFT('1. Artikeldata Grund'!I104,1),'1. Artikeldata Grund'!I104=Tabeller!$I$6,LEFT('1. Artikeldata Grund'!I104,1))</f>
        <v/>
      </c>
      <c r="AV104" s="27" t="str" cm="1">
        <f t="array" ref="AV104">_xlfn.IFS('1. Artikeldata Grund'!J104="","",'1. Artikeldata Grund'!J104=Tabeller!$J$3,"",'1. Artikeldata Grund'!J104=Tabeller!$J$4,"",'1. Artikeldata Grund'!J104=Tabeller!$J$5,LEFT('1. Artikeldata Grund'!J104,1),'1. Artikeldata Grund'!J104=Tabeller!$J$6,LEFT('1. Artikeldata Grund'!J104,1),'1. Artikeldata Grund'!J104=Tabeller!$J$7,LEFT('1. Artikeldata Grund'!J104,1))</f>
        <v/>
      </c>
      <c r="AW104" s="27"/>
      <c r="AX104" s="27">
        <f>IF('APH Kategorichef'!J104=Tabeller!$AH$4,2,1)</f>
        <v>1</v>
      </c>
      <c r="AY104" s="27" t="str" cm="1">
        <f t="array" ref="AY104">IF('APH Kategorichef'!J104=Tabeller!$AH$4,99,IFERROR(_xlfn.IFS('4. Inköpsdata'!L104=25%,41,'4. Inköpsdata'!L104=12%,42,'4. Inköpsdata'!L104=6%,43,'4. Inköpsdata'!L104="Momsfritt",38),""))</f>
        <v/>
      </c>
      <c r="AZ104" s="52" t="e">
        <f>IF('APH Kategorichef'!J104=Tabeller!$AH$4,'4. Inköpsdata'!J104,ROUND('APH Kategorichef'!AA104,2))</f>
        <v>#VALUE!</v>
      </c>
      <c r="BA104" s="52" t="e">
        <f>IF('APH Kategorichef'!J104=Tabeller!$AH$4,0.01,ROUND('4. Inköpsdata'!J104,2))</f>
        <v>#VALUE!</v>
      </c>
      <c r="BB104" s="27" t="str">
        <f>TRIM(RIGHT('1. Artikeldata Grund'!G104,2))</f>
        <v/>
      </c>
      <c r="BC104" s="136"/>
      <c r="BD104" s="48" t="s">
        <v>182</v>
      </c>
      <c r="BE104" s="119"/>
      <c r="BF104" s="50" t="s">
        <v>184</v>
      </c>
      <c r="BG104" s="136"/>
      <c r="BH104" s="52"/>
      <c r="BI104" s="52"/>
      <c r="BJ104" s="52"/>
      <c r="BK104" s="52"/>
      <c r="BL104" s="53" t="s">
        <v>185</v>
      </c>
      <c r="BM104" s="452" t="str">
        <f>TRIM('1. Artikeldata Grund'!D104)</f>
        <v/>
      </c>
    </row>
    <row r="105" spans="1:65" x14ac:dyDescent="0.25">
      <c r="A105" s="21">
        <v>101</v>
      </c>
      <c r="B105" s="528" t="str">
        <f>'APH Kategorichef'!H105</f>
        <v>Välj…</v>
      </c>
      <c r="C105" s="528" t="str">
        <f>'APH Kategorichef'!J105</f>
        <v>Välj…</v>
      </c>
      <c r="D105" s="46">
        <f>'APH Kategorichef'!D105</f>
        <v>0</v>
      </c>
      <c r="E105" s="47" t="str">
        <f>TRIM(LEFT('1. Artikeldata Grund'!E105,30))</f>
        <v/>
      </c>
      <c r="F105" s="404" t="str">
        <f>IFERROR(TRIM(RIGHT('1. Artikeldata Grund'!E105,LEN('1. Artikeldata Grund'!E105)-30)),"")</f>
        <v/>
      </c>
      <c r="G105" s="48" t="str">
        <f>TRIM('APH Kategorichef'!K105)</f>
        <v>Välj….</v>
      </c>
      <c r="H105" s="27">
        <f>'APH Kategorichef'!L105</f>
        <v>910</v>
      </c>
      <c r="I105" s="27">
        <v>99</v>
      </c>
      <c r="J105" s="117"/>
      <c r="K105" s="48" t="s">
        <v>181</v>
      </c>
      <c r="L105" s="48" t="str">
        <f>IF('APH MD APH Specifika'!BD105="J","J","N")</f>
        <v>N</v>
      </c>
      <c r="M105" s="118"/>
      <c r="N105" s="48" t="s">
        <v>182</v>
      </c>
      <c r="O105" s="119"/>
      <c r="P105" s="48" t="s">
        <v>183</v>
      </c>
      <c r="Q105" s="27">
        <v>0</v>
      </c>
      <c r="R105" s="117"/>
      <c r="S105" s="117"/>
      <c r="T105" s="117"/>
      <c r="U105" s="117"/>
      <c r="V105" s="117"/>
      <c r="W105" s="27">
        <v>1</v>
      </c>
      <c r="X105" s="27">
        <v>1</v>
      </c>
      <c r="Y105" s="48" t="s">
        <v>182</v>
      </c>
      <c r="Z105" s="48" t="s">
        <v>182</v>
      </c>
      <c r="AA105" s="48" t="s">
        <v>182</v>
      </c>
      <c r="AB105" s="119"/>
      <c r="AC105" s="119"/>
      <c r="AD105" s="119"/>
      <c r="AE105" s="119"/>
      <c r="AF105" s="119"/>
      <c r="AG105" s="119"/>
      <c r="AH105" s="48" t="s">
        <v>182</v>
      </c>
      <c r="AI105" s="27" t="str">
        <f>TRIM(LEFT('1. Artikeldata Grund'!G105,6))</f>
        <v/>
      </c>
      <c r="AJ105" s="491" cm="1">
        <f t="array" ref="AJ105">_xlfn.IFS(AV105="1",20,AV105="2",20,AV105="3",20,AV105="0",99,AV105="",99)</f>
        <v>99</v>
      </c>
      <c r="AK105" s="50" t="s">
        <v>184</v>
      </c>
      <c r="AL105" s="50" t="s">
        <v>184</v>
      </c>
      <c r="AM105" s="117"/>
      <c r="AN105" s="48"/>
      <c r="AO105" s="48"/>
      <c r="AP105" s="48" t="str">
        <f>'4. Inköpsdata'!E105</f>
        <v>ST</v>
      </c>
      <c r="AQ105" s="51">
        <f>'4. Inköpsdata'!G105</f>
        <v>1</v>
      </c>
      <c r="AR105" s="27" t="str">
        <f>TRIM('APH Kategorichef'!N105)</f>
        <v/>
      </c>
      <c r="AS105" s="118"/>
      <c r="AT105" s="48" t="str">
        <f>LEFT('1. Artikeldata Grund'!H105,2)</f>
        <v>Vä</v>
      </c>
      <c r="AU105" s="27" t="str" cm="1">
        <f t="array" ref="AU105">_xlfn.IFS('1. Artikeldata Grund'!I105="","",'1. Artikeldata Grund'!I105=Tabeller!$I$3,"",'1. Artikeldata Grund'!I105=Tabeller!$I$4,"",'1. Artikeldata Grund'!I105=Tabeller!$I$5,LEFT('1. Artikeldata Grund'!I105,1),'1. Artikeldata Grund'!I105=Tabeller!$I$6,LEFT('1. Artikeldata Grund'!I105,1))</f>
        <v/>
      </c>
      <c r="AV105" s="27" t="str" cm="1">
        <f t="array" ref="AV105">_xlfn.IFS('1. Artikeldata Grund'!J105="","",'1. Artikeldata Grund'!J105=Tabeller!$J$3,"",'1. Artikeldata Grund'!J105=Tabeller!$J$4,"",'1. Artikeldata Grund'!J105=Tabeller!$J$5,LEFT('1. Artikeldata Grund'!J105,1),'1. Artikeldata Grund'!J105=Tabeller!$J$6,LEFT('1. Artikeldata Grund'!J105,1),'1. Artikeldata Grund'!J105=Tabeller!$J$7,LEFT('1. Artikeldata Grund'!J105,1))</f>
        <v/>
      </c>
      <c r="AW105" s="27"/>
      <c r="AX105" s="27">
        <f>IF('APH Kategorichef'!J105=Tabeller!$AH$4,2,1)</f>
        <v>1</v>
      </c>
      <c r="AY105" s="27" t="str" cm="1">
        <f t="array" ref="AY105">IF('APH Kategorichef'!J105=Tabeller!$AH$4,99,IFERROR(_xlfn.IFS('4. Inköpsdata'!L105=25%,41,'4. Inköpsdata'!L105=12%,42,'4. Inköpsdata'!L105=6%,43,'4. Inköpsdata'!L105="Momsfritt",38),""))</f>
        <v/>
      </c>
      <c r="AZ105" s="52" t="e">
        <f>IF('APH Kategorichef'!J105=Tabeller!$AH$4,'4. Inköpsdata'!J105,ROUND('APH Kategorichef'!AA105,2))</f>
        <v>#VALUE!</v>
      </c>
      <c r="BA105" s="52" t="e">
        <f>IF('APH Kategorichef'!J105=Tabeller!$AH$4,0.01,ROUND('4. Inköpsdata'!J105,2))</f>
        <v>#VALUE!</v>
      </c>
      <c r="BB105" s="27" t="str">
        <f>TRIM(RIGHT('1. Artikeldata Grund'!G105,2))</f>
        <v/>
      </c>
      <c r="BC105" s="136"/>
      <c r="BD105" s="48" t="s">
        <v>182</v>
      </c>
      <c r="BE105" s="119"/>
      <c r="BF105" s="50" t="s">
        <v>184</v>
      </c>
      <c r="BG105" s="136"/>
      <c r="BH105" s="52"/>
      <c r="BI105" s="52"/>
      <c r="BJ105" s="52"/>
      <c r="BK105" s="52"/>
      <c r="BL105" s="53" t="s">
        <v>185</v>
      </c>
      <c r="BM105" s="452" t="str">
        <f>TRIM('1. Artikeldata Grund'!D105)</f>
        <v/>
      </c>
    </row>
    <row r="106" spans="1:65" x14ac:dyDescent="0.25">
      <c r="A106" s="21">
        <v>102</v>
      </c>
      <c r="B106" s="528" t="str">
        <f>'APH Kategorichef'!H106</f>
        <v>Välj…</v>
      </c>
      <c r="C106" s="528" t="str">
        <f>'APH Kategorichef'!J106</f>
        <v>Välj…</v>
      </c>
      <c r="D106" s="46">
        <f>'APH Kategorichef'!D106</f>
        <v>0</v>
      </c>
      <c r="E106" s="47" t="str">
        <f>TRIM(LEFT('1. Artikeldata Grund'!E106,30))</f>
        <v/>
      </c>
      <c r="F106" s="404" t="str">
        <f>IFERROR(TRIM(RIGHT('1. Artikeldata Grund'!E106,LEN('1. Artikeldata Grund'!E106)-30)),"")</f>
        <v/>
      </c>
      <c r="G106" s="48" t="str">
        <f>TRIM('APH Kategorichef'!K106)</f>
        <v>Välj….</v>
      </c>
      <c r="H106" s="27">
        <f>'APH Kategorichef'!L106</f>
        <v>910</v>
      </c>
      <c r="I106" s="27">
        <v>99</v>
      </c>
      <c r="J106" s="117"/>
      <c r="K106" s="48" t="s">
        <v>181</v>
      </c>
      <c r="L106" s="48" t="str">
        <f>IF('APH MD APH Specifika'!BD106="J","J","N")</f>
        <v>N</v>
      </c>
      <c r="M106" s="118"/>
      <c r="N106" s="48" t="s">
        <v>182</v>
      </c>
      <c r="O106" s="119"/>
      <c r="P106" s="48" t="s">
        <v>183</v>
      </c>
      <c r="Q106" s="27">
        <v>0</v>
      </c>
      <c r="R106" s="117"/>
      <c r="S106" s="117"/>
      <c r="T106" s="117"/>
      <c r="U106" s="117"/>
      <c r="V106" s="117"/>
      <c r="W106" s="27">
        <v>1</v>
      </c>
      <c r="X106" s="27">
        <v>1</v>
      </c>
      <c r="Y106" s="48" t="s">
        <v>182</v>
      </c>
      <c r="Z106" s="48" t="s">
        <v>182</v>
      </c>
      <c r="AA106" s="48" t="s">
        <v>182</v>
      </c>
      <c r="AB106" s="119"/>
      <c r="AC106" s="119"/>
      <c r="AD106" s="119"/>
      <c r="AE106" s="119"/>
      <c r="AF106" s="119"/>
      <c r="AG106" s="119"/>
      <c r="AH106" s="48" t="s">
        <v>182</v>
      </c>
      <c r="AI106" s="27" t="str">
        <f>TRIM(LEFT('1. Artikeldata Grund'!G106,6))</f>
        <v/>
      </c>
      <c r="AJ106" s="491" cm="1">
        <f t="array" ref="AJ106">_xlfn.IFS(AV106="1",20,AV106="2",20,AV106="3",20,AV106="0",99,AV106="",99)</f>
        <v>99</v>
      </c>
      <c r="AK106" s="50" t="s">
        <v>184</v>
      </c>
      <c r="AL106" s="50" t="s">
        <v>184</v>
      </c>
      <c r="AM106" s="117"/>
      <c r="AN106" s="48"/>
      <c r="AO106" s="48"/>
      <c r="AP106" s="48" t="str">
        <f>'4. Inköpsdata'!E106</f>
        <v>ST</v>
      </c>
      <c r="AQ106" s="51">
        <f>'4. Inköpsdata'!G106</f>
        <v>1</v>
      </c>
      <c r="AR106" s="27" t="str">
        <f>TRIM('APH Kategorichef'!N106)</f>
        <v/>
      </c>
      <c r="AS106" s="118"/>
      <c r="AT106" s="48" t="str">
        <f>LEFT('1. Artikeldata Grund'!H106,2)</f>
        <v>Vä</v>
      </c>
      <c r="AU106" s="27" t="str" cm="1">
        <f t="array" ref="AU106">_xlfn.IFS('1. Artikeldata Grund'!I106="","",'1. Artikeldata Grund'!I106=Tabeller!$I$3,"",'1. Artikeldata Grund'!I106=Tabeller!$I$4,"",'1. Artikeldata Grund'!I106=Tabeller!$I$5,LEFT('1. Artikeldata Grund'!I106,1),'1. Artikeldata Grund'!I106=Tabeller!$I$6,LEFT('1. Artikeldata Grund'!I106,1))</f>
        <v/>
      </c>
      <c r="AV106" s="27" t="str" cm="1">
        <f t="array" ref="AV106">_xlfn.IFS('1. Artikeldata Grund'!J106="","",'1. Artikeldata Grund'!J106=Tabeller!$J$3,"",'1. Artikeldata Grund'!J106=Tabeller!$J$4,"",'1. Artikeldata Grund'!J106=Tabeller!$J$5,LEFT('1. Artikeldata Grund'!J106,1),'1. Artikeldata Grund'!J106=Tabeller!$J$6,LEFT('1. Artikeldata Grund'!J106,1),'1. Artikeldata Grund'!J106=Tabeller!$J$7,LEFT('1. Artikeldata Grund'!J106,1))</f>
        <v/>
      </c>
      <c r="AW106" s="27"/>
      <c r="AX106" s="27">
        <f>IF('APH Kategorichef'!J106=Tabeller!$AH$4,2,1)</f>
        <v>1</v>
      </c>
      <c r="AY106" s="27" t="str" cm="1">
        <f t="array" ref="AY106">IF('APH Kategorichef'!J106=Tabeller!$AH$4,99,IFERROR(_xlfn.IFS('4. Inköpsdata'!L106=25%,41,'4. Inköpsdata'!L106=12%,42,'4. Inköpsdata'!L106=6%,43,'4. Inköpsdata'!L106="Momsfritt",38),""))</f>
        <v/>
      </c>
      <c r="AZ106" s="52" t="e">
        <f>IF('APH Kategorichef'!J106=Tabeller!$AH$4,'4. Inköpsdata'!J106,ROUND('APH Kategorichef'!AA106,2))</f>
        <v>#VALUE!</v>
      </c>
      <c r="BA106" s="52" t="e">
        <f>IF('APH Kategorichef'!J106=Tabeller!$AH$4,0.01,ROUND('4. Inköpsdata'!J106,2))</f>
        <v>#VALUE!</v>
      </c>
      <c r="BB106" s="27" t="str">
        <f>TRIM(RIGHT('1. Artikeldata Grund'!G106,2))</f>
        <v/>
      </c>
      <c r="BC106" s="136"/>
      <c r="BD106" s="48" t="s">
        <v>182</v>
      </c>
      <c r="BE106" s="119"/>
      <c r="BF106" s="50" t="s">
        <v>184</v>
      </c>
      <c r="BG106" s="136"/>
      <c r="BH106" s="52"/>
      <c r="BI106" s="52"/>
      <c r="BJ106" s="52"/>
      <c r="BK106" s="52"/>
      <c r="BL106" s="53" t="s">
        <v>185</v>
      </c>
      <c r="BM106" s="452" t="str">
        <f>TRIM('1. Artikeldata Grund'!D106)</f>
        <v/>
      </c>
    </row>
    <row r="107" spans="1:65" x14ac:dyDescent="0.25">
      <c r="A107" s="21">
        <v>103</v>
      </c>
      <c r="B107" s="528" t="str">
        <f>'APH Kategorichef'!H107</f>
        <v>Välj…</v>
      </c>
      <c r="C107" s="528" t="str">
        <f>'APH Kategorichef'!J107</f>
        <v>Välj…</v>
      </c>
      <c r="D107" s="46">
        <f>'APH Kategorichef'!D107</f>
        <v>0</v>
      </c>
      <c r="E107" s="47" t="str">
        <f>TRIM(LEFT('1. Artikeldata Grund'!E107,30))</f>
        <v/>
      </c>
      <c r="F107" s="404" t="str">
        <f>IFERROR(TRIM(RIGHT('1. Artikeldata Grund'!E107,LEN('1. Artikeldata Grund'!E107)-30)),"")</f>
        <v/>
      </c>
      <c r="G107" s="48" t="str">
        <f>TRIM('APH Kategorichef'!K107)</f>
        <v>Välj….</v>
      </c>
      <c r="H107" s="27">
        <f>'APH Kategorichef'!L107</f>
        <v>910</v>
      </c>
      <c r="I107" s="27">
        <v>99</v>
      </c>
      <c r="J107" s="117"/>
      <c r="K107" s="48" t="s">
        <v>181</v>
      </c>
      <c r="L107" s="48" t="str">
        <f>IF('APH MD APH Specifika'!BD107="J","J","N")</f>
        <v>N</v>
      </c>
      <c r="M107" s="118"/>
      <c r="N107" s="48" t="s">
        <v>182</v>
      </c>
      <c r="O107" s="119"/>
      <c r="P107" s="48" t="s">
        <v>183</v>
      </c>
      <c r="Q107" s="27">
        <v>0</v>
      </c>
      <c r="R107" s="117"/>
      <c r="S107" s="117"/>
      <c r="T107" s="117"/>
      <c r="U107" s="117"/>
      <c r="V107" s="117"/>
      <c r="W107" s="27">
        <v>1</v>
      </c>
      <c r="X107" s="27">
        <v>1</v>
      </c>
      <c r="Y107" s="48" t="s">
        <v>182</v>
      </c>
      <c r="Z107" s="48" t="s">
        <v>182</v>
      </c>
      <c r="AA107" s="48" t="s">
        <v>182</v>
      </c>
      <c r="AB107" s="119"/>
      <c r="AC107" s="119"/>
      <c r="AD107" s="119"/>
      <c r="AE107" s="119"/>
      <c r="AF107" s="119"/>
      <c r="AG107" s="119"/>
      <c r="AH107" s="48" t="s">
        <v>182</v>
      </c>
      <c r="AI107" s="27" t="str">
        <f>TRIM(LEFT('1. Artikeldata Grund'!G107,6))</f>
        <v/>
      </c>
      <c r="AJ107" s="491" cm="1">
        <f t="array" ref="AJ107">_xlfn.IFS(AV107="1",20,AV107="2",20,AV107="3",20,AV107="0",99,AV107="",99)</f>
        <v>99</v>
      </c>
      <c r="AK107" s="50" t="s">
        <v>184</v>
      </c>
      <c r="AL107" s="50" t="s">
        <v>184</v>
      </c>
      <c r="AM107" s="117"/>
      <c r="AN107" s="48"/>
      <c r="AO107" s="48"/>
      <c r="AP107" s="48" t="str">
        <f>'4. Inköpsdata'!E107</f>
        <v>ST</v>
      </c>
      <c r="AQ107" s="51">
        <f>'4. Inköpsdata'!G107</f>
        <v>1</v>
      </c>
      <c r="AR107" s="27" t="str">
        <f>TRIM('APH Kategorichef'!N107)</f>
        <v/>
      </c>
      <c r="AS107" s="118"/>
      <c r="AT107" s="48" t="str">
        <f>LEFT('1. Artikeldata Grund'!H107,2)</f>
        <v>Vä</v>
      </c>
      <c r="AU107" s="27" t="str" cm="1">
        <f t="array" ref="AU107">_xlfn.IFS('1. Artikeldata Grund'!I107="","",'1. Artikeldata Grund'!I107=Tabeller!$I$3,"",'1. Artikeldata Grund'!I107=Tabeller!$I$4,"",'1. Artikeldata Grund'!I107=Tabeller!$I$5,LEFT('1. Artikeldata Grund'!I107,1),'1. Artikeldata Grund'!I107=Tabeller!$I$6,LEFT('1. Artikeldata Grund'!I107,1))</f>
        <v/>
      </c>
      <c r="AV107" s="27" t="str" cm="1">
        <f t="array" ref="AV107">_xlfn.IFS('1. Artikeldata Grund'!J107="","",'1. Artikeldata Grund'!J107=Tabeller!$J$3,"",'1. Artikeldata Grund'!J107=Tabeller!$J$4,"",'1. Artikeldata Grund'!J107=Tabeller!$J$5,LEFT('1. Artikeldata Grund'!J107,1),'1. Artikeldata Grund'!J107=Tabeller!$J$6,LEFT('1. Artikeldata Grund'!J107,1),'1. Artikeldata Grund'!J107=Tabeller!$J$7,LEFT('1. Artikeldata Grund'!J107,1))</f>
        <v/>
      </c>
      <c r="AW107" s="27"/>
      <c r="AX107" s="27">
        <f>IF('APH Kategorichef'!J107=Tabeller!$AH$4,2,1)</f>
        <v>1</v>
      </c>
      <c r="AY107" s="27" t="str" cm="1">
        <f t="array" ref="AY107">IF('APH Kategorichef'!J107=Tabeller!$AH$4,99,IFERROR(_xlfn.IFS('4. Inköpsdata'!L107=25%,41,'4. Inköpsdata'!L107=12%,42,'4. Inköpsdata'!L107=6%,43,'4. Inköpsdata'!L107="Momsfritt",38),""))</f>
        <v/>
      </c>
      <c r="AZ107" s="52" t="e">
        <f>IF('APH Kategorichef'!J107=Tabeller!$AH$4,'4. Inköpsdata'!J107,ROUND('APH Kategorichef'!AA107,2))</f>
        <v>#VALUE!</v>
      </c>
      <c r="BA107" s="52" t="e">
        <f>IF('APH Kategorichef'!J107=Tabeller!$AH$4,0.01,ROUND('4. Inköpsdata'!J107,2))</f>
        <v>#VALUE!</v>
      </c>
      <c r="BB107" s="27" t="str">
        <f>TRIM(RIGHT('1. Artikeldata Grund'!G107,2))</f>
        <v/>
      </c>
      <c r="BC107" s="136"/>
      <c r="BD107" s="48" t="s">
        <v>182</v>
      </c>
      <c r="BE107" s="119"/>
      <c r="BF107" s="50" t="s">
        <v>184</v>
      </c>
      <c r="BG107" s="136"/>
      <c r="BH107" s="52"/>
      <c r="BI107" s="52"/>
      <c r="BJ107" s="52"/>
      <c r="BK107" s="52"/>
      <c r="BL107" s="53" t="s">
        <v>185</v>
      </c>
      <c r="BM107" s="452" t="str">
        <f>TRIM('1. Artikeldata Grund'!D107)</f>
        <v/>
      </c>
    </row>
    <row r="108" spans="1:65" x14ac:dyDescent="0.25">
      <c r="A108" s="21">
        <v>104</v>
      </c>
      <c r="B108" s="528" t="str">
        <f>'APH Kategorichef'!H108</f>
        <v>Välj…</v>
      </c>
      <c r="C108" s="528" t="str">
        <f>'APH Kategorichef'!J108</f>
        <v>Välj…</v>
      </c>
      <c r="D108" s="46">
        <f>'APH Kategorichef'!D108</f>
        <v>0</v>
      </c>
      <c r="E108" s="47" t="str">
        <f>TRIM(LEFT('1. Artikeldata Grund'!E108,30))</f>
        <v/>
      </c>
      <c r="F108" s="404" t="str">
        <f>IFERROR(TRIM(RIGHT('1. Artikeldata Grund'!E108,LEN('1. Artikeldata Grund'!E108)-30)),"")</f>
        <v/>
      </c>
      <c r="G108" s="48" t="str">
        <f>TRIM('APH Kategorichef'!K108)</f>
        <v>Välj….</v>
      </c>
      <c r="H108" s="27">
        <f>'APH Kategorichef'!L108</f>
        <v>910</v>
      </c>
      <c r="I108" s="27">
        <v>99</v>
      </c>
      <c r="J108" s="117"/>
      <c r="K108" s="48" t="s">
        <v>181</v>
      </c>
      <c r="L108" s="48" t="str">
        <f>IF('APH MD APH Specifika'!BD108="J","J","N")</f>
        <v>N</v>
      </c>
      <c r="M108" s="118"/>
      <c r="N108" s="48" t="s">
        <v>182</v>
      </c>
      <c r="O108" s="119"/>
      <c r="P108" s="48" t="s">
        <v>183</v>
      </c>
      <c r="Q108" s="27">
        <v>0</v>
      </c>
      <c r="R108" s="117"/>
      <c r="S108" s="117"/>
      <c r="T108" s="117"/>
      <c r="U108" s="117"/>
      <c r="V108" s="117"/>
      <c r="W108" s="27">
        <v>1</v>
      </c>
      <c r="X108" s="27">
        <v>1</v>
      </c>
      <c r="Y108" s="48" t="s">
        <v>182</v>
      </c>
      <c r="Z108" s="48" t="s">
        <v>182</v>
      </c>
      <c r="AA108" s="48" t="s">
        <v>182</v>
      </c>
      <c r="AB108" s="119"/>
      <c r="AC108" s="119"/>
      <c r="AD108" s="119"/>
      <c r="AE108" s="119"/>
      <c r="AF108" s="119"/>
      <c r="AG108" s="119"/>
      <c r="AH108" s="48" t="s">
        <v>182</v>
      </c>
      <c r="AI108" s="27" t="str">
        <f>TRIM(LEFT('1. Artikeldata Grund'!G108,6))</f>
        <v/>
      </c>
      <c r="AJ108" s="491" cm="1">
        <f t="array" ref="AJ108">_xlfn.IFS(AV108="1",20,AV108="2",20,AV108="3",20,AV108="0",99,AV108="",99)</f>
        <v>99</v>
      </c>
      <c r="AK108" s="50" t="s">
        <v>184</v>
      </c>
      <c r="AL108" s="50" t="s">
        <v>184</v>
      </c>
      <c r="AM108" s="117"/>
      <c r="AN108" s="48"/>
      <c r="AO108" s="48"/>
      <c r="AP108" s="48" t="str">
        <f>'4. Inköpsdata'!E108</f>
        <v>ST</v>
      </c>
      <c r="AQ108" s="51">
        <f>'4. Inköpsdata'!G108</f>
        <v>1</v>
      </c>
      <c r="AR108" s="27" t="str">
        <f>TRIM('APH Kategorichef'!N108)</f>
        <v/>
      </c>
      <c r="AS108" s="118"/>
      <c r="AT108" s="48" t="str">
        <f>LEFT('1. Artikeldata Grund'!H108,2)</f>
        <v>Vä</v>
      </c>
      <c r="AU108" s="27" t="str" cm="1">
        <f t="array" ref="AU108">_xlfn.IFS('1. Artikeldata Grund'!I108="","",'1. Artikeldata Grund'!I108=Tabeller!$I$3,"",'1. Artikeldata Grund'!I108=Tabeller!$I$4,"",'1. Artikeldata Grund'!I108=Tabeller!$I$5,LEFT('1. Artikeldata Grund'!I108,1),'1. Artikeldata Grund'!I108=Tabeller!$I$6,LEFT('1. Artikeldata Grund'!I108,1))</f>
        <v/>
      </c>
      <c r="AV108" s="27" t="str" cm="1">
        <f t="array" ref="AV108">_xlfn.IFS('1. Artikeldata Grund'!J108="","",'1. Artikeldata Grund'!J108=Tabeller!$J$3,"",'1. Artikeldata Grund'!J108=Tabeller!$J$4,"",'1. Artikeldata Grund'!J108=Tabeller!$J$5,LEFT('1. Artikeldata Grund'!J108,1),'1. Artikeldata Grund'!J108=Tabeller!$J$6,LEFT('1. Artikeldata Grund'!J108,1),'1. Artikeldata Grund'!J108=Tabeller!$J$7,LEFT('1. Artikeldata Grund'!J108,1))</f>
        <v/>
      </c>
      <c r="AW108" s="27"/>
      <c r="AX108" s="27">
        <f>IF('APH Kategorichef'!J108=Tabeller!$AH$4,2,1)</f>
        <v>1</v>
      </c>
      <c r="AY108" s="27" t="str" cm="1">
        <f t="array" ref="AY108">IF('APH Kategorichef'!J108=Tabeller!$AH$4,99,IFERROR(_xlfn.IFS('4. Inköpsdata'!L108=25%,41,'4. Inköpsdata'!L108=12%,42,'4. Inköpsdata'!L108=6%,43,'4. Inköpsdata'!L108="Momsfritt",38),""))</f>
        <v/>
      </c>
      <c r="AZ108" s="52" t="e">
        <f>IF('APH Kategorichef'!J108=Tabeller!$AH$4,'4. Inköpsdata'!J108,ROUND('APH Kategorichef'!AA108,2))</f>
        <v>#VALUE!</v>
      </c>
      <c r="BA108" s="52" t="e">
        <f>IF('APH Kategorichef'!J108=Tabeller!$AH$4,0.01,ROUND('4. Inköpsdata'!J108,2))</f>
        <v>#VALUE!</v>
      </c>
      <c r="BB108" s="27" t="str">
        <f>TRIM(RIGHT('1. Artikeldata Grund'!G108,2))</f>
        <v/>
      </c>
      <c r="BC108" s="136"/>
      <c r="BD108" s="48" t="s">
        <v>182</v>
      </c>
      <c r="BE108" s="119"/>
      <c r="BF108" s="50" t="s">
        <v>184</v>
      </c>
      <c r="BG108" s="136"/>
      <c r="BH108" s="52"/>
      <c r="BI108" s="52"/>
      <c r="BJ108" s="52"/>
      <c r="BK108" s="52"/>
      <c r="BL108" s="53" t="s">
        <v>185</v>
      </c>
      <c r="BM108" s="452" t="str">
        <f>TRIM('1. Artikeldata Grund'!D108)</f>
        <v/>
      </c>
    </row>
    <row r="109" spans="1:65" x14ac:dyDescent="0.25">
      <c r="A109" s="21">
        <v>105</v>
      </c>
      <c r="B109" s="528" t="str">
        <f>'APH Kategorichef'!H109</f>
        <v>Välj…</v>
      </c>
      <c r="C109" s="528" t="str">
        <f>'APH Kategorichef'!J109</f>
        <v>Välj…</v>
      </c>
      <c r="D109" s="46">
        <f>'APH Kategorichef'!D109</f>
        <v>0</v>
      </c>
      <c r="E109" s="47" t="str">
        <f>TRIM(LEFT('1. Artikeldata Grund'!E109,30))</f>
        <v/>
      </c>
      <c r="F109" s="404" t="str">
        <f>IFERROR(TRIM(RIGHT('1. Artikeldata Grund'!E109,LEN('1. Artikeldata Grund'!E109)-30)),"")</f>
        <v/>
      </c>
      <c r="G109" s="48" t="str">
        <f>TRIM('APH Kategorichef'!K109)</f>
        <v>Välj….</v>
      </c>
      <c r="H109" s="27">
        <f>'APH Kategorichef'!L109</f>
        <v>910</v>
      </c>
      <c r="I109" s="27">
        <v>99</v>
      </c>
      <c r="J109" s="117"/>
      <c r="K109" s="48" t="s">
        <v>181</v>
      </c>
      <c r="L109" s="48" t="str">
        <f>IF('APH MD APH Specifika'!BD109="J","J","N")</f>
        <v>N</v>
      </c>
      <c r="M109" s="118"/>
      <c r="N109" s="48" t="s">
        <v>182</v>
      </c>
      <c r="O109" s="119"/>
      <c r="P109" s="48" t="s">
        <v>183</v>
      </c>
      <c r="Q109" s="27">
        <v>0</v>
      </c>
      <c r="R109" s="117"/>
      <c r="S109" s="117"/>
      <c r="T109" s="117"/>
      <c r="U109" s="117"/>
      <c r="V109" s="117"/>
      <c r="W109" s="27">
        <v>1</v>
      </c>
      <c r="X109" s="27">
        <v>1</v>
      </c>
      <c r="Y109" s="48" t="s">
        <v>182</v>
      </c>
      <c r="Z109" s="48" t="s">
        <v>182</v>
      </c>
      <c r="AA109" s="48" t="s">
        <v>182</v>
      </c>
      <c r="AB109" s="119"/>
      <c r="AC109" s="119"/>
      <c r="AD109" s="119"/>
      <c r="AE109" s="119"/>
      <c r="AF109" s="119"/>
      <c r="AG109" s="119"/>
      <c r="AH109" s="48" t="s">
        <v>182</v>
      </c>
      <c r="AI109" s="27" t="str">
        <f>TRIM(LEFT('1. Artikeldata Grund'!G109,6))</f>
        <v/>
      </c>
      <c r="AJ109" s="491" cm="1">
        <f t="array" ref="AJ109">_xlfn.IFS(AV109="1",20,AV109="2",20,AV109="3",20,AV109="0",99,AV109="",99)</f>
        <v>99</v>
      </c>
      <c r="AK109" s="50" t="s">
        <v>184</v>
      </c>
      <c r="AL109" s="50" t="s">
        <v>184</v>
      </c>
      <c r="AM109" s="117"/>
      <c r="AN109" s="48"/>
      <c r="AO109" s="48"/>
      <c r="AP109" s="48" t="str">
        <f>'4. Inköpsdata'!E109</f>
        <v>ST</v>
      </c>
      <c r="AQ109" s="51">
        <f>'4. Inköpsdata'!G109</f>
        <v>1</v>
      </c>
      <c r="AR109" s="27" t="str">
        <f>TRIM('APH Kategorichef'!N109)</f>
        <v/>
      </c>
      <c r="AS109" s="118"/>
      <c r="AT109" s="48" t="str">
        <f>LEFT('1. Artikeldata Grund'!H109,2)</f>
        <v>Vä</v>
      </c>
      <c r="AU109" s="27" t="str" cm="1">
        <f t="array" ref="AU109">_xlfn.IFS('1. Artikeldata Grund'!I109="","",'1. Artikeldata Grund'!I109=Tabeller!$I$3,"",'1. Artikeldata Grund'!I109=Tabeller!$I$4,"",'1. Artikeldata Grund'!I109=Tabeller!$I$5,LEFT('1. Artikeldata Grund'!I109,1),'1. Artikeldata Grund'!I109=Tabeller!$I$6,LEFT('1. Artikeldata Grund'!I109,1))</f>
        <v/>
      </c>
      <c r="AV109" s="27" t="str" cm="1">
        <f t="array" ref="AV109">_xlfn.IFS('1. Artikeldata Grund'!J109="","",'1. Artikeldata Grund'!J109=Tabeller!$J$3,"",'1. Artikeldata Grund'!J109=Tabeller!$J$4,"",'1. Artikeldata Grund'!J109=Tabeller!$J$5,LEFT('1. Artikeldata Grund'!J109,1),'1. Artikeldata Grund'!J109=Tabeller!$J$6,LEFT('1. Artikeldata Grund'!J109,1),'1. Artikeldata Grund'!J109=Tabeller!$J$7,LEFT('1. Artikeldata Grund'!J109,1))</f>
        <v/>
      </c>
      <c r="AW109" s="27"/>
      <c r="AX109" s="27">
        <f>IF('APH Kategorichef'!J109=Tabeller!$AH$4,2,1)</f>
        <v>1</v>
      </c>
      <c r="AY109" s="27" t="str" cm="1">
        <f t="array" ref="AY109">IF('APH Kategorichef'!J109=Tabeller!$AH$4,99,IFERROR(_xlfn.IFS('4. Inköpsdata'!L109=25%,41,'4. Inköpsdata'!L109=12%,42,'4. Inköpsdata'!L109=6%,43,'4. Inköpsdata'!L109="Momsfritt",38),""))</f>
        <v/>
      </c>
      <c r="AZ109" s="52" t="e">
        <f>IF('APH Kategorichef'!J109=Tabeller!$AH$4,'4. Inköpsdata'!J109,ROUND('APH Kategorichef'!AA109,2))</f>
        <v>#VALUE!</v>
      </c>
      <c r="BA109" s="52" t="e">
        <f>IF('APH Kategorichef'!J109=Tabeller!$AH$4,0.01,ROUND('4. Inköpsdata'!J109,2))</f>
        <v>#VALUE!</v>
      </c>
      <c r="BB109" s="27" t="str">
        <f>TRIM(RIGHT('1. Artikeldata Grund'!G109,2))</f>
        <v/>
      </c>
      <c r="BC109" s="136"/>
      <c r="BD109" s="48" t="s">
        <v>182</v>
      </c>
      <c r="BE109" s="119"/>
      <c r="BF109" s="50" t="s">
        <v>184</v>
      </c>
      <c r="BG109" s="136"/>
      <c r="BH109" s="52"/>
      <c r="BI109" s="52"/>
      <c r="BJ109" s="52"/>
      <c r="BK109" s="52"/>
      <c r="BL109" s="53" t="s">
        <v>185</v>
      </c>
      <c r="BM109" s="452" t="str">
        <f>TRIM('1. Artikeldata Grund'!D109)</f>
        <v/>
      </c>
    </row>
    <row r="110" spans="1:65" x14ac:dyDescent="0.25">
      <c r="A110" s="21">
        <v>106</v>
      </c>
      <c r="B110" s="528" t="str">
        <f>'APH Kategorichef'!H110</f>
        <v>Välj…</v>
      </c>
      <c r="C110" s="528" t="str">
        <f>'APH Kategorichef'!J110</f>
        <v>Välj…</v>
      </c>
      <c r="D110" s="46">
        <f>'APH Kategorichef'!D110</f>
        <v>0</v>
      </c>
      <c r="E110" s="47" t="str">
        <f>TRIM(LEFT('1. Artikeldata Grund'!E110,30))</f>
        <v/>
      </c>
      <c r="F110" s="404" t="str">
        <f>IFERROR(TRIM(RIGHT('1. Artikeldata Grund'!E110,LEN('1. Artikeldata Grund'!E110)-30)),"")</f>
        <v/>
      </c>
      <c r="G110" s="48" t="str">
        <f>TRIM('APH Kategorichef'!K110)</f>
        <v>Välj….</v>
      </c>
      <c r="H110" s="27">
        <f>'APH Kategorichef'!L110</f>
        <v>910</v>
      </c>
      <c r="I110" s="27">
        <v>99</v>
      </c>
      <c r="J110" s="117"/>
      <c r="K110" s="48" t="s">
        <v>181</v>
      </c>
      <c r="L110" s="48" t="str">
        <f>IF('APH MD APH Specifika'!BD110="J","J","N")</f>
        <v>N</v>
      </c>
      <c r="M110" s="118"/>
      <c r="N110" s="48" t="s">
        <v>182</v>
      </c>
      <c r="O110" s="119"/>
      <c r="P110" s="48" t="s">
        <v>183</v>
      </c>
      <c r="Q110" s="27">
        <v>0</v>
      </c>
      <c r="R110" s="117"/>
      <c r="S110" s="117"/>
      <c r="T110" s="117"/>
      <c r="U110" s="117"/>
      <c r="V110" s="117"/>
      <c r="W110" s="27">
        <v>1</v>
      </c>
      <c r="X110" s="27">
        <v>1</v>
      </c>
      <c r="Y110" s="48" t="s">
        <v>182</v>
      </c>
      <c r="Z110" s="48" t="s">
        <v>182</v>
      </c>
      <c r="AA110" s="48" t="s">
        <v>182</v>
      </c>
      <c r="AB110" s="119"/>
      <c r="AC110" s="119"/>
      <c r="AD110" s="119"/>
      <c r="AE110" s="119"/>
      <c r="AF110" s="119"/>
      <c r="AG110" s="119"/>
      <c r="AH110" s="48" t="s">
        <v>182</v>
      </c>
      <c r="AI110" s="27" t="str">
        <f>TRIM(LEFT('1. Artikeldata Grund'!G110,6))</f>
        <v/>
      </c>
      <c r="AJ110" s="491" cm="1">
        <f t="array" ref="AJ110">_xlfn.IFS(AV110="1",20,AV110="2",20,AV110="3",20,AV110="0",99,AV110="",99)</f>
        <v>99</v>
      </c>
      <c r="AK110" s="50" t="s">
        <v>184</v>
      </c>
      <c r="AL110" s="50" t="s">
        <v>184</v>
      </c>
      <c r="AM110" s="117"/>
      <c r="AN110" s="48"/>
      <c r="AO110" s="48"/>
      <c r="AP110" s="48" t="str">
        <f>'4. Inköpsdata'!E110</f>
        <v>ST</v>
      </c>
      <c r="AQ110" s="51">
        <f>'4. Inköpsdata'!G110</f>
        <v>1</v>
      </c>
      <c r="AR110" s="27" t="str">
        <f>TRIM('APH Kategorichef'!N110)</f>
        <v/>
      </c>
      <c r="AS110" s="118"/>
      <c r="AT110" s="48" t="str">
        <f>LEFT('1. Artikeldata Grund'!H110,2)</f>
        <v>Vä</v>
      </c>
      <c r="AU110" s="27" t="str" cm="1">
        <f t="array" ref="AU110">_xlfn.IFS('1. Artikeldata Grund'!I110="","",'1. Artikeldata Grund'!I110=Tabeller!$I$3,"",'1. Artikeldata Grund'!I110=Tabeller!$I$4,"",'1. Artikeldata Grund'!I110=Tabeller!$I$5,LEFT('1. Artikeldata Grund'!I110,1),'1. Artikeldata Grund'!I110=Tabeller!$I$6,LEFT('1. Artikeldata Grund'!I110,1))</f>
        <v/>
      </c>
      <c r="AV110" s="27" t="str" cm="1">
        <f t="array" ref="AV110">_xlfn.IFS('1. Artikeldata Grund'!J110="","",'1. Artikeldata Grund'!J110=Tabeller!$J$3,"",'1. Artikeldata Grund'!J110=Tabeller!$J$4,"",'1. Artikeldata Grund'!J110=Tabeller!$J$5,LEFT('1. Artikeldata Grund'!J110,1),'1. Artikeldata Grund'!J110=Tabeller!$J$6,LEFT('1. Artikeldata Grund'!J110,1),'1. Artikeldata Grund'!J110=Tabeller!$J$7,LEFT('1. Artikeldata Grund'!J110,1))</f>
        <v/>
      </c>
      <c r="AW110" s="27"/>
      <c r="AX110" s="27">
        <f>IF('APH Kategorichef'!J110=Tabeller!$AH$4,2,1)</f>
        <v>1</v>
      </c>
      <c r="AY110" s="27" t="str" cm="1">
        <f t="array" ref="AY110">IF('APH Kategorichef'!J110=Tabeller!$AH$4,99,IFERROR(_xlfn.IFS('4. Inköpsdata'!L110=25%,41,'4. Inköpsdata'!L110=12%,42,'4. Inköpsdata'!L110=6%,43,'4. Inköpsdata'!L110="Momsfritt",38),""))</f>
        <v/>
      </c>
      <c r="AZ110" s="52" t="e">
        <f>IF('APH Kategorichef'!J110=Tabeller!$AH$4,'4. Inköpsdata'!J110,ROUND('APH Kategorichef'!AA110,2))</f>
        <v>#VALUE!</v>
      </c>
      <c r="BA110" s="52" t="e">
        <f>IF('APH Kategorichef'!J110=Tabeller!$AH$4,0.01,ROUND('4. Inköpsdata'!J110,2))</f>
        <v>#VALUE!</v>
      </c>
      <c r="BB110" s="27" t="str">
        <f>TRIM(RIGHT('1. Artikeldata Grund'!G110,2))</f>
        <v/>
      </c>
      <c r="BC110" s="136"/>
      <c r="BD110" s="48" t="s">
        <v>182</v>
      </c>
      <c r="BE110" s="119"/>
      <c r="BF110" s="50" t="s">
        <v>184</v>
      </c>
      <c r="BG110" s="136"/>
      <c r="BH110" s="52"/>
      <c r="BI110" s="52"/>
      <c r="BJ110" s="52"/>
      <c r="BK110" s="52"/>
      <c r="BL110" s="53" t="s">
        <v>185</v>
      </c>
      <c r="BM110" s="452" t="str">
        <f>TRIM('1. Artikeldata Grund'!D110)</f>
        <v/>
      </c>
    </row>
    <row r="111" spans="1:65" x14ac:dyDescent="0.25">
      <c r="A111" s="21">
        <v>107</v>
      </c>
      <c r="B111" s="528" t="str">
        <f>'APH Kategorichef'!H111</f>
        <v>Välj…</v>
      </c>
      <c r="C111" s="528" t="str">
        <f>'APH Kategorichef'!J111</f>
        <v>Välj…</v>
      </c>
      <c r="D111" s="46">
        <f>'APH Kategorichef'!D111</f>
        <v>0</v>
      </c>
      <c r="E111" s="47" t="str">
        <f>TRIM(LEFT('1. Artikeldata Grund'!E111,30))</f>
        <v/>
      </c>
      <c r="F111" s="404" t="str">
        <f>IFERROR(TRIM(RIGHT('1. Artikeldata Grund'!E111,LEN('1. Artikeldata Grund'!E111)-30)),"")</f>
        <v/>
      </c>
      <c r="G111" s="48" t="str">
        <f>TRIM('APH Kategorichef'!K111)</f>
        <v>Välj….</v>
      </c>
      <c r="H111" s="27">
        <f>'APH Kategorichef'!L111</f>
        <v>910</v>
      </c>
      <c r="I111" s="27">
        <v>99</v>
      </c>
      <c r="J111" s="117"/>
      <c r="K111" s="48" t="s">
        <v>181</v>
      </c>
      <c r="L111" s="48" t="str">
        <f>IF('APH MD APH Specifika'!BD111="J","J","N")</f>
        <v>N</v>
      </c>
      <c r="M111" s="118"/>
      <c r="N111" s="48" t="s">
        <v>182</v>
      </c>
      <c r="O111" s="119"/>
      <c r="P111" s="48" t="s">
        <v>183</v>
      </c>
      <c r="Q111" s="27">
        <v>0</v>
      </c>
      <c r="R111" s="117"/>
      <c r="S111" s="117"/>
      <c r="T111" s="117"/>
      <c r="U111" s="117"/>
      <c r="V111" s="117"/>
      <c r="W111" s="27">
        <v>1</v>
      </c>
      <c r="X111" s="27">
        <v>1</v>
      </c>
      <c r="Y111" s="48" t="s">
        <v>182</v>
      </c>
      <c r="Z111" s="48" t="s">
        <v>182</v>
      </c>
      <c r="AA111" s="48" t="s">
        <v>182</v>
      </c>
      <c r="AB111" s="119"/>
      <c r="AC111" s="119"/>
      <c r="AD111" s="119"/>
      <c r="AE111" s="119"/>
      <c r="AF111" s="119"/>
      <c r="AG111" s="119"/>
      <c r="AH111" s="48" t="s">
        <v>182</v>
      </c>
      <c r="AI111" s="27" t="str">
        <f>TRIM(LEFT('1. Artikeldata Grund'!G111,6))</f>
        <v/>
      </c>
      <c r="AJ111" s="491" cm="1">
        <f t="array" ref="AJ111">_xlfn.IFS(AV111="1",20,AV111="2",20,AV111="3",20,AV111="0",99,AV111="",99)</f>
        <v>99</v>
      </c>
      <c r="AK111" s="50" t="s">
        <v>184</v>
      </c>
      <c r="AL111" s="50" t="s">
        <v>184</v>
      </c>
      <c r="AM111" s="117"/>
      <c r="AN111" s="48"/>
      <c r="AO111" s="48"/>
      <c r="AP111" s="48" t="str">
        <f>'4. Inköpsdata'!E111</f>
        <v>ST</v>
      </c>
      <c r="AQ111" s="51">
        <f>'4. Inköpsdata'!G111</f>
        <v>1</v>
      </c>
      <c r="AR111" s="27" t="str">
        <f>TRIM('APH Kategorichef'!N111)</f>
        <v/>
      </c>
      <c r="AS111" s="118"/>
      <c r="AT111" s="48" t="str">
        <f>LEFT('1. Artikeldata Grund'!H111,2)</f>
        <v>Vä</v>
      </c>
      <c r="AU111" s="27" t="str" cm="1">
        <f t="array" ref="AU111">_xlfn.IFS('1. Artikeldata Grund'!I111="","",'1. Artikeldata Grund'!I111=Tabeller!$I$3,"",'1. Artikeldata Grund'!I111=Tabeller!$I$4,"",'1. Artikeldata Grund'!I111=Tabeller!$I$5,LEFT('1. Artikeldata Grund'!I111,1),'1. Artikeldata Grund'!I111=Tabeller!$I$6,LEFT('1. Artikeldata Grund'!I111,1))</f>
        <v/>
      </c>
      <c r="AV111" s="27" t="str" cm="1">
        <f t="array" ref="AV111">_xlfn.IFS('1. Artikeldata Grund'!J111="","",'1. Artikeldata Grund'!J111=Tabeller!$J$3,"",'1. Artikeldata Grund'!J111=Tabeller!$J$4,"",'1. Artikeldata Grund'!J111=Tabeller!$J$5,LEFT('1. Artikeldata Grund'!J111,1),'1. Artikeldata Grund'!J111=Tabeller!$J$6,LEFT('1. Artikeldata Grund'!J111,1),'1. Artikeldata Grund'!J111=Tabeller!$J$7,LEFT('1. Artikeldata Grund'!J111,1))</f>
        <v/>
      </c>
      <c r="AW111" s="27"/>
      <c r="AX111" s="27">
        <f>IF('APH Kategorichef'!J111=Tabeller!$AH$4,2,1)</f>
        <v>1</v>
      </c>
      <c r="AY111" s="27" t="str" cm="1">
        <f t="array" ref="AY111">IF('APH Kategorichef'!J111=Tabeller!$AH$4,99,IFERROR(_xlfn.IFS('4. Inköpsdata'!L111=25%,41,'4. Inköpsdata'!L111=12%,42,'4. Inköpsdata'!L111=6%,43,'4. Inköpsdata'!L111="Momsfritt",38),""))</f>
        <v/>
      </c>
      <c r="AZ111" s="52" t="e">
        <f>IF('APH Kategorichef'!J111=Tabeller!$AH$4,'4. Inköpsdata'!J111,ROUND('APH Kategorichef'!AA111,2))</f>
        <v>#VALUE!</v>
      </c>
      <c r="BA111" s="52" t="e">
        <f>IF('APH Kategorichef'!J111=Tabeller!$AH$4,0.01,ROUND('4. Inköpsdata'!J111,2))</f>
        <v>#VALUE!</v>
      </c>
      <c r="BB111" s="27" t="str">
        <f>TRIM(RIGHT('1. Artikeldata Grund'!G111,2))</f>
        <v/>
      </c>
      <c r="BC111" s="136"/>
      <c r="BD111" s="48" t="s">
        <v>182</v>
      </c>
      <c r="BE111" s="119"/>
      <c r="BF111" s="50" t="s">
        <v>184</v>
      </c>
      <c r="BG111" s="136"/>
      <c r="BH111" s="52"/>
      <c r="BI111" s="52"/>
      <c r="BJ111" s="52"/>
      <c r="BK111" s="52"/>
      <c r="BL111" s="53" t="s">
        <v>185</v>
      </c>
      <c r="BM111" s="452" t="str">
        <f>TRIM('1. Artikeldata Grund'!D111)</f>
        <v/>
      </c>
    </row>
    <row r="112" spans="1:65" x14ac:dyDescent="0.25">
      <c r="A112" s="21">
        <v>108</v>
      </c>
      <c r="B112" s="528" t="str">
        <f>'APH Kategorichef'!H112</f>
        <v>Välj…</v>
      </c>
      <c r="C112" s="528" t="str">
        <f>'APH Kategorichef'!J112</f>
        <v>Välj…</v>
      </c>
      <c r="D112" s="46">
        <f>'APH Kategorichef'!D112</f>
        <v>0</v>
      </c>
      <c r="E112" s="47" t="str">
        <f>TRIM(LEFT('1. Artikeldata Grund'!E112,30))</f>
        <v/>
      </c>
      <c r="F112" s="404" t="str">
        <f>IFERROR(TRIM(RIGHT('1. Artikeldata Grund'!E112,LEN('1. Artikeldata Grund'!E112)-30)),"")</f>
        <v/>
      </c>
      <c r="G112" s="48" t="str">
        <f>TRIM('APH Kategorichef'!K112)</f>
        <v>Välj….</v>
      </c>
      <c r="H112" s="27">
        <f>'APH Kategorichef'!L112</f>
        <v>910</v>
      </c>
      <c r="I112" s="27">
        <v>99</v>
      </c>
      <c r="J112" s="117"/>
      <c r="K112" s="48" t="s">
        <v>181</v>
      </c>
      <c r="L112" s="48" t="str">
        <f>IF('APH MD APH Specifika'!BD112="J","J","N")</f>
        <v>N</v>
      </c>
      <c r="M112" s="118"/>
      <c r="N112" s="48" t="s">
        <v>182</v>
      </c>
      <c r="O112" s="119"/>
      <c r="P112" s="48" t="s">
        <v>183</v>
      </c>
      <c r="Q112" s="27">
        <v>0</v>
      </c>
      <c r="R112" s="117"/>
      <c r="S112" s="117"/>
      <c r="T112" s="117"/>
      <c r="U112" s="117"/>
      <c r="V112" s="117"/>
      <c r="W112" s="27">
        <v>1</v>
      </c>
      <c r="X112" s="27">
        <v>1</v>
      </c>
      <c r="Y112" s="48" t="s">
        <v>182</v>
      </c>
      <c r="Z112" s="48" t="s">
        <v>182</v>
      </c>
      <c r="AA112" s="48" t="s">
        <v>182</v>
      </c>
      <c r="AB112" s="119"/>
      <c r="AC112" s="119"/>
      <c r="AD112" s="119"/>
      <c r="AE112" s="119"/>
      <c r="AF112" s="119"/>
      <c r="AG112" s="119"/>
      <c r="AH112" s="48" t="s">
        <v>182</v>
      </c>
      <c r="AI112" s="27" t="str">
        <f>TRIM(LEFT('1. Artikeldata Grund'!G112,6))</f>
        <v/>
      </c>
      <c r="AJ112" s="491" cm="1">
        <f t="array" ref="AJ112">_xlfn.IFS(AV112="1",20,AV112="2",20,AV112="3",20,AV112="0",99,AV112="",99)</f>
        <v>99</v>
      </c>
      <c r="AK112" s="50" t="s">
        <v>184</v>
      </c>
      <c r="AL112" s="50" t="s">
        <v>184</v>
      </c>
      <c r="AM112" s="117"/>
      <c r="AN112" s="48"/>
      <c r="AO112" s="48"/>
      <c r="AP112" s="48" t="str">
        <f>'4. Inköpsdata'!E112</f>
        <v>ST</v>
      </c>
      <c r="AQ112" s="51">
        <f>'4. Inköpsdata'!G112</f>
        <v>1</v>
      </c>
      <c r="AR112" s="27" t="str">
        <f>TRIM('APH Kategorichef'!N112)</f>
        <v/>
      </c>
      <c r="AS112" s="118"/>
      <c r="AT112" s="48" t="str">
        <f>LEFT('1. Artikeldata Grund'!H112,2)</f>
        <v>Vä</v>
      </c>
      <c r="AU112" s="27" t="str" cm="1">
        <f t="array" ref="AU112">_xlfn.IFS('1. Artikeldata Grund'!I112="","",'1. Artikeldata Grund'!I112=Tabeller!$I$3,"",'1. Artikeldata Grund'!I112=Tabeller!$I$4,"",'1. Artikeldata Grund'!I112=Tabeller!$I$5,LEFT('1. Artikeldata Grund'!I112,1),'1. Artikeldata Grund'!I112=Tabeller!$I$6,LEFT('1. Artikeldata Grund'!I112,1))</f>
        <v/>
      </c>
      <c r="AV112" s="27" t="str" cm="1">
        <f t="array" ref="AV112">_xlfn.IFS('1. Artikeldata Grund'!J112="","",'1. Artikeldata Grund'!J112=Tabeller!$J$3,"",'1. Artikeldata Grund'!J112=Tabeller!$J$4,"",'1. Artikeldata Grund'!J112=Tabeller!$J$5,LEFT('1. Artikeldata Grund'!J112,1),'1. Artikeldata Grund'!J112=Tabeller!$J$6,LEFT('1. Artikeldata Grund'!J112,1),'1. Artikeldata Grund'!J112=Tabeller!$J$7,LEFT('1. Artikeldata Grund'!J112,1))</f>
        <v/>
      </c>
      <c r="AW112" s="27"/>
      <c r="AX112" s="27">
        <f>IF('APH Kategorichef'!J112=Tabeller!$AH$4,2,1)</f>
        <v>1</v>
      </c>
      <c r="AY112" s="27" t="str" cm="1">
        <f t="array" ref="AY112">IF('APH Kategorichef'!J112=Tabeller!$AH$4,99,IFERROR(_xlfn.IFS('4. Inköpsdata'!L112=25%,41,'4. Inköpsdata'!L112=12%,42,'4. Inköpsdata'!L112=6%,43,'4. Inköpsdata'!L112="Momsfritt",38),""))</f>
        <v/>
      </c>
      <c r="AZ112" s="52" t="e">
        <f>IF('APH Kategorichef'!J112=Tabeller!$AH$4,'4. Inköpsdata'!J112,ROUND('APH Kategorichef'!AA112,2))</f>
        <v>#VALUE!</v>
      </c>
      <c r="BA112" s="52" t="e">
        <f>IF('APH Kategorichef'!J112=Tabeller!$AH$4,0.01,ROUND('4. Inköpsdata'!J112,2))</f>
        <v>#VALUE!</v>
      </c>
      <c r="BB112" s="27" t="str">
        <f>TRIM(RIGHT('1. Artikeldata Grund'!G112,2))</f>
        <v/>
      </c>
      <c r="BC112" s="136"/>
      <c r="BD112" s="48" t="s">
        <v>182</v>
      </c>
      <c r="BE112" s="119"/>
      <c r="BF112" s="50" t="s">
        <v>184</v>
      </c>
      <c r="BG112" s="136"/>
      <c r="BH112" s="52"/>
      <c r="BI112" s="52"/>
      <c r="BJ112" s="52"/>
      <c r="BK112" s="52"/>
      <c r="BL112" s="53" t="s">
        <v>185</v>
      </c>
      <c r="BM112" s="452" t="str">
        <f>TRIM('1. Artikeldata Grund'!D112)</f>
        <v/>
      </c>
    </row>
    <row r="113" spans="1:65" x14ac:dyDescent="0.25">
      <c r="A113" s="21">
        <v>109</v>
      </c>
      <c r="B113" s="528" t="str">
        <f>'APH Kategorichef'!H113</f>
        <v>Välj…</v>
      </c>
      <c r="C113" s="528" t="str">
        <f>'APH Kategorichef'!J113</f>
        <v>Välj…</v>
      </c>
      <c r="D113" s="46">
        <f>'APH Kategorichef'!D113</f>
        <v>0</v>
      </c>
      <c r="E113" s="47" t="str">
        <f>TRIM(LEFT('1. Artikeldata Grund'!E113,30))</f>
        <v/>
      </c>
      <c r="F113" s="404" t="str">
        <f>IFERROR(TRIM(RIGHT('1. Artikeldata Grund'!E113,LEN('1. Artikeldata Grund'!E113)-30)),"")</f>
        <v/>
      </c>
      <c r="G113" s="48" t="str">
        <f>TRIM('APH Kategorichef'!K113)</f>
        <v>Välj….</v>
      </c>
      <c r="H113" s="27">
        <f>'APH Kategorichef'!L113</f>
        <v>910</v>
      </c>
      <c r="I113" s="27">
        <v>99</v>
      </c>
      <c r="J113" s="117"/>
      <c r="K113" s="48" t="s">
        <v>181</v>
      </c>
      <c r="L113" s="48" t="str">
        <f>IF('APH MD APH Specifika'!BD113="J","J","N")</f>
        <v>N</v>
      </c>
      <c r="M113" s="118"/>
      <c r="N113" s="48" t="s">
        <v>182</v>
      </c>
      <c r="O113" s="119"/>
      <c r="P113" s="48" t="s">
        <v>183</v>
      </c>
      <c r="Q113" s="27">
        <v>0</v>
      </c>
      <c r="R113" s="117"/>
      <c r="S113" s="117"/>
      <c r="T113" s="117"/>
      <c r="U113" s="117"/>
      <c r="V113" s="117"/>
      <c r="W113" s="27">
        <v>1</v>
      </c>
      <c r="X113" s="27">
        <v>1</v>
      </c>
      <c r="Y113" s="48" t="s">
        <v>182</v>
      </c>
      <c r="Z113" s="48" t="s">
        <v>182</v>
      </c>
      <c r="AA113" s="48" t="s">
        <v>182</v>
      </c>
      <c r="AB113" s="119"/>
      <c r="AC113" s="119"/>
      <c r="AD113" s="119"/>
      <c r="AE113" s="119"/>
      <c r="AF113" s="119"/>
      <c r="AG113" s="119"/>
      <c r="AH113" s="48" t="s">
        <v>182</v>
      </c>
      <c r="AI113" s="27" t="str">
        <f>TRIM(LEFT('1. Artikeldata Grund'!G113,6))</f>
        <v/>
      </c>
      <c r="AJ113" s="491" cm="1">
        <f t="array" ref="AJ113">_xlfn.IFS(AV113="1",20,AV113="2",20,AV113="3",20,AV113="0",99,AV113="",99)</f>
        <v>99</v>
      </c>
      <c r="AK113" s="50" t="s">
        <v>184</v>
      </c>
      <c r="AL113" s="50" t="s">
        <v>184</v>
      </c>
      <c r="AM113" s="117"/>
      <c r="AN113" s="48"/>
      <c r="AO113" s="48"/>
      <c r="AP113" s="48" t="str">
        <f>'4. Inköpsdata'!E113</f>
        <v>ST</v>
      </c>
      <c r="AQ113" s="51">
        <f>'4. Inköpsdata'!G113</f>
        <v>1</v>
      </c>
      <c r="AR113" s="27" t="str">
        <f>TRIM('APH Kategorichef'!N113)</f>
        <v/>
      </c>
      <c r="AS113" s="118"/>
      <c r="AT113" s="48" t="str">
        <f>LEFT('1. Artikeldata Grund'!H113,2)</f>
        <v>Vä</v>
      </c>
      <c r="AU113" s="27" t="str" cm="1">
        <f t="array" ref="AU113">_xlfn.IFS('1. Artikeldata Grund'!I113="","",'1. Artikeldata Grund'!I113=Tabeller!$I$3,"",'1. Artikeldata Grund'!I113=Tabeller!$I$4,"",'1. Artikeldata Grund'!I113=Tabeller!$I$5,LEFT('1. Artikeldata Grund'!I113,1),'1. Artikeldata Grund'!I113=Tabeller!$I$6,LEFT('1. Artikeldata Grund'!I113,1))</f>
        <v/>
      </c>
      <c r="AV113" s="27" t="str" cm="1">
        <f t="array" ref="AV113">_xlfn.IFS('1. Artikeldata Grund'!J113="","",'1. Artikeldata Grund'!J113=Tabeller!$J$3,"",'1. Artikeldata Grund'!J113=Tabeller!$J$4,"",'1. Artikeldata Grund'!J113=Tabeller!$J$5,LEFT('1. Artikeldata Grund'!J113,1),'1. Artikeldata Grund'!J113=Tabeller!$J$6,LEFT('1. Artikeldata Grund'!J113,1),'1. Artikeldata Grund'!J113=Tabeller!$J$7,LEFT('1. Artikeldata Grund'!J113,1))</f>
        <v/>
      </c>
      <c r="AW113" s="27"/>
      <c r="AX113" s="27">
        <f>IF('APH Kategorichef'!J113=Tabeller!$AH$4,2,1)</f>
        <v>1</v>
      </c>
      <c r="AY113" s="27" t="str" cm="1">
        <f t="array" ref="AY113">IF('APH Kategorichef'!J113=Tabeller!$AH$4,99,IFERROR(_xlfn.IFS('4. Inköpsdata'!L113=25%,41,'4. Inköpsdata'!L113=12%,42,'4. Inköpsdata'!L113=6%,43,'4. Inköpsdata'!L113="Momsfritt",38),""))</f>
        <v/>
      </c>
      <c r="AZ113" s="52" t="e">
        <f>IF('APH Kategorichef'!J113=Tabeller!$AH$4,'4. Inköpsdata'!J113,ROUND('APH Kategorichef'!AA113,2))</f>
        <v>#VALUE!</v>
      </c>
      <c r="BA113" s="52" t="e">
        <f>IF('APH Kategorichef'!J113=Tabeller!$AH$4,0.01,ROUND('4. Inköpsdata'!J113,2))</f>
        <v>#VALUE!</v>
      </c>
      <c r="BB113" s="27" t="str">
        <f>TRIM(RIGHT('1. Artikeldata Grund'!G113,2))</f>
        <v/>
      </c>
      <c r="BC113" s="136"/>
      <c r="BD113" s="48" t="s">
        <v>182</v>
      </c>
      <c r="BE113" s="119"/>
      <c r="BF113" s="50" t="s">
        <v>184</v>
      </c>
      <c r="BG113" s="136"/>
      <c r="BH113" s="52"/>
      <c r="BI113" s="52"/>
      <c r="BJ113" s="52"/>
      <c r="BK113" s="52"/>
      <c r="BL113" s="53" t="s">
        <v>185</v>
      </c>
      <c r="BM113" s="452" t="str">
        <f>TRIM('1. Artikeldata Grund'!D113)</f>
        <v/>
      </c>
    </row>
    <row r="114" spans="1:65" x14ac:dyDescent="0.25">
      <c r="A114" s="21">
        <v>110</v>
      </c>
      <c r="B114" s="528" t="str">
        <f>'APH Kategorichef'!H114</f>
        <v>Välj…</v>
      </c>
      <c r="C114" s="528" t="str">
        <f>'APH Kategorichef'!J114</f>
        <v>Välj…</v>
      </c>
      <c r="D114" s="46">
        <f>'APH Kategorichef'!D114</f>
        <v>0</v>
      </c>
      <c r="E114" s="47" t="str">
        <f>TRIM(LEFT('1. Artikeldata Grund'!E114,30))</f>
        <v/>
      </c>
      <c r="F114" s="404" t="str">
        <f>IFERROR(TRIM(RIGHT('1. Artikeldata Grund'!E114,LEN('1. Artikeldata Grund'!E114)-30)),"")</f>
        <v/>
      </c>
      <c r="G114" s="48" t="str">
        <f>TRIM('APH Kategorichef'!K114)</f>
        <v>Välj….</v>
      </c>
      <c r="H114" s="27">
        <f>'APH Kategorichef'!L114</f>
        <v>910</v>
      </c>
      <c r="I114" s="27">
        <v>99</v>
      </c>
      <c r="J114" s="117"/>
      <c r="K114" s="48" t="s">
        <v>181</v>
      </c>
      <c r="L114" s="48" t="str">
        <f>IF('APH MD APH Specifika'!BD114="J","J","N")</f>
        <v>N</v>
      </c>
      <c r="M114" s="118"/>
      <c r="N114" s="48" t="s">
        <v>182</v>
      </c>
      <c r="O114" s="119"/>
      <c r="P114" s="48" t="s">
        <v>183</v>
      </c>
      <c r="Q114" s="27">
        <v>0</v>
      </c>
      <c r="R114" s="117"/>
      <c r="S114" s="117"/>
      <c r="T114" s="117"/>
      <c r="U114" s="117"/>
      <c r="V114" s="117"/>
      <c r="W114" s="27">
        <v>1</v>
      </c>
      <c r="X114" s="27">
        <v>1</v>
      </c>
      <c r="Y114" s="48" t="s">
        <v>182</v>
      </c>
      <c r="Z114" s="48" t="s">
        <v>182</v>
      </c>
      <c r="AA114" s="48" t="s">
        <v>182</v>
      </c>
      <c r="AB114" s="119"/>
      <c r="AC114" s="119"/>
      <c r="AD114" s="119"/>
      <c r="AE114" s="119"/>
      <c r="AF114" s="119"/>
      <c r="AG114" s="119"/>
      <c r="AH114" s="48" t="s">
        <v>182</v>
      </c>
      <c r="AI114" s="27" t="str">
        <f>TRIM(LEFT('1. Artikeldata Grund'!G114,6))</f>
        <v/>
      </c>
      <c r="AJ114" s="491" cm="1">
        <f t="array" ref="AJ114">_xlfn.IFS(AV114="1",20,AV114="2",20,AV114="3",20,AV114="0",99,AV114="",99)</f>
        <v>99</v>
      </c>
      <c r="AK114" s="50" t="s">
        <v>184</v>
      </c>
      <c r="AL114" s="50" t="s">
        <v>184</v>
      </c>
      <c r="AM114" s="117"/>
      <c r="AN114" s="48"/>
      <c r="AO114" s="48"/>
      <c r="AP114" s="48" t="str">
        <f>'4. Inköpsdata'!E114</f>
        <v>ST</v>
      </c>
      <c r="AQ114" s="51">
        <f>'4. Inköpsdata'!G114</f>
        <v>1</v>
      </c>
      <c r="AR114" s="27" t="str">
        <f>TRIM('APH Kategorichef'!N114)</f>
        <v/>
      </c>
      <c r="AS114" s="118"/>
      <c r="AT114" s="48" t="str">
        <f>LEFT('1. Artikeldata Grund'!H114,2)</f>
        <v>Vä</v>
      </c>
      <c r="AU114" s="27" t="str" cm="1">
        <f t="array" ref="AU114">_xlfn.IFS('1. Artikeldata Grund'!I114="","",'1. Artikeldata Grund'!I114=Tabeller!$I$3,"",'1. Artikeldata Grund'!I114=Tabeller!$I$4,"",'1. Artikeldata Grund'!I114=Tabeller!$I$5,LEFT('1. Artikeldata Grund'!I114,1),'1. Artikeldata Grund'!I114=Tabeller!$I$6,LEFT('1. Artikeldata Grund'!I114,1))</f>
        <v/>
      </c>
      <c r="AV114" s="27" t="str" cm="1">
        <f t="array" ref="AV114">_xlfn.IFS('1. Artikeldata Grund'!J114="","",'1. Artikeldata Grund'!J114=Tabeller!$J$3,"",'1. Artikeldata Grund'!J114=Tabeller!$J$4,"",'1. Artikeldata Grund'!J114=Tabeller!$J$5,LEFT('1. Artikeldata Grund'!J114,1),'1. Artikeldata Grund'!J114=Tabeller!$J$6,LEFT('1. Artikeldata Grund'!J114,1),'1. Artikeldata Grund'!J114=Tabeller!$J$7,LEFT('1. Artikeldata Grund'!J114,1))</f>
        <v/>
      </c>
      <c r="AW114" s="27"/>
      <c r="AX114" s="27">
        <f>IF('APH Kategorichef'!J114=Tabeller!$AH$4,2,1)</f>
        <v>1</v>
      </c>
      <c r="AY114" s="27" t="str" cm="1">
        <f t="array" ref="AY114">IF('APH Kategorichef'!J114=Tabeller!$AH$4,99,IFERROR(_xlfn.IFS('4. Inköpsdata'!L114=25%,41,'4. Inköpsdata'!L114=12%,42,'4. Inköpsdata'!L114=6%,43,'4. Inköpsdata'!L114="Momsfritt",38),""))</f>
        <v/>
      </c>
      <c r="AZ114" s="52" t="e">
        <f>IF('APH Kategorichef'!J114=Tabeller!$AH$4,'4. Inköpsdata'!J114,ROUND('APH Kategorichef'!AA114,2))</f>
        <v>#VALUE!</v>
      </c>
      <c r="BA114" s="52" t="e">
        <f>IF('APH Kategorichef'!J114=Tabeller!$AH$4,0.01,ROUND('4. Inköpsdata'!J114,2))</f>
        <v>#VALUE!</v>
      </c>
      <c r="BB114" s="27" t="str">
        <f>TRIM(RIGHT('1. Artikeldata Grund'!G114,2))</f>
        <v/>
      </c>
      <c r="BC114" s="136"/>
      <c r="BD114" s="48" t="s">
        <v>182</v>
      </c>
      <c r="BE114" s="119"/>
      <c r="BF114" s="50" t="s">
        <v>184</v>
      </c>
      <c r="BG114" s="136"/>
      <c r="BH114" s="52"/>
      <c r="BI114" s="52"/>
      <c r="BJ114" s="52"/>
      <c r="BK114" s="52"/>
      <c r="BL114" s="53" t="s">
        <v>185</v>
      </c>
      <c r="BM114" s="452" t="str">
        <f>TRIM('1. Artikeldata Grund'!D114)</f>
        <v/>
      </c>
    </row>
    <row r="115" spans="1:65" x14ac:dyDescent="0.25">
      <c r="A115" s="21">
        <v>111</v>
      </c>
      <c r="B115" s="528" t="str">
        <f>'APH Kategorichef'!H115</f>
        <v>Välj…</v>
      </c>
      <c r="C115" s="528" t="str">
        <f>'APH Kategorichef'!J115</f>
        <v>Välj…</v>
      </c>
      <c r="D115" s="46">
        <f>'APH Kategorichef'!D115</f>
        <v>0</v>
      </c>
      <c r="E115" s="47" t="str">
        <f>TRIM(LEFT('1. Artikeldata Grund'!E115,30))</f>
        <v/>
      </c>
      <c r="F115" s="404" t="str">
        <f>IFERROR(TRIM(RIGHT('1. Artikeldata Grund'!E115,LEN('1. Artikeldata Grund'!E115)-30)),"")</f>
        <v/>
      </c>
      <c r="G115" s="48" t="str">
        <f>TRIM('APH Kategorichef'!K115)</f>
        <v>Välj….</v>
      </c>
      <c r="H115" s="27">
        <f>'APH Kategorichef'!L115</f>
        <v>910</v>
      </c>
      <c r="I115" s="27">
        <v>99</v>
      </c>
      <c r="J115" s="117"/>
      <c r="K115" s="48" t="s">
        <v>181</v>
      </c>
      <c r="L115" s="48" t="str">
        <f>IF('APH MD APH Specifika'!BD115="J","J","N")</f>
        <v>N</v>
      </c>
      <c r="M115" s="118"/>
      <c r="N115" s="48" t="s">
        <v>182</v>
      </c>
      <c r="O115" s="119"/>
      <c r="P115" s="48" t="s">
        <v>183</v>
      </c>
      <c r="Q115" s="27">
        <v>0</v>
      </c>
      <c r="R115" s="117"/>
      <c r="S115" s="117"/>
      <c r="T115" s="117"/>
      <c r="U115" s="117"/>
      <c r="V115" s="117"/>
      <c r="W115" s="27">
        <v>1</v>
      </c>
      <c r="X115" s="27">
        <v>1</v>
      </c>
      <c r="Y115" s="48" t="s">
        <v>182</v>
      </c>
      <c r="Z115" s="48" t="s">
        <v>182</v>
      </c>
      <c r="AA115" s="48" t="s">
        <v>182</v>
      </c>
      <c r="AB115" s="119"/>
      <c r="AC115" s="119"/>
      <c r="AD115" s="119"/>
      <c r="AE115" s="119"/>
      <c r="AF115" s="119"/>
      <c r="AG115" s="119"/>
      <c r="AH115" s="48" t="s">
        <v>182</v>
      </c>
      <c r="AI115" s="27" t="str">
        <f>TRIM(LEFT('1. Artikeldata Grund'!G115,6))</f>
        <v/>
      </c>
      <c r="AJ115" s="491" cm="1">
        <f t="array" ref="AJ115">_xlfn.IFS(AV115="1",20,AV115="2",20,AV115="3",20,AV115="0",99,AV115="",99)</f>
        <v>99</v>
      </c>
      <c r="AK115" s="50" t="s">
        <v>184</v>
      </c>
      <c r="AL115" s="50" t="s">
        <v>184</v>
      </c>
      <c r="AM115" s="117"/>
      <c r="AN115" s="48"/>
      <c r="AO115" s="48"/>
      <c r="AP115" s="48" t="str">
        <f>'4. Inköpsdata'!E115</f>
        <v>ST</v>
      </c>
      <c r="AQ115" s="51">
        <f>'4. Inköpsdata'!G115</f>
        <v>1</v>
      </c>
      <c r="AR115" s="27" t="str">
        <f>TRIM('APH Kategorichef'!N115)</f>
        <v/>
      </c>
      <c r="AS115" s="118"/>
      <c r="AT115" s="48" t="str">
        <f>LEFT('1. Artikeldata Grund'!H115,2)</f>
        <v>Vä</v>
      </c>
      <c r="AU115" s="27" t="str" cm="1">
        <f t="array" ref="AU115">_xlfn.IFS('1. Artikeldata Grund'!I115="","",'1. Artikeldata Grund'!I115=Tabeller!$I$3,"",'1. Artikeldata Grund'!I115=Tabeller!$I$4,"",'1. Artikeldata Grund'!I115=Tabeller!$I$5,LEFT('1. Artikeldata Grund'!I115,1),'1. Artikeldata Grund'!I115=Tabeller!$I$6,LEFT('1. Artikeldata Grund'!I115,1))</f>
        <v/>
      </c>
      <c r="AV115" s="27" t="str" cm="1">
        <f t="array" ref="AV115">_xlfn.IFS('1. Artikeldata Grund'!J115="","",'1. Artikeldata Grund'!J115=Tabeller!$J$3,"",'1. Artikeldata Grund'!J115=Tabeller!$J$4,"",'1. Artikeldata Grund'!J115=Tabeller!$J$5,LEFT('1. Artikeldata Grund'!J115,1),'1. Artikeldata Grund'!J115=Tabeller!$J$6,LEFT('1. Artikeldata Grund'!J115,1),'1. Artikeldata Grund'!J115=Tabeller!$J$7,LEFT('1. Artikeldata Grund'!J115,1))</f>
        <v/>
      </c>
      <c r="AW115" s="27"/>
      <c r="AX115" s="27">
        <f>IF('APH Kategorichef'!J115=Tabeller!$AH$4,2,1)</f>
        <v>1</v>
      </c>
      <c r="AY115" s="27" t="str" cm="1">
        <f t="array" ref="AY115">IF('APH Kategorichef'!J115=Tabeller!$AH$4,99,IFERROR(_xlfn.IFS('4. Inköpsdata'!L115=25%,41,'4. Inköpsdata'!L115=12%,42,'4. Inköpsdata'!L115=6%,43,'4. Inköpsdata'!L115="Momsfritt",38),""))</f>
        <v/>
      </c>
      <c r="AZ115" s="52" t="e">
        <f>IF('APH Kategorichef'!J115=Tabeller!$AH$4,'4. Inköpsdata'!J115,ROUND('APH Kategorichef'!AA115,2))</f>
        <v>#VALUE!</v>
      </c>
      <c r="BA115" s="52" t="e">
        <f>IF('APH Kategorichef'!J115=Tabeller!$AH$4,0.01,ROUND('4. Inköpsdata'!J115,2))</f>
        <v>#VALUE!</v>
      </c>
      <c r="BB115" s="27" t="str">
        <f>TRIM(RIGHT('1. Artikeldata Grund'!G115,2))</f>
        <v/>
      </c>
      <c r="BC115" s="136"/>
      <c r="BD115" s="48" t="s">
        <v>182</v>
      </c>
      <c r="BE115" s="119"/>
      <c r="BF115" s="50" t="s">
        <v>184</v>
      </c>
      <c r="BG115" s="136"/>
      <c r="BH115" s="52"/>
      <c r="BI115" s="52"/>
      <c r="BJ115" s="52"/>
      <c r="BK115" s="52"/>
      <c r="BL115" s="53" t="s">
        <v>185</v>
      </c>
      <c r="BM115" s="452" t="str">
        <f>TRIM('1. Artikeldata Grund'!D115)</f>
        <v/>
      </c>
    </row>
    <row r="116" spans="1:65" x14ac:dyDescent="0.25">
      <c r="A116" s="21">
        <v>112</v>
      </c>
      <c r="B116" s="528" t="str">
        <f>'APH Kategorichef'!H116</f>
        <v>Välj…</v>
      </c>
      <c r="C116" s="528" t="str">
        <f>'APH Kategorichef'!J116</f>
        <v>Välj…</v>
      </c>
      <c r="D116" s="46">
        <f>'APH Kategorichef'!D116</f>
        <v>0</v>
      </c>
      <c r="E116" s="47" t="str">
        <f>TRIM(LEFT('1. Artikeldata Grund'!E116,30))</f>
        <v/>
      </c>
      <c r="F116" s="404" t="str">
        <f>IFERROR(TRIM(RIGHT('1. Artikeldata Grund'!E116,LEN('1. Artikeldata Grund'!E116)-30)),"")</f>
        <v/>
      </c>
      <c r="G116" s="48" t="str">
        <f>TRIM('APH Kategorichef'!K116)</f>
        <v>Välj….</v>
      </c>
      <c r="H116" s="27">
        <f>'APH Kategorichef'!L116</f>
        <v>910</v>
      </c>
      <c r="I116" s="27">
        <v>99</v>
      </c>
      <c r="J116" s="117"/>
      <c r="K116" s="48" t="s">
        <v>181</v>
      </c>
      <c r="L116" s="48" t="str">
        <f>IF('APH MD APH Specifika'!BD116="J","J","N")</f>
        <v>N</v>
      </c>
      <c r="M116" s="118"/>
      <c r="N116" s="48" t="s">
        <v>182</v>
      </c>
      <c r="O116" s="119"/>
      <c r="P116" s="48" t="s">
        <v>183</v>
      </c>
      <c r="Q116" s="27">
        <v>0</v>
      </c>
      <c r="R116" s="117"/>
      <c r="S116" s="117"/>
      <c r="T116" s="117"/>
      <c r="U116" s="117"/>
      <c r="V116" s="117"/>
      <c r="W116" s="27">
        <v>1</v>
      </c>
      <c r="X116" s="27">
        <v>1</v>
      </c>
      <c r="Y116" s="48" t="s">
        <v>182</v>
      </c>
      <c r="Z116" s="48" t="s">
        <v>182</v>
      </c>
      <c r="AA116" s="48" t="s">
        <v>182</v>
      </c>
      <c r="AB116" s="119"/>
      <c r="AC116" s="119"/>
      <c r="AD116" s="119"/>
      <c r="AE116" s="119"/>
      <c r="AF116" s="119"/>
      <c r="AG116" s="119"/>
      <c r="AH116" s="48" t="s">
        <v>182</v>
      </c>
      <c r="AI116" s="27" t="str">
        <f>TRIM(LEFT('1. Artikeldata Grund'!G116,6))</f>
        <v/>
      </c>
      <c r="AJ116" s="491" cm="1">
        <f t="array" ref="AJ116">_xlfn.IFS(AV116="1",20,AV116="2",20,AV116="3",20,AV116="0",99,AV116="",99)</f>
        <v>99</v>
      </c>
      <c r="AK116" s="50" t="s">
        <v>184</v>
      </c>
      <c r="AL116" s="50" t="s">
        <v>184</v>
      </c>
      <c r="AM116" s="117"/>
      <c r="AN116" s="48"/>
      <c r="AO116" s="48"/>
      <c r="AP116" s="48" t="str">
        <f>'4. Inköpsdata'!E116</f>
        <v>ST</v>
      </c>
      <c r="AQ116" s="51">
        <f>'4. Inköpsdata'!G116</f>
        <v>1</v>
      </c>
      <c r="AR116" s="27" t="str">
        <f>TRIM('APH Kategorichef'!N116)</f>
        <v/>
      </c>
      <c r="AS116" s="118"/>
      <c r="AT116" s="48" t="str">
        <f>LEFT('1. Artikeldata Grund'!H116,2)</f>
        <v>Vä</v>
      </c>
      <c r="AU116" s="27" t="str" cm="1">
        <f t="array" ref="AU116">_xlfn.IFS('1. Artikeldata Grund'!I116="","",'1. Artikeldata Grund'!I116=Tabeller!$I$3,"",'1. Artikeldata Grund'!I116=Tabeller!$I$4,"",'1. Artikeldata Grund'!I116=Tabeller!$I$5,LEFT('1. Artikeldata Grund'!I116,1),'1. Artikeldata Grund'!I116=Tabeller!$I$6,LEFT('1. Artikeldata Grund'!I116,1))</f>
        <v/>
      </c>
      <c r="AV116" s="27" t="str" cm="1">
        <f t="array" ref="AV116">_xlfn.IFS('1. Artikeldata Grund'!J116="","",'1. Artikeldata Grund'!J116=Tabeller!$J$3,"",'1. Artikeldata Grund'!J116=Tabeller!$J$4,"",'1. Artikeldata Grund'!J116=Tabeller!$J$5,LEFT('1. Artikeldata Grund'!J116,1),'1. Artikeldata Grund'!J116=Tabeller!$J$6,LEFT('1. Artikeldata Grund'!J116,1),'1. Artikeldata Grund'!J116=Tabeller!$J$7,LEFT('1. Artikeldata Grund'!J116,1))</f>
        <v/>
      </c>
      <c r="AW116" s="27"/>
      <c r="AX116" s="27">
        <f>IF('APH Kategorichef'!J116=Tabeller!$AH$4,2,1)</f>
        <v>1</v>
      </c>
      <c r="AY116" s="27" t="str" cm="1">
        <f t="array" ref="AY116">IF('APH Kategorichef'!J116=Tabeller!$AH$4,99,IFERROR(_xlfn.IFS('4. Inköpsdata'!L116=25%,41,'4. Inköpsdata'!L116=12%,42,'4. Inköpsdata'!L116=6%,43,'4. Inköpsdata'!L116="Momsfritt",38),""))</f>
        <v/>
      </c>
      <c r="AZ116" s="52" t="e">
        <f>IF('APH Kategorichef'!J116=Tabeller!$AH$4,'4. Inköpsdata'!J116,ROUND('APH Kategorichef'!AA116,2))</f>
        <v>#VALUE!</v>
      </c>
      <c r="BA116" s="52" t="e">
        <f>IF('APH Kategorichef'!J116=Tabeller!$AH$4,0.01,ROUND('4. Inköpsdata'!J116,2))</f>
        <v>#VALUE!</v>
      </c>
      <c r="BB116" s="27" t="str">
        <f>TRIM(RIGHT('1. Artikeldata Grund'!G116,2))</f>
        <v/>
      </c>
      <c r="BC116" s="136"/>
      <c r="BD116" s="48" t="s">
        <v>182</v>
      </c>
      <c r="BE116" s="119"/>
      <c r="BF116" s="50" t="s">
        <v>184</v>
      </c>
      <c r="BG116" s="136"/>
      <c r="BH116" s="52"/>
      <c r="BI116" s="52"/>
      <c r="BJ116" s="52"/>
      <c r="BK116" s="52"/>
      <c r="BL116" s="53" t="s">
        <v>185</v>
      </c>
      <c r="BM116" s="452" t="str">
        <f>TRIM('1. Artikeldata Grund'!D116)</f>
        <v/>
      </c>
    </row>
    <row r="117" spans="1:65" x14ac:dyDescent="0.25">
      <c r="A117" s="21">
        <v>113</v>
      </c>
      <c r="B117" s="528" t="str">
        <f>'APH Kategorichef'!H117</f>
        <v>Välj…</v>
      </c>
      <c r="C117" s="528" t="str">
        <f>'APH Kategorichef'!J117</f>
        <v>Välj…</v>
      </c>
      <c r="D117" s="46">
        <f>'APH Kategorichef'!D117</f>
        <v>0</v>
      </c>
      <c r="E117" s="47" t="str">
        <f>TRIM(LEFT('1. Artikeldata Grund'!E117,30))</f>
        <v/>
      </c>
      <c r="F117" s="404" t="str">
        <f>IFERROR(TRIM(RIGHT('1. Artikeldata Grund'!E117,LEN('1. Artikeldata Grund'!E117)-30)),"")</f>
        <v/>
      </c>
      <c r="G117" s="48" t="str">
        <f>TRIM('APH Kategorichef'!K117)</f>
        <v>Välj….</v>
      </c>
      <c r="H117" s="27">
        <f>'APH Kategorichef'!L117</f>
        <v>910</v>
      </c>
      <c r="I117" s="27">
        <v>99</v>
      </c>
      <c r="J117" s="117"/>
      <c r="K117" s="48" t="s">
        <v>181</v>
      </c>
      <c r="L117" s="48" t="str">
        <f>IF('APH MD APH Specifika'!BD117="J","J","N")</f>
        <v>N</v>
      </c>
      <c r="M117" s="118"/>
      <c r="N117" s="48" t="s">
        <v>182</v>
      </c>
      <c r="O117" s="119"/>
      <c r="P117" s="48" t="s">
        <v>183</v>
      </c>
      <c r="Q117" s="27">
        <v>0</v>
      </c>
      <c r="R117" s="117"/>
      <c r="S117" s="117"/>
      <c r="T117" s="117"/>
      <c r="U117" s="117"/>
      <c r="V117" s="117"/>
      <c r="W117" s="27">
        <v>1</v>
      </c>
      <c r="X117" s="27">
        <v>1</v>
      </c>
      <c r="Y117" s="48" t="s">
        <v>182</v>
      </c>
      <c r="Z117" s="48" t="s">
        <v>182</v>
      </c>
      <c r="AA117" s="48" t="s">
        <v>182</v>
      </c>
      <c r="AB117" s="119"/>
      <c r="AC117" s="119"/>
      <c r="AD117" s="119"/>
      <c r="AE117" s="119"/>
      <c r="AF117" s="119"/>
      <c r="AG117" s="119"/>
      <c r="AH117" s="48" t="s">
        <v>182</v>
      </c>
      <c r="AI117" s="27" t="str">
        <f>TRIM(LEFT('1. Artikeldata Grund'!G117,6))</f>
        <v/>
      </c>
      <c r="AJ117" s="491" cm="1">
        <f t="array" ref="AJ117">_xlfn.IFS(AV117="1",20,AV117="2",20,AV117="3",20,AV117="0",99,AV117="",99)</f>
        <v>99</v>
      </c>
      <c r="AK117" s="50" t="s">
        <v>184</v>
      </c>
      <c r="AL117" s="50" t="s">
        <v>184</v>
      </c>
      <c r="AM117" s="117"/>
      <c r="AN117" s="48"/>
      <c r="AO117" s="48"/>
      <c r="AP117" s="48" t="str">
        <f>'4. Inköpsdata'!E117</f>
        <v>ST</v>
      </c>
      <c r="AQ117" s="51">
        <f>'4. Inköpsdata'!G117</f>
        <v>1</v>
      </c>
      <c r="AR117" s="27" t="str">
        <f>TRIM('APH Kategorichef'!N117)</f>
        <v/>
      </c>
      <c r="AS117" s="118"/>
      <c r="AT117" s="48" t="str">
        <f>LEFT('1. Artikeldata Grund'!H117,2)</f>
        <v>Vä</v>
      </c>
      <c r="AU117" s="27" t="str" cm="1">
        <f t="array" ref="AU117">_xlfn.IFS('1. Artikeldata Grund'!I117="","",'1. Artikeldata Grund'!I117=Tabeller!$I$3,"",'1. Artikeldata Grund'!I117=Tabeller!$I$4,"",'1. Artikeldata Grund'!I117=Tabeller!$I$5,LEFT('1. Artikeldata Grund'!I117,1),'1. Artikeldata Grund'!I117=Tabeller!$I$6,LEFT('1. Artikeldata Grund'!I117,1))</f>
        <v/>
      </c>
      <c r="AV117" s="27" t="str" cm="1">
        <f t="array" ref="AV117">_xlfn.IFS('1. Artikeldata Grund'!J117="","",'1. Artikeldata Grund'!J117=Tabeller!$J$3,"",'1. Artikeldata Grund'!J117=Tabeller!$J$4,"",'1. Artikeldata Grund'!J117=Tabeller!$J$5,LEFT('1. Artikeldata Grund'!J117,1),'1. Artikeldata Grund'!J117=Tabeller!$J$6,LEFT('1. Artikeldata Grund'!J117,1),'1. Artikeldata Grund'!J117=Tabeller!$J$7,LEFT('1. Artikeldata Grund'!J117,1))</f>
        <v/>
      </c>
      <c r="AW117" s="27"/>
      <c r="AX117" s="27">
        <f>IF('APH Kategorichef'!J117=Tabeller!$AH$4,2,1)</f>
        <v>1</v>
      </c>
      <c r="AY117" s="27" t="str" cm="1">
        <f t="array" ref="AY117">IF('APH Kategorichef'!J117=Tabeller!$AH$4,99,IFERROR(_xlfn.IFS('4. Inköpsdata'!L117=25%,41,'4. Inköpsdata'!L117=12%,42,'4. Inköpsdata'!L117=6%,43,'4. Inköpsdata'!L117="Momsfritt",38),""))</f>
        <v/>
      </c>
      <c r="AZ117" s="52" t="e">
        <f>IF('APH Kategorichef'!J117=Tabeller!$AH$4,'4. Inköpsdata'!J117,ROUND('APH Kategorichef'!AA117,2))</f>
        <v>#VALUE!</v>
      </c>
      <c r="BA117" s="52" t="e">
        <f>IF('APH Kategorichef'!J117=Tabeller!$AH$4,0.01,ROUND('4. Inköpsdata'!J117,2))</f>
        <v>#VALUE!</v>
      </c>
      <c r="BB117" s="27" t="str">
        <f>TRIM(RIGHT('1. Artikeldata Grund'!G117,2))</f>
        <v/>
      </c>
      <c r="BC117" s="136"/>
      <c r="BD117" s="48" t="s">
        <v>182</v>
      </c>
      <c r="BE117" s="119"/>
      <c r="BF117" s="50" t="s">
        <v>184</v>
      </c>
      <c r="BG117" s="136"/>
      <c r="BH117" s="52"/>
      <c r="BI117" s="52"/>
      <c r="BJ117" s="52"/>
      <c r="BK117" s="52"/>
      <c r="BL117" s="53" t="s">
        <v>185</v>
      </c>
      <c r="BM117" s="452" t="str">
        <f>TRIM('1. Artikeldata Grund'!D117)</f>
        <v/>
      </c>
    </row>
    <row r="118" spans="1:65" x14ac:dyDescent="0.25">
      <c r="A118" s="21">
        <v>114</v>
      </c>
      <c r="B118" s="528" t="str">
        <f>'APH Kategorichef'!H118</f>
        <v>Välj…</v>
      </c>
      <c r="C118" s="528" t="str">
        <f>'APH Kategorichef'!J118</f>
        <v>Välj…</v>
      </c>
      <c r="D118" s="46">
        <f>'APH Kategorichef'!D118</f>
        <v>0</v>
      </c>
      <c r="E118" s="47" t="str">
        <f>TRIM(LEFT('1. Artikeldata Grund'!E118,30))</f>
        <v/>
      </c>
      <c r="F118" s="404" t="str">
        <f>IFERROR(TRIM(RIGHT('1. Artikeldata Grund'!E118,LEN('1. Artikeldata Grund'!E118)-30)),"")</f>
        <v/>
      </c>
      <c r="G118" s="48" t="str">
        <f>TRIM('APH Kategorichef'!K118)</f>
        <v>Välj….</v>
      </c>
      <c r="H118" s="27">
        <f>'APH Kategorichef'!L118</f>
        <v>910</v>
      </c>
      <c r="I118" s="27">
        <v>99</v>
      </c>
      <c r="J118" s="117"/>
      <c r="K118" s="48" t="s">
        <v>181</v>
      </c>
      <c r="L118" s="48" t="str">
        <f>IF('APH MD APH Specifika'!BD118="J","J","N")</f>
        <v>N</v>
      </c>
      <c r="M118" s="118"/>
      <c r="N118" s="48" t="s">
        <v>182</v>
      </c>
      <c r="O118" s="119"/>
      <c r="P118" s="48" t="s">
        <v>183</v>
      </c>
      <c r="Q118" s="27">
        <v>0</v>
      </c>
      <c r="R118" s="117"/>
      <c r="S118" s="117"/>
      <c r="T118" s="117"/>
      <c r="U118" s="117"/>
      <c r="V118" s="117"/>
      <c r="W118" s="27">
        <v>1</v>
      </c>
      <c r="X118" s="27">
        <v>1</v>
      </c>
      <c r="Y118" s="48" t="s">
        <v>182</v>
      </c>
      <c r="Z118" s="48" t="s">
        <v>182</v>
      </c>
      <c r="AA118" s="48" t="s">
        <v>182</v>
      </c>
      <c r="AB118" s="119"/>
      <c r="AC118" s="119"/>
      <c r="AD118" s="119"/>
      <c r="AE118" s="119"/>
      <c r="AF118" s="119"/>
      <c r="AG118" s="119"/>
      <c r="AH118" s="48" t="s">
        <v>182</v>
      </c>
      <c r="AI118" s="27" t="str">
        <f>TRIM(LEFT('1. Artikeldata Grund'!G118,6))</f>
        <v/>
      </c>
      <c r="AJ118" s="491" cm="1">
        <f t="array" ref="AJ118">_xlfn.IFS(AV118="1",20,AV118="2",20,AV118="3",20,AV118="0",99,AV118="",99)</f>
        <v>99</v>
      </c>
      <c r="AK118" s="50" t="s">
        <v>184</v>
      </c>
      <c r="AL118" s="50" t="s">
        <v>184</v>
      </c>
      <c r="AM118" s="117"/>
      <c r="AN118" s="48"/>
      <c r="AO118" s="48"/>
      <c r="AP118" s="48" t="str">
        <f>'4. Inköpsdata'!E118</f>
        <v>ST</v>
      </c>
      <c r="AQ118" s="51">
        <f>'4. Inköpsdata'!G118</f>
        <v>1</v>
      </c>
      <c r="AR118" s="27" t="str">
        <f>TRIM('APH Kategorichef'!N118)</f>
        <v/>
      </c>
      <c r="AS118" s="118"/>
      <c r="AT118" s="48" t="str">
        <f>LEFT('1. Artikeldata Grund'!H118,2)</f>
        <v>Vä</v>
      </c>
      <c r="AU118" s="27" t="str" cm="1">
        <f t="array" ref="AU118">_xlfn.IFS('1. Artikeldata Grund'!I118="","",'1. Artikeldata Grund'!I118=Tabeller!$I$3,"",'1. Artikeldata Grund'!I118=Tabeller!$I$4,"",'1. Artikeldata Grund'!I118=Tabeller!$I$5,LEFT('1. Artikeldata Grund'!I118,1),'1. Artikeldata Grund'!I118=Tabeller!$I$6,LEFT('1. Artikeldata Grund'!I118,1))</f>
        <v/>
      </c>
      <c r="AV118" s="27" t="str" cm="1">
        <f t="array" ref="AV118">_xlfn.IFS('1. Artikeldata Grund'!J118="","",'1. Artikeldata Grund'!J118=Tabeller!$J$3,"",'1. Artikeldata Grund'!J118=Tabeller!$J$4,"",'1. Artikeldata Grund'!J118=Tabeller!$J$5,LEFT('1. Artikeldata Grund'!J118,1),'1. Artikeldata Grund'!J118=Tabeller!$J$6,LEFT('1. Artikeldata Grund'!J118,1),'1. Artikeldata Grund'!J118=Tabeller!$J$7,LEFT('1. Artikeldata Grund'!J118,1))</f>
        <v/>
      </c>
      <c r="AW118" s="27"/>
      <c r="AX118" s="27">
        <f>IF('APH Kategorichef'!J118=Tabeller!$AH$4,2,1)</f>
        <v>1</v>
      </c>
      <c r="AY118" s="27" t="str" cm="1">
        <f t="array" ref="AY118">IF('APH Kategorichef'!J118=Tabeller!$AH$4,99,IFERROR(_xlfn.IFS('4. Inköpsdata'!L118=25%,41,'4. Inköpsdata'!L118=12%,42,'4. Inköpsdata'!L118=6%,43,'4. Inköpsdata'!L118="Momsfritt",38),""))</f>
        <v/>
      </c>
      <c r="AZ118" s="52" t="e">
        <f>IF('APH Kategorichef'!J118=Tabeller!$AH$4,'4. Inköpsdata'!J118,ROUND('APH Kategorichef'!AA118,2))</f>
        <v>#VALUE!</v>
      </c>
      <c r="BA118" s="52" t="e">
        <f>IF('APH Kategorichef'!J118=Tabeller!$AH$4,0.01,ROUND('4. Inköpsdata'!J118,2))</f>
        <v>#VALUE!</v>
      </c>
      <c r="BB118" s="27" t="str">
        <f>TRIM(RIGHT('1. Artikeldata Grund'!G118,2))</f>
        <v/>
      </c>
      <c r="BC118" s="136"/>
      <c r="BD118" s="48" t="s">
        <v>182</v>
      </c>
      <c r="BE118" s="119"/>
      <c r="BF118" s="50" t="s">
        <v>184</v>
      </c>
      <c r="BG118" s="136"/>
      <c r="BH118" s="52"/>
      <c r="BI118" s="52"/>
      <c r="BJ118" s="52"/>
      <c r="BK118" s="52"/>
      <c r="BL118" s="53" t="s">
        <v>185</v>
      </c>
      <c r="BM118" s="452" t="str">
        <f>TRIM('1. Artikeldata Grund'!D118)</f>
        <v/>
      </c>
    </row>
    <row r="119" spans="1:65" x14ac:dyDescent="0.25">
      <c r="A119" s="21">
        <v>115</v>
      </c>
      <c r="B119" s="528" t="str">
        <f>'APH Kategorichef'!H119</f>
        <v>Välj…</v>
      </c>
      <c r="C119" s="528" t="str">
        <f>'APH Kategorichef'!J119</f>
        <v>Välj…</v>
      </c>
      <c r="D119" s="46">
        <f>'APH Kategorichef'!D119</f>
        <v>0</v>
      </c>
      <c r="E119" s="47" t="str">
        <f>TRIM(LEFT('1. Artikeldata Grund'!E119,30))</f>
        <v/>
      </c>
      <c r="F119" s="404" t="str">
        <f>IFERROR(TRIM(RIGHT('1. Artikeldata Grund'!E119,LEN('1. Artikeldata Grund'!E119)-30)),"")</f>
        <v/>
      </c>
      <c r="G119" s="48" t="str">
        <f>TRIM('APH Kategorichef'!K119)</f>
        <v>Välj….</v>
      </c>
      <c r="H119" s="27">
        <f>'APH Kategorichef'!L119</f>
        <v>910</v>
      </c>
      <c r="I119" s="27">
        <v>99</v>
      </c>
      <c r="J119" s="117"/>
      <c r="K119" s="48" t="s">
        <v>181</v>
      </c>
      <c r="L119" s="48" t="str">
        <f>IF('APH MD APH Specifika'!BD119="J","J","N")</f>
        <v>N</v>
      </c>
      <c r="M119" s="118"/>
      <c r="N119" s="48" t="s">
        <v>182</v>
      </c>
      <c r="O119" s="119"/>
      <c r="P119" s="48" t="s">
        <v>183</v>
      </c>
      <c r="Q119" s="27">
        <v>0</v>
      </c>
      <c r="R119" s="117"/>
      <c r="S119" s="117"/>
      <c r="T119" s="117"/>
      <c r="U119" s="117"/>
      <c r="V119" s="117"/>
      <c r="W119" s="27">
        <v>1</v>
      </c>
      <c r="X119" s="27">
        <v>1</v>
      </c>
      <c r="Y119" s="48" t="s">
        <v>182</v>
      </c>
      <c r="Z119" s="48" t="s">
        <v>182</v>
      </c>
      <c r="AA119" s="48" t="s">
        <v>182</v>
      </c>
      <c r="AB119" s="119"/>
      <c r="AC119" s="119"/>
      <c r="AD119" s="119"/>
      <c r="AE119" s="119"/>
      <c r="AF119" s="119"/>
      <c r="AG119" s="119"/>
      <c r="AH119" s="48" t="s">
        <v>182</v>
      </c>
      <c r="AI119" s="27" t="str">
        <f>TRIM(LEFT('1. Artikeldata Grund'!G119,6))</f>
        <v/>
      </c>
      <c r="AJ119" s="491" cm="1">
        <f t="array" ref="AJ119">_xlfn.IFS(AV119="1",20,AV119="2",20,AV119="3",20,AV119="0",99,AV119="",99)</f>
        <v>99</v>
      </c>
      <c r="AK119" s="50" t="s">
        <v>184</v>
      </c>
      <c r="AL119" s="50" t="s">
        <v>184</v>
      </c>
      <c r="AM119" s="117"/>
      <c r="AN119" s="48"/>
      <c r="AO119" s="48"/>
      <c r="AP119" s="48" t="str">
        <f>'4. Inköpsdata'!E119</f>
        <v>ST</v>
      </c>
      <c r="AQ119" s="51">
        <f>'4. Inköpsdata'!G119</f>
        <v>1</v>
      </c>
      <c r="AR119" s="27" t="str">
        <f>TRIM('APH Kategorichef'!N119)</f>
        <v/>
      </c>
      <c r="AS119" s="118"/>
      <c r="AT119" s="48" t="str">
        <f>LEFT('1. Artikeldata Grund'!H119,2)</f>
        <v>Vä</v>
      </c>
      <c r="AU119" s="27" t="str" cm="1">
        <f t="array" ref="AU119">_xlfn.IFS('1. Artikeldata Grund'!I119="","",'1. Artikeldata Grund'!I119=Tabeller!$I$3,"",'1. Artikeldata Grund'!I119=Tabeller!$I$4,"",'1. Artikeldata Grund'!I119=Tabeller!$I$5,LEFT('1. Artikeldata Grund'!I119,1),'1. Artikeldata Grund'!I119=Tabeller!$I$6,LEFT('1. Artikeldata Grund'!I119,1))</f>
        <v/>
      </c>
      <c r="AV119" s="27" t="str" cm="1">
        <f t="array" ref="AV119">_xlfn.IFS('1. Artikeldata Grund'!J119="","",'1. Artikeldata Grund'!J119=Tabeller!$J$3,"",'1. Artikeldata Grund'!J119=Tabeller!$J$4,"",'1. Artikeldata Grund'!J119=Tabeller!$J$5,LEFT('1. Artikeldata Grund'!J119,1),'1. Artikeldata Grund'!J119=Tabeller!$J$6,LEFT('1. Artikeldata Grund'!J119,1),'1. Artikeldata Grund'!J119=Tabeller!$J$7,LEFT('1. Artikeldata Grund'!J119,1))</f>
        <v/>
      </c>
      <c r="AW119" s="27"/>
      <c r="AX119" s="27">
        <f>IF('APH Kategorichef'!J119=Tabeller!$AH$4,2,1)</f>
        <v>1</v>
      </c>
      <c r="AY119" s="27" t="str" cm="1">
        <f t="array" ref="AY119">IF('APH Kategorichef'!J119=Tabeller!$AH$4,99,IFERROR(_xlfn.IFS('4. Inköpsdata'!L119=25%,41,'4. Inköpsdata'!L119=12%,42,'4. Inköpsdata'!L119=6%,43,'4. Inköpsdata'!L119="Momsfritt",38),""))</f>
        <v/>
      </c>
      <c r="AZ119" s="52" t="e">
        <f>IF('APH Kategorichef'!J119=Tabeller!$AH$4,'4. Inköpsdata'!J119,ROUND('APH Kategorichef'!AA119,2))</f>
        <v>#VALUE!</v>
      </c>
      <c r="BA119" s="52" t="e">
        <f>IF('APH Kategorichef'!J119=Tabeller!$AH$4,0.01,ROUND('4. Inköpsdata'!J119,2))</f>
        <v>#VALUE!</v>
      </c>
      <c r="BB119" s="27" t="str">
        <f>TRIM(RIGHT('1. Artikeldata Grund'!G119,2))</f>
        <v/>
      </c>
      <c r="BC119" s="136"/>
      <c r="BD119" s="48" t="s">
        <v>182</v>
      </c>
      <c r="BE119" s="119"/>
      <c r="BF119" s="50" t="s">
        <v>184</v>
      </c>
      <c r="BG119" s="136"/>
      <c r="BH119" s="52"/>
      <c r="BI119" s="52"/>
      <c r="BJ119" s="52"/>
      <c r="BK119" s="52"/>
      <c r="BL119" s="53" t="s">
        <v>185</v>
      </c>
      <c r="BM119" s="452" t="str">
        <f>TRIM('1. Artikeldata Grund'!D119)</f>
        <v/>
      </c>
    </row>
    <row r="120" spans="1:65" x14ac:dyDescent="0.25">
      <c r="A120" s="21">
        <v>116</v>
      </c>
      <c r="B120" s="528" t="str">
        <f>'APH Kategorichef'!H120</f>
        <v>Välj…</v>
      </c>
      <c r="C120" s="528" t="str">
        <f>'APH Kategorichef'!J120</f>
        <v>Välj…</v>
      </c>
      <c r="D120" s="46">
        <f>'APH Kategorichef'!D120</f>
        <v>0</v>
      </c>
      <c r="E120" s="47" t="str">
        <f>TRIM(LEFT('1. Artikeldata Grund'!E120,30))</f>
        <v/>
      </c>
      <c r="F120" s="404" t="str">
        <f>IFERROR(TRIM(RIGHT('1. Artikeldata Grund'!E120,LEN('1. Artikeldata Grund'!E120)-30)),"")</f>
        <v/>
      </c>
      <c r="G120" s="48" t="str">
        <f>TRIM('APH Kategorichef'!K120)</f>
        <v>Välj….</v>
      </c>
      <c r="H120" s="27">
        <f>'APH Kategorichef'!L120</f>
        <v>910</v>
      </c>
      <c r="I120" s="27">
        <v>99</v>
      </c>
      <c r="J120" s="117"/>
      <c r="K120" s="48" t="s">
        <v>181</v>
      </c>
      <c r="L120" s="48" t="str">
        <f>IF('APH MD APH Specifika'!BD120="J","J","N")</f>
        <v>N</v>
      </c>
      <c r="M120" s="118"/>
      <c r="N120" s="48" t="s">
        <v>182</v>
      </c>
      <c r="O120" s="119"/>
      <c r="P120" s="48" t="s">
        <v>183</v>
      </c>
      <c r="Q120" s="27">
        <v>0</v>
      </c>
      <c r="R120" s="117"/>
      <c r="S120" s="117"/>
      <c r="T120" s="117"/>
      <c r="U120" s="117"/>
      <c r="V120" s="117"/>
      <c r="W120" s="27">
        <v>1</v>
      </c>
      <c r="X120" s="27">
        <v>1</v>
      </c>
      <c r="Y120" s="48" t="s">
        <v>182</v>
      </c>
      <c r="Z120" s="48" t="s">
        <v>182</v>
      </c>
      <c r="AA120" s="48" t="s">
        <v>182</v>
      </c>
      <c r="AB120" s="119"/>
      <c r="AC120" s="119"/>
      <c r="AD120" s="119"/>
      <c r="AE120" s="119"/>
      <c r="AF120" s="119"/>
      <c r="AG120" s="119"/>
      <c r="AH120" s="48" t="s">
        <v>182</v>
      </c>
      <c r="AI120" s="27" t="str">
        <f>TRIM(LEFT('1. Artikeldata Grund'!G120,6))</f>
        <v/>
      </c>
      <c r="AJ120" s="491" cm="1">
        <f t="array" ref="AJ120">_xlfn.IFS(AV120="1",20,AV120="2",20,AV120="3",20,AV120="0",99,AV120="",99)</f>
        <v>99</v>
      </c>
      <c r="AK120" s="50" t="s">
        <v>184</v>
      </c>
      <c r="AL120" s="50" t="s">
        <v>184</v>
      </c>
      <c r="AM120" s="117"/>
      <c r="AN120" s="48"/>
      <c r="AO120" s="48"/>
      <c r="AP120" s="48" t="str">
        <f>'4. Inköpsdata'!E120</f>
        <v>ST</v>
      </c>
      <c r="AQ120" s="51">
        <f>'4. Inköpsdata'!G120</f>
        <v>1</v>
      </c>
      <c r="AR120" s="27" t="str">
        <f>TRIM('APH Kategorichef'!N120)</f>
        <v/>
      </c>
      <c r="AS120" s="118"/>
      <c r="AT120" s="48" t="str">
        <f>LEFT('1. Artikeldata Grund'!H120,2)</f>
        <v>Vä</v>
      </c>
      <c r="AU120" s="27" t="str" cm="1">
        <f t="array" ref="AU120">_xlfn.IFS('1. Artikeldata Grund'!I120="","",'1. Artikeldata Grund'!I120=Tabeller!$I$3,"",'1. Artikeldata Grund'!I120=Tabeller!$I$4,"",'1. Artikeldata Grund'!I120=Tabeller!$I$5,LEFT('1. Artikeldata Grund'!I120,1),'1. Artikeldata Grund'!I120=Tabeller!$I$6,LEFT('1. Artikeldata Grund'!I120,1))</f>
        <v/>
      </c>
      <c r="AV120" s="27" t="str" cm="1">
        <f t="array" ref="AV120">_xlfn.IFS('1. Artikeldata Grund'!J120="","",'1. Artikeldata Grund'!J120=Tabeller!$J$3,"",'1. Artikeldata Grund'!J120=Tabeller!$J$4,"",'1. Artikeldata Grund'!J120=Tabeller!$J$5,LEFT('1. Artikeldata Grund'!J120,1),'1. Artikeldata Grund'!J120=Tabeller!$J$6,LEFT('1. Artikeldata Grund'!J120,1),'1. Artikeldata Grund'!J120=Tabeller!$J$7,LEFT('1. Artikeldata Grund'!J120,1))</f>
        <v/>
      </c>
      <c r="AW120" s="27"/>
      <c r="AX120" s="27">
        <f>IF('APH Kategorichef'!J120=Tabeller!$AH$4,2,1)</f>
        <v>1</v>
      </c>
      <c r="AY120" s="27" t="str" cm="1">
        <f t="array" ref="AY120">IF('APH Kategorichef'!J120=Tabeller!$AH$4,99,IFERROR(_xlfn.IFS('4. Inköpsdata'!L120=25%,41,'4. Inköpsdata'!L120=12%,42,'4. Inköpsdata'!L120=6%,43,'4. Inköpsdata'!L120="Momsfritt",38),""))</f>
        <v/>
      </c>
      <c r="AZ120" s="52" t="e">
        <f>IF('APH Kategorichef'!J120=Tabeller!$AH$4,'4. Inköpsdata'!J120,ROUND('APH Kategorichef'!AA120,2))</f>
        <v>#VALUE!</v>
      </c>
      <c r="BA120" s="52" t="e">
        <f>IF('APH Kategorichef'!J120=Tabeller!$AH$4,0.01,ROUND('4. Inköpsdata'!J120,2))</f>
        <v>#VALUE!</v>
      </c>
      <c r="BB120" s="27" t="str">
        <f>TRIM(RIGHT('1. Artikeldata Grund'!G120,2))</f>
        <v/>
      </c>
      <c r="BC120" s="136"/>
      <c r="BD120" s="48" t="s">
        <v>182</v>
      </c>
      <c r="BE120" s="119"/>
      <c r="BF120" s="50" t="s">
        <v>184</v>
      </c>
      <c r="BG120" s="136"/>
      <c r="BH120" s="52"/>
      <c r="BI120" s="52"/>
      <c r="BJ120" s="52"/>
      <c r="BK120" s="52"/>
      <c r="BL120" s="53" t="s">
        <v>185</v>
      </c>
      <c r="BM120" s="452" t="str">
        <f>TRIM('1. Artikeldata Grund'!D120)</f>
        <v/>
      </c>
    </row>
    <row r="121" spans="1:65" x14ac:dyDescent="0.25">
      <c r="A121" s="21">
        <v>117</v>
      </c>
      <c r="B121" s="528" t="str">
        <f>'APH Kategorichef'!H121</f>
        <v>Välj…</v>
      </c>
      <c r="C121" s="528" t="str">
        <f>'APH Kategorichef'!J121</f>
        <v>Välj…</v>
      </c>
      <c r="D121" s="46">
        <f>'APH Kategorichef'!D121</f>
        <v>0</v>
      </c>
      <c r="E121" s="47" t="str">
        <f>TRIM(LEFT('1. Artikeldata Grund'!E121,30))</f>
        <v/>
      </c>
      <c r="F121" s="404" t="str">
        <f>IFERROR(TRIM(RIGHT('1. Artikeldata Grund'!E121,LEN('1. Artikeldata Grund'!E121)-30)),"")</f>
        <v/>
      </c>
      <c r="G121" s="48" t="str">
        <f>TRIM('APH Kategorichef'!K121)</f>
        <v>Välj….</v>
      </c>
      <c r="H121" s="27">
        <f>'APH Kategorichef'!L121</f>
        <v>910</v>
      </c>
      <c r="I121" s="27">
        <v>99</v>
      </c>
      <c r="J121" s="117"/>
      <c r="K121" s="48" t="s">
        <v>181</v>
      </c>
      <c r="L121" s="48" t="str">
        <f>IF('APH MD APH Specifika'!BD121="J","J","N")</f>
        <v>N</v>
      </c>
      <c r="M121" s="118"/>
      <c r="N121" s="48" t="s">
        <v>182</v>
      </c>
      <c r="O121" s="119"/>
      <c r="P121" s="48" t="s">
        <v>183</v>
      </c>
      <c r="Q121" s="27">
        <v>0</v>
      </c>
      <c r="R121" s="117"/>
      <c r="S121" s="117"/>
      <c r="T121" s="117"/>
      <c r="U121" s="117"/>
      <c r="V121" s="117"/>
      <c r="W121" s="27">
        <v>1</v>
      </c>
      <c r="X121" s="27">
        <v>1</v>
      </c>
      <c r="Y121" s="48" t="s">
        <v>182</v>
      </c>
      <c r="Z121" s="48" t="s">
        <v>182</v>
      </c>
      <c r="AA121" s="48" t="s">
        <v>182</v>
      </c>
      <c r="AB121" s="119"/>
      <c r="AC121" s="119"/>
      <c r="AD121" s="119"/>
      <c r="AE121" s="119"/>
      <c r="AF121" s="119"/>
      <c r="AG121" s="119"/>
      <c r="AH121" s="48" t="s">
        <v>182</v>
      </c>
      <c r="AI121" s="27" t="str">
        <f>TRIM(LEFT('1. Artikeldata Grund'!G121,6))</f>
        <v/>
      </c>
      <c r="AJ121" s="491" cm="1">
        <f t="array" ref="AJ121">_xlfn.IFS(AV121="1",20,AV121="2",20,AV121="3",20,AV121="0",99,AV121="",99)</f>
        <v>99</v>
      </c>
      <c r="AK121" s="50" t="s">
        <v>184</v>
      </c>
      <c r="AL121" s="50" t="s">
        <v>184</v>
      </c>
      <c r="AM121" s="117"/>
      <c r="AN121" s="48"/>
      <c r="AO121" s="48"/>
      <c r="AP121" s="48" t="str">
        <f>'4. Inköpsdata'!E121</f>
        <v>ST</v>
      </c>
      <c r="AQ121" s="51">
        <f>'4. Inköpsdata'!G121</f>
        <v>1</v>
      </c>
      <c r="AR121" s="27" t="str">
        <f>TRIM('APH Kategorichef'!N121)</f>
        <v/>
      </c>
      <c r="AS121" s="118"/>
      <c r="AT121" s="48" t="str">
        <f>LEFT('1. Artikeldata Grund'!H121,2)</f>
        <v>Vä</v>
      </c>
      <c r="AU121" s="27" t="str" cm="1">
        <f t="array" ref="AU121">_xlfn.IFS('1. Artikeldata Grund'!I121="","",'1. Artikeldata Grund'!I121=Tabeller!$I$3,"",'1. Artikeldata Grund'!I121=Tabeller!$I$4,"",'1. Artikeldata Grund'!I121=Tabeller!$I$5,LEFT('1. Artikeldata Grund'!I121,1),'1. Artikeldata Grund'!I121=Tabeller!$I$6,LEFT('1. Artikeldata Grund'!I121,1))</f>
        <v/>
      </c>
      <c r="AV121" s="27" t="str" cm="1">
        <f t="array" ref="AV121">_xlfn.IFS('1. Artikeldata Grund'!J121="","",'1. Artikeldata Grund'!J121=Tabeller!$J$3,"",'1. Artikeldata Grund'!J121=Tabeller!$J$4,"",'1. Artikeldata Grund'!J121=Tabeller!$J$5,LEFT('1. Artikeldata Grund'!J121,1),'1. Artikeldata Grund'!J121=Tabeller!$J$6,LEFT('1. Artikeldata Grund'!J121,1),'1. Artikeldata Grund'!J121=Tabeller!$J$7,LEFT('1. Artikeldata Grund'!J121,1))</f>
        <v/>
      </c>
      <c r="AW121" s="27"/>
      <c r="AX121" s="27">
        <f>IF('APH Kategorichef'!J121=Tabeller!$AH$4,2,1)</f>
        <v>1</v>
      </c>
      <c r="AY121" s="27" t="str" cm="1">
        <f t="array" ref="AY121">IF('APH Kategorichef'!J121=Tabeller!$AH$4,99,IFERROR(_xlfn.IFS('4. Inköpsdata'!L121=25%,41,'4. Inköpsdata'!L121=12%,42,'4. Inköpsdata'!L121=6%,43,'4. Inköpsdata'!L121="Momsfritt",38),""))</f>
        <v/>
      </c>
      <c r="AZ121" s="52" t="e">
        <f>IF('APH Kategorichef'!J121=Tabeller!$AH$4,'4. Inköpsdata'!J121,ROUND('APH Kategorichef'!AA121,2))</f>
        <v>#VALUE!</v>
      </c>
      <c r="BA121" s="52" t="e">
        <f>IF('APH Kategorichef'!J121=Tabeller!$AH$4,0.01,ROUND('4. Inköpsdata'!J121,2))</f>
        <v>#VALUE!</v>
      </c>
      <c r="BB121" s="27" t="str">
        <f>TRIM(RIGHT('1. Artikeldata Grund'!G121,2))</f>
        <v/>
      </c>
      <c r="BC121" s="136"/>
      <c r="BD121" s="48" t="s">
        <v>182</v>
      </c>
      <c r="BE121" s="119"/>
      <c r="BF121" s="50" t="s">
        <v>184</v>
      </c>
      <c r="BG121" s="136"/>
      <c r="BH121" s="52"/>
      <c r="BI121" s="52"/>
      <c r="BJ121" s="52"/>
      <c r="BK121" s="52"/>
      <c r="BL121" s="53" t="s">
        <v>185</v>
      </c>
      <c r="BM121" s="452" t="str">
        <f>TRIM('1. Artikeldata Grund'!D121)</f>
        <v/>
      </c>
    </row>
    <row r="122" spans="1:65" x14ac:dyDescent="0.25">
      <c r="A122" s="21">
        <v>118</v>
      </c>
      <c r="B122" s="528" t="str">
        <f>'APH Kategorichef'!H122</f>
        <v>Välj…</v>
      </c>
      <c r="C122" s="528" t="str">
        <f>'APH Kategorichef'!J122</f>
        <v>Välj…</v>
      </c>
      <c r="D122" s="46">
        <f>'APH Kategorichef'!D122</f>
        <v>0</v>
      </c>
      <c r="E122" s="47" t="str">
        <f>TRIM(LEFT('1. Artikeldata Grund'!E122,30))</f>
        <v/>
      </c>
      <c r="F122" s="404" t="str">
        <f>IFERROR(TRIM(RIGHT('1. Artikeldata Grund'!E122,LEN('1. Artikeldata Grund'!E122)-30)),"")</f>
        <v/>
      </c>
      <c r="G122" s="48" t="str">
        <f>TRIM('APH Kategorichef'!K122)</f>
        <v>Välj….</v>
      </c>
      <c r="H122" s="27">
        <f>'APH Kategorichef'!L122</f>
        <v>910</v>
      </c>
      <c r="I122" s="27">
        <v>99</v>
      </c>
      <c r="J122" s="117"/>
      <c r="K122" s="48" t="s">
        <v>181</v>
      </c>
      <c r="L122" s="48" t="str">
        <f>IF('APH MD APH Specifika'!BD122="J","J","N")</f>
        <v>N</v>
      </c>
      <c r="M122" s="118"/>
      <c r="N122" s="48" t="s">
        <v>182</v>
      </c>
      <c r="O122" s="119"/>
      <c r="P122" s="48" t="s">
        <v>183</v>
      </c>
      <c r="Q122" s="27">
        <v>0</v>
      </c>
      <c r="R122" s="117"/>
      <c r="S122" s="117"/>
      <c r="T122" s="117"/>
      <c r="U122" s="117"/>
      <c r="V122" s="117"/>
      <c r="W122" s="27">
        <v>1</v>
      </c>
      <c r="X122" s="27">
        <v>1</v>
      </c>
      <c r="Y122" s="48" t="s">
        <v>182</v>
      </c>
      <c r="Z122" s="48" t="s">
        <v>182</v>
      </c>
      <c r="AA122" s="48" t="s">
        <v>182</v>
      </c>
      <c r="AB122" s="119"/>
      <c r="AC122" s="119"/>
      <c r="AD122" s="119"/>
      <c r="AE122" s="119"/>
      <c r="AF122" s="119"/>
      <c r="AG122" s="119"/>
      <c r="AH122" s="48" t="s">
        <v>182</v>
      </c>
      <c r="AI122" s="27" t="str">
        <f>TRIM(LEFT('1. Artikeldata Grund'!G122,6))</f>
        <v/>
      </c>
      <c r="AJ122" s="491" cm="1">
        <f t="array" ref="AJ122">_xlfn.IFS(AV122="1",20,AV122="2",20,AV122="3",20,AV122="0",99,AV122="",99)</f>
        <v>99</v>
      </c>
      <c r="AK122" s="50" t="s">
        <v>184</v>
      </c>
      <c r="AL122" s="50" t="s">
        <v>184</v>
      </c>
      <c r="AM122" s="117"/>
      <c r="AN122" s="48"/>
      <c r="AO122" s="48"/>
      <c r="AP122" s="48" t="str">
        <f>'4. Inköpsdata'!E122</f>
        <v>ST</v>
      </c>
      <c r="AQ122" s="51">
        <f>'4. Inköpsdata'!G122</f>
        <v>1</v>
      </c>
      <c r="AR122" s="27" t="str">
        <f>TRIM('APH Kategorichef'!N122)</f>
        <v/>
      </c>
      <c r="AS122" s="118"/>
      <c r="AT122" s="48" t="str">
        <f>LEFT('1. Artikeldata Grund'!H122,2)</f>
        <v>Vä</v>
      </c>
      <c r="AU122" s="27" t="str" cm="1">
        <f t="array" ref="AU122">_xlfn.IFS('1. Artikeldata Grund'!I122="","",'1. Artikeldata Grund'!I122=Tabeller!$I$3,"",'1. Artikeldata Grund'!I122=Tabeller!$I$4,"",'1. Artikeldata Grund'!I122=Tabeller!$I$5,LEFT('1. Artikeldata Grund'!I122,1),'1. Artikeldata Grund'!I122=Tabeller!$I$6,LEFT('1. Artikeldata Grund'!I122,1))</f>
        <v/>
      </c>
      <c r="AV122" s="27" t="str" cm="1">
        <f t="array" ref="AV122">_xlfn.IFS('1. Artikeldata Grund'!J122="","",'1. Artikeldata Grund'!J122=Tabeller!$J$3,"",'1. Artikeldata Grund'!J122=Tabeller!$J$4,"",'1. Artikeldata Grund'!J122=Tabeller!$J$5,LEFT('1. Artikeldata Grund'!J122,1),'1. Artikeldata Grund'!J122=Tabeller!$J$6,LEFT('1. Artikeldata Grund'!J122,1),'1. Artikeldata Grund'!J122=Tabeller!$J$7,LEFT('1. Artikeldata Grund'!J122,1))</f>
        <v/>
      </c>
      <c r="AW122" s="27"/>
      <c r="AX122" s="27">
        <f>IF('APH Kategorichef'!J122=Tabeller!$AH$4,2,1)</f>
        <v>1</v>
      </c>
      <c r="AY122" s="27" t="str" cm="1">
        <f t="array" ref="AY122">IF('APH Kategorichef'!J122=Tabeller!$AH$4,99,IFERROR(_xlfn.IFS('4. Inköpsdata'!L122=25%,41,'4. Inköpsdata'!L122=12%,42,'4. Inköpsdata'!L122=6%,43,'4. Inköpsdata'!L122="Momsfritt",38),""))</f>
        <v/>
      </c>
      <c r="AZ122" s="52" t="e">
        <f>IF('APH Kategorichef'!J122=Tabeller!$AH$4,'4. Inköpsdata'!J122,ROUND('APH Kategorichef'!AA122,2))</f>
        <v>#VALUE!</v>
      </c>
      <c r="BA122" s="52" t="e">
        <f>IF('APH Kategorichef'!J122=Tabeller!$AH$4,0.01,ROUND('4. Inköpsdata'!J122,2))</f>
        <v>#VALUE!</v>
      </c>
      <c r="BB122" s="27" t="str">
        <f>TRIM(RIGHT('1. Artikeldata Grund'!G122,2))</f>
        <v/>
      </c>
      <c r="BC122" s="136"/>
      <c r="BD122" s="48" t="s">
        <v>182</v>
      </c>
      <c r="BE122" s="119"/>
      <c r="BF122" s="50" t="s">
        <v>184</v>
      </c>
      <c r="BG122" s="136"/>
      <c r="BH122" s="52"/>
      <c r="BI122" s="52"/>
      <c r="BJ122" s="52"/>
      <c r="BK122" s="52"/>
      <c r="BL122" s="53" t="s">
        <v>185</v>
      </c>
      <c r="BM122" s="452" t="str">
        <f>TRIM('1. Artikeldata Grund'!D122)</f>
        <v/>
      </c>
    </row>
    <row r="123" spans="1:65" x14ac:dyDescent="0.25">
      <c r="A123" s="21">
        <v>119</v>
      </c>
      <c r="B123" s="528" t="str">
        <f>'APH Kategorichef'!H123</f>
        <v>Välj…</v>
      </c>
      <c r="C123" s="528" t="str">
        <f>'APH Kategorichef'!J123</f>
        <v>Välj…</v>
      </c>
      <c r="D123" s="46">
        <f>'APH Kategorichef'!D123</f>
        <v>0</v>
      </c>
      <c r="E123" s="47" t="str">
        <f>TRIM(LEFT('1. Artikeldata Grund'!E123,30))</f>
        <v/>
      </c>
      <c r="F123" s="404" t="str">
        <f>IFERROR(TRIM(RIGHT('1. Artikeldata Grund'!E123,LEN('1. Artikeldata Grund'!E123)-30)),"")</f>
        <v/>
      </c>
      <c r="G123" s="48" t="str">
        <f>TRIM('APH Kategorichef'!K123)</f>
        <v>Välj….</v>
      </c>
      <c r="H123" s="27">
        <f>'APH Kategorichef'!L123</f>
        <v>910</v>
      </c>
      <c r="I123" s="27">
        <v>99</v>
      </c>
      <c r="J123" s="117"/>
      <c r="K123" s="48" t="s">
        <v>181</v>
      </c>
      <c r="L123" s="48" t="str">
        <f>IF('APH MD APH Specifika'!BD123="J","J","N")</f>
        <v>N</v>
      </c>
      <c r="M123" s="118"/>
      <c r="N123" s="48" t="s">
        <v>182</v>
      </c>
      <c r="O123" s="119"/>
      <c r="P123" s="48" t="s">
        <v>183</v>
      </c>
      <c r="Q123" s="27">
        <v>0</v>
      </c>
      <c r="R123" s="117"/>
      <c r="S123" s="117"/>
      <c r="T123" s="117"/>
      <c r="U123" s="117"/>
      <c r="V123" s="117"/>
      <c r="W123" s="27">
        <v>1</v>
      </c>
      <c r="X123" s="27">
        <v>1</v>
      </c>
      <c r="Y123" s="48" t="s">
        <v>182</v>
      </c>
      <c r="Z123" s="48" t="s">
        <v>182</v>
      </c>
      <c r="AA123" s="48" t="s">
        <v>182</v>
      </c>
      <c r="AB123" s="119"/>
      <c r="AC123" s="119"/>
      <c r="AD123" s="119"/>
      <c r="AE123" s="119"/>
      <c r="AF123" s="119"/>
      <c r="AG123" s="119"/>
      <c r="AH123" s="48" t="s">
        <v>182</v>
      </c>
      <c r="AI123" s="27" t="str">
        <f>TRIM(LEFT('1. Artikeldata Grund'!G123,6))</f>
        <v/>
      </c>
      <c r="AJ123" s="491" cm="1">
        <f t="array" ref="AJ123">_xlfn.IFS(AV123="1",20,AV123="2",20,AV123="3",20,AV123="0",99,AV123="",99)</f>
        <v>99</v>
      </c>
      <c r="AK123" s="50" t="s">
        <v>184</v>
      </c>
      <c r="AL123" s="50" t="s">
        <v>184</v>
      </c>
      <c r="AM123" s="117"/>
      <c r="AN123" s="48"/>
      <c r="AO123" s="48"/>
      <c r="AP123" s="48" t="str">
        <f>'4. Inköpsdata'!E123</f>
        <v>ST</v>
      </c>
      <c r="AQ123" s="51">
        <f>'4. Inköpsdata'!G123</f>
        <v>1</v>
      </c>
      <c r="AR123" s="27" t="str">
        <f>TRIM('APH Kategorichef'!N123)</f>
        <v/>
      </c>
      <c r="AS123" s="118"/>
      <c r="AT123" s="48" t="str">
        <f>LEFT('1. Artikeldata Grund'!H123,2)</f>
        <v>Vä</v>
      </c>
      <c r="AU123" s="27" t="str" cm="1">
        <f t="array" ref="AU123">_xlfn.IFS('1. Artikeldata Grund'!I123="","",'1. Artikeldata Grund'!I123=Tabeller!$I$3,"",'1. Artikeldata Grund'!I123=Tabeller!$I$4,"",'1. Artikeldata Grund'!I123=Tabeller!$I$5,LEFT('1. Artikeldata Grund'!I123,1),'1. Artikeldata Grund'!I123=Tabeller!$I$6,LEFT('1. Artikeldata Grund'!I123,1))</f>
        <v/>
      </c>
      <c r="AV123" s="27" t="str" cm="1">
        <f t="array" ref="AV123">_xlfn.IFS('1. Artikeldata Grund'!J123="","",'1. Artikeldata Grund'!J123=Tabeller!$J$3,"",'1. Artikeldata Grund'!J123=Tabeller!$J$4,"",'1. Artikeldata Grund'!J123=Tabeller!$J$5,LEFT('1. Artikeldata Grund'!J123,1),'1. Artikeldata Grund'!J123=Tabeller!$J$6,LEFT('1. Artikeldata Grund'!J123,1),'1. Artikeldata Grund'!J123=Tabeller!$J$7,LEFT('1. Artikeldata Grund'!J123,1))</f>
        <v/>
      </c>
      <c r="AW123" s="27"/>
      <c r="AX123" s="27">
        <f>IF('APH Kategorichef'!J123=Tabeller!$AH$4,2,1)</f>
        <v>1</v>
      </c>
      <c r="AY123" s="27" t="str" cm="1">
        <f t="array" ref="AY123">IF('APH Kategorichef'!J123=Tabeller!$AH$4,99,IFERROR(_xlfn.IFS('4. Inköpsdata'!L123=25%,41,'4. Inköpsdata'!L123=12%,42,'4. Inköpsdata'!L123=6%,43,'4. Inköpsdata'!L123="Momsfritt",38),""))</f>
        <v/>
      </c>
      <c r="AZ123" s="52" t="e">
        <f>IF('APH Kategorichef'!J123=Tabeller!$AH$4,'4. Inköpsdata'!J123,ROUND('APH Kategorichef'!AA123,2))</f>
        <v>#VALUE!</v>
      </c>
      <c r="BA123" s="52" t="e">
        <f>IF('APH Kategorichef'!J123=Tabeller!$AH$4,0.01,ROUND('4. Inköpsdata'!J123,2))</f>
        <v>#VALUE!</v>
      </c>
      <c r="BB123" s="27" t="str">
        <f>TRIM(RIGHT('1. Artikeldata Grund'!G123,2))</f>
        <v/>
      </c>
      <c r="BC123" s="136"/>
      <c r="BD123" s="48" t="s">
        <v>182</v>
      </c>
      <c r="BE123" s="119"/>
      <c r="BF123" s="50" t="s">
        <v>184</v>
      </c>
      <c r="BG123" s="136"/>
      <c r="BH123" s="52"/>
      <c r="BI123" s="52"/>
      <c r="BJ123" s="52"/>
      <c r="BK123" s="52"/>
      <c r="BL123" s="53" t="s">
        <v>185</v>
      </c>
      <c r="BM123" s="452" t="str">
        <f>TRIM('1. Artikeldata Grund'!D123)</f>
        <v/>
      </c>
    </row>
    <row r="124" spans="1:65" x14ac:dyDescent="0.25">
      <c r="A124" s="21">
        <v>120</v>
      </c>
      <c r="B124" s="528" t="str">
        <f>'APH Kategorichef'!H124</f>
        <v>Välj…</v>
      </c>
      <c r="C124" s="528" t="str">
        <f>'APH Kategorichef'!J124</f>
        <v>Välj…</v>
      </c>
      <c r="D124" s="46">
        <f>'APH Kategorichef'!D124</f>
        <v>0</v>
      </c>
      <c r="E124" s="47" t="str">
        <f>TRIM(LEFT('1. Artikeldata Grund'!E124,30))</f>
        <v/>
      </c>
      <c r="F124" s="404" t="str">
        <f>IFERROR(TRIM(RIGHT('1. Artikeldata Grund'!E124,LEN('1. Artikeldata Grund'!E124)-30)),"")</f>
        <v/>
      </c>
      <c r="G124" s="48" t="str">
        <f>TRIM('APH Kategorichef'!K124)</f>
        <v>Välj….</v>
      </c>
      <c r="H124" s="27">
        <f>'APH Kategorichef'!L124</f>
        <v>910</v>
      </c>
      <c r="I124" s="27">
        <v>99</v>
      </c>
      <c r="J124" s="117"/>
      <c r="K124" s="48" t="s">
        <v>181</v>
      </c>
      <c r="L124" s="48" t="str">
        <f>IF('APH MD APH Specifika'!BD124="J","J","N")</f>
        <v>N</v>
      </c>
      <c r="M124" s="118"/>
      <c r="N124" s="48" t="s">
        <v>182</v>
      </c>
      <c r="O124" s="119"/>
      <c r="P124" s="48" t="s">
        <v>183</v>
      </c>
      <c r="Q124" s="27">
        <v>0</v>
      </c>
      <c r="R124" s="117"/>
      <c r="S124" s="117"/>
      <c r="T124" s="117"/>
      <c r="U124" s="117"/>
      <c r="V124" s="117"/>
      <c r="W124" s="27">
        <v>1</v>
      </c>
      <c r="X124" s="27">
        <v>1</v>
      </c>
      <c r="Y124" s="48" t="s">
        <v>182</v>
      </c>
      <c r="Z124" s="48" t="s">
        <v>182</v>
      </c>
      <c r="AA124" s="48" t="s">
        <v>182</v>
      </c>
      <c r="AB124" s="119"/>
      <c r="AC124" s="119"/>
      <c r="AD124" s="119"/>
      <c r="AE124" s="119"/>
      <c r="AF124" s="119"/>
      <c r="AG124" s="119"/>
      <c r="AH124" s="48" t="s">
        <v>182</v>
      </c>
      <c r="AI124" s="27" t="str">
        <f>TRIM(LEFT('1. Artikeldata Grund'!G124,6))</f>
        <v/>
      </c>
      <c r="AJ124" s="491" cm="1">
        <f t="array" ref="AJ124">_xlfn.IFS(AV124="1",20,AV124="2",20,AV124="3",20,AV124="0",99,AV124="",99)</f>
        <v>99</v>
      </c>
      <c r="AK124" s="50" t="s">
        <v>184</v>
      </c>
      <c r="AL124" s="50" t="s">
        <v>184</v>
      </c>
      <c r="AM124" s="117"/>
      <c r="AN124" s="48"/>
      <c r="AO124" s="48"/>
      <c r="AP124" s="48" t="str">
        <f>'4. Inköpsdata'!E124</f>
        <v>ST</v>
      </c>
      <c r="AQ124" s="51">
        <f>'4. Inköpsdata'!G124</f>
        <v>1</v>
      </c>
      <c r="AR124" s="27" t="str">
        <f>TRIM('APH Kategorichef'!N124)</f>
        <v/>
      </c>
      <c r="AS124" s="118"/>
      <c r="AT124" s="48" t="str">
        <f>LEFT('1. Artikeldata Grund'!H124,2)</f>
        <v>Vä</v>
      </c>
      <c r="AU124" s="27" t="str" cm="1">
        <f t="array" ref="AU124">_xlfn.IFS('1. Artikeldata Grund'!I124="","",'1. Artikeldata Grund'!I124=Tabeller!$I$3,"",'1. Artikeldata Grund'!I124=Tabeller!$I$4,"",'1. Artikeldata Grund'!I124=Tabeller!$I$5,LEFT('1. Artikeldata Grund'!I124,1),'1. Artikeldata Grund'!I124=Tabeller!$I$6,LEFT('1. Artikeldata Grund'!I124,1))</f>
        <v/>
      </c>
      <c r="AV124" s="27" t="str" cm="1">
        <f t="array" ref="AV124">_xlfn.IFS('1. Artikeldata Grund'!J124="","",'1. Artikeldata Grund'!J124=Tabeller!$J$3,"",'1. Artikeldata Grund'!J124=Tabeller!$J$4,"",'1. Artikeldata Grund'!J124=Tabeller!$J$5,LEFT('1. Artikeldata Grund'!J124,1),'1. Artikeldata Grund'!J124=Tabeller!$J$6,LEFT('1. Artikeldata Grund'!J124,1),'1. Artikeldata Grund'!J124=Tabeller!$J$7,LEFT('1. Artikeldata Grund'!J124,1))</f>
        <v/>
      </c>
      <c r="AW124" s="27"/>
      <c r="AX124" s="27">
        <f>IF('APH Kategorichef'!J124=Tabeller!$AH$4,2,1)</f>
        <v>1</v>
      </c>
      <c r="AY124" s="27" t="str" cm="1">
        <f t="array" ref="AY124">IF('APH Kategorichef'!J124=Tabeller!$AH$4,99,IFERROR(_xlfn.IFS('4. Inköpsdata'!L124=25%,41,'4. Inköpsdata'!L124=12%,42,'4. Inköpsdata'!L124=6%,43,'4. Inköpsdata'!L124="Momsfritt",38),""))</f>
        <v/>
      </c>
      <c r="AZ124" s="52" t="e">
        <f>IF('APH Kategorichef'!J124=Tabeller!$AH$4,'4. Inköpsdata'!J124,ROUND('APH Kategorichef'!AA124,2))</f>
        <v>#VALUE!</v>
      </c>
      <c r="BA124" s="52" t="e">
        <f>IF('APH Kategorichef'!J124=Tabeller!$AH$4,0.01,ROUND('4. Inköpsdata'!J124,2))</f>
        <v>#VALUE!</v>
      </c>
      <c r="BB124" s="27" t="str">
        <f>TRIM(RIGHT('1. Artikeldata Grund'!G124,2))</f>
        <v/>
      </c>
      <c r="BC124" s="136"/>
      <c r="BD124" s="48" t="s">
        <v>182</v>
      </c>
      <c r="BE124" s="119"/>
      <c r="BF124" s="50" t="s">
        <v>184</v>
      </c>
      <c r="BG124" s="136"/>
      <c r="BH124" s="52"/>
      <c r="BI124" s="52"/>
      <c r="BJ124" s="52"/>
      <c r="BK124" s="52"/>
      <c r="BL124" s="53" t="s">
        <v>185</v>
      </c>
      <c r="BM124" s="452" t="str">
        <f>TRIM('1. Artikeldata Grund'!D124)</f>
        <v/>
      </c>
    </row>
    <row r="125" spans="1:65" x14ac:dyDescent="0.25">
      <c r="A125" s="21">
        <v>121</v>
      </c>
      <c r="B125" s="528" t="str">
        <f>'APH Kategorichef'!H125</f>
        <v>Välj…</v>
      </c>
      <c r="C125" s="528" t="str">
        <f>'APH Kategorichef'!J125</f>
        <v>Välj…</v>
      </c>
      <c r="D125" s="46">
        <f>'APH Kategorichef'!D125</f>
        <v>0</v>
      </c>
      <c r="E125" s="47" t="str">
        <f>TRIM(LEFT('1. Artikeldata Grund'!E125,30))</f>
        <v/>
      </c>
      <c r="F125" s="404" t="str">
        <f>IFERROR(TRIM(RIGHT('1. Artikeldata Grund'!E125,LEN('1. Artikeldata Grund'!E125)-30)),"")</f>
        <v/>
      </c>
      <c r="G125" s="48" t="str">
        <f>TRIM('APH Kategorichef'!K125)</f>
        <v>Välj….</v>
      </c>
      <c r="H125" s="27">
        <f>'APH Kategorichef'!L125</f>
        <v>910</v>
      </c>
      <c r="I125" s="27">
        <v>99</v>
      </c>
      <c r="J125" s="117"/>
      <c r="K125" s="48" t="s">
        <v>181</v>
      </c>
      <c r="L125" s="48" t="str">
        <f>IF('APH MD APH Specifika'!BD125="J","J","N")</f>
        <v>N</v>
      </c>
      <c r="M125" s="118"/>
      <c r="N125" s="48" t="s">
        <v>182</v>
      </c>
      <c r="O125" s="119"/>
      <c r="P125" s="48" t="s">
        <v>183</v>
      </c>
      <c r="Q125" s="27">
        <v>0</v>
      </c>
      <c r="R125" s="117"/>
      <c r="S125" s="117"/>
      <c r="T125" s="117"/>
      <c r="U125" s="117"/>
      <c r="V125" s="117"/>
      <c r="W125" s="27">
        <v>1</v>
      </c>
      <c r="X125" s="27">
        <v>1</v>
      </c>
      <c r="Y125" s="48" t="s">
        <v>182</v>
      </c>
      <c r="Z125" s="48" t="s">
        <v>182</v>
      </c>
      <c r="AA125" s="48" t="s">
        <v>182</v>
      </c>
      <c r="AB125" s="119"/>
      <c r="AC125" s="119"/>
      <c r="AD125" s="119"/>
      <c r="AE125" s="119"/>
      <c r="AF125" s="119"/>
      <c r="AG125" s="119"/>
      <c r="AH125" s="48" t="s">
        <v>182</v>
      </c>
      <c r="AI125" s="27" t="str">
        <f>TRIM(LEFT('1. Artikeldata Grund'!G125,6))</f>
        <v/>
      </c>
      <c r="AJ125" s="491" cm="1">
        <f t="array" ref="AJ125">_xlfn.IFS(AV125="1",20,AV125="2",20,AV125="3",20,AV125="0",99,AV125="",99)</f>
        <v>99</v>
      </c>
      <c r="AK125" s="50" t="s">
        <v>184</v>
      </c>
      <c r="AL125" s="50" t="s">
        <v>184</v>
      </c>
      <c r="AM125" s="117"/>
      <c r="AN125" s="48"/>
      <c r="AO125" s="48"/>
      <c r="AP125" s="48" t="str">
        <f>'4. Inköpsdata'!E125</f>
        <v>ST</v>
      </c>
      <c r="AQ125" s="51">
        <f>'4. Inköpsdata'!G125</f>
        <v>1</v>
      </c>
      <c r="AR125" s="27" t="str">
        <f>TRIM('APH Kategorichef'!N125)</f>
        <v/>
      </c>
      <c r="AS125" s="118"/>
      <c r="AT125" s="48" t="str">
        <f>LEFT('1. Artikeldata Grund'!H125,2)</f>
        <v>Vä</v>
      </c>
      <c r="AU125" s="27" t="str" cm="1">
        <f t="array" ref="AU125">_xlfn.IFS('1. Artikeldata Grund'!I125="","",'1. Artikeldata Grund'!I125=Tabeller!$I$3,"",'1. Artikeldata Grund'!I125=Tabeller!$I$4,"",'1. Artikeldata Grund'!I125=Tabeller!$I$5,LEFT('1. Artikeldata Grund'!I125,1),'1. Artikeldata Grund'!I125=Tabeller!$I$6,LEFT('1. Artikeldata Grund'!I125,1))</f>
        <v/>
      </c>
      <c r="AV125" s="27" t="str" cm="1">
        <f t="array" ref="AV125">_xlfn.IFS('1. Artikeldata Grund'!J125="","",'1. Artikeldata Grund'!J125=Tabeller!$J$3,"",'1. Artikeldata Grund'!J125=Tabeller!$J$4,"",'1. Artikeldata Grund'!J125=Tabeller!$J$5,LEFT('1. Artikeldata Grund'!J125,1),'1. Artikeldata Grund'!J125=Tabeller!$J$6,LEFT('1. Artikeldata Grund'!J125,1),'1. Artikeldata Grund'!J125=Tabeller!$J$7,LEFT('1. Artikeldata Grund'!J125,1))</f>
        <v/>
      </c>
      <c r="AW125" s="27"/>
      <c r="AX125" s="27">
        <f>IF('APH Kategorichef'!J125=Tabeller!$AH$4,2,1)</f>
        <v>1</v>
      </c>
      <c r="AY125" s="27" t="str" cm="1">
        <f t="array" ref="AY125">IF('APH Kategorichef'!J125=Tabeller!$AH$4,99,IFERROR(_xlfn.IFS('4. Inköpsdata'!L125=25%,41,'4. Inköpsdata'!L125=12%,42,'4. Inköpsdata'!L125=6%,43,'4. Inköpsdata'!L125="Momsfritt",38),""))</f>
        <v/>
      </c>
      <c r="AZ125" s="52" t="e">
        <f>IF('APH Kategorichef'!J125=Tabeller!$AH$4,'4. Inköpsdata'!J125,ROUND('APH Kategorichef'!AA125,2))</f>
        <v>#VALUE!</v>
      </c>
      <c r="BA125" s="52" t="e">
        <f>IF('APH Kategorichef'!J125=Tabeller!$AH$4,0.01,ROUND('4. Inköpsdata'!J125,2))</f>
        <v>#VALUE!</v>
      </c>
      <c r="BB125" s="27" t="str">
        <f>TRIM(RIGHT('1. Artikeldata Grund'!G125,2))</f>
        <v/>
      </c>
      <c r="BC125" s="136"/>
      <c r="BD125" s="48" t="s">
        <v>182</v>
      </c>
      <c r="BE125" s="119"/>
      <c r="BF125" s="50" t="s">
        <v>184</v>
      </c>
      <c r="BG125" s="136"/>
      <c r="BH125" s="52"/>
      <c r="BI125" s="52"/>
      <c r="BJ125" s="52"/>
      <c r="BK125" s="52"/>
      <c r="BL125" s="53" t="s">
        <v>185</v>
      </c>
      <c r="BM125" s="452" t="str">
        <f>TRIM('1. Artikeldata Grund'!D125)</f>
        <v/>
      </c>
    </row>
    <row r="126" spans="1:65" x14ac:dyDescent="0.25">
      <c r="A126" s="21">
        <v>122</v>
      </c>
      <c r="B126" s="528" t="str">
        <f>'APH Kategorichef'!H126</f>
        <v>Välj…</v>
      </c>
      <c r="C126" s="528" t="str">
        <f>'APH Kategorichef'!J126</f>
        <v>Välj…</v>
      </c>
      <c r="D126" s="46">
        <f>'APH Kategorichef'!D126</f>
        <v>0</v>
      </c>
      <c r="E126" s="47" t="str">
        <f>TRIM(LEFT('1. Artikeldata Grund'!E126,30))</f>
        <v/>
      </c>
      <c r="F126" s="404" t="str">
        <f>IFERROR(TRIM(RIGHT('1. Artikeldata Grund'!E126,LEN('1. Artikeldata Grund'!E126)-30)),"")</f>
        <v/>
      </c>
      <c r="G126" s="48" t="str">
        <f>TRIM('APH Kategorichef'!K126)</f>
        <v>Välj….</v>
      </c>
      <c r="H126" s="27">
        <f>'APH Kategorichef'!L126</f>
        <v>910</v>
      </c>
      <c r="I126" s="27">
        <v>99</v>
      </c>
      <c r="J126" s="117"/>
      <c r="K126" s="48" t="s">
        <v>181</v>
      </c>
      <c r="L126" s="48" t="str">
        <f>IF('APH MD APH Specifika'!BD126="J","J","N")</f>
        <v>N</v>
      </c>
      <c r="M126" s="118"/>
      <c r="N126" s="48" t="s">
        <v>182</v>
      </c>
      <c r="O126" s="119"/>
      <c r="P126" s="48" t="s">
        <v>183</v>
      </c>
      <c r="Q126" s="27">
        <v>0</v>
      </c>
      <c r="R126" s="117"/>
      <c r="S126" s="117"/>
      <c r="T126" s="117"/>
      <c r="U126" s="117"/>
      <c r="V126" s="117"/>
      <c r="W126" s="27">
        <v>1</v>
      </c>
      <c r="X126" s="27">
        <v>1</v>
      </c>
      <c r="Y126" s="48" t="s">
        <v>182</v>
      </c>
      <c r="Z126" s="48" t="s">
        <v>182</v>
      </c>
      <c r="AA126" s="48" t="s">
        <v>182</v>
      </c>
      <c r="AB126" s="119"/>
      <c r="AC126" s="119"/>
      <c r="AD126" s="119"/>
      <c r="AE126" s="119"/>
      <c r="AF126" s="119"/>
      <c r="AG126" s="119"/>
      <c r="AH126" s="48" t="s">
        <v>182</v>
      </c>
      <c r="AI126" s="27" t="str">
        <f>TRIM(LEFT('1. Artikeldata Grund'!G126,6))</f>
        <v/>
      </c>
      <c r="AJ126" s="491" cm="1">
        <f t="array" ref="AJ126">_xlfn.IFS(AV126="1",20,AV126="2",20,AV126="3",20,AV126="0",99,AV126="",99)</f>
        <v>99</v>
      </c>
      <c r="AK126" s="50" t="s">
        <v>184</v>
      </c>
      <c r="AL126" s="50" t="s">
        <v>184</v>
      </c>
      <c r="AM126" s="117"/>
      <c r="AN126" s="48"/>
      <c r="AO126" s="48"/>
      <c r="AP126" s="48" t="str">
        <f>'4. Inköpsdata'!E126</f>
        <v>ST</v>
      </c>
      <c r="AQ126" s="51">
        <f>'4. Inköpsdata'!G126</f>
        <v>1</v>
      </c>
      <c r="AR126" s="27" t="str">
        <f>TRIM('APH Kategorichef'!N126)</f>
        <v/>
      </c>
      <c r="AS126" s="118"/>
      <c r="AT126" s="48" t="str">
        <f>LEFT('1. Artikeldata Grund'!H126,2)</f>
        <v>Vä</v>
      </c>
      <c r="AU126" s="27" t="str" cm="1">
        <f t="array" ref="AU126">_xlfn.IFS('1. Artikeldata Grund'!I126="","",'1. Artikeldata Grund'!I126=Tabeller!$I$3,"",'1. Artikeldata Grund'!I126=Tabeller!$I$4,"",'1. Artikeldata Grund'!I126=Tabeller!$I$5,LEFT('1. Artikeldata Grund'!I126,1),'1. Artikeldata Grund'!I126=Tabeller!$I$6,LEFT('1. Artikeldata Grund'!I126,1))</f>
        <v/>
      </c>
      <c r="AV126" s="27" t="str" cm="1">
        <f t="array" ref="AV126">_xlfn.IFS('1. Artikeldata Grund'!J126="","",'1. Artikeldata Grund'!J126=Tabeller!$J$3,"",'1. Artikeldata Grund'!J126=Tabeller!$J$4,"",'1. Artikeldata Grund'!J126=Tabeller!$J$5,LEFT('1. Artikeldata Grund'!J126,1),'1. Artikeldata Grund'!J126=Tabeller!$J$6,LEFT('1. Artikeldata Grund'!J126,1),'1. Artikeldata Grund'!J126=Tabeller!$J$7,LEFT('1. Artikeldata Grund'!J126,1))</f>
        <v/>
      </c>
      <c r="AW126" s="27"/>
      <c r="AX126" s="27">
        <f>IF('APH Kategorichef'!J126=Tabeller!$AH$4,2,1)</f>
        <v>1</v>
      </c>
      <c r="AY126" s="27" t="str" cm="1">
        <f t="array" ref="AY126">IF('APH Kategorichef'!J126=Tabeller!$AH$4,99,IFERROR(_xlfn.IFS('4. Inköpsdata'!L126=25%,41,'4. Inköpsdata'!L126=12%,42,'4. Inköpsdata'!L126=6%,43,'4. Inköpsdata'!L126="Momsfritt",38),""))</f>
        <v/>
      </c>
      <c r="AZ126" s="52" t="e">
        <f>IF('APH Kategorichef'!J126=Tabeller!$AH$4,'4. Inköpsdata'!J126,ROUND('APH Kategorichef'!AA126,2))</f>
        <v>#VALUE!</v>
      </c>
      <c r="BA126" s="52" t="e">
        <f>IF('APH Kategorichef'!J126=Tabeller!$AH$4,0.01,ROUND('4. Inköpsdata'!J126,2))</f>
        <v>#VALUE!</v>
      </c>
      <c r="BB126" s="27" t="str">
        <f>TRIM(RIGHT('1. Artikeldata Grund'!G126,2))</f>
        <v/>
      </c>
      <c r="BC126" s="136"/>
      <c r="BD126" s="48" t="s">
        <v>182</v>
      </c>
      <c r="BE126" s="119"/>
      <c r="BF126" s="50" t="s">
        <v>184</v>
      </c>
      <c r="BG126" s="136"/>
      <c r="BH126" s="52"/>
      <c r="BI126" s="52"/>
      <c r="BJ126" s="52"/>
      <c r="BK126" s="52"/>
      <c r="BL126" s="53" t="s">
        <v>185</v>
      </c>
      <c r="BM126" s="452" t="str">
        <f>TRIM('1. Artikeldata Grund'!D126)</f>
        <v/>
      </c>
    </row>
    <row r="127" spans="1:65" x14ac:dyDescent="0.25">
      <c r="A127" s="21">
        <v>123</v>
      </c>
      <c r="B127" s="528" t="str">
        <f>'APH Kategorichef'!H127</f>
        <v>Välj…</v>
      </c>
      <c r="C127" s="528" t="str">
        <f>'APH Kategorichef'!J127</f>
        <v>Välj…</v>
      </c>
      <c r="D127" s="46">
        <f>'APH Kategorichef'!D127</f>
        <v>0</v>
      </c>
      <c r="E127" s="47" t="str">
        <f>TRIM(LEFT('1. Artikeldata Grund'!E127,30))</f>
        <v/>
      </c>
      <c r="F127" s="404" t="str">
        <f>IFERROR(TRIM(RIGHT('1. Artikeldata Grund'!E127,LEN('1. Artikeldata Grund'!E127)-30)),"")</f>
        <v/>
      </c>
      <c r="G127" s="48" t="str">
        <f>TRIM('APH Kategorichef'!K127)</f>
        <v>Välj….</v>
      </c>
      <c r="H127" s="27">
        <f>'APH Kategorichef'!L127</f>
        <v>910</v>
      </c>
      <c r="I127" s="27">
        <v>99</v>
      </c>
      <c r="J127" s="117"/>
      <c r="K127" s="48" t="s">
        <v>181</v>
      </c>
      <c r="L127" s="48" t="str">
        <f>IF('APH MD APH Specifika'!BD127="J","J","N")</f>
        <v>N</v>
      </c>
      <c r="M127" s="118"/>
      <c r="N127" s="48" t="s">
        <v>182</v>
      </c>
      <c r="O127" s="119"/>
      <c r="P127" s="48" t="s">
        <v>183</v>
      </c>
      <c r="Q127" s="27">
        <v>0</v>
      </c>
      <c r="R127" s="117"/>
      <c r="S127" s="117"/>
      <c r="T127" s="117"/>
      <c r="U127" s="117"/>
      <c r="V127" s="117"/>
      <c r="W127" s="27">
        <v>1</v>
      </c>
      <c r="X127" s="27">
        <v>1</v>
      </c>
      <c r="Y127" s="48" t="s">
        <v>182</v>
      </c>
      <c r="Z127" s="48" t="s">
        <v>182</v>
      </c>
      <c r="AA127" s="48" t="s">
        <v>182</v>
      </c>
      <c r="AB127" s="119"/>
      <c r="AC127" s="119"/>
      <c r="AD127" s="119"/>
      <c r="AE127" s="119"/>
      <c r="AF127" s="119"/>
      <c r="AG127" s="119"/>
      <c r="AH127" s="48" t="s">
        <v>182</v>
      </c>
      <c r="AI127" s="27" t="str">
        <f>TRIM(LEFT('1. Artikeldata Grund'!G127,6))</f>
        <v/>
      </c>
      <c r="AJ127" s="491" cm="1">
        <f t="array" ref="AJ127">_xlfn.IFS(AV127="1",20,AV127="2",20,AV127="3",20,AV127="0",99,AV127="",99)</f>
        <v>99</v>
      </c>
      <c r="AK127" s="50" t="s">
        <v>184</v>
      </c>
      <c r="AL127" s="50" t="s">
        <v>184</v>
      </c>
      <c r="AM127" s="117"/>
      <c r="AN127" s="48"/>
      <c r="AO127" s="48"/>
      <c r="AP127" s="48" t="str">
        <f>'4. Inköpsdata'!E127</f>
        <v>ST</v>
      </c>
      <c r="AQ127" s="51">
        <f>'4. Inköpsdata'!G127</f>
        <v>1</v>
      </c>
      <c r="AR127" s="27" t="str">
        <f>TRIM('APH Kategorichef'!N127)</f>
        <v/>
      </c>
      <c r="AS127" s="118"/>
      <c r="AT127" s="48" t="str">
        <f>LEFT('1. Artikeldata Grund'!H127,2)</f>
        <v>Vä</v>
      </c>
      <c r="AU127" s="27" t="str" cm="1">
        <f t="array" ref="AU127">_xlfn.IFS('1. Artikeldata Grund'!I127="","",'1. Artikeldata Grund'!I127=Tabeller!$I$3,"",'1. Artikeldata Grund'!I127=Tabeller!$I$4,"",'1. Artikeldata Grund'!I127=Tabeller!$I$5,LEFT('1. Artikeldata Grund'!I127,1),'1. Artikeldata Grund'!I127=Tabeller!$I$6,LEFT('1. Artikeldata Grund'!I127,1))</f>
        <v/>
      </c>
      <c r="AV127" s="27" t="str" cm="1">
        <f t="array" ref="AV127">_xlfn.IFS('1. Artikeldata Grund'!J127="","",'1. Artikeldata Grund'!J127=Tabeller!$J$3,"",'1. Artikeldata Grund'!J127=Tabeller!$J$4,"",'1. Artikeldata Grund'!J127=Tabeller!$J$5,LEFT('1. Artikeldata Grund'!J127,1),'1. Artikeldata Grund'!J127=Tabeller!$J$6,LEFT('1. Artikeldata Grund'!J127,1),'1. Artikeldata Grund'!J127=Tabeller!$J$7,LEFT('1. Artikeldata Grund'!J127,1))</f>
        <v/>
      </c>
      <c r="AW127" s="27"/>
      <c r="AX127" s="27">
        <f>IF('APH Kategorichef'!J127=Tabeller!$AH$4,2,1)</f>
        <v>1</v>
      </c>
      <c r="AY127" s="27" t="str" cm="1">
        <f t="array" ref="AY127">IF('APH Kategorichef'!J127=Tabeller!$AH$4,99,IFERROR(_xlfn.IFS('4. Inköpsdata'!L127=25%,41,'4. Inköpsdata'!L127=12%,42,'4. Inköpsdata'!L127=6%,43,'4. Inköpsdata'!L127="Momsfritt",38),""))</f>
        <v/>
      </c>
      <c r="AZ127" s="52" t="e">
        <f>IF('APH Kategorichef'!J127=Tabeller!$AH$4,'4. Inköpsdata'!J127,ROUND('APH Kategorichef'!AA127,2))</f>
        <v>#VALUE!</v>
      </c>
      <c r="BA127" s="52" t="e">
        <f>IF('APH Kategorichef'!J127=Tabeller!$AH$4,0.01,ROUND('4. Inköpsdata'!J127,2))</f>
        <v>#VALUE!</v>
      </c>
      <c r="BB127" s="27" t="str">
        <f>TRIM(RIGHT('1. Artikeldata Grund'!G127,2))</f>
        <v/>
      </c>
      <c r="BC127" s="136"/>
      <c r="BD127" s="48" t="s">
        <v>182</v>
      </c>
      <c r="BE127" s="119"/>
      <c r="BF127" s="50" t="s">
        <v>184</v>
      </c>
      <c r="BG127" s="136"/>
      <c r="BH127" s="52"/>
      <c r="BI127" s="52"/>
      <c r="BJ127" s="52"/>
      <c r="BK127" s="52"/>
      <c r="BL127" s="53" t="s">
        <v>185</v>
      </c>
      <c r="BM127" s="452" t="str">
        <f>TRIM('1. Artikeldata Grund'!D127)</f>
        <v/>
      </c>
    </row>
    <row r="128" spans="1:65" x14ac:dyDescent="0.25">
      <c r="A128" s="21">
        <v>124</v>
      </c>
      <c r="B128" s="528" t="str">
        <f>'APH Kategorichef'!H128</f>
        <v>Välj…</v>
      </c>
      <c r="C128" s="528" t="str">
        <f>'APH Kategorichef'!J128</f>
        <v>Välj…</v>
      </c>
      <c r="D128" s="46">
        <f>'APH Kategorichef'!D128</f>
        <v>0</v>
      </c>
      <c r="E128" s="47" t="str">
        <f>TRIM(LEFT('1. Artikeldata Grund'!E128,30))</f>
        <v/>
      </c>
      <c r="F128" s="404" t="str">
        <f>IFERROR(TRIM(RIGHT('1. Artikeldata Grund'!E128,LEN('1. Artikeldata Grund'!E128)-30)),"")</f>
        <v/>
      </c>
      <c r="G128" s="48" t="str">
        <f>TRIM('APH Kategorichef'!K128)</f>
        <v>Välj….</v>
      </c>
      <c r="H128" s="27">
        <f>'APH Kategorichef'!L128</f>
        <v>910</v>
      </c>
      <c r="I128" s="27">
        <v>99</v>
      </c>
      <c r="J128" s="117"/>
      <c r="K128" s="48" t="s">
        <v>181</v>
      </c>
      <c r="L128" s="48" t="str">
        <f>IF('APH MD APH Specifika'!BD128="J","J","N")</f>
        <v>N</v>
      </c>
      <c r="M128" s="118"/>
      <c r="N128" s="48" t="s">
        <v>182</v>
      </c>
      <c r="O128" s="119"/>
      <c r="P128" s="48" t="s">
        <v>183</v>
      </c>
      <c r="Q128" s="27">
        <v>0</v>
      </c>
      <c r="R128" s="117"/>
      <c r="S128" s="117"/>
      <c r="T128" s="117"/>
      <c r="U128" s="117"/>
      <c r="V128" s="117"/>
      <c r="W128" s="27">
        <v>1</v>
      </c>
      <c r="X128" s="27">
        <v>1</v>
      </c>
      <c r="Y128" s="48" t="s">
        <v>182</v>
      </c>
      <c r="Z128" s="48" t="s">
        <v>182</v>
      </c>
      <c r="AA128" s="48" t="s">
        <v>182</v>
      </c>
      <c r="AB128" s="119"/>
      <c r="AC128" s="119"/>
      <c r="AD128" s="119"/>
      <c r="AE128" s="119"/>
      <c r="AF128" s="119"/>
      <c r="AG128" s="119"/>
      <c r="AH128" s="48" t="s">
        <v>182</v>
      </c>
      <c r="AI128" s="27" t="str">
        <f>TRIM(LEFT('1. Artikeldata Grund'!G128,6))</f>
        <v/>
      </c>
      <c r="AJ128" s="491" cm="1">
        <f t="array" ref="AJ128">_xlfn.IFS(AV128="1",20,AV128="2",20,AV128="3",20,AV128="0",99,AV128="",99)</f>
        <v>99</v>
      </c>
      <c r="AK128" s="50" t="s">
        <v>184</v>
      </c>
      <c r="AL128" s="50" t="s">
        <v>184</v>
      </c>
      <c r="AM128" s="117"/>
      <c r="AN128" s="48"/>
      <c r="AO128" s="48"/>
      <c r="AP128" s="48" t="str">
        <f>'4. Inköpsdata'!E128</f>
        <v>ST</v>
      </c>
      <c r="AQ128" s="51">
        <f>'4. Inköpsdata'!G128</f>
        <v>1</v>
      </c>
      <c r="AR128" s="27" t="str">
        <f>TRIM('APH Kategorichef'!N128)</f>
        <v/>
      </c>
      <c r="AS128" s="118"/>
      <c r="AT128" s="48" t="str">
        <f>LEFT('1. Artikeldata Grund'!H128,2)</f>
        <v>Vä</v>
      </c>
      <c r="AU128" s="27" t="str" cm="1">
        <f t="array" ref="AU128">_xlfn.IFS('1. Artikeldata Grund'!I128="","",'1. Artikeldata Grund'!I128=Tabeller!$I$3,"",'1. Artikeldata Grund'!I128=Tabeller!$I$4,"",'1. Artikeldata Grund'!I128=Tabeller!$I$5,LEFT('1. Artikeldata Grund'!I128,1),'1. Artikeldata Grund'!I128=Tabeller!$I$6,LEFT('1. Artikeldata Grund'!I128,1))</f>
        <v/>
      </c>
      <c r="AV128" s="27" t="str" cm="1">
        <f t="array" ref="AV128">_xlfn.IFS('1. Artikeldata Grund'!J128="","",'1. Artikeldata Grund'!J128=Tabeller!$J$3,"",'1. Artikeldata Grund'!J128=Tabeller!$J$4,"",'1. Artikeldata Grund'!J128=Tabeller!$J$5,LEFT('1. Artikeldata Grund'!J128,1),'1. Artikeldata Grund'!J128=Tabeller!$J$6,LEFT('1. Artikeldata Grund'!J128,1),'1. Artikeldata Grund'!J128=Tabeller!$J$7,LEFT('1. Artikeldata Grund'!J128,1))</f>
        <v/>
      </c>
      <c r="AW128" s="27"/>
      <c r="AX128" s="27">
        <f>IF('APH Kategorichef'!J128=Tabeller!$AH$4,2,1)</f>
        <v>1</v>
      </c>
      <c r="AY128" s="27" t="str" cm="1">
        <f t="array" ref="AY128">IF('APH Kategorichef'!J128=Tabeller!$AH$4,99,IFERROR(_xlfn.IFS('4. Inköpsdata'!L128=25%,41,'4. Inköpsdata'!L128=12%,42,'4. Inköpsdata'!L128=6%,43,'4. Inköpsdata'!L128="Momsfritt",38),""))</f>
        <v/>
      </c>
      <c r="AZ128" s="52" t="e">
        <f>IF('APH Kategorichef'!J128=Tabeller!$AH$4,'4. Inköpsdata'!J128,ROUND('APH Kategorichef'!AA128,2))</f>
        <v>#VALUE!</v>
      </c>
      <c r="BA128" s="52" t="e">
        <f>IF('APH Kategorichef'!J128=Tabeller!$AH$4,0.01,ROUND('4. Inköpsdata'!J128,2))</f>
        <v>#VALUE!</v>
      </c>
      <c r="BB128" s="27" t="str">
        <f>TRIM(RIGHT('1. Artikeldata Grund'!G128,2))</f>
        <v/>
      </c>
      <c r="BC128" s="136"/>
      <c r="BD128" s="48" t="s">
        <v>182</v>
      </c>
      <c r="BE128" s="119"/>
      <c r="BF128" s="50" t="s">
        <v>184</v>
      </c>
      <c r="BG128" s="136"/>
      <c r="BH128" s="52"/>
      <c r="BI128" s="52"/>
      <c r="BJ128" s="52"/>
      <c r="BK128" s="52"/>
      <c r="BL128" s="53" t="s">
        <v>185</v>
      </c>
      <c r="BM128" s="452" t="str">
        <f>TRIM('1. Artikeldata Grund'!D128)</f>
        <v/>
      </c>
    </row>
    <row r="129" spans="1:65" x14ac:dyDescent="0.25">
      <c r="A129" s="21">
        <v>125</v>
      </c>
      <c r="B129" s="528" t="str">
        <f>'APH Kategorichef'!H129</f>
        <v>Välj…</v>
      </c>
      <c r="C129" s="528" t="str">
        <f>'APH Kategorichef'!J129</f>
        <v>Välj…</v>
      </c>
      <c r="D129" s="46">
        <f>'APH Kategorichef'!D129</f>
        <v>0</v>
      </c>
      <c r="E129" s="47" t="str">
        <f>TRIM(LEFT('1. Artikeldata Grund'!E129,30))</f>
        <v/>
      </c>
      <c r="F129" s="404" t="str">
        <f>IFERROR(TRIM(RIGHT('1. Artikeldata Grund'!E129,LEN('1. Artikeldata Grund'!E129)-30)),"")</f>
        <v/>
      </c>
      <c r="G129" s="48" t="str">
        <f>TRIM('APH Kategorichef'!K129)</f>
        <v>Välj….</v>
      </c>
      <c r="H129" s="27">
        <f>'APH Kategorichef'!L129</f>
        <v>910</v>
      </c>
      <c r="I129" s="27">
        <v>99</v>
      </c>
      <c r="J129" s="117"/>
      <c r="K129" s="48" t="s">
        <v>181</v>
      </c>
      <c r="L129" s="48" t="str">
        <f>IF('APH MD APH Specifika'!BD129="J","J","N")</f>
        <v>N</v>
      </c>
      <c r="M129" s="118"/>
      <c r="N129" s="48" t="s">
        <v>182</v>
      </c>
      <c r="O129" s="119"/>
      <c r="P129" s="48" t="s">
        <v>183</v>
      </c>
      <c r="Q129" s="27">
        <v>0</v>
      </c>
      <c r="R129" s="117"/>
      <c r="S129" s="117"/>
      <c r="T129" s="117"/>
      <c r="U129" s="117"/>
      <c r="V129" s="117"/>
      <c r="W129" s="27">
        <v>1</v>
      </c>
      <c r="X129" s="27">
        <v>1</v>
      </c>
      <c r="Y129" s="48" t="s">
        <v>182</v>
      </c>
      <c r="Z129" s="48" t="s">
        <v>182</v>
      </c>
      <c r="AA129" s="48" t="s">
        <v>182</v>
      </c>
      <c r="AB129" s="119"/>
      <c r="AC129" s="119"/>
      <c r="AD129" s="119"/>
      <c r="AE129" s="119"/>
      <c r="AF129" s="119"/>
      <c r="AG129" s="119"/>
      <c r="AH129" s="48" t="s">
        <v>182</v>
      </c>
      <c r="AI129" s="27" t="str">
        <f>TRIM(LEFT('1. Artikeldata Grund'!G129,6))</f>
        <v/>
      </c>
      <c r="AJ129" s="491" cm="1">
        <f t="array" ref="AJ129">_xlfn.IFS(AV129="1",20,AV129="2",20,AV129="3",20,AV129="0",99,AV129="",99)</f>
        <v>99</v>
      </c>
      <c r="AK129" s="50" t="s">
        <v>184</v>
      </c>
      <c r="AL129" s="50" t="s">
        <v>184</v>
      </c>
      <c r="AM129" s="117"/>
      <c r="AN129" s="48"/>
      <c r="AO129" s="48"/>
      <c r="AP129" s="48" t="str">
        <f>'4. Inköpsdata'!E129</f>
        <v>ST</v>
      </c>
      <c r="AQ129" s="51">
        <f>'4. Inköpsdata'!G129</f>
        <v>1</v>
      </c>
      <c r="AR129" s="27" t="str">
        <f>TRIM('APH Kategorichef'!N129)</f>
        <v/>
      </c>
      <c r="AS129" s="118"/>
      <c r="AT129" s="48" t="str">
        <f>LEFT('1. Artikeldata Grund'!H129,2)</f>
        <v>Vä</v>
      </c>
      <c r="AU129" s="27" t="str" cm="1">
        <f t="array" ref="AU129">_xlfn.IFS('1. Artikeldata Grund'!I129="","",'1. Artikeldata Grund'!I129=Tabeller!$I$3,"",'1. Artikeldata Grund'!I129=Tabeller!$I$4,"",'1. Artikeldata Grund'!I129=Tabeller!$I$5,LEFT('1. Artikeldata Grund'!I129,1),'1. Artikeldata Grund'!I129=Tabeller!$I$6,LEFT('1. Artikeldata Grund'!I129,1))</f>
        <v/>
      </c>
      <c r="AV129" s="27" t="str" cm="1">
        <f t="array" ref="AV129">_xlfn.IFS('1. Artikeldata Grund'!J129="","",'1. Artikeldata Grund'!J129=Tabeller!$J$3,"",'1. Artikeldata Grund'!J129=Tabeller!$J$4,"",'1. Artikeldata Grund'!J129=Tabeller!$J$5,LEFT('1. Artikeldata Grund'!J129,1),'1. Artikeldata Grund'!J129=Tabeller!$J$6,LEFT('1. Artikeldata Grund'!J129,1),'1. Artikeldata Grund'!J129=Tabeller!$J$7,LEFT('1. Artikeldata Grund'!J129,1))</f>
        <v/>
      </c>
      <c r="AW129" s="27"/>
      <c r="AX129" s="27">
        <f>IF('APH Kategorichef'!J129=Tabeller!$AH$4,2,1)</f>
        <v>1</v>
      </c>
      <c r="AY129" s="27" t="str" cm="1">
        <f t="array" ref="AY129">IF('APH Kategorichef'!J129=Tabeller!$AH$4,99,IFERROR(_xlfn.IFS('4. Inköpsdata'!L129=25%,41,'4. Inköpsdata'!L129=12%,42,'4. Inköpsdata'!L129=6%,43,'4. Inköpsdata'!L129="Momsfritt",38),""))</f>
        <v/>
      </c>
      <c r="AZ129" s="52" t="e">
        <f>IF('APH Kategorichef'!J129=Tabeller!$AH$4,'4. Inköpsdata'!J129,ROUND('APH Kategorichef'!AA129,2))</f>
        <v>#VALUE!</v>
      </c>
      <c r="BA129" s="52" t="e">
        <f>IF('APH Kategorichef'!J129=Tabeller!$AH$4,0.01,ROUND('4. Inköpsdata'!J129,2))</f>
        <v>#VALUE!</v>
      </c>
      <c r="BB129" s="27" t="str">
        <f>TRIM(RIGHT('1. Artikeldata Grund'!G129,2))</f>
        <v/>
      </c>
      <c r="BC129" s="136"/>
      <c r="BD129" s="48" t="s">
        <v>182</v>
      </c>
      <c r="BE129" s="119"/>
      <c r="BF129" s="50" t="s">
        <v>184</v>
      </c>
      <c r="BG129" s="136"/>
      <c r="BH129" s="52"/>
      <c r="BI129" s="52"/>
      <c r="BJ129" s="52"/>
      <c r="BK129" s="52"/>
      <c r="BL129" s="53" t="s">
        <v>185</v>
      </c>
      <c r="BM129" s="452" t="str">
        <f>TRIM('1. Artikeldata Grund'!D129)</f>
        <v/>
      </c>
    </row>
    <row r="130" spans="1:65" x14ac:dyDescent="0.25">
      <c r="A130" s="21">
        <v>126</v>
      </c>
      <c r="B130" s="528" t="str">
        <f>'APH Kategorichef'!H130</f>
        <v>Välj…</v>
      </c>
      <c r="C130" s="528" t="str">
        <f>'APH Kategorichef'!J130</f>
        <v>Välj…</v>
      </c>
      <c r="D130" s="46">
        <f>'APH Kategorichef'!D130</f>
        <v>0</v>
      </c>
      <c r="E130" s="47" t="str">
        <f>TRIM(LEFT('1. Artikeldata Grund'!E130,30))</f>
        <v/>
      </c>
      <c r="F130" s="404" t="str">
        <f>IFERROR(TRIM(RIGHT('1. Artikeldata Grund'!E130,LEN('1. Artikeldata Grund'!E130)-30)),"")</f>
        <v/>
      </c>
      <c r="G130" s="48" t="str">
        <f>TRIM('APH Kategorichef'!K130)</f>
        <v>Välj….</v>
      </c>
      <c r="H130" s="27">
        <f>'APH Kategorichef'!L130</f>
        <v>910</v>
      </c>
      <c r="I130" s="27">
        <v>99</v>
      </c>
      <c r="J130" s="117"/>
      <c r="K130" s="48" t="s">
        <v>181</v>
      </c>
      <c r="L130" s="48" t="str">
        <f>IF('APH MD APH Specifika'!BD130="J","J","N")</f>
        <v>N</v>
      </c>
      <c r="M130" s="118"/>
      <c r="N130" s="48" t="s">
        <v>182</v>
      </c>
      <c r="O130" s="119"/>
      <c r="P130" s="48" t="s">
        <v>183</v>
      </c>
      <c r="Q130" s="27">
        <v>0</v>
      </c>
      <c r="R130" s="117"/>
      <c r="S130" s="117"/>
      <c r="T130" s="117"/>
      <c r="U130" s="117"/>
      <c r="V130" s="117"/>
      <c r="W130" s="27">
        <v>1</v>
      </c>
      <c r="X130" s="27">
        <v>1</v>
      </c>
      <c r="Y130" s="48" t="s">
        <v>182</v>
      </c>
      <c r="Z130" s="48" t="s">
        <v>182</v>
      </c>
      <c r="AA130" s="48" t="s">
        <v>182</v>
      </c>
      <c r="AB130" s="119"/>
      <c r="AC130" s="119"/>
      <c r="AD130" s="119"/>
      <c r="AE130" s="119"/>
      <c r="AF130" s="119"/>
      <c r="AG130" s="119"/>
      <c r="AH130" s="48" t="s">
        <v>182</v>
      </c>
      <c r="AI130" s="27" t="str">
        <f>TRIM(LEFT('1. Artikeldata Grund'!G130,6))</f>
        <v/>
      </c>
      <c r="AJ130" s="491" cm="1">
        <f t="array" ref="AJ130">_xlfn.IFS(AV130="1",20,AV130="2",20,AV130="3",20,AV130="0",99,AV130="",99)</f>
        <v>99</v>
      </c>
      <c r="AK130" s="50" t="s">
        <v>184</v>
      </c>
      <c r="AL130" s="50" t="s">
        <v>184</v>
      </c>
      <c r="AM130" s="117"/>
      <c r="AN130" s="48"/>
      <c r="AO130" s="48"/>
      <c r="AP130" s="48" t="str">
        <f>'4. Inköpsdata'!E130</f>
        <v>ST</v>
      </c>
      <c r="AQ130" s="51">
        <f>'4. Inköpsdata'!G130</f>
        <v>1</v>
      </c>
      <c r="AR130" s="27" t="str">
        <f>TRIM('APH Kategorichef'!N130)</f>
        <v/>
      </c>
      <c r="AS130" s="118"/>
      <c r="AT130" s="48" t="str">
        <f>LEFT('1. Artikeldata Grund'!H130,2)</f>
        <v>Vä</v>
      </c>
      <c r="AU130" s="27" t="str" cm="1">
        <f t="array" ref="AU130">_xlfn.IFS('1. Artikeldata Grund'!I130="","",'1. Artikeldata Grund'!I130=Tabeller!$I$3,"",'1. Artikeldata Grund'!I130=Tabeller!$I$4,"",'1. Artikeldata Grund'!I130=Tabeller!$I$5,LEFT('1. Artikeldata Grund'!I130,1),'1. Artikeldata Grund'!I130=Tabeller!$I$6,LEFT('1. Artikeldata Grund'!I130,1))</f>
        <v/>
      </c>
      <c r="AV130" s="27" t="str" cm="1">
        <f t="array" ref="AV130">_xlfn.IFS('1. Artikeldata Grund'!J130="","",'1. Artikeldata Grund'!J130=Tabeller!$J$3,"",'1. Artikeldata Grund'!J130=Tabeller!$J$4,"",'1. Artikeldata Grund'!J130=Tabeller!$J$5,LEFT('1. Artikeldata Grund'!J130,1),'1. Artikeldata Grund'!J130=Tabeller!$J$6,LEFT('1. Artikeldata Grund'!J130,1),'1. Artikeldata Grund'!J130=Tabeller!$J$7,LEFT('1. Artikeldata Grund'!J130,1))</f>
        <v/>
      </c>
      <c r="AW130" s="27"/>
      <c r="AX130" s="27">
        <f>IF('APH Kategorichef'!J130=Tabeller!$AH$4,2,1)</f>
        <v>1</v>
      </c>
      <c r="AY130" s="27" t="str" cm="1">
        <f t="array" ref="AY130">IF('APH Kategorichef'!J130=Tabeller!$AH$4,99,IFERROR(_xlfn.IFS('4. Inköpsdata'!L130=25%,41,'4. Inköpsdata'!L130=12%,42,'4. Inköpsdata'!L130=6%,43,'4. Inköpsdata'!L130="Momsfritt",38),""))</f>
        <v/>
      </c>
      <c r="AZ130" s="52" t="e">
        <f>IF('APH Kategorichef'!J130=Tabeller!$AH$4,'4. Inköpsdata'!J130,ROUND('APH Kategorichef'!AA130,2))</f>
        <v>#VALUE!</v>
      </c>
      <c r="BA130" s="52" t="e">
        <f>IF('APH Kategorichef'!J130=Tabeller!$AH$4,0.01,ROUND('4. Inköpsdata'!J130,2))</f>
        <v>#VALUE!</v>
      </c>
      <c r="BB130" s="27" t="str">
        <f>TRIM(RIGHT('1. Artikeldata Grund'!G130,2))</f>
        <v/>
      </c>
      <c r="BC130" s="136"/>
      <c r="BD130" s="48" t="s">
        <v>182</v>
      </c>
      <c r="BE130" s="119"/>
      <c r="BF130" s="50" t="s">
        <v>184</v>
      </c>
      <c r="BG130" s="136"/>
      <c r="BH130" s="52"/>
      <c r="BI130" s="52"/>
      <c r="BJ130" s="52"/>
      <c r="BK130" s="52"/>
      <c r="BL130" s="53" t="s">
        <v>185</v>
      </c>
      <c r="BM130" s="452" t="str">
        <f>TRIM('1. Artikeldata Grund'!D130)</f>
        <v/>
      </c>
    </row>
    <row r="131" spans="1:65" x14ac:dyDescent="0.25">
      <c r="A131" s="21">
        <v>127</v>
      </c>
      <c r="B131" s="528" t="str">
        <f>'APH Kategorichef'!H131</f>
        <v>Välj…</v>
      </c>
      <c r="C131" s="528" t="str">
        <f>'APH Kategorichef'!J131</f>
        <v>Välj…</v>
      </c>
      <c r="D131" s="46">
        <f>'APH Kategorichef'!D131</f>
        <v>0</v>
      </c>
      <c r="E131" s="47" t="str">
        <f>TRIM(LEFT('1. Artikeldata Grund'!E131,30))</f>
        <v/>
      </c>
      <c r="F131" s="404" t="str">
        <f>IFERROR(TRIM(RIGHT('1. Artikeldata Grund'!E131,LEN('1. Artikeldata Grund'!E131)-30)),"")</f>
        <v/>
      </c>
      <c r="G131" s="48" t="str">
        <f>TRIM('APH Kategorichef'!K131)</f>
        <v>Välj….</v>
      </c>
      <c r="H131" s="27">
        <f>'APH Kategorichef'!L131</f>
        <v>910</v>
      </c>
      <c r="I131" s="27">
        <v>99</v>
      </c>
      <c r="J131" s="117"/>
      <c r="K131" s="48" t="s">
        <v>181</v>
      </c>
      <c r="L131" s="48" t="str">
        <f>IF('APH MD APH Specifika'!BD131="J","J","N")</f>
        <v>N</v>
      </c>
      <c r="M131" s="118"/>
      <c r="N131" s="48" t="s">
        <v>182</v>
      </c>
      <c r="O131" s="119"/>
      <c r="P131" s="48" t="s">
        <v>183</v>
      </c>
      <c r="Q131" s="27">
        <v>0</v>
      </c>
      <c r="R131" s="117"/>
      <c r="S131" s="117"/>
      <c r="T131" s="117"/>
      <c r="U131" s="117"/>
      <c r="V131" s="117"/>
      <c r="W131" s="27">
        <v>1</v>
      </c>
      <c r="X131" s="27">
        <v>1</v>
      </c>
      <c r="Y131" s="48" t="s">
        <v>182</v>
      </c>
      <c r="Z131" s="48" t="s">
        <v>182</v>
      </c>
      <c r="AA131" s="48" t="s">
        <v>182</v>
      </c>
      <c r="AB131" s="119"/>
      <c r="AC131" s="119"/>
      <c r="AD131" s="119"/>
      <c r="AE131" s="119"/>
      <c r="AF131" s="119"/>
      <c r="AG131" s="119"/>
      <c r="AH131" s="48" t="s">
        <v>182</v>
      </c>
      <c r="AI131" s="27" t="str">
        <f>TRIM(LEFT('1. Artikeldata Grund'!G131,6))</f>
        <v/>
      </c>
      <c r="AJ131" s="491" cm="1">
        <f t="array" ref="AJ131">_xlfn.IFS(AV131="1",20,AV131="2",20,AV131="3",20,AV131="0",99,AV131="",99)</f>
        <v>99</v>
      </c>
      <c r="AK131" s="50" t="s">
        <v>184</v>
      </c>
      <c r="AL131" s="50" t="s">
        <v>184</v>
      </c>
      <c r="AM131" s="117"/>
      <c r="AN131" s="48"/>
      <c r="AO131" s="48"/>
      <c r="AP131" s="48" t="str">
        <f>'4. Inköpsdata'!E131</f>
        <v>ST</v>
      </c>
      <c r="AQ131" s="51">
        <f>'4. Inköpsdata'!G131</f>
        <v>1</v>
      </c>
      <c r="AR131" s="27" t="str">
        <f>TRIM('APH Kategorichef'!N131)</f>
        <v/>
      </c>
      <c r="AS131" s="118"/>
      <c r="AT131" s="48" t="str">
        <f>LEFT('1. Artikeldata Grund'!H131,2)</f>
        <v>Vä</v>
      </c>
      <c r="AU131" s="27" t="str" cm="1">
        <f t="array" ref="AU131">_xlfn.IFS('1. Artikeldata Grund'!I131="","",'1. Artikeldata Grund'!I131=Tabeller!$I$3,"",'1. Artikeldata Grund'!I131=Tabeller!$I$4,"",'1. Artikeldata Grund'!I131=Tabeller!$I$5,LEFT('1. Artikeldata Grund'!I131,1),'1. Artikeldata Grund'!I131=Tabeller!$I$6,LEFT('1. Artikeldata Grund'!I131,1))</f>
        <v/>
      </c>
      <c r="AV131" s="27" t="str" cm="1">
        <f t="array" ref="AV131">_xlfn.IFS('1. Artikeldata Grund'!J131="","",'1. Artikeldata Grund'!J131=Tabeller!$J$3,"",'1. Artikeldata Grund'!J131=Tabeller!$J$4,"",'1. Artikeldata Grund'!J131=Tabeller!$J$5,LEFT('1. Artikeldata Grund'!J131,1),'1. Artikeldata Grund'!J131=Tabeller!$J$6,LEFT('1. Artikeldata Grund'!J131,1),'1. Artikeldata Grund'!J131=Tabeller!$J$7,LEFT('1. Artikeldata Grund'!J131,1))</f>
        <v/>
      </c>
      <c r="AW131" s="27"/>
      <c r="AX131" s="27">
        <f>IF('APH Kategorichef'!J131=Tabeller!$AH$4,2,1)</f>
        <v>1</v>
      </c>
      <c r="AY131" s="27" t="str" cm="1">
        <f t="array" ref="AY131">IF('APH Kategorichef'!J131=Tabeller!$AH$4,99,IFERROR(_xlfn.IFS('4. Inköpsdata'!L131=25%,41,'4. Inköpsdata'!L131=12%,42,'4. Inköpsdata'!L131=6%,43,'4. Inköpsdata'!L131="Momsfritt",38),""))</f>
        <v/>
      </c>
      <c r="AZ131" s="52" t="e">
        <f>IF('APH Kategorichef'!J131=Tabeller!$AH$4,'4. Inköpsdata'!J131,ROUND('APH Kategorichef'!AA131,2))</f>
        <v>#VALUE!</v>
      </c>
      <c r="BA131" s="52" t="e">
        <f>IF('APH Kategorichef'!J131=Tabeller!$AH$4,0.01,ROUND('4. Inköpsdata'!J131,2))</f>
        <v>#VALUE!</v>
      </c>
      <c r="BB131" s="27" t="str">
        <f>TRIM(RIGHT('1. Artikeldata Grund'!G131,2))</f>
        <v/>
      </c>
      <c r="BC131" s="136"/>
      <c r="BD131" s="48" t="s">
        <v>182</v>
      </c>
      <c r="BE131" s="119"/>
      <c r="BF131" s="50" t="s">
        <v>184</v>
      </c>
      <c r="BG131" s="136"/>
      <c r="BH131" s="52"/>
      <c r="BI131" s="52"/>
      <c r="BJ131" s="52"/>
      <c r="BK131" s="52"/>
      <c r="BL131" s="53" t="s">
        <v>185</v>
      </c>
      <c r="BM131" s="452" t="str">
        <f>TRIM('1. Artikeldata Grund'!D131)</f>
        <v/>
      </c>
    </row>
    <row r="132" spans="1:65" x14ac:dyDescent="0.25">
      <c r="A132" s="21">
        <v>128</v>
      </c>
      <c r="B132" s="528" t="str">
        <f>'APH Kategorichef'!H132</f>
        <v>Välj…</v>
      </c>
      <c r="C132" s="528" t="str">
        <f>'APH Kategorichef'!J132</f>
        <v>Välj…</v>
      </c>
      <c r="D132" s="46">
        <f>'APH Kategorichef'!D132</f>
        <v>0</v>
      </c>
      <c r="E132" s="47" t="str">
        <f>TRIM(LEFT('1. Artikeldata Grund'!E132,30))</f>
        <v/>
      </c>
      <c r="F132" s="404" t="str">
        <f>IFERROR(TRIM(RIGHT('1. Artikeldata Grund'!E132,LEN('1. Artikeldata Grund'!E132)-30)),"")</f>
        <v/>
      </c>
      <c r="G132" s="48" t="str">
        <f>TRIM('APH Kategorichef'!K132)</f>
        <v>Välj….</v>
      </c>
      <c r="H132" s="27">
        <f>'APH Kategorichef'!L132</f>
        <v>910</v>
      </c>
      <c r="I132" s="27">
        <v>99</v>
      </c>
      <c r="J132" s="117"/>
      <c r="K132" s="48" t="s">
        <v>181</v>
      </c>
      <c r="L132" s="48" t="str">
        <f>IF('APH MD APH Specifika'!BD132="J","J","N")</f>
        <v>N</v>
      </c>
      <c r="M132" s="118"/>
      <c r="N132" s="48" t="s">
        <v>182</v>
      </c>
      <c r="O132" s="119"/>
      <c r="P132" s="48" t="s">
        <v>183</v>
      </c>
      <c r="Q132" s="27">
        <v>0</v>
      </c>
      <c r="R132" s="117"/>
      <c r="S132" s="117"/>
      <c r="T132" s="117"/>
      <c r="U132" s="117"/>
      <c r="V132" s="117"/>
      <c r="W132" s="27">
        <v>1</v>
      </c>
      <c r="X132" s="27">
        <v>1</v>
      </c>
      <c r="Y132" s="48" t="s">
        <v>182</v>
      </c>
      <c r="Z132" s="48" t="s">
        <v>182</v>
      </c>
      <c r="AA132" s="48" t="s">
        <v>182</v>
      </c>
      <c r="AB132" s="119"/>
      <c r="AC132" s="119"/>
      <c r="AD132" s="119"/>
      <c r="AE132" s="119"/>
      <c r="AF132" s="119"/>
      <c r="AG132" s="119"/>
      <c r="AH132" s="48" t="s">
        <v>182</v>
      </c>
      <c r="AI132" s="27" t="str">
        <f>TRIM(LEFT('1. Artikeldata Grund'!G132,6))</f>
        <v/>
      </c>
      <c r="AJ132" s="491" cm="1">
        <f t="array" ref="AJ132">_xlfn.IFS(AV132="1",20,AV132="2",20,AV132="3",20,AV132="0",99,AV132="",99)</f>
        <v>99</v>
      </c>
      <c r="AK132" s="50" t="s">
        <v>184</v>
      </c>
      <c r="AL132" s="50" t="s">
        <v>184</v>
      </c>
      <c r="AM132" s="117"/>
      <c r="AN132" s="48"/>
      <c r="AO132" s="48"/>
      <c r="AP132" s="48" t="str">
        <f>'4. Inköpsdata'!E132</f>
        <v>ST</v>
      </c>
      <c r="AQ132" s="51">
        <f>'4. Inköpsdata'!G132</f>
        <v>1</v>
      </c>
      <c r="AR132" s="27" t="str">
        <f>TRIM('APH Kategorichef'!N132)</f>
        <v/>
      </c>
      <c r="AS132" s="118"/>
      <c r="AT132" s="48" t="str">
        <f>LEFT('1. Artikeldata Grund'!H132,2)</f>
        <v>Vä</v>
      </c>
      <c r="AU132" s="27" t="str" cm="1">
        <f t="array" ref="AU132">_xlfn.IFS('1. Artikeldata Grund'!I132="","",'1. Artikeldata Grund'!I132=Tabeller!$I$3,"",'1. Artikeldata Grund'!I132=Tabeller!$I$4,"",'1. Artikeldata Grund'!I132=Tabeller!$I$5,LEFT('1. Artikeldata Grund'!I132,1),'1. Artikeldata Grund'!I132=Tabeller!$I$6,LEFT('1. Artikeldata Grund'!I132,1))</f>
        <v/>
      </c>
      <c r="AV132" s="27" t="str" cm="1">
        <f t="array" ref="AV132">_xlfn.IFS('1. Artikeldata Grund'!J132="","",'1. Artikeldata Grund'!J132=Tabeller!$J$3,"",'1. Artikeldata Grund'!J132=Tabeller!$J$4,"",'1. Artikeldata Grund'!J132=Tabeller!$J$5,LEFT('1. Artikeldata Grund'!J132,1),'1. Artikeldata Grund'!J132=Tabeller!$J$6,LEFT('1. Artikeldata Grund'!J132,1),'1. Artikeldata Grund'!J132=Tabeller!$J$7,LEFT('1. Artikeldata Grund'!J132,1))</f>
        <v/>
      </c>
      <c r="AW132" s="27"/>
      <c r="AX132" s="27">
        <f>IF('APH Kategorichef'!J132=Tabeller!$AH$4,2,1)</f>
        <v>1</v>
      </c>
      <c r="AY132" s="27" t="str" cm="1">
        <f t="array" ref="AY132">IF('APH Kategorichef'!J132=Tabeller!$AH$4,99,IFERROR(_xlfn.IFS('4. Inköpsdata'!L132=25%,41,'4. Inköpsdata'!L132=12%,42,'4. Inköpsdata'!L132=6%,43,'4. Inköpsdata'!L132="Momsfritt",38),""))</f>
        <v/>
      </c>
      <c r="AZ132" s="52" t="e">
        <f>IF('APH Kategorichef'!J132=Tabeller!$AH$4,'4. Inköpsdata'!J132,ROUND('APH Kategorichef'!AA132,2))</f>
        <v>#VALUE!</v>
      </c>
      <c r="BA132" s="52" t="e">
        <f>IF('APH Kategorichef'!J132=Tabeller!$AH$4,0.01,ROUND('4. Inköpsdata'!J132,2))</f>
        <v>#VALUE!</v>
      </c>
      <c r="BB132" s="27" t="str">
        <f>TRIM(RIGHT('1. Artikeldata Grund'!G132,2))</f>
        <v/>
      </c>
      <c r="BC132" s="136"/>
      <c r="BD132" s="48" t="s">
        <v>182</v>
      </c>
      <c r="BE132" s="119"/>
      <c r="BF132" s="50" t="s">
        <v>184</v>
      </c>
      <c r="BG132" s="136"/>
      <c r="BH132" s="52"/>
      <c r="BI132" s="52"/>
      <c r="BJ132" s="52"/>
      <c r="BK132" s="52"/>
      <c r="BL132" s="53" t="s">
        <v>185</v>
      </c>
      <c r="BM132" s="452" t="str">
        <f>TRIM('1. Artikeldata Grund'!D132)</f>
        <v/>
      </c>
    </row>
    <row r="133" spans="1:65" x14ac:dyDescent="0.25">
      <c r="A133" s="21">
        <v>129</v>
      </c>
      <c r="B133" s="528" t="str">
        <f>'APH Kategorichef'!H133</f>
        <v>Välj…</v>
      </c>
      <c r="C133" s="528" t="str">
        <f>'APH Kategorichef'!J133</f>
        <v>Välj…</v>
      </c>
      <c r="D133" s="46">
        <f>'APH Kategorichef'!D133</f>
        <v>0</v>
      </c>
      <c r="E133" s="47" t="str">
        <f>TRIM(LEFT('1. Artikeldata Grund'!E133,30))</f>
        <v/>
      </c>
      <c r="F133" s="404" t="str">
        <f>IFERROR(TRIM(RIGHT('1. Artikeldata Grund'!E133,LEN('1. Artikeldata Grund'!E133)-30)),"")</f>
        <v/>
      </c>
      <c r="G133" s="48" t="str">
        <f>TRIM('APH Kategorichef'!K133)</f>
        <v>Välj….</v>
      </c>
      <c r="H133" s="27">
        <f>'APH Kategorichef'!L133</f>
        <v>910</v>
      </c>
      <c r="I133" s="27">
        <v>99</v>
      </c>
      <c r="J133" s="117"/>
      <c r="K133" s="48" t="s">
        <v>181</v>
      </c>
      <c r="L133" s="48" t="str">
        <f>IF('APH MD APH Specifika'!BD133="J","J","N")</f>
        <v>N</v>
      </c>
      <c r="M133" s="118"/>
      <c r="N133" s="48" t="s">
        <v>182</v>
      </c>
      <c r="O133" s="119"/>
      <c r="P133" s="48" t="s">
        <v>183</v>
      </c>
      <c r="Q133" s="27">
        <v>0</v>
      </c>
      <c r="R133" s="117"/>
      <c r="S133" s="117"/>
      <c r="T133" s="117"/>
      <c r="U133" s="117"/>
      <c r="V133" s="117"/>
      <c r="W133" s="27">
        <v>1</v>
      </c>
      <c r="X133" s="27">
        <v>1</v>
      </c>
      <c r="Y133" s="48" t="s">
        <v>182</v>
      </c>
      <c r="Z133" s="48" t="s">
        <v>182</v>
      </c>
      <c r="AA133" s="48" t="s">
        <v>182</v>
      </c>
      <c r="AB133" s="119"/>
      <c r="AC133" s="119"/>
      <c r="AD133" s="119"/>
      <c r="AE133" s="119"/>
      <c r="AF133" s="119"/>
      <c r="AG133" s="119"/>
      <c r="AH133" s="48" t="s">
        <v>182</v>
      </c>
      <c r="AI133" s="27" t="str">
        <f>TRIM(LEFT('1. Artikeldata Grund'!G133,6))</f>
        <v/>
      </c>
      <c r="AJ133" s="491" cm="1">
        <f t="array" ref="AJ133">_xlfn.IFS(AV133="1",20,AV133="2",20,AV133="3",20,AV133="0",99,AV133="",99)</f>
        <v>99</v>
      </c>
      <c r="AK133" s="50" t="s">
        <v>184</v>
      </c>
      <c r="AL133" s="50" t="s">
        <v>184</v>
      </c>
      <c r="AM133" s="117"/>
      <c r="AN133" s="48"/>
      <c r="AO133" s="48"/>
      <c r="AP133" s="48" t="str">
        <f>'4. Inköpsdata'!E133</f>
        <v>ST</v>
      </c>
      <c r="AQ133" s="51">
        <f>'4. Inköpsdata'!G133</f>
        <v>1</v>
      </c>
      <c r="AR133" s="27" t="str">
        <f>TRIM('APH Kategorichef'!N133)</f>
        <v/>
      </c>
      <c r="AS133" s="118"/>
      <c r="AT133" s="48" t="str">
        <f>LEFT('1. Artikeldata Grund'!H133,2)</f>
        <v>Vä</v>
      </c>
      <c r="AU133" s="27" t="str" cm="1">
        <f t="array" ref="AU133">_xlfn.IFS('1. Artikeldata Grund'!I133="","",'1. Artikeldata Grund'!I133=Tabeller!$I$3,"",'1. Artikeldata Grund'!I133=Tabeller!$I$4,"",'1. Artikeldata Grund'!I133=Tabeller!$I$5,LEFT('1. Artikeldata Grund'!I133,1),'1. Artikeldata Grund'!I133=Tabeller!$I$6,LEFT('1. Artikeldata Grund'!I133,1))</f>
        <v/>
      </c>
      <c r="AV133" s="27" t="str" cm="1">
        <f t="array" ref="AV133">_xlfn.IFS('1. Artikeldata Grund'!J133="","",'1. Artikeldata Grund'!J133=Tabeller!$J$3,"",'1. Artikeldata Grund'!J133=Tabeller!$J$4,"",'1. Artikeldata Grund'!J133=Tabeller!$J$5,LEFT('1. Artikeldata Grund'!J133,1),'1. Artikeldata Grund'!J133=Tabeller!$J$6,LEFT('1. Artikeldata Grund'!J133,1),'1. Artikeldata Grund'!J133=Tabeller!$J$7,LEFT('1. Artikeldata Grund'!J133,1))</f>
        <v/>
      </c>
      <c r="AW133" s="27"/>
      <c r="AX133" s="27">
        <f>IF('APH Kategorichef'!J133=Tabeller!$AH$4,2,1)</f>
        <v>1</v>
      </c>
      <c r="AY133" s="27" t="str" cm="1">
        <f t="array" ref="AY133">IF('APH Kategorichef'!J133=Tabeller!$AH$4,99,IFERROR(_xlfn.IFS('4. Inköpsdata'!L133=25%,41,'4. Inköpsdata'!L133=12%,42,'4. Inköpsdata'!L133=6%,43,'4. Inköpsdata'!L133="Momsfritt",38),""))</f>
        <v/>
      </c>
      <c r="AZ133" s="52" t="e">
        <f>IF('APH Kategorichef'!J133=Tabeller!$AH$4,'4. Inköpsdata'!J133,ROUND('APH Kategorichef'!AA133,2))</f>
        <v>#VALUE!</v>
      </c>
      <c r="BA133" s="52" t="e">
        <f>IF('APH Kategorichef'!J133=Tabeller!$AH$4,0.01,ROUND('4. Inköpsdata'!J133,2))</f>
        <v>#VALUE!</v>
      </c>
      <c r="BB133" s="27" t="str">
        <f>TRIM(RIGHT('1. Artikeldata Grund'!G133,2))</f>
        <v/>
      </c>
      <c r="BC133" s="136"/>
      <c r="BD133" s="48" t="s">
        <v>182</v>
      </c>
      <c r="BE133" s="119"/>
      <c r="BF133" s="50" t="s">
        <v>184</v>
      </c>
      <c r="BG133" s="136"/>
      <c r="BH133" s="52"/>
      <c r="BI133" s="52"/>
      <c r="BJ133" s="52"/>
      <c r="BK133" s="52"/>
      <c r="BL133" s="53" t="s">
        <v>185</v>
      </c>
      <c r="BM133" s="452" t="str">
        <f>TRIM('1. Artikeldata Grund'!D133)</f>
        <v/>
      </c>
    </row>
    <row r="134" spans="1:65" x14ac:dyDescent="0.25">
      <c r="A134" s="21">
        <v>130</v>
      </c>
      <c r="B134" s="528" t="str">
        <f>'APH Kategorichef'!H134</f>
        <v>Välj…</v>
      </c>
      <c r="C134" s="528" t="str">
        <f>'APH Kategorichef'!J134</f>
        <v>Välj…</v>
      </c>
      <c r="D134" s="46">
        <f>'APH Kategorichef'!D134</f>
        <v>0</v>
      </c>
      <c r="E134" s="47" t="str">
        <f>TRIM(LEFT('1. Artikeldata Grund'!E134,30))</f>
        <v/>
      </c>
      <c r="F134" s="404" t="str">
        <f>IFERROR(TRIM(RIGHT('1. Artikeldata Grund'!E134,LEN('1. Artikeldata Grund'!E134)-30)),"")</f>
        <v/>
      </c>
      <c r="G134" s="48" t="str">
        <f>TRIM('APH Kategorichef'!K134)</f>
        <v>Välj….</v>
      </c>
      <c r="H134" s="27">
        <f>'APH Kategorichef'!L134</f>
        <v>910</v>
      </c>
      <c r="I134" s="27">
        <v>99</v>
      </c>
      <c r="J134" s="117"/>
      <c r="K134" s="48" t="s">
        <v>181</v>
      </c>
      <c r="L134" s="48" t="str">
        <f>IF('APH MD APH Specifika'!BD134="J","J","N")</f>
        <v>N</v>
      </c>
      <c r="M134" s="118"/>
      <c r="N134" s="48" t="s">
        <v>182</v>
      </c>
      <c r="O134" s="119"/>
      <c r="P134" s="48" t="s">
        <v>183</v>
      </c>
      <c r="Q134" s="27">
        <v>0</v>
      </c>
      <c r="R134" s="117"/>
      <c r="S134" s="117"/>
      <c r="T134" s="117"/>
      <c r="U134" s="117"/>
      <c r="V134" s="117"/>
      <c r="W134" s="27">
        <v>1</v>
      </c>
      <c r="X134" s="27">
        <v>1</v>
      </c>
      <c r="Y134" s="48" t="s">
        <v>182</v>
      </c>
      <c r="Z134" s="48" t="s">
        <v>182</v>
      </c>
      <c r="AA134" s="48" t="s">
        <v>182</v>
      </c>
      <c r="AB134" s="119"/>
      <c r="AC134" s="119"/>
      <c r="AD134" s="119"/>
      <c r="AE134" s="119"/>
      <c r="AF134" s="119"/>
      <c r="AG134" s="119"/>
      <c r="AH134" s="48" t="s">
        <v>182</v>
      </c>
      <c r="AI134" s="27" t="str">
        <f>TRIM(LEFT('1. Artikeldata Grund'!G134,6))</f>
        <v/>
      </c>
      <c r="AJ134" s="491" cm="1">
        <f t="array" ref="AJ134">_xlfn.IFS(AV134="1",20,AV134="2",20,AV134="3",20,AV134="0",99,AV134="",99)</f>
        <v>99</v>
      </c>
      <c r="AK134" s="50" t="s">
        <v>184</v>
      </c>
      <c r="AL134" s="50" t="s">
        <v>184</v>
      </c>
      <c r="AM134" s="117"/>
      <c r="AN134" s="48"/>
      <c r="AO134" s="48"/>
      <c r="AP134" s="48" t="str">
        <f>'4. Inköpsdata'!E134</f>
        <v>ST</v>
      </c>
      <c r="AQ134" s="51">
        <f>'4. Inköpsdata'!G134</f>
        <v>1</v>
      </c>
      <c r="AR134" s="27" t="str">
        <f>TRIM('APH Kategorichef'!N134)</f>
        <v/>
      </c>
      <c r="AS134" s="118"/>
      <c r="AT134" s="48" t="str">
        <f>LEFT('1. Artikeldata Grund'!H134,2)</f>
        <v>Vä</v>
      </c>
      <c r="AU134" s="27" t="str" cm="1">
        <f t="array" ref="AU134">_xlfn.IFS('1. Artikeldata Grund'!I134="","",'1. Artikeldata Grund'!I134=Tabeller!$I$3,"",'1. Artikeldata Grund'!I134=Tabeller!$I$4,"",'1. Artikeldata Grund'!I134=Tabeller!$I$5,LEFT('1. Artikeldata Grund'!I134,1),'1. Artikeldata Grund'!I134=Tabeller!$I$6,LEFT('1. Artikeldata Grund'!I134,1))</f>
        <v/>
      </c>
      <c r="AV134" s="27" t="str" cm="1">
        <f t="array" ref="AV134">_xlfn.IFS('1. Artikeldata Grund'!J134="","",'1. Artikeldata Grund'!J134=Tabeller!$J$3,"",'1. Artikeldata Grund'!J134=Tabeller!$J$4,"",'1. Artikeldata Grund'!J134=Tabeller!$J$5,LEFT('1. Artikeldata Grund'!J134,1),'1. Artikeldata Grund'!J134=Tabeller!$J$6,LEFT('1. Artikeldata Grund'!J134,1),'1. Artikeldata Grund'!J134=Tabeller!$J$7,LEFT('1. Artikeldata Grund'!J134,1))</f>
        <v/>
      </c>
      <c r="AW134" s="27"/>
      <c r="AX134" s="27">
        <f>IF('APH Kategorichef'!J134=Tabeller!$AH$4,2,1)</f>
        <v>1</v>
      </c>
      <c r="AY134" s="27" t="str" cm="1">
        <f t="array" ref="AY134">IF('APH Kategorichef'!J134=Tabeller!$AH$4,99,IFERROR(_xlfn.IFS('4. Inköpsdata'!L134=25%,41,'4. Inköpsdata'!L134=12%,42,'4. Inköpsdata'!L134=6%,43,'4. Inköpsdata'!L134="Momsfritt",38),""))</f>
        <v/>
      </c>
      <c r="AZ134" s="52" t="e">
        <f>IF('APH Kategorichef'!J134=Tabeller!$AH$4,'4. Inköpsdata'!J134,ROUND('APH Kategorichef'!AA134,2))</f>
        <v>#VALUE!</v>
      </c>
      <c r="BA134" s="52" t="e">
        <f>IF('APH Kategorichef'!J134=Tabeller!$AH$4,0.01,ROUND('4. Inköpsdata'!J134,2))</f>
        <v>#VALUE!</v>
      </c>
      <c r="BB134" s="27" t="str">
        <f>TRIM(RIGHT('1. Artikeldata Grund'!G134,2))</f>
        <v/>
      </c>
      <c r="BC134" s="136"/>
      <c r="BD134" s="48" t="s">
        <v>182</v>
      </c>
      <c r="BE134" s="119"/>
      <c r="BF134" s="50" t="s">
        <v>184</v>
      </c>
      <c r="BG134" s="136"/>
      <c r="BH134" s="52"/>
      <c r="BI134" s="52"/>
      <c r="BJ134" s="52"/>
      <c r="BK134" s="52"/>
      <c r="BL134" s="53" t="s">
        <v>185</v>
      </c>
      <c r="BM134" s="452" t="str">
        <f>TRIM('1. Artikeldata Grund'!D134)</f>
        <v/>
      </c>
    </row>
    <row r="135" spans="1:65" x14ac:dyDescent="0.25">
      <c r="A135" s="21">
        <v>131</v>
      </c>
      <c r="B135" s="528" t="str">
        <f>'APH Kategorichef'!H135</f>
        <v>Välj…</v>
      </c>
      <c r="C135" s="528" t="str">
        <f>'APH Kategorichef'!J135</f>
        <v>Välj…</v>
      </c>
      <c r="D135" s="46">
        <f>'APH Kategorichef'!D135</f>
        <v>0</v>
      </c>
      <c r="E135" s="47" t="str">
        <f>TRIM(LEFT('1. Artikeldata Grund'!E135,30))</f>
        <v/>
      </c>
      <c r="F135" s="404" t="str">
        <f>IFERROR(TRIM(RIGHT('1. Artikeldata Grund'!E135,LEN('1. Artikeldata Grund'!E135)-30)),"")</f>
        <v/>
      </c>
      <c r="G135" s="48" t="str">
        <f>TRIM('APH Kategorichef'!K135)</f>
        <v>Välj….</v>
      </c>
      <c r="H135" s="27">
        <f>'APH Kategorichef'!L135</f>
        <v>910</v>
      </c>
      <c r="I135" s="27">
        <v>99</v>
      </c>
      <c r="J135" s="117"/>
      <c r="K135" s="48" t="s">
        <v>181</v>
      </c>
      <c r="L135" s="48" t="str">
        <f>IF('APH MD APH Specifika'!BD135="J","J","N")</f>
        <v>N</v>
      </c>
      <c r="M135" s="118"/>
      <c r="N135" s="48" t="s">
        <v>182</v>
      </c>
      <c r="O135" s="119"/>
      <c r="P135" s="48" t="s">
        <v>183</v>
      </c>
      <c r="Q135" s="27">
        <v>0</v>
      </c>
      <c r="R135" s="117"/>
      <c r="S135" s="117"/>
      <c r="T135" s="117"/>
      <c r="U135" s="117"/>
      <c r="V135" s="117"/>
      <c r="W135" s="27">
        <v>1</v>
      </c>
      <c r="X135" s="27">
        <v>1</v>
      </c>
      <c r="Y135" s="48" t="s">
        <v>182</v>
      </c>
      <c r="Z135" s="48" t="s">
        <v>182</v>
      </c>
      <c r="AA135" s="48" t="s">
        <v>182</v>
      </c>
      <c r="AB135" s="119"/>
      <c r="AC135" s="119"/>
      <c r="AD135" s="119"/>
      <c r="AE135" s="119"/>
      <c r="AF135" s="119"/>
      <c r="AG135" s="119"/>
      <c r="AH135" s="48" t="s">
        <v>182</v>
      </c>
      <c r="AI135" s="27" t="str">
        <f>TRIM(LEFT('1. Artikeldata Grund'!G135,6))</f>
        <v/>
      </c>
      <c r="AJ135" s="491" cm="1">
        <f t="array" ref="AJ135">_xlfn.IFS(AV135="1",20,AV135="2",20,AV135="3",20,AV135="0",99,AV135="",99)</f>
        <v>99</v>
      </c>
      <c r="AK135" s="50" t="s">
        <v>184</v>
      </c>
      <c r="AL135" s="50" t="s">
        <v>184</v>
      </c>
      <c r="AM135" s="117"/>
      <c r="AN135" s="48"/>
      <c r="AO135" s="48"/>
      <c r="AP135" s="48" t="str">
        <f>'4. Inköpsdata'!E135</f>
        <v>ST</v>
      </c>
      <c r="AQ135" s="51">
        <f>'4. Inköpsdata'!G135</f>
        <v>1</v>
      </c>
      <c r="AR135" s="27" t="str">
        <f>TRIM('APH Kategorichef'!N135)</f>
        <v/>
      </c>
      <c r="AS135" s="118"/>
      <c r="AT135" s="48" t="str">
        <f>LEFT('1. Artikeldata Grund'!H135,2)</f>
        <v>Vä</v>
      </c>
      <c r="AU135" s="27" t="str" cm="1">
        <f t="array" ref="AU135">_xlfn.IFS('1. Artikeldata Grund'!I135="","",'1. Artikeldata Grund'!I135=Tabeller!$I$3,"",'1. Artikeldata Grund'!I135=Tabeller!$I$4,"",'1. Artikeldata Grund'!I135=Tabeller!$I$5,LEFT('1. Artikeldata Grund'!I135,1),'1. Artikeldata Grund'!I135=Tabeller!$I$6,LEFT('1. Artikeldata Grund'!I135,1))</f>
        <v/>
      </c>
      <c r="AV135" s="27" t="str" cm="1">
        <f t="array" ref="AV135">_xlfn.IFS('1. Artikeldata Grund'!J135="","",'1. Artikeldata Grund'!J135=Tabeller!$J$3,"",'1. Artikeldata Grund'!J135=Tabeller!$J$4,"",'1. Artikeldata Grund'!J135=Tabeller!$J$5,LEFT('1. Artikeldata Grund'!J135,1),'1. Artikeldata Grund'!J135=Tabeller!$J$6,LEFT('1. Artikeldata Grund'!J135,1),'1. Artikeldata Grund'!J135=Tabeller!$J$7,LEFT('1. Artikeldata Grund'!J135,1))</f>
        <v/>
      </c>
      <c r="AW135" s="27"/>
      <c r="AX135" s="27">
        <f>IF('APH Kategorichef'!J135=Tabeller!$AH$4,2,1)</f>
        <v>1</v>
      </c>
      <c r="AY135" s="27" t="str" cm="1">
        <f t="array" ref="AY135">IF('APH Kategorichef'!J135=Tabeller!$AH$4,99,IFERROR(_xlfn.IFS('4. Inköpsdata'!L135=25%,41,'4. Inköpsdata'!L135=12%,42,'4. Inköpsdata'!L135=6%,43,'4. Inköpsdata'!L135="Momsfritt",38),""))</f>
        <v/>
      </c>
      <c r="AZ135" s="52" t="e">
        <f>IF('APH Kategorichef'!J135=Tabeller!$AH$4,'4. Inköpsdata'!J135,ROUND('APH Kategorichef'!AA135,2))</f>
        <v>#VALUE!</v>
      </c>
      <c r="BA135" s="52" t="e">
        <f>IF('APH Kategorichef'!J135=Tabeller!$AH$4,0.01,ROUND('4. Inköpsdata'!J135,2))</f>
        <v>#VALUE!</v>
      </c>
      <c r="BB135" s="27" t="str">
        <f>TRIM(RIGHT('1. Artikeldata Grund'!G135,2))</f>
        <v/>
      </c>
      <c r="BC135" s="136"/>
      <c r="BD135" s="48" t="s">
        <v>182</v>
      </c>
      <c r="BE135" s="119"/>
      <c r="BF135" s="50" t="s">
        <v>184</v>
      </c>
      <c r="BG135" s="136"/>
      <c r="BH135" s="52"/>
      <c r="BI135" s="52"/>
      <c r="BJ135" s="52"/>
      <c r="BK135" s="52"/>
      <c r="BL135" s="53" t="s">
        <v>185</v>
      </c>
      <c r="BM135" s="452" t="str">
        <f>TRIM('1. Artikeldata Grund'!D135)</f>
        <v/>
      </c>
    </row>
    <row r="136" spans="1:65" x14ac:dyDescent="0.25">
      <c r="A136" s="21">
        <v>132</v>
      </c>
      <c r="B136" s="528" t="str">
        <f>'APH Kategorichef'!H136</f>
        <v>Välj…</v>
      </c>
      <c r="C136" s="528" t="str">
        <f>'APH Kategorichef'!J136</f>
        <v>Välj…</v>
      </c>
      <c r="D136" s="46">
        <f>'APH Kategorichef'!D136</f>
        <v>0</v>
      </c>
      <c r="E136" s="47" t="str">
        <f>TRIM(LEFT('1. Artikeldata Grund'!E136,30))</f>
        <v/>
      </c>
      <c r="F136" s="404" t="str">
        <f>IFERROR(TRIM(RIGHT('1. Artikeldata Grund'!E136,LEN('1. Artikeldata Grund'!E136)-30)),"")</f>
        <v/>
      </c>
      <c r="G136" s="48" t="str">
        <f>TRIM('APH Kategorichef'!K136)</f>
        <v>Välj….</v>
      </c>
      <c r="H136" s="27">
        <f>'APH Kategorichef'!L136</f>
        <v>910</v>
      </c>
      <c r="I136" s="27">
        <v>99</v>
      </c>
      <c r="J136" s="117"/>
      <c r="K136" s="48" t="s">
        <v>181</v>
      </c>
      <c r="L136" s="48" t="str">
        <f>IF('APH MD APH Specifika'!BD136="J","J","N")</f>
        <v>N</v>
      </c>
      <c r="M136" s="118"/>
      <c r="N136" s="48" t="s">
        <v>182</v>
      </c>
      <c r="O136" s="119"/>
      <c r="P136" s="48" t="s">
        <v>183</v>
      </c>
      <c r="Q136" s="27">
        <v>0</v>
      </c>
      <c r="R136" s="117"/>
      <c r="S136" s="117"/>
      <c r="T136" s="117"/>
      <c r="U136" s="117"/>
      <c r="V136" s="117"/>
      <c r="W136" s="27">
        <v>1</v>
      </c>
      <c r="X136" s="27">
        <v>1</v>
      </c>
      <c r="Y136" s="48" t="s">
        <v>182</v>
      </c>
      <c r="Z136" s="48" t="s">
        <v>182</v>
      </c>
      <c r="AA136" s="48" t="s">
        <v>182</v>
      </c>
      <c r="AB136" s="119"/>
      <c r="AC136" s="119"/>
      <c r="AD136" s="119"/>
      <c r="AE136" s="119"/>
      <c r="AF136" s="119"/>
      <c r="AG136" s="119"/>
      <c r="AH136" s="48" t="s">
        <v>182</v>
      </c>
      <c r="AI136" s="27" t="str">
        <f>TRIM(LEFT('1. Artikeldata Grund'!G136,6))</f>
        <v/>
      </c>
      <c r="AJ136" s="491" cm="1">
        <f t="array" ref="AJ136">_xlfn.IFS(AV136="1",20,AV136="2",20,AV136="3",20,AV136="0",99,AV136="",99)</f>
        <v>99</v>
      </c>
      <c r="AK136" s="50" t="s">
        <v>184</v>
      </c>
      <c r="AL136" s="50" t="s">
        <v>184</v>
      </c>
      <c r="AM136" s="117"/>
      <c r="AN136" s="48"/>
      <c r="AO136" s="48"/>
      <c r="AP136" s="48" t="str">
        <f>'4. Inköpsdata'!E136</f>
        <v>ST</v>
      </c>
      <c r="AQ136" s="51">
        <f>'4. Inköpsdata'!G136</f>
        <v>1</v>
      </c>
      <c r="AR136" s="27" t="str">
        <f>TRIM('APH Kategorichef'!N136)</f>
        <v/>
      </c>
      <c r="AS136" s="118"/>
      <c r="AT136" s="48" t="str">
        <f>LEFT('1. Artikeldata Grund'!H136,2)</f>
        <v>Vä</v>
      </c>
      <c r="AU136" s="27" t="str" cm="1">
        <f t="array" ref="AU136">_xlfn.IFS('1. Artikeldata Grund'!I136="","",'1. Artikeldata Grund'!I136=Tabeller!$I$3,"",'1. Artikeldata Grund'!I136=Tabeller!$I$4,"",'1. Artikeldata Grund'!I136=Tabeller!$I$5,LEFT('1. Artikeldata Grund'!I136,1),'1. Artikeldata Grund'!I136=Tabeller!$I$6,LEFT('1. Artikeldata Grund'!I136,1))</f>
        <v/>
      </c>
      <c r="AV136" s="27" t="str" cm="1">
        <f t="array" ref="AV136">_xlfn.IFS('1. Artikeldata Grund'!J136="","",'1. Artikeldata Grund'!J136=Tabeller!$J$3,"",'1. Artikeldata Grund'!J136=Tabeller!$J$4,"",'1. Artikeldata Grund'!J136=Tabeller!$J$5,LEFT('1. Artikeldata Grund'!J136,1),'1. Artikeldata Grund'!J136=Tabeller!$J$6,LEFT('1. Artikeldata Grund'!J136,1),'1. Artikeldata Grund'!J136=Tabeller!$J$7,LEFT('1. Artikeldata Grund'!J136,1))</f>
        <v/>
      </c>
      <c r="AW136" s="27"/>
      <c r="AX136" s="27">
        <f>IF('APH Kategorichef'!J136=Tabeller!$AH$4,2,1)</f>
        <v>1</v>
      </c>
      <c r="AY136" s="27" t="str" cm="1">
        <f t="array" ref="AY136">IF('APH Kategorichef'!J136=Tabeller!$AH$4,99,IFERROR(_xlfn.IFS('4. Inköpsdata'!L136=25%,41,'4. Inköpsdata'!L136=12%,42,'4. Inköpsdata'!L136=6%,43,'4. Inköpsdata'!L136="Momsfritt",38),""))</f>
        <v/>
      </c>
      <c r="AZ136" s="52" t="e">
        <f>IF('APH Kategorichef'!J136=Tabeller!$AH$4,'4. Inköpsdata'!J136,ROUND('APH Kategorichef'!AA136,2))</f>
        <v>#VALUE!</v>
      </c>
      <c r="BA136" s="52" t="e">
        <f>IF('APH Kategorichef'!J136=Tabeller!$AH$4,0.01,ROUND('4. Inköpsdata'!J136,2))</f>
        <v>#VALUE!</v>
      </c>
      <c r="BB136" s="27" t="str">
        <f>TRIM(RIGHT('1. Artikeldata Grund'!G136,2))</f>
        <v/>
      </c>
      <c r="BC136" s="136"/>
      <c r="BD136" s="48" t="s">
        <v>182</v>
      </c>
      <c r="BE136" s="119"/>
      <c r="BF136" s="50" t="s">
        <v>184</v>
      </c>
      <c r="BG136" s="136"/>
      <c r="BH136" s="52"/>
      <c r="BI136" s="52"/>
      <c r="BJ136" s="52"/>
      <c r="BK136" s="52"/>
      <c r="BL136" s="53" t="s">
        <v>185</v>
      </c>
      <c r="BM136" s="452" t="str">
        <f>TRIM('1. Artikeldata Grund'!D136)</f>
        <v/>
      </c>
    </row>
    <row r="137" spans="1:65" x14ac:dyDescent="0.25">
      <c r="A137" s="21">
        <v>133</v>
      </c>
      <c r="B137" s="528" t="str">
        <f>'APH Kategorichef'!H137</f>
        <v>Välj…</v>
      </c>
      <c r="C137" s="528" t="str">
        <f>'APH Kategorichef'!J137</f>
        <v>Välj…</v>
      </c>
      <c r="D137" s="46">
        <f>'APH Kategorichef'!D137</f>
        <v>0</v>
      </c>
      <c r="E137" s="47" t="str">
        <f>TRIM(LEFT('1. Artikeldata Grund'!E137,30))</f>
        <v/>
      </c>
      <c r="F137" s="404" t="str">
        <f>IFERROR(TRIM(RIGHT('1. Artikeldata Grund'!E137,LEN('1. Artikeldata Grund'!E137)-30)),"")</f>
        <v/>
      </c>
      <c r="G137" s="48" t="str">
        <f>TRIM('APH Kategorichef'!K137)</f>
        <v>Välj….</v>
      </c>
      <c r="H137" s="27">
        <f>'APH Kategorichef'!L137</f>
        <v>910</v>
      </c>
      <c r="I137" s="27">
        <v>99</v>
      </c>
      <c r="J137" s="117"/>
      <c r="K137" s="48" t="s">
        <v>181</v>
      </c>
      <c r="L137" s="48" t="str">
        <f>IF('APH MD APH Specifika'!BD137="J","J","N")</f>
        <v>N</v>
      </c>
      <c r="M137" s="118"/>
      <c r="N137" s="48" t="s">
        <v>182</v>
      </c>
      <c r="O137" s="119"/>
      <c r="P137" s="48" t="s">
        <v>183</v>
      </c>
      <c r="Q137" s="27">
        <v>0</v>
      </c>
      <c r="R137" s="117"/>
      <c r="S137" s="117"/>
      <c r="T137" s="117"/>
      <c r="U137" s="117"/>
      <c r="V137" s="117"/>
      <c r="W137" s="27">
        <v>1</v>
      </c>
      <c r="X137" s="27">
        <v>1</v>
      </c>
      <c r="Y137" s="48" t="s">
        <v>182</v>
      </c>
      <c r="Z137" s="48" t="s">
        <v>182</v>
      </c>
      <c r="AA137" s="48" t="s">
        <v>182</v>
      </c>
      <c r="AB137" s="119"/>
      <c r="AC137" s="119"/>
      <c r="AD137" s="119"/>
      <c r="AE137" s="119"/>
      <c r="AF137" s="119"/>
      <c r="AG137" s="119"/>
      <c r="AH137" s="48" t="s">
        <v>182</v>
      </c>
      <c r="AI137" s="27" t="str">
        <f>TRIM(LEFT('1. Artikeldata Grund'!G137,6))</f>
        <v/>
      </c>
      <c r="AJ137" s="491" cm="1">
        <f t="array" ref="AJ137">_xlfn.IFS(AV137="1",20,AV137="2",20,AV137="3",20,AV137="0",99,AV137="",99)</f>
        <v>99</v>
      </c>
      <c r="AK137" s="50" t="s">
        <v>184</v>
      </c>
      <c r="AL137" s="50" t="s">
        <v>184</v>
      </c>
      <c r="AM137" s="117"/>
      <c r="AN137" s="48"/>
      <c r="AO137" s="48"/>
      <c r="AP137" s="48" t="str">
        <f>'4. Inköpsdata'!E137</f>
        <v>ST</v>
      </c>
      <c r="AQ137" s="51">
        <f>'4. Inköpsdata'!G137</f>
        <v>1</v>
      </c>
      <c r="AR137" s="27" t="str">
        <f>TRIM('APH Kategorichef'!N137)</f>
        <v/>
      </c>
      <c r="AS137" s="118"/>
      <c r="AT137" s="48" t="str">
        <f>LEFT('1. Artikeldata Grund'!H137,2)</f>
        <v>Vä</v>
      </c>
      <c r="AU137" s="27" t="str" cm="1">
        <f t="array" ref="AU137">_xlfn.IFS('1. Artikeldata Grund'!I137="","",'1. Artikeldata Grund'!I137=Tabeller!$I$3,"",'1. Artikeldata Grund'!I137=Tabeller!$I$4,"",'1. Artikeldata Grund'!I137=Tabeller!$I$5,LEFT('1. Artikeldata Grund'!I137,1),'1. Artikeldata Grund'!I137=Tabeller!$I$6,LEFT('1. Artikeldata Grund'!I137,1))</f>
        <v/>
      </c>
      <c r="AV137" s="27" t="str" cm="1">
        <f t="array" ref="AV137">_xlfn.IFS('1. Artikeldata Grund'!J137="","",'1. Artikeldata Grund'!J137=Tabeller!$J$3,"",'1. Artikeldata Grund'!J137=Tabeller!$J$4,"",'1. Artikeldata Grund'!J137=Tabeller!$J$5,LEFT('1. Artikeldata Grund'!J137,1),'1. Artikeldata Grund'!J137=Tabeller!$J$6,LEFT('1. Artikeldata Grund'!J137,1),'1. Artikeldata Grund'!J137=Tabeller!$J$7,LEFT('1. Artikeldata Grund'!J137,1))</f>
        <v/>
      </c>
      <c r="AW137" s="27"/>
      <c r="AX137" s="27">
        <f>IF('APH Kategorichef'!J137=Tabeller!$AH$4,2,1)</f>
        <v>1</v>
      </c>
      <c r="AY137" s="27" t="str" cm="1">
        <f t="array" ref="AY137">IF('APH Kategorichef'!J137=Tabeller!$AH$4,99,IFERROR(_xlfn.IFS('4. Inköpsdata'!L137=25%,41,'4. Inköpsdata'!L137=12%,42,'4. Inköpsdata'!L137=6%,43,'4. Inköpsdata'!L137="Momsfritt",38),""))</f>
        <v/>
      </c>
      <c r="AZ137" s="52" t="e">
        <f>IF('APH Kategorichef'!J137=Tabeller!$AH$4,'4. Inköpsdata'!J137,ROUND('APH Kategorichef'!AA137,2))</f>
        <v>#VALUE!</v>
      </c>
      <c r="BA137" s="52" t="e">
        <f>IF('APH Kategorichef'!J137=Tabeller!$AH$4,0.01,ROUND('4. Inköpsdata'!J137,2))</f>
        <v>#VALUE!</v>
      </c>
      <c r="BB137" s="27" t="str">
        <f>TRIM(RIGHT('1. Artikeldata Grund'!G137,2))</f>
        <v/>
      </c>
      <c r="BC137" s="136"/>
      <c r="BD137" s="48" t="s">
        <v>182</v>
      </c>
      <c r="BE137" s="119"/>
      <c r="BF137" s="50" t="s">
        <v>184</v>
      </c>
      <c r="BG137" s="136"/>
      <c r="BH137" s="52"/>
      <c r="BI137" s="52"/>
      <c r="BJ137" s="52"/>
      <c r="BK137" s="52"/>
      <c r="BL137" s="53" t="s">
        <v>185</v>
      </c>
      <c r="BM137" s="452" t="str">
        <f>TRIM('1. Artikeldata Grund'!D137)</f>
        <v/>
      </c>
    </row>
    <row r="138" spans="1:65" x14ac:dyDescent="0.25">
      <c r="A138" s="21">
        <v>134</v>
      </c>
      <c r="B138" s="528" t="str">
        <f>'APH Kategorichef'!H138</f>
        <v>Välj…</v>
      </c>
      <c r="C138" s="528" t="str">
        <f>'APH Kategorichef'!J138</f>
        <v>Välj…</v>
      </c>
      <c r="D138" s="46">
        <f>'APH Kategorichef'!D138</f>
        <v>0</v>
      </c>
      <c r="E138" s="47" t="str">
        <f>TRIM(LEFT('1. Artikeldata Grund'!E138,30))</f>
        <v/>
      </c>
      <c r="F138" s="404" t="str">
        <f>IFERROR(TRIM(RIGHT('1. Artikeldata Grund'!E138,LEN('1. Artikeldata Grund'!E138)-30)),"")</f>
        <v/>
      </c>
      <c r="G138" s="48" t="str">
        <f>TRIM('APH Kategorichef'!K138)</f>
        <v>Välj….</v>
      </c>
      <c r="H138" s="27">
        <f>'APH Kategorichef'!L138</f>
        <v>910</v>
      </c>
      <c r="I138" s="27">
        <v>99</v>
      </c>
      <c r="J138" s="117"/>
      <c r="K138" s="48" t="s">
        <v>181</v>
      </c>
      <c r="L138" s="48" t="str">
        <f>IF('APH MD APH Specifika'!BD138="J","J","N")</f>
        <v>N</v>
      </c>
      <c r="M138" s="118"/>
      <c r="N138" s="48" t="s">
        <v>182</v>
      </c>
      <c r="O138" s="119"/>
      <c r="P138" s="48" t="s">
        <v>183</v>
      </c>
      <c r="Q138" s="27">
        <v>0</v>
      </c>
      <c r="R138" s="117"/>
      <c r="S138" s="117"/>
      <c r="T138" s="117"/>
      <c r="U138" s="117"/>
      <c r="V138" s="117"/>
      <c r="W138" s="27">
        <v>1</v>
      </c>
      <c r="X138" s="27">
        <v>1</v>
      </c>
      <c r="Y138" s="48" t="s">
        <v>182</v>
      </c>
      <c r="Z138" s="48" t="s">
        <v>182</v>
      </c>
      <c r="AA138" s="48" t="s">
        <v>182</v>
      </c>
      <c r="AB138" s="119"/>
      <c r="AC138" s="119"/>
      <c r="AD138" s="119"/>
      <c r="AE138" s="119"/>
      <c r="AF138" s="119"/>
      <c r="AG138" s="119"/>
      <c r="AH138" s="48" t="s">
        <v>182</v>
      </c>
      <c r="AI138" s="27" t="str">
        <f>TRIM(LEFT('1. Artikeldata Grund'!G138,6))</f>
        <v/>
      </c>
      <c r="AJ138" s="491" cm="1">
        <f t="array" ref="AJ138">_xlfn.IFS(AV138="1",20,AV138="2",20,AV138="3",20,AV138="0",99,AV138="",99)</f>
        <v>99</v>
      </c>
      <c r="AK138" s="50" t="s">
        <v>184</v>
      </c>
      <c r="AL138" s="50" t="s">
        <v>184</v>
      </c>
      <c r="AM138" s="117"/>
      <c r="AN138" s="48"/>
      <c r="AO138" s="48"/>
      <c r="AP138" s="48" t="str">
        <f>'4. Inköpsdata'!E138</f>
        <v>ST</v>
      </c>
      <c r="AQ138" s="51">
        <f>'4. Inköpsdata'!G138</f>
        <v>1</v>
      </c>
      <c r="AR138" s="27" t="str">
        <f>TRIM('APH Kategorichef'!N138)</f>
        <v/>
      </c>
      <c r="AS138" s="118"/>
      <c r="AT138" s="48" t="str">
        <f>LEFT('1. Artikeldata Grund'!H138,2)</f>
        <v>Vä</v>
      </c>
      <c r="AU138" s="27" t="str" cm="1">
        <f t="array" ref="AU138">_xlfn.IFS('1. Artikeldata Grund'!I138="","",'1. Artikeldata Grund'!I138=Tabeller!$I$3,"",'1. Artikeldata Grund'!I138=Tabeller!$I$4,"",'1. Artikeldata Grund'!I138=Tabeller!$I$5,LEFT('1. Artikeldata Grund'!I138,1),'1. Artikeldata Grund'!I138=Tabeller!$I$6,LEFT('1. Artikeldata Grund'!I138,1))</f>
        <v/>
      </c>
      <c r="AV138" s="27" t="str" cm="1">
        <f t="array" ref="AV138">_xlfn.IFS('1. Artikeldata Grund'!J138="","",'1. Artikeldata Grund'!J138=Tabeller!$J$3,"",'1. Artikeldata Grund'!J138=Tabeller!$J$4,"",'1. Artikeldata Grund'!J138=Tabeller!$J$5,LEFT('1. Artikeldata Grund'!J138,1),'1. Artikeldata Grund'!J138=Tabeller!$J$6,LEFT('1. Artikeldata Grund'!J138,1),'1. Artikeldata Grund'!J138=Tabeller!$J$7,LEFT('1. Artikeldata Grund'!J138,1))</f>
        <v/>
      </c>
      <c r="AW138" s="27"/>
      <c r="AX138" s="27">
        <f>IF('APH Kategorichef'!J138=Tabeller!$AH$4,2,1)</f>
        <v>1</v>
      </c>
      <c r="AY138" s="27" t="str" cm="1">
        <f t="array" ref="AY138">IF('APH Kategorichef'!J138=Tabeller!$AH$4,99,IFERROR(_xlfn.IFS('4. Inköpsdata'!L138=25%,41,'4. Inköpsdata'!L138=12%,42,'4. Inköpsdata'!L138=6%,43,'4. Inköpsdata'!L138="Momsfritt",38),""))</f>
        <v/>
      </c>
      <c r="AZ138" s="52" t="e">
        <f>IF('APH Kategorichef'!J138=Tabeller!$AH$4,'4. Inköpsdata'!J138,ROUND('APH Kategorichef'!AA138,2))</f>
        <v>#VALUE!</v>
      </c>
      <c r="BA138" s="52" t="e">
        <f>IF('APH Kategorichef'!J138=Tabeller!$AH$4,0.01,ROUND('4. Inköpsdata'!J138,2))</f>
        <v>#VALUE!</v>
      </c>
      <c r="BB138" s="27" t="str">
        <f>TRIM(RIGHT('1. Artikeldata Grund'!G138,2))</f>
        <v/>
      </c>
      <c r="BC138" s="136"/>
      <c r="BD138" s="48" t="s">
        <v>182</v>
      </c>
      <c r="BE138" s="119"/>
      <c r="BF138" s="50" t="s">
        <v>184</v>
      </c>
      <c r="BG138" s="136"/>
      <c r="BH138" s="52"/>
      <c r="BI138" s="52"/>
      <c r="BJ138" s="52"/>
      <c r="BK138" s="52"/>
      <c r="BL138" s="53" t="s">
        <v>185</v>
      </c>
      <c r="BM138" s="452" t="str">
        <f>TRIM('1. Artikeldata Grund'!D138)</f>
        <v/>
      </c>
    </row>
    <row r="139" spans="1:65" x14ac:dyDescent="0.25">
      <c r="A139" s="21">
        <v>135</v>
      </c>
      <c r="B139" s="528" t="str">
        <f>'APH Kategorichef'!H139</f>
        <v>Välj…</v>
      </c>
      <c r="C139" s="528" t="str">
        <f>'APH Kategorichef'!J139</f>
        <v>Välj…</v>
      </c>
      <c r="D139" s="46">
        <f>'APH Kategorichef'!D139</f>
        <v>0</v>
      </c>
      <c r="E139" s="47" t="str">
        <f>TRIM(LEFT('1. Artikeldata Grund'!E139,30))</f>
        <v/>
      </c>
      <c r="F139" s="404" t="str">
        <f>IFERROR(TRIM(RIGHT('1. Artikeldata Grund'!E139,LEN('1. Artikeldata Grund'!E139)-30)),"")</f>
        <v/>
      </c>
      <c r="G139" s="48" t="str">
        <f>TRIM('APH Kategorichef'!K139)</f>
        <v>Välj….</v>
      </c>
      <c r="H139" s="27">
        <f>'APH Kategorichef'!L139</f>
        <v>910</v>
      </c>
      <c r="I139" s="27">
        <v>99</v>
      </c>
      <c r="J139" s="117"/>
      <c r="K139" s="48" t="s">
        <v>181</v>
      </c>
      <c r="L139" s="48" t="str">
        <f>IF('APH MD APH Specifika'!BD139="J","J","N")</f>
        <v>N</v>
      </c>
      <c r="M139" s="118"/>
      <c r="N139" s="48" t="s">
        <v>182</v>
      </c>
      <c r="O139" s="119"/>
      <c r="P139" s="48" t="s">
        <v>183</v>
      </c>
      <c r="Q139" s="27">
        <v>0</v>
      </c>
      <c r="R139" s="117"/>
      <c r="S139" s="117"/>
      <c r="T139" s="117"/>
      <c r="U139" s="117"/>
      <c r="V139" s="117"/>
      <c r="W139" s="27">
        <v>1</v>
      </c>
      <c r="X139" s="27">
        <v>1</v>
      </c>
      <c r="Y139" s="48" t="s">
        <v>182</v>
      </c>
      <c r="Z139" s="48" t="s">
        <v>182</v>
      </c>
      <c r="AA139" s="48" t="s">
        <v>182</v>
      </c>
      <c r="AB139" s="119"/>
      <c r="AC139" s="119"/>
      <c r="AD139" s="119"/>
      <c r="AE139" s="119"/>
      <c r="AF139" s="119"/>
      <c r="AG139" s="119"/>
      <c r="AH139" s="48" t="s">
        <v>182</v>
      </c>
      <c r="AI139" s="27" t="str">
        <f>TRIM(LEFT('1. Artikeldata Grund'!G139,6))</f>
        <v/>
      </c>
      <c r="AJ139" s="491" cm="1">
        <f t="array" ref="AJ139">_xlfn.IFS(AV139="1",20,AV139="2",20,AV139="3",20,AV139="0",99,AV139="",99)</f>
        <v>99</v>
      </c>
      <c r="AK139" s="50" t="s">
        <v>184</v>
      </c>
      <c r="AL139" s="50" t="s">
        <v>184</v>
      </c>
      <c r="AM139" s="117"/>
      <c r="AN139" s="48"/>
      <c r="AO139" s="48"/>
      <c r="AP139" s="48" t="str">
        <f>'4. Inköpsdata'!E139</f>
        <v>ST</v>
      </c>
      <c r="AQ139" s="51">
        <f>'4. Inköpsdata'!G139</f>
        <v>1</v>
      </c>
      <c r="AR139" s="27" t="str">
        <f>TRIM('APH Kategorichef'!N139)</f>
        <v/>
      </c>
      <c r="AS139" s="118"/>
      <c r="AT139" s="48" t="str">
        <f>LEFT('1. Artikeldata Grund'!H139,2)</f>
        <v>Vä</v>
      </c>
      <c r="AU139" s="27" t="str" cm="1">
        <f t="array" ref="AU139">_xlfn.IFS('1. Artikeldata Grund'!I139="","",'1. Artikeldata Grund'!I139=Tabeller!$I$3,"",'1. Artikeldata Grund'!I139=Tabeller!$I$4,"",'1. Artikeldata Grund'!I139=Tabeller!$I$5,LEFT('1. Artikeldata Grund'!I139,1),'1. Artikeldata Grund'!I139=Tabeller!$I$6,LEFT('1. Artikeldata Grund'!I139,1))</f>
        <v/>
      </c>
      <c r="AV139" s="27" t="str" cm="1">
        <f t="array" ref="AV139">_xlfn.IFS('1. Artikeldata Grund'!J139="","",'1. Artikeldata Grund'!J139=Tabeller!$J$3,"",'1. Artikeldata Grund'!J139=Tabeller!$J$4,"",'1. Artikeldata Grund'!J139=Tabeller!$J$5,LEFT('1. Artikeldata Grund'!J139,1),'1. Artikeldata Grund'!J139=Tabeller!$J$6,LEFT('1. Artikeldata Grund'!J139,1),'1. Artikeldata Grund'!J139=Tabeller!$J$7,LEFT('1. Artikeldata Grund'!J139,1))</f>
        <v/>
      </c>
      <c r="AW139" s="27"/>
      <c r="AX139" s="27">
        <f>IF('APH Kategorichef'!J139=Tabeller!$AH$4,2,1)</f>
        <v>1</v>
      </c>
      <c r="AY139" s="27" t="str" cm="1">
        <f t="array" ref="AY139">IF('APH Kategorichef'!J139=Tabeller!$AH$4,99,IFERROR(_xlfn.IFS('4. Inköpsdata'!L139=25%,41,'4. Inköpsdata'!L139=12%,42,'4. Inköpsdata'!L139=6%,43,'4. Inköpsdata'!L139="Momsfritt",38),""))</f>
        <v/>
      </c>
      <c r="AZ139" s="52" t="e">
        <f>IF('APH Kategorichef'!J139=Tabeller!$AH$4,'4. Inköpsdata'!J139,ROUND('APH Kategorichef'!AA139,2))</f>
        <v>#VALUE!</v>
      </c>
      <c r="BA139" s="52" t="e">
        <f>IF('APH Kategorichef'!J139=Tabeller!$AH$4,0.01,ROUND('4. Inköpsdata'!J139,2))</f>
        <v>#VALUE!</v>
      </c>
      <c r="BB139" s="27" t="str">
        <f>TRIM(RIGHT('1. Artikeldata Grund'!G139,2))</f>
        <v/>
      </c>
      <c r="BC139" s="136"/>
      <c r="BD139" s="48" t="s">
        <v>182</v>
      </c>
      <c r="BE139" s="119"/>
      <c r="BF139" s="50" t="s">
        <v>184</v>
      </c>
      <c r="BG139" s="136"/>
      <c r="BH139" s="52"/>
      <c r="BI139" s="52"/>
      <c r="BJ139" s="52"/>
      <c r="BK139" s="52"/>
      <c r="BL139" s="53" t="s">
        <v>185</v>
      </c>
      <c r="BM139" s="452" t="str">
        <f>TRIM('1. Artikeldata Grund'!D139)</f>
        <v/>
      </c>
    </row>
    <row r="140" spans="1:65" x14ac:dyDescent="0.25">
      <c r="A140" s="21">
        <v>136</v>
      </c>
      <c r="B140" s="528" t="str">
        <f>'APH Kategorichef'!H140</f>
        <v>Välj…</v>
      </c>
      <c r="C140" s="528" t="str">
        <f>'APH Kategorichef'!J140</f>
        <v>Välj…</v>
      </c>
      <c r="D140" s="46">
        <f>'APH Kategorichef'!D140</f>
        <v>0</v>
      </c>
      <c r="E140" s="47" t="str">
        <f>TRIM(LEFT('1. Artikeldata Grund'!E140,30))</f>
        <v/>
      </c>
      <c r="F140" s="404" t="str">
        <f>IFERROR(TRIM(RIGHT('1. Artikeldata Grund'!E140,LEN('1. Artikeldata Grund'!E140)-30)),"")</f>
        <v/>
      </c>
      <c r="G140" s="48" t="str">
        <f>TRIM('APH Kategorichef'!K140)</f>
        <v>Välj….</v>
      </c>
      <c r="H140" s="27">
        <f>'APH Kategorichef'!L140</f>
        <v>910</v>
      </c>
      <c r="I140" s="27">
        <v>99</v>
      </c>
      <c r="J140" s="117"/>
      <c r="K140" s="48" t="s">
        <v>181</v>
      </c>
      <c r="L140" s="48" t="str">
        <f>IF('APH MD APH Specifika'!BD140="J","J","N")</f>
        <v>N</v>
      </c>
      <c r="M140" s="118"/>
      <c r="N140" s="48" t="s">
        <v>182</v>
      </c>
      <c r="O140" s="119"/>
      <c r="P140" s="48" t="s">
        <v>183</v>
      </c>
      <c r="Q140" s="27">
        <v>0</v>
      </c>
      <c r="R140" s="117"/>
      <c r="S140" s="117"/>
      <c r="T140" s="117"/>
      <c r="U140" s="117"/>
      <c r="V140" s="117"/>
      <c r="W140" s="27">
        <v>1</v>
      </c>
      <c r="X140" s="27">
        <v>1</v>
      </c>
      <c r="Y140" s="48" t="s">
        <v>182</v>
      </c>
      <c r="Z140" s="48" t="s">
        <v>182</v>
      </c>
      <c r="AA140" s="48" t="s">
        <v>182</v>
      </c>
      <c r="AB140" s="119"/>
      <c r="AC140" s="119"/>
      <c r="AD140" s="119"/>
      <c r="AE140" s="119"/>
      <c r="AF140" s="119"/>
      <c r="AG140" s="119"/>
      <c r="AH140" s="48" t="s">
        <v>182</v>
      </c>
      <c r="AI140" s="27" t="str">
        <f>TRIM(LEFT('1. Artikeldata Grund'!G140,6))</f>
        <v/>
      </c>
      <c r="AJ140" s="491" cm="1">
        <f t="array" ref="AJ140">_xlfn.IFS(AV140="1",20,AV140="2",20,AV140="3",20,AV140="0",99,AV140="",99)</f>
        <v>99</v>
      </c>
      <c r="AK140" s="50" t="s">
        <v>184</v>
      </c>
      <c r="AL140" s="50" t="s">
        <v>184</v>
      </c>
      <c r="AM140" s="117"/>
      <c r="AN140" s="48"/>
      <c r="AO140" s="48"/>
      <c r="AP140" s="48" t="str">
        <f>'4. Inköpsdata'!E140</f>
        <v>ST</v>
      </c>
      <c r="AQ140" s="51">
        <f>'4. Inköpsdata'!G140</f>
        <v>1</v>
      </c>
      <c r="AR140" s="27" t="str">
        <f>TRIM('APH Kategorichef'!N140)</f>
        <v/>
      </c>
      <c r="AS140" s="118"/>
      <c r="AT140" s="48" t="str">
        <f>LEFT('1. Artikeldata Grund'!H140,2)</f>
        <v>Vä</v>
      </c>
      <c r="AU140" s="27" t="str" cm="1">
        <f t="array" ref="AU140">_xlfn.IFS('1. Artikeldata Grund'!I140="","",'1. Artikeldata Grund'!I140=Tabeller!$I$3,"",'1. Artikeldata Grund'!I140=Tabeller!$I$4,"",'1. Artikeldata Grund'!I140=Tabeller!$I$5,LEFT('1. Artikeldata Grund'!I140,1),'1. Artikeldata Grund'!I140=Tabeller!$I$6,LEFT('1. Artikeldata Grund'!I140,1))</f>
        <v/>
      </c>
      <c r="AV140" s="27" t="str" cm="1">
        <f t="array" ref="AV140">_xlfn.IFS('1. Artikeldata Grund'!J140="","",'1. Artikeldata Grund'!J140=Tabeller!$J$3,"",'1. Artikeldata Grund'!J140=Tabeller!$J$4,"",'1. Artikeldata Grund'!J140=Tabeller!$J$5,LEFT('1. Artikeldata Grund'!J140,1),'1. Artikeldata Grund'!J140=Tabeller!$J$6,LEFT('1. Artikeldata Grund'!J140,1),'1. Artikeldata Grund'!J140=Tabeller!$J$7,LEFT('1. Artikeldata Grund'!J140,1))</f>
        <v/>
      </c>
      <c r="AW140" s="27"/>
      <c r="AX140" s="27">
        <f>IF('APH Kategorichef'!J140=Tabeller!$AH$4,2,1)</f>
        <v>1</v>
      </c>
      <c r="AY140" s="27" t="str" cm="1">
        <f t="array" ref="AY140">IF('APH Kategorichef'!J140=Tabeller!$AH$4,99,IFERROR(_xlfn.IFS('4. Inköpsdata'!L140=25%,41,'4. Inköpsdata'!L140=12%,42,'4. Inköpsdata'!L140=6%,43,'4. Inköpsdata'!L140="Momsfritt",38),""))</f>
        <v/>
      </c>
      <c r="AZ140" s="52" t="e">
        <f>IF('APH Kategorichef'!J140=Tabeller!$AH$4,'4. Inköpsdata'!J140,ROUND('APH Kategorichef'!AA140,2))</f>
        <v>#VALUE!</v>
      </c>
      <c r="BA140" s="52" t="e">
        <f>IF('APH Kategorichef'!J140=Tabeller!$AH$4,0.01,ROUND('4. Inköpsdata'!J140,2))</f>
        <v>#VALUE!</v>
      </c>
      <c r="BB140" s="27" t="str">
        <f>TRIM(RIGHT('1. Artikeldata Grund'!G140,2))</f>
        <v/>
      </c>
      <c r="BC140" s="136"/>
      <c r="BD140" s="48" t="s">
        <v>182</v>
      </c>
      <c r="BE140" s="119"/>
      <c r="BF140" s="50" t="s">
        <v>184</v>
      </c>
      <c r="BG140" s="136"/>
      <c r="BH140" s="52"/>
      <c r="BI140" s="52"/>
      <c r="BJ140" s="52"/>
      <c r="BK140" s="52"/>
      <c r="BL140" s="53" t="s">
        <v>185</v>
      </c>
      <c r="BM140" s="452" t="str">
        <f>TRIM('1. Artikeldata Grund'!D140)</f>
        <v/>
      </c>
    </row>
    <row r="141" spans="1:65" x14ac:dyDescent="0.25">
      <c r="A141" s="21">
        <v>137</v>
      </c>
      <c r="B141" s="528" t="str">
        <f>'APH Kategorichef'!H141</f>
        <v>Välj…</v>
      </c>
      <c r="C141" s="528" t="str">
        <f>'APH Kategorichef'!J141</f>
        <v>Välj…</v>
      </c>
      <c r="D141" s="46">
        <f>'APH Kategorichef'!D141</f>
        <v>0</v>
      </c>
      <c r="E141" s="47" t="str">
        <f>TRIM(LEFT('1. Artikeldata Grund'!E141,30))</f>
        <v/>
      </c>
      <c r="F141" s="404" t="str">
        <f>IFERROR(TRIM(RIGHT('1. Artikeldata Grund'!E141,LEN('1. Artikeldata Grund'!E141)-30)),"")</f>
        <v/>
      </c>
      <c r="G141" s="48" t="str">
        <f>TRIM('APH Kategorichef'!K141)</f>
        <v>Välj….</v>
      </c>
      <c r="H141" s="27">
        <f>'APH Kategorichef'!L141</f>
        <v>910</v>
      </c>
      <c r="I141" s="27">
        <v>99</v>
      </c>
      <c r="J141" s="117"/>
      <c r="K141" s="48" t="s">
        <v>181</v>
      </c>
      <c r="L141" s="48" t="str">
        <f>IF('APH MD APH Specifika'!BD141="J","J","N")</f>
        <v>N</v>
      </c>
      <c r="M141" s="118"/>
      <c r="N141" s="48" t="s">
        <v>182</v>
      </c>
      <c r="O141" s="119"/>
      <c r="P141" s="48" t="s">
        <v>183</v>
      </c>
      <c r="Q141" s="27">
        <v>0</v>
      </c>
      <c r="R141" s="117"/>
      <c r="S141" s="117"/>
      <c r="T141" s="117"/>
      <c r="U141" s="117"/>
      <c r="V141" s="117"/>
      <c r="W141" s="27">
        <v>1</v>
      </c>
      <c r="X141" s="27">
        <v>1</v>
      </c>
      <c r="Y141" s="48" t="s">
        <v>182</v>
      </c>
      <c r="Z141" s="48" t="s">
        <v>182</v>
      </c>
      <c r="AA141" s="48" t="s">
        <v>182</v>
      </c>
      <c r="AB141" s="119"/>
      <c r="AC141" s="119"/>
      <c r="AD141" s="119"/>
      <c r="AE141" s="119"/>
      <c r="AF141" s="119"/>
      <c r="AG141" s="119"/>
      <c r="AH141" s="48" t="s">
        <v>182</v>
      </c>
      <c r="AI141" s="27" t="str">
        <f>TRIM(LEFT('1. Artikeldata Grund'!G141,6))</f>
        <v/>
      </c>
      <c r="AJ141" s="491" cm="1">
        <f t="array" ref="AJ141">_xlfn.IFS(AV141="1",20,AV141="2",20,AV141="3",20,AV141="0",99,AV141="",99)</f>
        <v>99</v>
      </c>
      <c r="AK141" s="50" t="s">
        <v>184</v>
      </c>
      <c r="AL141" s="50" t="s">
        <v>184</v>
      </c>
      <c r="AM141" s="117"/>
      <c r="AN141" s="48"/>
      <c r="AO141" s="48"/>
      <c r="AP141" s="48" t="str">
        <f>'4. Inköpsdata'!E141</f>
        <v>ST</v>
      </c>
      <c r="AQ141" s="51">
        <f>'4. Inköpsdata'!G141</f>
        <v>1</v>
      </c>
      <c r="AR141" s="27" t="str">
        <f>TRIM('APH Kategorichef'!N141)</f>
        <v/>
      </c>
      <c r="AS141" s="118"/>
      <c r="AT141" s="48" t="str">
        <f>LEFT('1. Artikeldata Grund'!H141,2)</f>
        <v>Vä</v>
      </c>
      <c r="AU141" s="27" t="str" cm="1">
        <f t="array" ref="AU141">_xlfn.IFS('1. Artikeldata Grund'!I141="","",'1. Artikeldata Grund'!I141=Tabeller!$I$3,"",'1. Artikeldata Grund'!I141=Tabeller!$I$4,"",'1. Artikeldata Grund'!I141=Tabeller!$I$5,LEFT('1. Artikeldata Grund'!I141,1),'1. Artikeldata Grund'!I141=Tabeller!$I$6,LEFT('1. Artikeldata Grund'!I141,1))</f>
        <v/>
      </c>
      <c r="AV141" s="27" t="str" cm="1">
        <f t="array" ref="AV141">_xlfn.IFS('1. Artikeldata Grund'!J141="","",'1. Artikeldata Grund'!J141=Tabeller!$J$3,"",'1. Artikeldata Grund'!J141=Tabeller!$J$4,"",'1. Artikeldata Grund'!J141=Tabeller!$J$5,LEFT('1. Artikeldata Grund'!J141,1),'1. Artikeldata Grund'!J141=Tabeller!$J$6,LEFT('1. Artikeldata Grund'!J141,1),'1. Artikeldata Grund'!J141=Tabeller!$J$7,LEFT('1. Artikeldata Grund'!J141,1))</f>
        <v/>
      </c>
      <c r="AW141" s="27"/>
      <c r="AX141" s="27">
        <f>IF('APH Kategorichef'!J141=Tabeller!$AH$4,2,1)</f>
        <v>1</v>
      </c>
      <c r="AY141" s="27" t="str" cm="1">
        <f t="array" ref="AY141">IF('APH Kategorichef'!J141=Tabeller!$AH$4,99,IFERROR(_xlfn.IFS('4. Inköpsdata'!L141=25%,41,'4. Inköpsdata'!L141=12%,42,'4. Inköpsdata'!L141=6%,43,'4. Inköpsdata'!L141="Momsfritt",38),""))</f>
        <v/>
      </c>
      <c r="AZ141" s="52" t="e">
        <f>IF('APH Kategorichef'!J141=Tabeller!$AH$4,'4. Inköpsdata'!J141,ROUND('APH Kategorichef'!AA141,2))</f>
        <v>#VALUE!</v>
      </c>
      <c r="BA141" s="52" t="e">
        <f>IF('APH Kategorichef'!J141=Tabeller!$AH$4,0.01,ROUND('4. Inköpsdata'!J141,2))</f>
        <v>#VALUE!</v>
      </c>
      <c r="BB141" s="27" t="str">
        <f>TRIM(RIGHT('1. Artikeldata Grund'!G141,2))</f>
        <v/>
      </c>
      <c r="BC141" s="136"/>
      <c r="BD141" s="48" t="s">
        <v>182</v>
      </c>
      <c r="BE141" s="119"/>
      <c r="BF141" s="50" t="s">
        <v>184</v>
      </c>
      <c r="BG141" s="136"/>
      <c r="BH141" s="52"/>
      <c r="BI141" s="52"/>
      <c r="BJ141" s="52"/>
      <c r="BK141" s="52"/>
      <c r="BL141" s="53" t="s">
        <v>185</v>
      </c>
      <c r="BM141" s="452" t="str">
        <f>TRIM('1. Artikeldata Grund'!D141)</f>
        <v/>
      </c>
    </row>
    <row r="142" spans="1:65" x14ac:dyDescent="0.25">
      <c r="A142" s="21">
        <v>138</v>
      </c>
      <c r="B142" s="528" t="str">
        <f>'APH Kategorichef'!H142</f>
        <v>Välj…</v>
      </c>
      <c r="C142" s="528" t="str">
        <f>'APH Kategorichef'!J142</f>
        <v>Välj…</v>
      </c>
      <c r="D142" s="46">
        <f>'APH Kategorichef'!D142</f>
        <v>0</v>
      </c>
      <c r="E142" s="47" t="str">
        <f>TRIM(LEFT('1. Artikeldata Grund'!E142,30))</f>
        <v/>
      </c>
      <c r="F142" s="404" t="str">
        <f>IFERROR(TRIM(RIGHT('1. Artikeldata Grund'!E142,LEN('1. Artikeldata Grund'!E142)-30)),"")</f>
        <v/>
      </c>
      <c r="G142" s="48" t="str">
        <f>TRIM('APH Kategorichef'!K142)</f>
        <v>Välj….</v>
      </c>
      <c r="H142" s="27">
        <f>'APH Kategorichef'!L142</f>
        <v>910</v>
      </c>
      <c r="I142" s="27">
        <v>99</v>
      </c>
      <c r="J142" s="117"/>
      <c r="K142" s="48" t="s">
        <v>181</v>
      </c>
      <c r="L142" s="48" t="str">
        <f>IF('APH MD APH Specifika'!BD142="J","J","N")</f>
        <v>N</v>
      </c>
      <c r="M142" s="118"/>
      <c r="N142" s="48" t="s">
        <v>182</v>
      </c>
      <c r="O142" s="119"/>
      <c r="P142" s="48" t="s">
        <v>183</v>
      </c>
      <c r="Q142" s="27">
        <v>0</v>
      </c>
      <c r="R142" s="117"/>
      <c r="S142" s="117"/>
      <c r="T142" s="117"/>
      <c r="U142" s="117"/>
      <c r="V142" s="117"/>
      <c r="W142" s="27">
        <v>1</v>
      </c>
      <c r="X142" s="27">
        <v>1</v>
      </c>
      <c r="Y142" s="48" t="s">
        <v>182</v>
      </c>
      <c r="Z142" s="48" t="s">
        <v>182</v>
      </c>
      <c r="AA142" s="48" t="s">
        <v>182</v>
      </c>
      <c r="AB142" s="119"/>
      <c r="AC142" s="119"/>
      <c r="AD142" s="119"/>
      <c r="AE142" s="119"/>
      <c r="AF142" s="119"/>
      <c r="AG142" s="119"/>
      <c r="AH142" s="48" t="s">
        <v>182</v>
      </c>
      <c r="AI142" s="27" t="str">
        <f>TRIM(LEFT('1. Artikeldata Grund'!G142,6))</f>
        <v/>
      </c>
      <c r="AJ142" s="491" cm="1">
        <f t="array" ref="AJ142">_xlfn.IFS(AV142="1",20,AV142="2",20,AV142="3",20,AV142="0",99,AV142="",99)</f>
        <v>99</v>
      </c>
      <c r="AK142" s="50" t="s">
        <v>184</v>
      </c>
      <c r="AL142" s="50" t="s">
        <v>184</v>
      </c>
      <c r="AM142" s="117"/>
      <c r="AN142" s="48"/>
      <c r="AO142" s="48"/>
      <c r="AP142" s="48" t="str">
        <f>'4. Inköpsdata'!E142</f>
        <v>ST</v>
      </c>
      <c r="AQ142" s="51">
        <f>'4. Inköpsdata'!G142</f>
        <v>1</v>
      </c>
      <c r="AR142" s="27" t="str">
        <f>TRIM('APH Kategorichef'!N142)</f>
        <v/>
      </c>
      <c r="AS142" s="118"/>
      <c r="AT142" s="48" t="str">
        <f>LEFT('1. Artikeldata Grund'!H142,2)</f>
        <v>Vä</v>
      </c>
      <c r="AU142" s="27" t="str" cm="1">
        <f t="array" ref="AU142">_xlfn.IFS('1. Artikeldata Grund'!I142="","",'1. Artikeldata Grund'!I142=Tabeller!$I$3,"",'1. Artikeldata Grund'!I142=Tabeller!$I$4,"",'1. Artikeldata Grund'!I142=Tabeller!$I$5,LEFT('1. Artikeldata Grund'!I142,1),'1. Artikeldata Grund'!I142=Tabeller!$I$6,LEFT('1. Artikeldata Grund'!I142,1))</f>
        <v/>
      </c>
      <c r="AV142" s="27" t="str" cm="1">
        <f t="array" ref="AV142">_xlfn.IFS('1. Artikeldata Grund'!J142="","",'1. Artikeldata Grund'!J142=Tabeller!$J$3,"",'1. Artikeldata Grund'!J142=Tabeller!$J$4,"",'1. Artikeldata Grund'!J142=Tabeller!$J$5,LEFT('1. Artikeldata Grund'!J142,1),'1. Artikeldata Grund'!J142=Tabeller!$J$6,LEFT('1. Artikeldata Grund'!J142,1),'1. Artikeldata Grund'!J142=Tabeller!$J$7,LEFT('1. Artikeldata Grund'!J142,1))</f>
        <v/>
      </c>
      <c r="AW142" s="27"/>
      <c r="AX142" s="27">
        <f>IF('APH Kategorichef'!J142=Tabeller!$AH$4,2,1)</f>
        <v>1</v>
      </c>
      <c r="AY142" s="27" t="str" cm="1">
        <f t="array" ref="AY142">IF('APH Kategorichef'!J142=Tabeller!$AH$4,99,IFERROR(_xlfn.IFS('4. Inköpsdata'!L142=25%,41,'4. Inköpsdata'!L142=12%,42,'4. Inköpsdata'!L142=6%,43,'4. Inköpsdata'!L142="Momsfritt",38),""))</f>
        <v/>
      </c>
      <c r="AZ142" s="52" t="e">
        <f>IF('APH Kategorichef'!J142=Tabeller!$AH$4,'4. Inköpsdata'!J142,ROUND('APH Kategorichef'!AA142,2))</f>
        <v>#VALUE!</v>
      </c>
      <c r="BA142" s="52" t="e">
        <f>IF('APH Kategorichef'!J142=Tabeller!$AH$4,0.01,ROUND('4. Inköpsdata'!J142,2))</f>
        <v>#VALUE!</v>
      </c>
      <c r="BB142" s="27" t="str">
        <f>TRIM(RIGHT('1. Artikeldata Grund'!G142,2))</f>
        <v/>
      </c>
      <c r="BC142" s="136"/>
      <c r="BD142" s="48" t="s">
        <v>182</v>
      </c>
      <c r="BE142" s="119"/>
      <c r="BF142" s="50" t="s">
        <v>184</v>
      </c>
      <c r="BG142" s="136"/>
      <c r="BH142" s="52"/>
      <c r="BI142" s="52"/>
      <c r="BJ142" s="52"/>
      <c r="BK142" s="52"/>
      <c r="BL142" s="53" t="s">
        <v>185</v>
      </c>
      <c r="BM142" s="452" t="str">
        <f>TRIM('1. Artikeldata Grund'!D142)</f>
        <v/>
      </c>
    </row>
    <row r="143" spans="1:65" x14ac:dyDescent="0.25">
      <c r="A143" s="21">
        <v>139</v>
      </c>
      <c r="B143" s="528" t="str">
        <f>'APH Kategorichef'!H143</f>
        <v>Välj…</v>
      </c>
      <c r="C143" s="528" t="str">
        <f>'APH Kategorichef'!J143</f>
        <v>Välj…</v>
      </c>
      <c r="D143" s="46">
        <f>'APH Kategorichef'!D143</f>
        <v>0</v>
      </c>
      <c r="E143" s="47" t="str">
        <f>TRIM(LEFT('1. Artikeldata Grund'!E143,30))</f>
        <v/>
      </c>
      <c r="F143" s="404" t="str">
        <f>IFERROR(TRIM(RIGHT('1. Artikeldata Grund'!E143,LEN('1. Artikeldata Grund'!E143)-30)),"")</f>
        <v/>
      </c>
      <c r="G143" s="48" t="str">
        <f>TRIM('APH Kategorichef'!K143)</f>
        <v>Välj….</v>
      </c>
      <c r="H143" s="27">
        <f>'APH Kategorichef'!L143</f>
        <v>910</v>
      </c>
      <c r="I143" s="27">
        <v>99</v>
      </c>
      <c r="J143" s="117"/>
      <c r="K143" s="48" t="s">
        <v>181</v>
      </c>
      <c r="L143" s="48" t="str">
        <f>IF('APH MD APH Specifika'!BD143="J","J","N")</f>
        <v>N</v>
      </c>
      <c r="M143" s="118"/>
      <c r="N143" s="48" t="s">
        <v>182</v>
      </c>
      <c r="O143" s="119"/>
      <c r="P143" s="48" t="s">
        <v>183</v>
      </c>
      <c r="Q143" s="27">
        <v>0</v>
      </c>
      <c r="R143" s="117"/>
      <c r="S143" s="117"/>
      <c r="T143" s="117"/>
      <c r="U143" s="117"/>
      <c r="V143" s="117"/>
      <c r="W143" s="27">
        <v>1</v>
      </c>
      <c r="X143" s="27">
        <v>1</v>
      </c>
      <c r="Y143" s="48" t="s">
        <v>182</v>
      </c>
      <c r="Z143" s="48" t="s">
        <v>182</v>
      </c>
      <c r="AA143" s="48" t="s">
        <v>182</v>
      </c>
      <c r="AB143" s="119"/>
      <c r="AC143" s="119"/>
      <c r="AD143" s="119"/>
      <c r="AE143" s="119"/>
      <c r="AF143" s="119"/>
      <c r="AG143" s="119"/>
      <c r="AH143" s="48" t="s">
        <v>182</v>
      </c>
      <c r="AI143" s="27" t="str">
        <f>TRIM(LEFT('1. Artikeldata Grund'!G143,6))</f>
        <v/>
      </c>
      <c r="AJ143" s="491" cm="1">
        <f t="array" ref="AJ143">_xlfn.IFS(AV143="1",20,AV143="2",20,AV143="3",20,AV143="0",99,AV143="",99)</f>
        <v>99</v>
      </c>
      <c r="AK143" s="50" t="s">
        <v>184</v>
      </c>
      <c r="AL143" s="50" t="s">
        <v>184</v>
      </c>
      <c r="AM143" s="117"/>
      <c r="AN143" s="48"/>
      <c r="AO143" s="48"/>
      <c r="AP143" s="48" t="str">
        <f>'4. Inköpsdata'!E143</f>
        <v>ST</v>
      </c>
      <c r="AQ143" s="51">
        <f>'4. Inköpsdata'!G143</f>
        <v>1</v>
      </c>
      <c r="AR143" s="27" t="str">
        <f>TRIM('APH Kategorichef'!N143)</f>
        <v/>
      </c>
      <c r="AS143" s="118"/>
      <c r="AT143" s="48" t="str">
        <f>LEFT('1. Artikeldata Grund'!H143,2)</f>
        <v>Vä</v>
      </c>
      <c r="AU143" s="27" t="str" cm="1">
        <f t="array" ref="AU143">_xlfn.IFS('1. Artikeldata Grund'!I143="","",'1. Artikeldata Grund'!I143=Tabeller!$I$3,"",'1. Artikeldata Grund'!I143=Tabeller!$I$4,"",'1. Artikeldata Grund'!I143=Tabeller!$I$5,LEFT('1. Artikeldata Grund'!I143,1),'1. Artikeldata Grund'!I143=Tabeller!$I$6,LEFT('1. Artikeldata Grund'!I143,1))</f>
        <v/>
      </c>
      <c r="AV143" s="27" t="str" cm="1">
        <f t="array" ref="AV143">_xlfn.IFS('1. Artikeldata Grund'!J143="","",'1. Artikeldata Grund'!J143=Tabeller!$J$3,"",'1. Artikeldata Grund'!J143=Tabeller!$J$4,"",'1. Artikeldata Grund'!J143=Tabeller!$J$5,LEFT('1. Artikeldata Grund'!J143,1),'1. Artikeldata Grund'!J143=Tabeller!$J$6,LEFT('1. Artikeldata Grund'!J143,1),'1. Artikeldata Grund'!J143=Tabeller!$J$7,LEFT('1. Artikeldata Grund'!J143,1))</f>
        <v/>
      </c>
      <c r="AW143" s="27"/>
      <c r="AX143" s="27">
        <f>IF('APH Kategorichef'!J143=Tabeller!$AH$4,2,1)</f>
        <v>1</v>
      </c>
      <c r="AY143" s="27" t="str" cm="1">
        <f t="array" ref="AY143">IF('APH Kategorichef'!J143=Tabeller!$AH$4,99,IFERROR(_xlfn.IFS('4. Inköpsdata'!L143=25%,41,'4. Inköpsdata'!L143=12%,42,'4. Inköpsdata'!L143=6%,43,'4. Inköpsdata'!L143="Momsfritt",38),""))</f>
        <v/>
      </c>
      <c r="AZ143" s="52" t="e">
        <f>IF('APH Kategorichef'!J143=Tabeller!$AH$4,'4. Inköpsdata'!J143,ROUND('APH Kategorichef'!AA143,2))</f>
        <v>#VALUE!</v>
      </c>
      <c r="BA143" s="52" t="e">
        <f>IF('APH Kategorichef'!J143=Tabeller!$AH$4,0.01,ROUND('4. Inköpsdata'!J143,2))</f>
        <v>#VALUE!</v>
      </c>
      <c r="BB143" s="27" t="str">
        <f>TRIM(RIGHT('1. Artikeldata Grund'!G143,2))</f>
        <v/>
      </c>
      <c r="BC143" s="136"/>
      <c r="BD143" s="48" t="s">
        <v>182</v>
      </c>
      <c r="BE143" s="119"/>
      <c r="BF143" s="50" t="s">
        <v>184</v>
      </c>
      <c r="BG143" s="136"/>
      <c r="BH143" s="52"/>
      <c r="BI143" s="52"/>
      <c r="BJ143" s="52"/>
      <c r="BK143" s="52"/>
      <c r="BL143" s="53" t="s">
        <v>185</v>
      </c>
      <c r="BM143" s="452" t="str">
        <f>TRIM('1. Artikeldata Grund'!D143)</f>
        <v/>
      </c>
    </row>
    <row r="144" spans="1:65" x14ac:dyDescent="0.25">
      <c r="A144" s="21">
        <v>140</v>
      </c>
      <c r="B144" s="528" t="str">
        <f>'APH Kategorichef'!H144</f>
        <v>Välj…</v>
      </c>
      <c r="C144" s="528" t="str">
        <f>'APH Kategorichef'!J144</f>
        <v>Välj…</v>
      </c>
      <c r="D144" s="46">
        <f>'APH Kategorichef'!D144</f>
        <v>0</v>
      </c>
      <c r="E144" s="47" t="str">
        <f>TRIM(LEFT('1. Artikeldata Grund'!E144,30))</f>
        <v/>
      </c>
      <c r="F144" s="404" t="str">
        <f>IFERROR(TRIM(RIGHT('1. Artikeldata Grund'!E144,LEN('1. Artikeldata Grund'!E144)-30)),"")</f>
        <v/>
      </c>
      <c r="G144" s="48" t="str">
        <f>TRIM('APH Kategorichef'!K144)</f>
        <v>Välj….</v>
      </c>
      <c r="H144" s="27">
        <f>'APH Kategorichef'!L144</f>
        <v>910</v>
      </c>
      <c r="I144" s="27">
        <v>99</v>
      </c>
      <c r="J144" s="117"/>
      <c r="K144" s="48" t="s">
        <v>181</v>
      </c>
      <c r="L144" s="48" t="str">
        <f>IF('APH MD APH Specifika'!BD144="J","J","N")</f>
        <v>N</v>
      </c>
      <c r="M144" s="118"/>
      <c r="N144" s="48" t="s">
        <v>182</v>
      </c>
      <c r="O144" s="119"/>
      <c r="P144" s="48" t="s">
        <v>183</v>
      </c>
      <c r="Q144" s="27">
        <v>0</v>
      </c>
      <c r="R144" s="117"/>
      <c r="S144" s="117"/>
      <c r="T144" s="117"/>
      <c r="U144" s="117"/>
      <c r="V144" s="117"/>
      <c r="W144" s="27">
        <v>1</v>
      </c>
      <c r="X144" s="27">
        <v>1</v>
      </c>
      <c r="Y144" s="48" t="s">
        <v>182</v>
      </c>
      <c r="Z144" s="48" t="s">
        <v>182</v>
      </c>
      <c r="AA144" s="48" t="s">
        <v>182</v>
      </c>
      <c r="AB144" s="119"/>
      <c r="AC144" s="119"/>
      <c r="AD144" s="119"/>
      <c r="AE144" s="119"/>
      <c r="AF144" s="119"/>
      <c r="AG144" s="119"/>
      <c r="AH144" s="48" t="s">
        <v>182</v>
      </c>
      <c r="AI144" s="27" t="str">
        <f>TRIM(LEFT('1. Artikeldata Grund'!G144,6))</f>
        <v/>
      </c>
      <c r="AJ144" s="491" cm="1">
        <f t="array" ref="AJ144">_xlfn.IFS(AV144="1",20,AV144="2",20,AV144="3",20,AV144="0",99,AV144="",99)</f>
        <v>99</v>
      </c>
      <c r="AK144" s="50" t="s">
        <v>184</v>
      </c>
      <c r="AL144" s="50" t="s">
        <v>184</v>
      </c>
      <c r="AM144" s="117"/>
      <c r="AN144" s="48"/>
      <c r="AO144" s="48"/>
      <c r="AP144" s="48" t="str">
        <f>'4. Inköpsdata'!E144</f>
        <v>ST</v>
      </c>
      <c r="AQ144" s="51">
        <f>'4. Inköpsdata'!G144</f>
        <v>1</v>
      </c>
      <c r="AR144" s="27" t="str">
        <f>TRIM('APH Kategorichef'!N144)</f>
        <v/>
      </c>
      <c r="AS144" s="118"/>
      <c r="AT144" s="48" t="str">
        <f>LEFT('1. Artikeldata Grund'!H144,2)</f>
        <v>Vä</v>
      </c>
      <c r="AU144" s="27" t="str" cm="1">
        <f t="array" ref="AU144">_xlfn.IFS('1. Artikeldata Grund'!I144="","",'1. Artikeldata Grund'!I144=Tabeller!$I$3,"",'1. Artikeldata Grund'!I144=Tabeller!$I$4,"",'1. Artikeldata Grund'!I144=Tabeller!$I$5,LEFT('1. Artikeldata Grund'!I144,1),'1. Artikeldata Grund'!I144=Tabeller!$I$6,LEFT('1. Artikeldata Grund'!I144,1))</f>
        <v/>
      </c>
      <c r="AV144" s="27" t="str" cm="1">
        <f t="array" ref="AV144">_xlfn.IFS('1. Artikeldata Grund'!J144="","",'1. Artikeldata Grund'!J144=Tabeller!$J$3,"",'1. Artikeldata Grund'!J144=Tabeller!$J$4,"",'1. Artikeldata Grund'!J144=Tabeller!$J$5,LEFT('1. Artikeldata Grund'!J144,1),'1. Artikeldata Grund'!J144=Tabeller!$J$6,LEFT('1. Artikeldata Grund'!J144,1),'1. Artikeldata Grund'!J144=Tabeller!$J$7,LEFT('1. Artikeldata Grund'!J144,1))</f>
        <v/>
      </c>
      <c r="AW144" s="27"/>
      <c r="AX144" s="27">
        <f>IF('APH Kategorichef'!J144=Tabeller!$AH$4,2,1)</f>
        <v>1</v>
      </c>
      <c r="AY144" s="27" t="str" cm="1">
        <f t="array" ref="AY144">IF('APH Kategorichef'!J144=Tabeller!$AH$4,99,IFERROR(_xlfn.IFS('4. Inköpsdata'!L144=25%,41,'4. Inköpsdata'!L144=12%,42,'4. Inköpsdata'!L144=6%,43,'4. Inköpsdata'!L144="Momsfritt",38),""))</f>
        <v/>
      </c>
      <c r="AZ144" s="52" t="e">
        <f>IF('APH Kategorichef'!J144=Tabeller!$AH$4,'4. Inköpsdata'!J144,ROUND('APH Kategorichef'!AA144,2))</f>
        <v>#VALUE!</v>
      </c>
      <c r="BA144" s="52" t="e">
        <f>IF('APH Kategorichef'!J144=Tabeller!$AH$4,0.01,ROUND('4. Inköpsdata'!J144,2))</f>
        <v>#VALUE!</v>
      </c>
      <c r="BB144" s="27" t="str">
        <f>TRIM(RIGHT('1. Artikeldata Grund'!G144,2))</f>
        <v/>
      </c>
      <c r="BC144" s="136"/>
      <c r="BD144" s="48" t="s">
        <v>182</v>
      </c>
      <c r="BE144" s="119"/>
      <c r="BF144" s="50" t="s">
        <v>184</v>
      </c>
      <c r="BG144" s="136"/>
      <c r="BH144" s="52"/>
      <c r="BI144" s="52"/>
      <c r="BJ144" s="52"/>
      <c r="BK144" s="52"/>
      <c r="BL144" s="53" t="s">
        <v>185</v>
      </c>
      <c r="BM144" s="452" t="str">
        <f>TRIM('1. Artikeldata Grund'!D144)</f>
        <v/>
      </c>
    </row>
    <row r="145" spans="1:65" x14ac:dyDescent="0.25">
      <c r="A145" s="21">
        <v>141</v>
      </c>
      <c r="B145" s="528" t="str">
        <f>'APH Kategorichef'!H145</f>
        <v>Välj…</v>
      </c>
      <c r="C145" s="528" t="str">
        <f>'APH Kategorichef'!J145</f>
        <v>Välj…</v>
      </c>
      <c r="D145" s="46">
        <f>'APH Kategorichef'!D145</f>
        <v>0</v>
      </c>
      <c r="E145" s="47" t="str">
        <f>TRIM(LEFT('1. Artikeldata Grund'!E145,30))</f>
        <v/>
      </c>
      <c r="F145" s="404" t="str">
        <f>IFERROR(TRIM(RIGHT('1. Artikeldata Grund'!E145,LEN('1. Artikeldata Grund'!E145)-30)),"")</f>
        <v/>
      </c>
      <c r="G145" s="48" t="str">
        <f>TRIM('APH Kategorichef'!K145)</f>
        <v>Välj….</v>
      </c>
      <c r="H145" s="27">
        <f>'APH Kategorichef'!L145</f>
        <v>910</v>
      </c>
      <c r="I145" s="27">
        <v>99</v>
      </c>
      <c r="J145" s="117"/>
      <c r="K145" s="48" t="s">
        <v>181</v>
      </c>
      <c r="L145" s="48" t="str">
        <f>IF('APH MD APH Specifika'!BD145="J","J","N")</f>
        <v>N</v>
      </c>
      <c r="M145" s="118"/>
      <c r="N145" s="48" t="s">
        <v>182</v>
      </c>
      <c r="O145" s="119"/>
      <c r="P145" s="48" t="s">
        <v>183</v>
      </c>
      <c r="Q145" s="27">
        <v>0</v>
      </c>
      <c r="R145" s="117"/>
      <c r="S145" s="117"/>
      <c r="T145" s="117"/>
      <c r="U145" s="117"/>
      <c r="V145" s="117"/>
      <c r="W145" s="27">
        <v>1</v>
      </c>
      <c r="X145" s="27">
        <v>1</v>
      </c>
      <c r="Y145" s="48" t="s">
        <v>182</v>
      </c>
      <c r="Z145" s="48" t="s">
        <v>182</v>
      </c>
      <c r="AA145" s="48" t="s">
        <v>182</v>
      </c>
      <c r="AB145" s="119"/>
      <c r="AC145" s="119"/>
      <c r="AD145" s="119"/>
      <c r="AE145" s="119"/>
      <c r="AF145" s="119"/>
      <c r="AG145" s="119"/>
      <c r="AH145" s="48" t="s">
        <v>182</v>
      </c>
      <c r="AI145" s="27" t="str">
        <f>TRIM(LEFT('1. Artikeldata Grund'!G145,6))</f>
        <v/>
      </c>
      <c r="AJ145" s="491" cm="1">
        <f t="array" ref="AJ145">_xlfn.IFS(AV145="1",20,AV145="2",20,AV145="3",20,AV145="0",99,AV145="",99)</f>
        <v>99</v>
      </c>
      <c r="AK145" s="50" t="s">
        <v>184</v>
      </c>
      <c r="AL145" s="50" t="s">
        <v>184</v>
      </c>
      <c r="AM145" s="117"/>
      <c r="AN145" s="48"/>
      <c r="AO145" s="48"/>
      <c r="AP145" s="48" t="str">
        <f>'4. Inköpsdata'!E145</f>
        <v>ST</v>
      </c>
      <c r="AQ145" s="51">
        <f>'4. Inköpsdata'!G145</f>
        <v>1</v>
      </c>
      <c r="AR145" s="27" t="str">
        <f>TRIM('APH Kategorichef'!N145)</f>
        <v/>
      </c>
      <c r="AS145" s="118"/>
      <c r="AT145" s="48" t="str">
        <f>LEFT('1. Artikeldata Grund'!H145,2)</f>
        <v>Vä</v>
      </c>
      <c r="AU145" s="27" t="str" cm="1">
        <f t="array" ref="AU145">_xlfn.IFS('1. Artikeldata Grund'!I145="","",'1. Artikeldata Grund'!I145=Tabeller!$I$3,"",'1. Artikeldata Grund'!I145=Tabeller!$I$4,"",'1. Artikeldata Grund'!I145=Tabeller!$I$5,LEFT('1. Artikeldata Grund'!I145,1),'1. Artikeldata Grund'!I145=Tabeller!$I$6,LEFT('1. Artikeldata Grund'!I145,1))</f>
        <v/>
      </c>
      <c r="AV145" s="27" t="str" cm="1">
        <f t="array" ref="AV145">_xlfn.IFS('1. Artikeldata Grund'!J145="","",'1. Artikeldata Grund'!J145=Tabeller!$J$3,"",'1. Artikeldata Grund'!J145=Tabeller!$J$4,"",'1. Artikeldata Grund'!J145=Tabeller!$J$5,LEFT('1. Artikeldata Grund'!J145,1),'1. Artikeldata Grund'!J145=Tabeller!$J$6,LEFT('1. Artikeldata Grund'!J145,1),'1. Artikeldata Grund'!J145=Tabeller!$J$7,LEFT('1. Artikeldata Grund'!J145,1))</f>
        <v/>
      </c>
      <c r="AW145" s="27"/>
      <c r="AX145" s="27">
        <f>IF('APH Kategorichef'!J145=Tabeller!$AH$4,2,1)</f>
        <v>1</v>
      </c>
      <c r="AY145" s="27" t="str" cm="1">
        <f t="array" ref="AY145">IF('APH Kategorichef'!J145=Tabeller!$AH$4,99,IFERROR(_xlfn.IFS('4. Inköpsdata'!L145=25%,41,'4. Inköpsdata'!L145=12%,42,'4. Inköpsdata'!L145=6%,43,'4. Inköpsdata'!L145="Momsfritt",38),""))</f>
        <v/>
      </c>
      <c r="AZ145" s="52" t="e">
        <f>IF('APH Kategorichef'!J145=Tabeller!$AH$4,'4. Inköpsdata'!J145,ROUND('APH Kategorichef'!AA145,2))</f>
        <v>#VALUE!</v>
      </c>
      <c r="BA145" s="52" t="e">
        <f>IF('APH Kategorichef'!J145=Tabeller!$AH$4,0.01,ROUND('4. Inköpsdata'!J145,2))</f>
        <v>#VALUE!</v>
      </c>
      <c r="BB145" s="27" t="str">
        <f>TRIM(RIGHT('1. Artikeldata Grund'!G145,2))</f>
        <v/>
      </c>
      <c r="BC145" s="136"/>
      <c r="BD145" s="48" t="s">
        <v>182</v>
      </c>
      <c r="BE145" s="119"/>
      <c r="BF145" s="50" t="s">
        <v>184</v>
      </c>
      <c r="BG145" s="136"/>
      <c r="BH145" s="52"/>
      <c r="BI145" s="52"/>
      <c r="BJ145" s="52"/>
      <c r="BK145" s="52"/>
      <c r="BL145" s="53" t="s">
        <v>185</v>
      </c>
      <c r="BM145" s="452" t="str">
        <f>TRIM('1. Artikeldata Grund'!D145)</f>
        <v/>
      </c>
    </row>
    <row r="146" spans="1:65" x14ac:dyDescent="0.25">
      <c r="A146" s="21">
        <v>142</v>
      </c>
      <c r="B146" s="528" t="str">
        <f>'APH Kategorichef'!H146</f>
        <v>Välj…</v>
      </c>
      <c r="C146" s="528" t="str">
        <f>'APH Kategorichef'!J146</f>
        <v>Välj…</v>
      </c>
      <c r="D146" s="46">
        <f>'APH Kategorichef'!D146</f>
        <v>0</v>
      </c>
      <c r="E146" s="47" t="str">
        <f>TRIM(LEFT('1. Artikeldata Grund'!E146,30))</f>
        <v/>
      </c>
      <c r="F146" s="404" t="str">
        <f>IFERROR(TRIM(RIGHT('1. Artikeldata Grund'!E146,LEN('1. Artikeldata Grund'!E146)-30)),"")</f>
        <v/>
      </c>
      <c r="G146" s="48" t="str">
        <f>TRIM('APH Kategorichef'!K146)</f>
        <v>Välj….</v>
      </c>
      <c r="H146" s="27">
        <f>'APH Kategorichef'!L146</f>
        <v>910</v>
      </c>
      <c r="I146" s="27">
        <v>99</v>
      </c>
      <c r="J146" s="117"/>
      <c r="K146" s="48" t="s">
        <v>181</v>
      </c>
      <c r="L146" s="48" t="str">
        <f>IF('APH MD APH Specifika'!BD146="J","J","N")</f>
        <v>N</v>
      </c>
      <c r="M146" s="118"/>
      <c r="N146" s="48" t="s">
        <v>182</v>
      </c>
      <c r="O146" s="119"/>
      <c r="P146" s="48" t="s">
        <v>183</v>
      </c>
      <c r="Q146" s="27">
        <v>0</v>
      </c>
      <c r="R146" s="117"/>
      <c r="S146" s="117"/>
      <c r="T146" s="117"/>
      <c r="U146" s="117"/>
      <c r="V146" s="117"/>
      <c r="W146" s="27">
        <v>1</v>
      </c>
      <c r="X146" s="27">
        <v>1</v>
      </c>
      <c r="Y146" s="48" t="s">
        <v>182</v>
      </c>
      <c r="Z146" s="48" t="s">
        <v>182</v>
      </c>
      <c r="AA146" s="48" t="s">
        <v>182</v>
      </c>
      <c r="AB146" s="119"/>
      <c r="AC146" s="119"/>
      <c r="AD146" s="119"/>
      <c r="AE146" s="119"/>
      <c r="AF146" s="119"/>
      <c r="AG146" s="119"/>
      <c r="AH146" s="48" t="s">
        <v>182</v>
      </c>
      <c r="AI146" s="27" t="str">
        <f>TRIM(LEFT('1. Artikeldata Grund'!G146,6))</f>
        <v/>
      </c>
      <c r="AJ146" s="491" cm="1">
        <f t="array" ref="AJ146">_xlfn.IFS(AV146="1",20,AV146="2",20,AV146="3",20,AV146="0",99,AV146="",99)</f>
        <v>99</v>
      </c>
      <c r="AK146" s="50" t="s">
        <v>184</v>
      </c>
      <c r="AL146" s="50" t="s">
        <v>184</v>
      </c>
      <c r="AM146" s="117"/>
      <c r="AN146" s="48"/>
      <c r="AO146" s="48"/>
      <c r="AP146" s="48" t="str">
        <f>'4. Inköpsdata'!E146</f>
        <v>ST</v>
      </c>
      <c r="AQ146" s="51">
        <f>'4. Inköpsdata'!G146</f>
        <v>1</v>
      </c>
      <c r="AR146" s="27" t="str">
        <f>TRIM('APH Kategorichef'!N146)</f>
        <v/>
      </c>
      <c r="AS146" s="118"/>
      <c r="AT146" s="48" t="str">
        <f>LEFT('1. Artikeldata Grund'!H146,2)</f>
        <v>Vä</v>
      </c>
      <c r="AU146" s="27" t="str" cm="1">
        <f t="array" ref="AU146">_xlfn.IFS('1. Artikeldata Grund'!I146="","",'1. Artikeldata Grund'!I146=Tabeller!$I$3,"",'1. Artikeldata Grund'!I146=Tabeller!$I$4,"",'1. Artikeldata Grund'!I146=Tabeller!$I$5,LEFT('1. Artikeldata Grund'!I146,1),'1. Artikeldata Grund'!I146=Tabeller!$I$6,LEFT('1. Artikeldata Grund'!I146,1))</f>
        <v/>
      </c>
      <c r="AV146" s="27" t="str" cm="1">
        <f t="array" ref="AV146">_xlfn.IFS('1. Artikeldata Grund'!J146="","",'1. Artikeldata Grund'!J146=Tabeller!$J$3,"",'1. Artikeldata Grund'!J146=Tabeller!$J$4,"",'1. Artikeldata Grund'!J146=Tabeller!$J$5,LEFT('1. Artikeldata Grund'!J146,1),'1. Artikeldata Grund'!J146=Tabeller!$J$6,LEFT('1. Artikeldata Grund'!J146,1),'1. Artikeldata Grund'!J146=Tabeller!$J$7,LEFT('1. Artikeldata Grund'!J146,1))</f>
        <v/>
      </c>
      <c r="AW146" s="27"/>
      <c r="AX146" s="27">
        <f>IF('APH Kategorichef'!J146=Tabeller!$AH$4,2,1)</f>
        <v>1</v>
      </c>
      <c r="AY146" s="27" t="str" cm="1">
        <f t="array" ref="AY146">IF('APH Kategorichef'!J146=Tabeller!$AH$4,99,IFERROR(_xlfn.IFS('4. Inköpsdata'!L146=25%,41,'4. Inköpsdata'!L146=12%,42,'4. Inköpsdata'!L146=6%,43,'4. Inköpsdata'!L146="Momsfritt",38),""))</f>
        <v/>
      </c>
      <c r="AZ146" s="52" t="e">
        <f>IF('APH Kategorichef'!J146=Tabeller!$AH$4,'4. Inköpsdata'!J146,ROUND('APH Kategorichef'!AA146,2))</f>
        <v>#VALUE!</v>
      </c>
      <c r="BA146" s="52" t="e">
        <f>IF('APH Kategorichef'!J146=Tabeller!$AH$4,0.01,ROUND('4. Inköpsdata'!J146,2))</f>
        <v>#VALUE!</v>
      </c>
      <c r="BB146" s="27" t="str">
        <f>TRIM(RIGHT('1. Artikeldata Grund'!G146,2))</f>
        <v/>
      </c>
      <c r="BC146" s="136"/>
      <c r="BD146" s="48" t="s">
        <v>182</v>
      </c>
      <c r="BE146" s="119"/>
      <c r="BF146" s="50" t="s">
        <v>184</v>
      </c>
      <c r="BG146" s="136"/>
      <c r="BH146" s="52"/>
      <c r="BI146" s="52"/>
      <c r="BJ146" s="52"/>
      <c r="BK146" s="52"/>
      <c r="BL146" s="53" t="s">
        <v>185</v>
      </c>
      <c r="BM146" s="452" t="str">
        <f>TRIM('1. Artikeldata Grund'!D146)</f>
        <v/>
      </c>
    </row>
    <row r="147" spans="1:65" x14ac:dyDescent="0.25">
      <c r="A147" s="21">
        <v>143</v>
      </c>
      <c r="B147" s="528" t="str">
        <f>'APH Kategorichef'!H147</f>
        <v>Välj…</v>
      </c>
      <c r="C147" s="528" t="str">
        <f>'APH Kategorichef'!J147</f>
        <v>Välj…</v>
      </c>
      <c r="D147" s="46">
        <f>'APH Kategorichef'!D147</f>
        <v>0</v>
      </c>
      <c r="E147" s="47" t="str">
        <f>TRIM(LEFT('1. Artikeldata Grund'!E147,30))</f>
        <v/>
      </c>
      <c r="F147" s="404" t="str">
        <f>IFERROR(TRIM(RIGHT('1. Artikeldata Grund'!E147,LEN('1. Artikeldata Grund'!E147)-30)),"")</f>
        <v/>
      </c>
      <c r="G147" s="48" t="str">
        <f>TRIM('APH Kategorichef'!K147)</f>
        <v>Välj….</v>
      </c>
      <c r="H147" s="27">
        <f>'APH Kategorichef'!L147</f>
        <v>910</v>
      </c>
      <c r="I147" s="27">
        <v>99</v>
      </c>
      <c r="J147" s="117"/>
      <c r="K147" s="48" t="s">
        <v>181</v>
      </c>
      <c r="L147" s="48" t="str">
        <f>IF('APH MD APH Specifika'!BD147="J","J","N")</f>
        <v>N</v>
      </c>
      <c r="M147" s="118"/>
      <c r="N147" s="48" t="s">
        <v>182</v>
      </c>
      <c r="O147" s="119"/>
      <c r="P147" s="48" t="s">
        <v>183</v>
      </c>
      <c r="Q147" s="27">
        <v>0</v>
      </c>
      <c r="R147" s="117"/>
      <c r="S147" s="117"/>
      <c r="T147" s="117"/>
      <c r="U147" s="117"/>
      <c r="V147" s="117"/>
      <c r="W147" s="27">
        <v>1</v>
      </c>
      <c r="X147" s="27">
        <v>1</v>
      </c>
      <c r="Y147" s="48" t="s">
        <v>182</v>
      </c>
      <c r="Z147" s="48" t="s">
        <v>182</v>
      </c>
      <c r="AA147" s="48" t="s">
        <v>182</v>
      </c>
      <c r="AB147" s="119"/>
      <c r="AC147" s="119"/>
      <c r="AD147" s="119"/>
      <c r="AE147" s="119"/>
      <c r="AF147" s="119"/>
      <c r="AG147" s="119"/>
      <c r="AH147" s="48" t="s">
        <v>182</v>
      </c>
      <c r="AI147" s="27" t="str">
        <f>TRIM(LEFT('1. Artikeldata Grund'!G147,6))</f>
        <v/>
      </c>
      <c r="AJ147" s="491" cm="1">
        <f t="array" ref="AJ147">_xlfn.IFS(AV147="1",20,AV147="2",20,AV147="3",20,AV147="0",99,AV147="",99)</f>
        <v>99</v>
      </c>
      <c r="AK147" s="50" t="s">
        <v>184</v>
      </c>
      <c r="AL147" s="50" t="s">
        <v>184</v>
      </c>
      <c r="AM147" s="117"/>
      <c r="AN147" s="48"/>
      <c r="AO147" s="48"/>
      <c r="AP147" s="48" t="str">
        <f>'4. Inköpsdata'!E147</f>
        <v>ST</v>
      </c>
      <c r="AQ147" s="51">
        <f>'4. Inköpsdata'!G147</f>
        <v>1</v>
      </c>
      <c r="AR147" s="27" t="str">
        <f>TRIM('APH Kategorichef'!N147)</f>
        <v/>
      </c>
      <c r="AS147" s="118"/>
      <c r="AT147" s="48" t="str">
        <f>LEFT('1. Artikeldata Grund'!H147,2)</f>
        <v>Vä</v>
      </c>
      <c r="AU147" s="27" t="str" cm="1">
        <f t="array" ref="AU147">_xlfn.IFS('1. Artikeldata Grund'!I147="","",'1. Artikeldata Grund'!I147=Tabeller!$I$3,"",'1. Artikeldata Grund'!I147=Tabeller!$I$4,"",'1. Artikeldata Grund'!I147=Tabeller!$I$5,LEFT('1. Artikeldata Grund'!I147,1),'1. Artikeldata Grund'!I147=Tabeller!$I$6,LEFT('1. Artikeldata Grund'!I147,1))</f>
        <v/>
      </c>
      <c r="AV147" s="27" t="str" cm="1">
        <f t="array" ref="AV147">_xlfn.IFS('1. Artikeldata Grund'!J147="","",'1. Artikeldata Grund'!J147=Tabeller!$J$3,"",'1. Artikeldata Grund'!J147=Tabeller!$J$4,"",'1. Artikeldata Grund'!J147=Tabeller!$J$5,LEFT('1. Artikeldata Grund'!J147,1),'1. Artikeldata Grund'!J147=Tabeller!$J$6,LEFT('1. Artikeldata Grund'!J147,1),'1. Artikeldata Grund'!J147=Tabeller!$J$7,LEFT('1. Artikeldata Grund'!J147,1))</f>
        <v/>
      </c>
      <c r="AW147" s="27"/>
      <c r="AX147" s="27">
        <f>IF('APH Kategorichef'!J147=Tabeller!$AH$4,2,1)</f>
        <v>1</v>
      </c>
      <c r="AY147" s="27" t="str" cm="1">
        <f t="array" ref="AY147">IF('APH Kategorichef'!J147=Tabeller!$AH$4,99,IFERROR(_xlfn.IFS('4. Inköpsdata'!L147=25%,41,'4. Inköpsdata'!L147=12%,42,'4. Inköpsdata'!L147=6%,43,'4. Inköpsdata'!L147="Momsfritt",38),""))</f>
        <v/>
      </c>
      <c r="AZ147" s="52" t="e">
        <f>IF('APH Kategorichef'!J147=Tabeller!$AH$4,'4. Inköpsdata'!J147,ROUND('APH Kategorichef'!AA147,2))</f>
        <v>#VALUE!</v>
      </c>
      <c r="BA147" s="52" t="e">
        <f>IF('APH Kategorichef'!J147=Tabeller!$AH$4,0.01,ROUND('4. Inköpsdata'!J147,2))</f>
        <v>#VALUE!</v>
      </c>
      <c r="BB147" s="27" t="str">
        <f>TRIM(RIGHT('1. Artikeldata Grund'!G147,2))</f>
        <v/>
      </c>
      <c r="BC147" s="136"/>
      <c r="BD147" s="48" t="s">
        <v>182</v>
      </c>
      <c r="BE147" s="119"/>
      <c r="BF147" s="50" t="s">
        <v>184</v>
      </c>
      <c r="BG147" s="136"/>
      <c r="BH147" s="52"/>
      <c r="BI147" s="52"/>
      <c r="BJ147" s="52"/>
      <c r="BK147" s="52"/>
      <c r="BL147" s="53" t="s">
        <v>185</v>
      </c>
      <c r="BM147" s="452" t="str">
        <f>TRIM('1. Artikeldata Grund'!D147)</f>
        <v/>
      </c>
    </row>
    <row r="148" spans="1:65" x14ac:dyDescent="0.25">
      <c r="A148" s="21">
        <v>144</v>
      </c>
      <c r="B148" s="528" t="str">
        <f>'APH Kategorichef'!H148</f>
        <v>Välj…</v>
      </c>
      <c r="C148" s="528" t="str">
        <f>'APH Kategorichef'!J148</f>
        <v>Välj…</v>
      </c>
      <c r="D148" s="46">
        <f>'APH Kategorichef'!D148</f>
        <v>0</v>
      </c>
      <c r="E148" s="47" t="str">
        <f>TRIM(LEFT('1. Artikeldata Grund'!E148,30))</f>
        <v/>
      </c>
      <c r="F148" s="404" t="str">
        <f>IFERROR(TRIM(RIGHT('1. Artikeldata Grund'!E148,LEN('1. Artikeldata Grund'!E148)-30)),"")</f>
        <v/>
      </c>
      <c r="G148" s="48" t="str">
        <f>TRIM('APH Kategorichef'!K148)</f>
        <v>Välj….</v>
      </c>
      <c r="H148" s="27">
        <f>'APH Kategorichef'!L148</f>
        <v>910</v>
      </c>
      <c r="I148" s="27">
        <v>99</v>
      </c>
      <c r="J148" s="117"/>
      <c r="K148" s="48" t="s">
        <v>181</v>
      </c>
      <c r="L148" s="48" t="str">
        <f>IF('APH MD APH Specifika'!BD148="J","J","N")</f>
        <v>N</v>
      </c>
      <c r="M148" s="118"/>
      <c r="N148" s="48" t="s">
        <v>182</v>
      </c>
      <c r="O148" s="119"/>
      <c r="P148" s="48" t="s">
        <v>183</v>
      </c>
      <c r="Q148" s="27">
        <v>0</v>
      </c>
      <c r="R148" s="117"/>
      <c r="S148" s="117"/>
      <c r="T148" s="117"/>
      <c r="U148" s="117"/>
      <c r="V148" s="117"/>
      <c r="W148" s="27">
        <v>1</v>
      </c>
      <c r="X148" s="27">
        <v>1</v>
      </c>
      <c r="Y148" s="48" t="s">
        <v>182</v>
      </c>
      <c r="Z148" s="48" t="s">
        <v>182</v>
      </c>
      <c r="AA148" s="48" t="s">
        <v>182</v>
      </c>
      <c r="AB148" s="119"/>
      <c r="AC148" s="119"/>
      <c r="AD148" s="119"/>
      <c r="AE148" s="119"/>
      <c r="AF148" s="119"/>
      <c r="AG148" s="119"/>
      <c r="AH148" s="48" t="s">
        <v>182</v>
      </c>
      <c r="AI148" s="27" t="str">
        <f>TRIM(LEFT('1. Artikeldata Grund'!G148,6))</f>
        <v/>
      </c>
      <c r="AJ148" s="491" cm="1">
        <f t="array" ref="AJ148">_xlfn.IFS(AV148="1",20,AV148="2",20,AV148="3",20,AV148="0",99,AV148="",99)</f>
        <v>99</v>
      </c>
      <c r="AK148" s="50" t="s">
        <v>184</v>
      </c>
      <c r="AL148" s="50" t="s">
        <v>184</v>
      </c>
      <c r="AM148" s="117"/>
      <c r="AN148" s="48"/>
      <c r="AO148" s="48"/>
      <c r="AP148" s="48" t="str">
        <f>'4. Inköpsdata'!E148</f>
        <v>ST</v>
      </c>
      <c r="AQ148" s="51">
        <f>'4. Inköpsdata'!G148</f>
        <v>1</v>
      </c>
      <c r="AR148" s="27" t="str">
        <f>TRIM('APH Kategorichef'!N148)</f>
        <v/>
      </c>
      <c r="AS148" s="118"/>
      <c r="AT148" s="48" t="str">
        <f>LEFT('1. Artikeldata Grund'!H148,2)</f>
        <v>Vä</v>
      </c>
      <c r="AU148" s="27" t="str" cm="1">
        <f t="array" ref="AU148">_xlfn.IFS('1. Artikeldata Grund'!I148="","",'1. Artikeldata Grund'!I148=Tabeller!$I$3,"",'1. Artikeldata Grund'!I148=Tabeller!$I$4,"",'1. Artikeldata Grund'!I148=Tabeller!$I$5,LEFT('1. Artikeldata Grund'!I148,1),'1. Artikeldata Grund'!I148=Tabeller!$I$6,LEFT('1. Artikeldata Grund'!I148,1))</f>
        <v/>
      </c>
      <c r="AV148" s="27" t="str" cm="1">
        <f t="array" ref="AV148">_xlfn.IFS('1. Artikeldata Grund'!J148="","",'1. Artikeldata Grund'!J148=Tabeller!$J$3,"",'1. Artikeldata Grund'!J148=Tabeller!$J$4,"",'1. Artikeldata Grund'!J148=Tabeller!$J$5,LEFT('1. Artikeldata Grund'!J148,1),'1. Artikeldata Grund'!J148=Tabeller!$J$6,LEFT('1. Artikeldata Grund'!J148,1),'1. Artikeldata Grund'!J148=Tabeller!$J$7,LEFT('1. Artikeldata Grund'!J148,1))</f>
        <v/>
      </c>
      <c r="AW148" s="27"/>
      <c r="AX148" s="27">
        <f>IF('APH Kategorichef'!J148=Tabeller!$AH$4,2,1)</f>
        <v>1</v>
      </c>
      <c r="AY148" s="27" t="str" cm="1">
        <f t="array" ref="AY148">IF('APH Kategorichef'!J148=Tabeller!$AH$4,99,IFERROR(_xlfn.IFS('4. Inköpsdata'!L148=25%,41,'4. Inköpsdata'!L148=12%,42,'4. Inköpsdata'!L148=6%,43,'4. Inköpsdata'!L148="Momsfritt",38),""))</f>
        <v/>
      </c>
      <c r="AZ148" s="52" t="e">
        <f>IF('APH Kategorichef'!J148=Tabeller!$AH$4,'4. Inköpsdata'!J148,ROUND('APH Kategorichef'!AA148,2))</f>
        <v>#VALUE!</v>
      </c>
      <c r="BA148" s="52" t="e">
        <f>IF('APH Kategorichef'!J148=Tabeller!$AH$4,0.01,ROUND('4. Inköpsdata'!J148,2))</f>
        <v>#VALUE!</v>
      </c>
      <c r="BB148" s="27" t="str">
        <f>TRIM(RIGHT('1. Artikeldata Grund'!G148,2))</f>
        <v/>
      </c>
      <c r="BC148" s="136"/>
      <c r="BD148" s="48" t="s">
        <v>182</v>
      </c>
      <c r="BE148" s="119"/>
      <c r="BF148" s="50" t="s">
        <v>184</v>
      </c>
      <c r="BG148" s="136"/>
      <c r="BH148" s="52"/>
      <c r="BI148" s="52"/>
      <c r="BJ148" s="52"/>
      <c r="BK148" s="52"/>
      <c r="BL148" s="53" t="s">
        <v>185</v>
      </c>
      <c r="BM148" s="452" t="str">
        <f>TRIM('1. Artikeldata Grund'!D148)</f>
        <v/>
      </c>
    </row>
    <row r="149" spans="1:65" x14ac:dyDescent="0.25">
      <c r="A149" s="21">
        <v>145</v>
      </c>
      <c r="B149" s="528" t="str">
        <f>'APH Kategorichef'!H149</f>
        <v>Välj…</v>
      </c>
      <c r="C149" s="528" t="str">
        <f>'APH Kategorichef'!J149</f>
        <v>Välj…</v>
      </c>
      <c r="D149" s="46">
        <f>'APH Kategorichef'!D149</f>
        <v>0</v>
      </c>
      <c r="E149" s="47" t="str">
        <f>TRIM(LEFT('1. Artikeldata Grund'!E149,30))</f>
        <v/>
      </c>
      <c r="F149" s="404" t="str">
        <f>IFERROR(TRIM(RIGHT('1. Artikeldata Grund'!E149,LEN('1. Artikeldata Grund'!E149)-30)),"")</f>
        <v/>
      </c>
      <c r="G149" s="48" t="str">
        <f>TRIM('APH Kategorichef'!K149)</f>
        <v>Välj….</v>
      </c>
      <c r="H149" s="27">
        <f>'APH Kategorichef'!L149</f>
        <v>910</v>
      </c>
      <c r="I149" s="27">
        <v>99</v>
      </c>
      <c r="J149" s="117"/>
      <c r="K149" s="48" t="s">
        <v>181</v>
      </c>
      <c r="L149" s="48" t="str">
        <f>IF('APH MD APH Specifika'!BD149="J","J","N")</f>
        <v>N</v>
      </c>
      <c r="M149" s="118"/>
      <c r="N149" s="48" t="s">
        <v>182</v>
      </c>
      <c r="O149" s="119"/>
      <c r="P149" s="48" t="s">
        <v>183</v>
      </c>
      <c r="Q149" s="27">
        <v>0</v>
      </c>
      <c r="R149" s="117"/>
      <c r="S149" s="117"/>
      <c r="T149" s="117"/>
      <c r="U149" s="117"/>
      <c r="V149" s="117"/>
      <c r="W149" s="27">
        <v>1</v>
      </c>
      <c r="X149" s="27">
        <v>1</v>
      </c>
      <c r="Y149" s="48" t="s">
        <v>182</v>
      </c>
      <c r="Z149" s="48" t="s">
        <v>182</v>
      </c>
      <c r="AA149" s="48" t="s">
        <v>182</v>
      </c>
      <c r="AB149" s="119"/>
      <c r="AC149" s="119"/>
      <c r="AD149" s="119"/>
      <c r="AE149" s="119"/>
      <c r="AF149" s="119"/>
      <c r="AG149" s="119"/>
      <c r="AH149" s="48" t="s">
        <v>182</v>
      </c>
      <c r="AI149" s="27" t="str">
        <f>TRIM(LEFT('1. Artikeldata Grund'!G149,6))</f>
        <v/>
      </c>
      <c r="AJ149" s="491" cm="1">
        <f t="array" ref="AJ149">_xlfn.IFS(AV149="1",20,AV149="2",20,AV149="3",20,AV149="0",99,AV149="",99)</f>
        <v>99</v>
      </c>
      <c r="AK149" s="50" t="s">
        <v>184</v>
      </c>
      <c r="AL149" s="50" t="s">
        <v>184</v>
      </c>
      <c r="AM149" s="117"/>
      <c r="AN149" s="48"/>
      <c r="AO149" s="48"/>
      <c r="AP149" s="48" t="str">
        <f>'4. Inköpsdata'!E149</f>
        <v>ST</v>
      </c>
      <c r="AQ149" s="51">
        <f>'4. Inköpsdata'!G149</f>
        <v>1</v>
      </c>
      <c r="AR149" s="27" t="str">
        <f>TRIM('APH Kategorichef'!N149)</f>
        <v/>
      </c>
      <c r="AS149" s="118"/>
      <c r="AT149" s="48" t="str">
        <f>LEFT('1. Artikeldata Grund'!H149,2)</f>
        <v>Vä</v>
      </c>
      <c r="AU149" s="27" t="str" cm="1">
        <f t="array" ref="AU149">_xlfn.IFS('1. Artikeldata Grund'!I149="","",'1. Artikeldata Grund'!I149=Tabeller!$I$3,"",'1. Artikeldata Grund'!I149=Tabeller!$I$4,"",'1. Artikeldata Grund'!I149=Tabeller!$I$5,LEFT('1. Artikeldata Grund'!I149,1),'1. Artikeldata Grund'!I149=Tabeller!$I$6,LEFT('1. Artikeldata Grund'!I149,1))</f>
        <v/>
      </c>
      <c r="AV149" s="27" t="str" cm="1">
        <f t="array" ref="AV149">_xlfn.IFS('1. Artikeldata Grund'!J149="","",'1. Artikeldata Grund'!J149=Tabeller!$J$3,"",'1. Artikeldata Grund'!J149=Tabeller!$J$4,"",'1. Artikeldata Grund'!J149=Tabeller!$J$5,LEFT('1. Artikeldata Grund'!J149,1),'1. Artikeldata Grund'!J149=Tabeller!$J$6,LEFT('1. Artikeldata Grund'!J149,1),'1. Artikeldata Grund'!J149=Tabeller!$J$7,LEFT('1. Artikeldata Grund'!J149,1))</f>
        <v/>
      </c>
      <c r="AW149" s="27"/>
      <c r="AX149" s="27">
        <f>IF('APH Kategorichef'!J149=Tabeller!$AH$4,2,1)</f>
        <v>1</v>
      </c>
      <c r="AY149" s="27" t="str" cm="1">
        <f t="array" ref="AY149">IF('APH Kategorichef'!J149=Tabeller!$AH$4,99,IFERROR(_xlfn.IFS('4. Inköpsdata'!L149=25%,41,'4. Inköpsdata'!L149=12%,42,'4. Inköpsdata'!L149=6%,43,'4. Inköpsdata'!L149="Momsfritt",38),""))</f>
        <v/>
      </c>
      <c r="AZ149" s="52" t="e">
        <f>IF('APH Kategorichef'!J149=Tabeller!$AH$4,'4. Inköpsdata'!J149,ROUND('APH Kategorichef'!AA149,2))</f>
        <v>#VALUE!</v>
      </c>
      <c r="BA149" s="52" t="e">
        <f>IF('APH Kategorichef'!J149=Tabeller!$AH$4,0.01,ROUND('4. Inköpsdata'!J149,2))</f>
        <v>#VALUE!</v>
      </c>
      <c r="BB149" s="27" t="str">
        <f>TRIM(RIGHT('1. Artikeldata Grund'!G149,2))</f>
        <v/>
      </c>
      <c r="BC149" s="136"/>
      <c r="BD149" s="48" t="s">
        <v>182</v>
      </c>
      <c r="BE149" s="119"/>
      <c r="BF149" s="50" t="s">
        <v>184</v>
      </c>
      <c r="BG149" s="136"/>
      <c r="BH149" s="52"/>
      <c r="BI149" s="52"/>
      <c r="BJ149" s="52"/>
      <c r="BK149" s="52"/>
      <c r="BL149" s="53" t="s">
        <v>185</v>
      </c>
      <c r="BM149" s="452" t="str">
        <f>TRIM('1. Artikeldata Grund'!D149)</f>
        <v/>
      </c>
    </row>
    <row r="150" spans="1:65" x14ac:dyDescent="0.25">
      <c r="A150" s="21">
        <v>146</v>
      </c>
      <c r="B150" s="528" t="str">
        <f>'APH Kategorichef'!H150</f>
        <v>Välj…</v>
      </c>
      <c r="C150" s="528" t="str">
        <f>'APH Kategorichef'!J150</f>
        <v>Välj…</v>
      </c>
      <c r="D150" s="46">
        <f>'APH Kategorichef'!D150</f>
        <v>0</v>
      </c>
      <c r="E150" s="47" t="str">
        <f>TRIM(LEFT('1. Artikeldata Grund'!E150,30))</f>
        <v/>
      </c>
      <c r="F150" s="404" t="str">
        <f>IFERROR(TRIM(RIGHT('1. Artikeldata Grund'!E150,LEN('1. Artikeldata Grund'!E150)-30)),"")</f>
        <v/>
      </c>
      <c r="G150" s="48" t="str">
        <f>TRIM('APH Kategorichef'!K150)</f>
        <v>Välj….</v>
      </c>
      <c r="H150" s="27">
        <f>'APH Kategorichef'!L150</f>
        <v>910</v>
      </c>
      <c r="I150" s="27">
        <v>99</v>
      </c>
      <c r="J150" s="117"/>
      <c r="K150" s="48" t="s">
        <v>181</v>
      </c>
      <c r="L150" s="48" t="str">
        <f>IF('APH MD APH Specifika'!BD150="J","J","N")</f>
        <v>N</v>
      </c>
      <c r="M150" s="118"/>
      <c r="N150" s="48" t="s">
        <v>182</v>
      </c>
      <c r="O150" s="119"/>
      <c r="P150" s="48" t="s">
        <v>183</v>
      </c>
      <c r="Q150" s="27">
        <v>0</v>
      </c>
      <c r="R150" s="117"/>
      <c r="S150" s="117"/>
      <c r="T150" s="117"/>
      <c r="U150" s="117"/>
      <c r="V150" s="117"/>
      <c r="W150" s="27">
        <v>1</v>
      </c>
      <c r="X150" s="27">
        <v>1</v>
      </c>
      <c r="Y150" s="48" t="s">
        <v>182</v>
      </c>
      <c r="Z150" s="48" t="s">
        <v>182</v>
      </c>
      <c r="AA150" s="48" t="s">
        <v>182</v>
      </c>
      <c r="AB150" s="119"/>
      <c r="AC150" s="119"/>
      <c r="AD150" s="119"/>
      <c r="AE150" s="119"/>
      <c r="AF150" s="119"/>
      <c r="AG150" s="119"/>
      <c r="AH150" s="48" t="s">
        <v>182</v>
      </c>
      <c r="AI150" s="27" t="str">
        <f>TRIM(LEFT('1. Artikeldata Grund'!G150,6))</f>
        <v/>
      </c>
      <c r="AJ150" s="491" cm="1">
        <f t="array" ref="AJ150">_xlfn.IFS(AV150="1",20,AV150="2",20,AV150="3",20,AV150="0",99,AV150="",99)</f>
        <v>99</v>
      </c>
      <c r="AK150" s="50" t="s">
        <v>184</v>
      </c>
      <c r="AL150" s="50" t="s">
        <v>184</v>
      </c>
      <c r="AM150" s="117"/>
      <c r="AN150" s="48"/>
      <c r="AO150" s="48"/>
      <c r="AP150" s="48" t="str">
        <f>'4. Inköpsdata'!E150</f>
        <v>ST</v>
      </c>
      <c r="AQ150" s="51">
        <f>'4. Inköpsdata'!G150</f>
        <v>1</v>
      </c>
      <c r="AR150" s="27" t="str">
        <f>TRIM('APH Kategorichef'!N150)</f>
        <v/>
      </c>
      <c r="AS150" s="118"/>
      <c r="AT150" s="48" t="str">
        <f>LEFT('1. Artikeldata Grund'!H150,2)</f>
        <v>Vä</v>
      </c>
      <c r="AU150" s="27" t="str" cm="1">
        <f t="array" ref="AU150">_xlfn.IFS('1. Artikeldata Grund'!I150="","",'1. Artikeldata Grund'!I150=Tabeller!$I$3,"",'1. Artikeldata Grund'!I150=Tabeller!$I$4,"",'1. Artikeldata Grund'!I150=Tabeller!$I$5,LEFT('1. Artikeldata Grund'!I150,1),'1. Artikeldata Grund'!I150=Tabeller!$I$6,LEFT('1. Artikeldata Grund'!I150,1))</f>
        <v/>
      </c>
      <c r="AV150" s="27" t="str" cm="1">
        <f t="array" ref="AV150">_xlfn.IFS('1. Artikeldata Grund'!J150="","",'1. Artikeldata Grund'!J150=Tabeller!$J$3,"",'1. Artikeldata Grund'!J150=Tabeller!$J$4,"",'1. Artikeldata Grund'!J150=Tabeller!$J$5,LEFT('1. Artikeldata Grund'!J150,1),'1. Artikeldata Grund'!J150=Tabeller!$J$6,LEFT('1. Artikeldata Grund'!J150,1),'1. Artikeldata Grund'!J150=Tabeller!$J$7,LEFT('1. Artikeldata Grund'!J150,1))</f>
        <v/>
      </c>
      <c r="AW150" s="27"/>
      <c r="AX150" s="27">
        <f>IF('APH Kategorichef'!J150=Tabeller!$AH$4,2,1)</f>
        <v>1</v>
      </c>
      <c r="AY150" s="27" t="str" cm="1">
        <f t="array" ref="AY150">IF('APH Kategorichef'!J150=Tabeller!$AH$4,99,IFERROR(_xlfn.IFS('4. Inköpsdata'!L150=25%,41,'4. Inköpsdata'!L150=12%,42,'4. Inköpsdata'!L150=6%,43,'4. Inköpsdata'!L150="Momsfritt",38),""))</f>
        <v/>
      </c>
      <c r="AZ150" s="52" t="e">
        <f>IF('APH Kategorichef'!J150=Tabeller!$AH$4,'4. Inköpsdata'!J150,ROUND('APH Kategorichef'!AA150,2))</f>
        <v>#VALUE!</v>
      </c>
      <c r="BA150" s="52" t="e">
        <f>IF('APH Kategorichef'!J150=Tabeller!$AH$4,0.01,ROUND('4. Inköpsdata'!J150,2))</f>
        <v>#VALUE!</v>
      </c>
      <c r="BB150" s="27" t="str">
        <f>TRIM(RIGHT('1. Artikeldata Grund'!G150,2))</f>
        <v/>
      </c>
      <c r="BC150" s="136"/>
      <c r="BD150" s="48" t="s">
        <v>182</v>
      </c>
      <c r="BE150" s="119"/>
      <c r="BF150" s="50" t="s">
        <v>184</v>
      </c>
      <c r="BG150" s="136"/>
      <c r="BH150" s="52"/>
      <c r="BI150" s="52"/>
      <c r="BJ150" s="52"/>
      <c r="BK150" s="52"/>
      <c r="BL150" s="53" t="s">
        <v>185</v>
      </c>
      <c r="BM150" s="452" t="str">
        <f>TRIM('1. Artikeldata Grund'!D150)</f>
        <v/>
      </c>
    </row>
    <row r="151" spans="1:65" x14ac:dyDescent="0.25">
      <c r="A151" s="21">
        <v>147</v>
      </c>
      <c r="B151" s="528" t="str">
        <f>'APH Kategorichef'!H151</f>
        <v>Välj…</v>
      </c>
      <c r="C151" s="528" t="str">
        <f>'APH Kategorichef'!J151</f>
        <v>Välj…</v>
      </c>
      <c r="D151" s="46">
        <f>'APH Kategorichef'!D151</f>
        <v>0</v>
      </c>
      <c r="E151" s="47" t="str">
        <f>TRIM(LEFT('1. Artikeldata Grund'!E151,30))</f>
        <v/>
      </c>
      <c r="F151" s="404" t="str">
        <f>IFERROR(TRIM(RIGHT('1. Artikeldata Grund'!E151,LEN('1. Artikeldata Grund'!E151)-30)),"")</f>
        <v/>
      </c>
      <c r="G151" s="48" t="str">
        <f>TRIM('APH Kategorichef'!K151)</f>
        <v>Välj….</v>
      </c>
      <c r="H151" s="27">
        <f>'APH Kategorichef'!L151</f>
        <v>910</v>
      </c>
      <c r="I151" s="27">
        <v>99</v>
      </c>
      <c r="J151" s="117"/>
      <c r="K151" s="48" t="s">
        <v>181</v>
      </c>
      <c r="L151" s="48" t="str">
        <f>IF('APH MD APH Specifika'!BD151="J","J","N")</f>
        <v>N</v>
      </c>
      <c r="M151" s="118"/>
      <c r="N151" s="48" t="s">
        <v>182</v>
      </c>
      <c r="O151" s="119"/>
      <c r="P151" s="48" t="s">
        <v>183</v>
      </c>
      <c r="Q151" s="27">
        <v>0</v>
      </c>
      <c r="R151" s="117"/>
      <c r="S151" s="117"/>
      <c r="T151" s="117"/>
      <c r="U151" s="117"/>
      <c r="V151" s="117"/>
      <c r="W151" s="27">
        <v>1</v>
      </c>
      <c r="X151" s="27">
        <v>1</v>
      </c>
      <c r="Y151" s="48" t="s">
        <v>182</v>
      </c>
      <c r="Z151" s="48" t="s">
        <v>182</v>
      </c>
      <c r="AA151" s="48" t="s">
        <v>182</v>
      </c>
      <c r="AB151" s="119"/>
      <c r="AC151" s="119"/>
      <c r="AD151" s="119"/>
      <c r="AE151" s="119"/>
      <c r="AF151" s="119"/>
      <c r="AG151" s="119"/>
      <c r="AH151" s="48" t="s">
        <v>182</v>
      </c>
      <c r="AI151" s="27" t="str">
        <f>TRIM(LEFT('1. Artikeldata Grund'!G151,6))</f>
        <v/>
      </c>
      <c r="AJ151" s="491" cm="1">
        <f t="array" ref="AJ151">_xlfn.IFS(AV151="1",20,AV151="2",20,AV151="3",20,AV151="0",99,AV151="",99)</f>
        <v>99</v>
      </c>
      <c r="AK151" s="50" t="s">
        <v>184</v>
      </c>
      <c r="AL151" s="50" t="s">
        <v>184</v>
      </c>
      <c r="AM151" s="117"/>
      <c r="AN151" s="48"/>
      <c r="AO151" s="48"/>
      <c r="AP151" s="48" t="str">
        <f>'4. Inköpsdata'!E151</f>
        <v>ST</v>
      </c>
      <c r="AQ151" s="51">
        <f>'4. Inköpsdata'!G151</f>
        <v>1</v>
      </c>
      <c r="AR151" s="27" t="str">
        <f>TRIM('APH Kategorichef'!N151)</f>
        <v/>
      </c>
      <c r="AS151" s="118"/>
      <c r="AT151" s="48" t="str">
        <f>LEFT('1. Artikeldata Grund'!H151,2)</f>
        <v>Vä</v>
      </c>
      <c r="AU151" s="27" t="str" cm="1">
        <f t="array" ref="AU151">_xlfn.IFS('1. Artikeldata Grund'!I151="","",'1. Artikeldata Grund'!I151=Tabeller!$I$3,"",'1. Artikeldata Grund'!I151=Tabeller!$I$4,"",'1. Artikeldata Grund'!I151=Tabeller!$I$5,LEFT('1. Artikeldata Grund'!I151,1),'1. Artikeldata Grund'!I151=Tabeller!$I$6,LEFT('1. Artikeldata Grund'!I151,1))</f>
        <v/>
      </c>
      <c r="AV151" s="27" t="str" cm="1">
        <f t="array" ref="AV151">_xlfn.IFS('1. Artikeldata Grund'!J151="","",'1. Artikeldata Grund'!J151=Tabeller!$J$3,"",'1. Artikeldata Grund'!J151=Tabeller!$J$4,"",'1. Artikeldata Grund'!J151=Tabeller!$J$5,LEFT('1. Artikeldata Grund'!J151,1),'1. Artikeldata Grund'!J151=Tabeller!$J$6,LEFT('1. Artikeldata Grund'!J151,1),'1. Artikeldata Grund'!J151=Tabeller!$J$7,LEFT('1. Artikeldata Grund'!J151,1))</f>
        <v/>
      </c>
      <c r="AW151" s="27"/>
      <c r="AX151" s="27">
        <f>IF('APH Kategorichef'!J151=Tabeller!$AH$4,2,1)</f>
        <v>1</v>
      </c>
      <c r="AY151" s="27" t="str" cm="1">
        <f t="array" ref="AY151">IF('APH Kategorichef'!J151=Tabeller!$AH$4,99,IFERROR(_xlfn.IFS('4. Inköpsdata'!L151=25%,41,'4. Inköpsdata'!L151=12%,42,'4. Inköpsdata'!L151=6%,43,'4. Inköpsdata'!L151="Momsfritt",38),""))</f>
        <v/>
      </c>
      <c r="AZ151" s="52" t="e">
        <f>IF('APH Kategorichef'!J151=Tabeller!$AH$4,'4. Inköpsdata'!J151,ROUND('APH Kategorichef'!AA151,2))</f>
        <v>#VALUE!</v>
      </c>
      <c r="BA151" s="52" t="e">
        <f>IF('APH Kategorichef'!J151=Tabeller!$AH$4,0.01,ROUND('4. Inköpsdata'!J151,2))</f>
        <v>#VALUE!</v>
      </c>
      <c r="BB151" s="27" t="str">
        <f>TRIM(RIGHT('1. Artikeldata Grund'!G151,2))</f>
        <v/>
      </c>
      <c r="BC151" s="136"/>
      <c r="BD151" s="48" t="s">
        <v>182</v>
      </c>
      <c r="BE151" s="119"/>
      <c r="BF151" s="50" t="s">
        <v>184</v>
      </c>
      <c r="BG151" s="136"/>
      <c r="BH151" s="52"/>
      <c r="BI151" s="52"/>
      <c r="BJ151" s="52"/>
      <c r="BK151" s="52"/>
      <c r="BL151" s="53" t="s">
        <v>185</v>
      </c>
      <c r="BM151" s="452" t="str">
        <f>TRIM('1. Artikeldata Grund'!D151)</f>
        <v/>
      </c>
    </row>
    <row r="152" spans="1:65" x14ac:dyDescent="0.25">
      <c r="A152" s="21">
        <v>148</v>
      </c>
      <c r="B152" s="528" t="str">
        <f>'APH Kategorichef'!H152</f>
        <v>Välj…</v>
      </c>
      <c r="C152" s="528" t="str">
        <f>'APH Kategorichef'!J152</f>
        <v>Välj…</v>
      </c>
      <c r="D152" s="46">
        <f>'APH Kategorichef'!D152</f>
        <v>0</v>
      </c>
      <c r="E152" s="47" t="str">
        <f>TRIM(LEFT('1. Artikeldata Grund'!E152,30))</f>
        <v/>
      </c>
      <c r="F152" s="404" t="str">
        <f>IFERROR(TRIM(RIGHT('1. Artikeldata Grund'!E152,LEN('1. Artikeldata Grund'!E152)-30)),"")</f>
        <v/>
      </c>
      <c r="G152" s="48" t="str">
        <f>TRIM('APH Kategorichef'!K152)</f>
        <v>Välj….</v>
      </c>
      <c r="H152" s="27">
        <f>'APH Kategorichef'!L152</f>
        <v>910</v>
      </c>
      <c r="I152" s="27">
        <v>99</v>
      </c>
      <c r="J152" s="117"/>
      <c r="K152" s="48" t="s">
        <v>181</v>
      </c>
      <c r="L152" s="48" t="str">
        <f>IF('APH MD APH Specifika'!BD152="J","J","N")</f>
        <v>N</v>
      </c>
      <c r="M152" s="118"/>
      <c r="N152" s="48" t="s">
        <v>182</v>
      </c>
      <c r="O152" s="119"/>
      <c r="P152" s="48" t="s">
        <v>183</v>
      </c>
      <c r="Q152" s="27">
        <v>0</v>
      </c>
      <c r="R152" s="117"/>
      <c r="S152" s="117"/>
      <c r="T152" s="117"/>
      <c r="U152" s="117"/>
      <c r="V152" s="117"/>
      <c r="W152" s="27">
        <v>1</v>
      </c>
      <c r="X152" s="27">
        <v>1</v>
      </c>
      <c r="Y152" s="48" t="s">
        <v>182</v>
      </c>
      <c r="Z152" s="48" t="s">
        <v>182</v>
      </c>
      <c r="AA152" s="48" t="s">
        <v>182</v>
      </c>
      <c r="AB152" s="119"/>
      <c r="AC152" s="119"/>
      <c r="AD152" s="119"/>
      <c r="AE152" s="119"/>
      <c r="AF152" s="119"/>
      <c r="AG152" s="119"/>
      <c r="AH152" s="48" t="s">
        <v>182</v>
      </c>
      <c r="AI152" s="27" t="str">
        <f>TRIM(LEFT('1. Artikeldata Grund'!G152,6))</f>
        <v/>
      </c>
      <c r="AJ152" s="491" cm="1">
        <f t="array" ref="AJ152">_xlfn.IFS(AV152="1",20,AV152="2",20,AV152="3",20,AV152="0",99,AV152="",99)</f>
        <v>99</v>
      </c>
      <c r="AK152" s="50" t="s">
        <v>184</v>
      </c>
      <c r="AL152" s="50" t="s">
        <v>184</v>
      </c>
      <c r="AM152" s="117"/>
      <c r="AN152" s="48"/>
      <c r="AO152" s="48"/>
      <c r="AP152" s="48" t="str">
        <f>'4. Inköpsdata'!E152</f>
        <v>ST</v>
      </c>
      <c r="AQ152" s="51">
        <f>'4. Inköpsdata'!G152</f>
        <v>1</v>
      </c>
      <c r="AR152" s="27" t="str">
        <f>TRIM('APH Kategorichef'!N152)</f>
        <v/>
      </c>
      <c r="AS152" s="118"/>
      <c r="AT152" s="48" t="str">
        <f>LEFT('1. Artikeldata Grund'!H152,2)</f>
        <v>Vä</v>
      </c>
      <c r="AU152" s="27" t="str" cm="1">
        <f t="array" ref="AU152">_xlfn.IFS('1. Artikeldata Grund'!I152="","",'1. Artikeldata Grund'!I152=Tabeller!$I$3,"",'1. Artikeldata Grund'!I152=Tabeller!$I$4,"",'1. Artikeldata Grund'!I152=Tabeller!$I$5,LEFT('1. Artikeldata Grund'!I152,1),'1. Artikeldata Grund'!I152=Tabeller!$I$6,LEFT('1. Artikeldata Grund'!I152,1))</f>
        <v/>
      </c>
      <c r="AV152" s="27" t="str" cm="1">
        <f t="array" ref="AV152">_xlfn.IFS('1. Artikeldata Grund'!J152="","",'1. Artikeldata Grund'!J152=Tabeller!$J$3,"",'1. Artikeldata Grund'!J152=Tabeller!$J$4,"",'1. Artikeldata Grund'!J152=Tabeller!$J$5,LEFT('1. Artikeldata Grund'!J152,1),'1. Artikeldata Grund'!J152=Tabeller!$J$6,LEFT('1. Artikeldata Grund'!J152,1),'1. Artikeldata Grund'!J152=Tabeller!$J$7,LEFT('1. Artikeldata Grund'!J152,1))</f>
        <v/>
      </c>
      <c r="AW152" s="27"/>
      <c r="AX152" s="27">
        <f>IF('APH Kategorichef'!J152=Tabeller!$AH$4,2,1)</f>
        <v>1</v>
      </c>
      <c r="AY152" s="27" t="str" cm="1">
        <f t="array" ref="AY152">IF('APH Kategorichef'!J152=Tabeller!$AH$4,99,IFERROR(_xlfn.IFS('4. Inköpsdata'!L152=25%,41,'4. Inköpsdata'!L152=12%,42,'4. Inköpsdata'!L152=6%,43,'4. Inköpsdata'!L152="Momsfritt",38),""))</f>
        <v/>
      </c>
      <c r="AZ152" s="52" t="e">
        <f>IF('APH Kategorichef'!J152=Tabeller!$AH$4,'4. Inköpsdata'!J152,ROUND('APH Kategorichef'!AA152,2))</f>
        <v>#VALUE!</v>
      </c>
      <c r="BA152" s="52" t="e">
        <f>IF('APH Kategorichef'!J152=Tabeller!$AH$4,0.01,ROUND('4. Inköpsdata'!J152,2))</f>
        <v>#VALUE!</v>
      </c>
      <c r="BB152" s="27" t="str">
        <f>TRIM(RIGHT('1. Artikeldata Grund'!G152,2))</f>
        <v/>
      </c>
      <c r="BC152" s="136"/>
      <c r="BD152" s="48" t="s">
        <v>182</v>
      </c>
      <c r="BE152" s="119"/>
      <c r="BF152" s="50" t="s">
        <v>184</v>
      </c>
      <c r="BG152" s="136"/>
      <c r="BH152" s="52"/>
      <c r="BI152" s="52"/>
      <c r="BJ152" s="52"/>
      <c r="BK152" s="52"/>
      <c r="BL152" s="53" t="s">
        <v>185</v>
      </c>
      <c r="BM152" s="452" t="str">
        <f>TRIM('1. Artikeldata Grund'!D152)</f>
        <v/>
      </c>
    </row>
    <row r="153" spans="1:65" x14ac:dyDescent="0.25">
      <c r="A153" s="21">
        <v>149</v>
      </c>
      <c r="B153" s="528" t="str">
        <f>'APH Kategorichef'!H153</f>
        <v>Välj…</v>
      </c>
      <c r="C153" s="528" t="str">
        <f>'APH Kategorichef'!J153</f>
        <v>Välj…</v>
      </c>
      <c r="D153" s="46">
        <f>'APH Kategorichef'!D153</f>
        <v>0</v>
      </c>
      <c r="E153" s="47" t="str">
        <f>TRIM(LEFT('1. Artikeldata Grund'!E153,30))</f>
        <v/>
      </c>
      <c r="F153" s="404" t="str">
        <f>IFERROR(TRIM(RIGHT('1. Artikeldata Grund'!E153,LEN('1. Artikeldata Grund'!E153)-30)),"")</f>
        <v/>
      </c>
      <c r="G153" s="48" t="str">
        <f>TRIM('APH Kategorichef'!K153)</f>
        <v>Välj….</v>
      </c>
      <c r="H153" s="27">
        <f>'APH Kategorichef'!L153</f>
        <v>910</v>
      </c>
      <c r="I153" s="27">
        <v>99</v>
      </c>
      <c r="J153" s="117"/>
      <c r="K153" s="48" t="s">
        <v>181</v>
      </c>
      <c r="L153" s="48" t="str">
        <f>IF('APH MD APH Specifika'!BD153="J","J","N")</f>
        <v>N</v>
      </c>
      <c r="M153" s="118"/>
      <c r="N153" s="48" t="s">
        <v>182</v>
      </c>
      <c r="O153" s="119"/>
      <c r="P153" s="48" t="s">
        <v>183</v>
      </c>
      <c r="Q153" s="27">
        <v>0</v>
      </c>
      <c r="R153" s="117"/>
      <c r="S153" s="117"/>
      <c r="T153" s="117"/>
      <c r="U153" s="117"/>
      <c r="V153" s="117"/>
      <c r="W153" s="27">
        <v>1</v>
      </c>
      <c r="X153" s="27">
        <v>1</v>
      </c>
      <c r="Y153" s="48" t="s">
        <v>182</v>
      </c>
      <c r="Z153" s="48" t="s">
        <v>182</v>
      </c>
      <c r="AA153" s="48" t="s">
        <v>182</v>
      </c>
      <c r="AB153" s="119"/>
      <c r="AC153" s="119"/>
      <c r="AD153" s="119"/>
      <c r="AE153" s="119"/>
      <c r="AF153" s="119"/>
      <c r="AG153" s="119"/>
      <c r="AH153" s="48" t="s">
        <v>182</v>
      </c>
      <c r="AI153" s="27" t="str">
        <f>TRIM(LEFT('1. Artikeldata Grund'!G153,6))</f>
        <v/>
      </c>
      <c r="AJ153" s="491" cm="1">
        <f t="array" ref="AJ153">_xlfn.IFS(AV153="1",20,AV153="2",20,AV153="3",20,AV153="0",99,AV153="",99)</f>
        <v>99</v>
      </c>
      <c r="AK153" s="50" t="s">
        <v>184</v>
      </c>
      <c r="AL153" s="50" t="s">
        <v>184</v>
      </c>
      <c r="AM153" s="117"/>
      <c r="AN153" s="48"/>
      <c r="AO153" s="48"/>
      <c r="AP153" s="48" t="str">
        <f>'4. Inköpsdata'!E153</f>
        <v>ST</v>
      </c>
      <c r="AQ153" s="51">
        <f>'4. Inköpsdata'!G153</f>
        <v>1</v>
      </c>
      <c r="AR153" s="27" t="str">
        <f>TRIM('APH Kategorichef'!N153)</f>
        <v/>
      </c>
      <c r="AS153" s="118"/>
      <c r="AT153" s="48" t="str">
        <f>LEFT('1. Artikeldata Grund'!H153,2)</f>
        <v>Vä</v>
      </c>
      <c r="AU153" s="27" t="str" cm="1">
        <f t="array" ref="AU153">_xlfn.IFS('1. Artikeldata Grund'!I153="","",'1. Artikeldata Grund'!I153=Tabeller!$I$3,"",'1. Artikeldata Grund'!I153=Tabeller!$I$4,"",'1. Artikeldata Grund'!I153=Tabeller!$I$5,LEFT('1. Artikeldata Grund'!I153,1),'1. Artikeldata Grund'!I153=Tabeller!$I$6,LEFT('1. Artikeldata Grund'!I153,1))</f>
        <v/>
      </c>
      <c r="AV153" s="27" t="str" cm="1">
        <f t="array" ref="AV153">_xlfn.IFS('1. Artikeldata Grund'!J153="","",'1. Artikeldata Grund'!J153=Tabeller!$J$3,"",'1. Artikeldata Grund'!J153=Tabeller!$J$4,"",'1. Artikeldata Grund'!J153=Tabeller!$J$5,LEFT('1. Artikeldata Grund'!J153,1),'1. Artikeldata Grund'!J153=Tabeller!$J$6,LEFT('1. Artikeldata Grund'!J153,1),'1. Artikeldata Grund'!J153=Tabeller!$J$7,LEFT('1. Artikeldata Grund'!J153,1))</f>
        <v/>
      </c>
      <c r="AW153" s="27"/>
      <c r="AX153" s="27">
        <f>IF('APH Kategorichef'!J153=Tabeller!$AH$4,2,1)</f>
        <v>1</v>
      </c>
      <c r="AY153" s="27" t="str" cm="1">
        <f t="array" ref="AY153">IF('APH Kategorichef'!J153=Tabeller!$AH$4,99,IFERROR(_xlfn.IFS('4. Inköpsdata'!L153=25%,41,'4. Inköpsdata'!L153=12%,42,'4. Inköpsdata'!L153=6%,43,'4. Inköpsdata'!L153="Momsfritt",38),""))</f>
        <v/>
      </c>
      <c r="AZ153" s="52" t="e">
        <f>IF('APH Kategorichef'!J153=Tabeller!$AH$4,'4. Inköpsdata'!J153,ROUND('APH Kategorichef'!AA153,2))</f>
        <v>#VALUE!</v>
      </c>
      <c r="BA153" s="52" t="e">
        <f>IF('APH Kategorichef'!J153=Tabeller!$AH$4,0.01,ROUND('4. Inköpsdata'!J153,2))</f>
        <v>#VALUE!</v>
      </c>
      <c r="BB153" s="27" t="str">
        <f>TRIM(RIGHT('1. Artikeldata Grund'!G153,2))</f>
        <v/>
      </c>
      <c r="BC153" s="136"/>
      <c r="BD153" s="48" t="s">
        <v>182</v>
      </c>
      <c r="BE153" s="119"/>
      <c r="BF153" s="50" t="s">
        <v>184</v>
      </c>
      <c r="BG153" s="136"/>
      <c r="BH153" s="52"/>
      <c r="BI153" s="52"/>
      <c r="BJ153" s="52"/>
      <c r="BK153" s="52"/>
      <c r="BL153" s="53" t="s">
        <v>185</v>
      </c>
      <c r="BM153" s="452" t="str">
        <f>TRIM('1. Artikeldata Grund'!D153)</f>
        <v/>
      </c>
    </row>
    <row r="154" spans="1:65" x14ac:dyDescent="0.25">
      <c r="A154" s="21">
        <v>150</v>
      </c>
      <c r="B154" s="528" t="str">
        <f>'APH Kategorichef'!H154</f>
        <v>Välj…</v>
      </c>
      <c r="C154" s="528" t="str">
        <f>'APH Kategorichef'!J154</f>
        <v>Välj…</v>
      </c>
      <c r="D154" s="46">
        <f>'APH Kategorichef'!D154</f>
        <v>0</v>
      </c>
      <c r="E154" s="47" t="str">
        <f>TRIM(LEFT('1. Artikeldata Grund'!E154,30))</f>
        <v/>
      </c>
      <c r="F154" s="404" t="str">
        <f>IFERROR(TRIM(RIGHT('1. Artikeldata Grund'!E154,LEN('1. Artikeldata Grund'!E154)-30)),"")</f>
        <v/>
      </c>
      <c r="G154" s="48" t="str">
        <f>TRIM('APH Kategorichef'!K154)</f>
        <v>Välj….</v>
      </c>
      <c r="H154" s="27">
        <f>'APH Kategorichef'!L154</f>
        <v>910</v>
      </c>
      <c r="I154" s="27">
        <v>99</v>
      </c>
      <c r="J154" s="117"/>
      <c r="K154" s="48" t="s">
        <v>181</v>
      </c>
      <c r="L154" s="48" t="str">
        <f>IF('APH MD APH Specifika'!BD154="J","J","N")</f>
        <v>N</v>
      </c>
      <c r="M154" s="118"/>
      <c r="N154" s="48" t="s">
        <v>182</v>
      </c>
      <c r="O154" s="119"/>
      <c r="P154" s="48" t="s">
        <v>183</v>
      </c>
      <c r="Q154" s="27">
        <v>0</v>
      </c>
      <c r="R154" s="117"/>
      <c r="S154" s="117"/>
      <c r="T154" s="117"/>
      <c r="U154" s="117"/>
      <c r="V154" s="117"/>
      <c r="W154" s="27">
        <v>1</v>
      </c>
      <c r="X154" s="27">
        <v>1</v>
      </c>
      <c r="Y154" s="48" t="s">
        <v>182</v>
      </c>
      <c r="Z154" s="48" t="s">
        <v>182</v>
      </c>
      <c r="AA154" s="48" t="s">
        <v>182</v>
      </c>
      <c r="AB154" s="119"/>
      <c r="AC154" s="119"/>
      <c r="AD154" s="119"/>
      <c r="AE154" s="119"/>
      <c r="AF154" s="119"/>
      <c r="AG154" s="119"/>
      <c r="AH154" s="48" t="s">
        <v>182</v>
      </c>
      <c r="AI154" s="27" t="str">
        <f>TRIM(LEFT('1. Artikeldata Grund'!G154,6))</f>
        <v/>
      </c>
      <c r="AJ154" s="491" cm="1">
        <f t="array" ref="AJ154">_xlfn.IFS(AV154="1",20,AV154="2",20,AV154="3",20,AV154="0",99,AV154="",99)</f>
        <v>99</v>
      </c>
      <c r="AK154" s="50" t="s">
        <v>184</v>
      </c>
      <c r="AL154" s="50" t="s">
        <v>184</v>
      </c>
      <c r="AM154" s="117"/>
      <c r="AN154" s="48"/>
      <c r="AO154" s="48"/>
      <c r="AP154" s="48" t="str">
        <f>'4. Inköpsdata'!E154</f>
        <v>ST</v>
      </c>
      <c r="AQ154" s="51">
        <f>'4. Inköpsdata'!G154</f>
        <v>1</v>
      </c>
      <c r="AR154" s="27" t="str">
        <f>TRIM('APH Kategorichef'!N154)</f>
        <v/>
      </c>
      <c r="AS154" s="118"/>
      <c r="AT154" s="48" t="str">
        <f>LEFT('1. Artikeldata Grund'!H154,2)</f>
        <v>Vä</v>
      </c>
      <c r="AU154" s="27" t="str" cm="1">
        <f t="array" ref="AU154">_xlfn.IFS('1. Artikeldata Grund'!I154="","",'1. Artikeldata Grund'!I154=Tabeller!$I$3,"",'1. Artikeldata Grund'!I154=Tabeller!$I$4,"",'1. Artikeldata Grund'!I154=Tabeller!$I$5,LEFT('1. Artikeldata Grund'!I154,1),'1. Artikeldata Grund'!I154=Tabeller!$I$6,LEFT('1. Artikeldata Grund'!I154,1))</f>
        <v/>
      </c>
      <c r="AV154" s="27" t="str" cm="1">
        <f t="array" ref="AV154">_xlfn.IFS('1. Artikeldata Grund'!J154="","",'1. Artikeldata Grund'!J154=Tabeller!$J$3,"",'1. Artikeldata Grund'!J154=Tabeller!$J$4,"",'1. Artikeldata Grund'!J154=Tabeller!$J$5,LEFT('1. Artikeldata Grund'!J154,1),'1. Artikeldata Grund'!J154=Tabeller!$J$6,LEFT('1. Artikeldata Grund'!J154,1),'1. Artikeldata Grund'!J154=Tabeller!$J$7,LEFT('1. Artikeldata Grund'!J154,1))</f>
        <v/>
      </c>
      <c r="AW154" s="27"/>
      <c r="AX154" s="27">
        <f>IF('APH Kategorichef'!J154=Tabeller!$AH$4,2,1)</f>
        <v>1</v>
      </c>
      <c r="AY154" s="27" t="str" cm="1">
        <f t="array" ref="AY154">IF('APH Kategorichef'!J154=Tabeller!$AH$4,99,IFERROR(_xlfn.IFS('4. Inköpsdata'!L154=25%,41,'4. Inköpsdata'!L154=12%,42,'4. Inköpsdata'!L154=6%,43,'4. Inköpsdata'!L154="Momsfritt",38),""))</f>
        <v/>
      </c>
      <c r="AZ154" s="52" t="e">
        <f>IF('APH Kategorichef'!J154=Tabeller!$AH$4,'4. Inköpsdata'!J154,ROUND('APH Kategorichef'!AA154,2))</f>
        <v>#VALUE!</v>
      </c>
      <c r="BA154" s="52" t="e">
        <f>IF('APH Kategorichef'!J154=Tabeller!$AH$4,0.01,ROUND('4. Inköpsdata'!J154,2))</f>
        <v>#VALUE!</v>
      </c>
      <c r="BB154" s="27" t="str">
        <f>TRIM(RIGHT('1. Artikeldata Grund'!G154,2))</f>
        <v/>
      </c>
      <c r="BC154" s="136"/>
      <c r="BD154" s="48" t="s">
        <v>182</v>
      </c>
      <c r="BE154" s="119"/>
      <c r="BF154" s="50" t="s">
        <v>184</v>
      </c>
      <c r="BG154" s="136"/>
      <c r="BH154" s="52"/>
      <c r="BI154" s="52"/>
      <c r="BJ154" s="52"/>
      <c r="BK154" s="52"/>
      <c r="BL154" s="53" t="s">
        <v>185</v>
      </c>
      <c r="BM154" s="452" t="str">
        <f>TRIM('1. Artikeldata Grund'!D154)</f>
        <v/>
      </c>
    </row>
    <row r="155" spans="1:65" x14ac:dyDescent="0.25">
      <c r="A155" s="21">
        <v>151</v>
      </c>
      <c r="B155" s="528" t="str">
        <f>'APH Kategorichef'!H155</f>
        <v>Välj…</v>
      </c>
      <c r="C155" s="528" t="str">
        <f>'APH Kategorichef'!J155</f>
        <v>Välj…</v>
      </c>
      <c r="D155" s="46">
        <f>'APH Kategorichef'!D155</f>
        <v>0</v>
      </c>
      <c r="E155" s="47" t="str">
        <f>TRIM(LEFT('1. Artikeldata Grund'!E155,30))</f>
        <v/>
      </c>
      <c r="F155" s="404" t="str">
        <f>IFERROR(TRIM(RIGHT('1. Artikeldata Grund'!E155,LEN('1. Artikeldata Grund'!E155)-30)),"")</f>
        <v/>
      </c>
      <c r="G155" s="48" t="str">
        <f>TRIM('APH Kategorichef'!K155)</f>
        <v>Välj….</v>
      </c>
      <c r="H155" s="27">
        <f>'APH Kategorichef'!L155</f>
        <v>910</v>
      </c>
      <c r="I155" s="27">
        <v>99</v>
      </c>
      <c r="J155" s="117"/>
      <c r="K155" s="48" t="s">
        <v>181</v>
      </c>
      <c r="L155" s="48" t="str">
        <f>IF('APH MD APH Specifika'!BD155="J","J","N")</f>
        <v>N</v>
      </c>
      <c r="M155" s="118"/>
      <c r="N155" s="48" t="s">
        <v>182</v>
      </c>
      <c r="O155" s="119"/>
      <c r="P155" s="48" t="s">
        <v>183</v>
      </c>
      <c r="Q155" s="27">
        <v>0</v>
      </c>
      <c r="R155" s="117"/>
      <c r="S155" s="117"/>
      <c r="T155" s="117"/>
      <c r="U155" s="117"/>
      <c r="V155" s="117"/>
      <c r="W155" s="27">
        <v>1</v>
      </c>
      <c r="X155" s="27">
        <v>1</v>
      </c>
      <c r="Y155" s="48" t="s">
        <v>182</v>
      </c>
      <c r="Z155" s="48" t="s">
        <v>182</v>
      </c>
      <c r="AA155" s="48" t="s">
        <v>182</v>
      </c>
      <c r="AB155" s="119"/>
      <c r="AC155" s="119"/>
      <c r="AD155" s="119"/>
      <c r="AE155" s="119"/>
      <c r="AF155" s="119"/>
      <c r="AG155" s="119"/>
      <c r="AH155" s="48" t="s">
        <v>182</v>
      </c>
      <c r="AI155" s="27" t="str">
        <f>TRIM(LEFT('1. Artikeldata Grund'!G155,6))</f>
        <v/>
      </c>
      <c r="AJ155" s="491" cm="1">
        <f t="array" ref="AJ155">_xlfn.IFS(AV155="1",20,AV155="2",20,AV155="3",20,AV155="0",99,AV155="",99)</f>
        <v>99</v>
      </c>
      <c r="AK155" s="50" t="s">
        <v>184</v>
      </c>
      <c r="AL155" s="50" t="s">
        <v>184</v>
      </c>
      <c r="AM155" s="117"/>
      <c r="AN155" s="48"/>
      <c r="AO155" s="48"/>
      <c r="AP155" s="48" t="str">
        <f>'4. Inköpsdata'!E155</f>
        <v>ST</v>
      </c>
      <c r="AQ155" s="51">
        <f>'4. Inköpsdata'!G155</f>
        <v>1</v>
      </c>
      <c r="AR155" s="27" t="str">
        <f>TRIM('APH Kategorichef'!N155)</f>
        <v/>
      </c>
      <c r="AS155" s="118"/>
      <c r="AT155" s="48" t="str">
        <f>LEFT('1. Artikeldata Grund'!H155,2)</f>
        <v>Vä</v>
      </c>
      <c r="AU155" s="27" t="str" cm="1">
        <f t="array" ref="AU155">_xlfn.IFS('1. Artikeldata Grund'!I155="","",'1. Artikeldata Grund'!I155=Tabeller!$I$3,"",'1. Artikeldata Grund'!I155=Tabeller!$I$4,"",'1. Artikeldata Grund'!I155=Tabeller!$I$5,LEFT('1. Artikeldata Grund'!I155,1),'1. Artikeldata Grund'!I155=Tabeller!$I$6,LEFT('1. Artikeldata Grund'!I155,1))</f>
        <v/>
      </c>
      <c r="AV155" s="27" t="str" cm="1">
        <f t="array" ref="AV155">_xlfn.IFS('1. Artikeldata Grund'!J155="","",'1. Artikeldata Grund'!J155=Tabeller!$J$3,"",'1. Artikeldata Grund'!J155=Tabeller!$J$4,"",'1. Artikeldata Grund'!J155=Tabeller!$J$5,LEFT('1. Artikeldata Grund'!J155,1),'1. Artikeldata Grund'!J155=Tabeller!$J$6,LEFT('1. Artikeldata Grund'!J155,1),'1. Artikeldata Grund'!J155=Tabeller!$J$7,LEFT('1. Artikeldata Grund'!J155,1))</f>
        <v/>
      </c>
      <c r="AW155" s="27"/>
      <c r="AX155" s="27">
        <f>IF('APH Kategorichef'!J155=Tabeller!$AH$4,2,1)</f>
        <v>1</v>
      </c>
      <c r="AY155" s="27" t="str" cm="1">
        <f t="array" ref="AY155">IF('APH Kategorichef'!J155=Tabeller!$AH$4,99,IFERROR(_xlfn.IFS('4. Inköpsdata'!L155=25%,41,'4. Inköpsdata'!L155=12%,42,'4. Inköpsdata'!L155=6%,43,'4. Inköpsdata'!L155="Momsfritt",38),""))</f>
        <v/>
      </c>
      <c r="AZ155" s="52" t="e">
        <f>IF('APH Kategorichef'!J155=Tabeller!$AH$4,'4. Inköpsdata'!J155,ROUND('APH Kategorichef'!AA155,2))</f>
        <v>#VALUE!</v>
      </c>
      <c r="BA155" s="52" t="e">
        <f>IF('APH Kategorichef'!J155=Tabeller!$AH$4,0.01,ROUND('4. Inköpsdata'!J155,2))</f>
        <v>#VALUE!</v>
      </c>
      <c r="BB155" s="27" t="str">
        <f>TRIM(RIGHT('1. Artikeldata Grund'!G155,2))</f>
        <v/>
      </c>
      <c r="BC155" s="136"/>
      <c r="BD155" s="48" t="s">
        <v>182</v>
      </c>
      <c r="BE155" s="119"/>
      <c r="BF155" s="50" t="s">
        <v>184</v>
      </c>
      <c r="BG155" s="136"/>
      <c r="BH155" s="52"/>
      <c r="BI155" s="52"/>
      <c r="BJ155" s="52"/>
      <c r="BK155" s="52"/>
      <c r="BL155" s="53" t="s">
        <v>185</v>
      </c>
      <c r="BM155" s="452" t="str">
        <f>TRIM('1. Artikeldata Grund'!D155)</f>
        <v/>
      </c>
    </row>
    <row r="156" spans="1:65" x14ac:dyDescent="0.25">
      <c r="A156" s="21">
        <v>152</v>
      </c>
      <c r="B156" s="528" t="str">
        <f>'APH Kategorichef'!H156</f>
        <v>Välj…</v>
      </c>
      <c r="C156" s="528" t="str">
        <f>'APH Kategorichef'!J156</f>
        <v>Välj…</v>
      </c>
      <c r="D156" s="46">
        <f>'APH Kategorichef'!D156</f>
        <v>0</v>
      </c>
      <c r="E156" s="47" t="str">
        <f>TRIM(LEFT('1. Artikeldata Grund'!E156,30))</f>
        <v/>
      </c>
      <c r="F156" s="404" t="str">
        <f>IFERROR(TRIM(RIGHT('1. Artikeldata Grund'!E156,LEN('1. Artikeldata Grund'!E156)-30)),"")</f>
        <v/>
      </c>
      <c r="G156" s="48" t="str">
        <f>TRIM('APH Kategorichef'!K156)</f>
        <v>Välj….</v>
      </c>
      <c r="H156" s="27">
        <f>'APH Kategorichef'!L156</f>
        <v>910</v>
      </c>
      <c r="I156" s="27">
        <v>99</v>
      </c>
      <c r="J156" s="117"/>
      <c r="K156" s="48" t="s">
        <v>181</v>
      </c>
      <c r="L156" s="48" t="str">
        <f>IF('APH MD APH Specifika'!BD156="J","J","N")</f>
        <v>N</v>
      </c>
      <c r="M156" s="118"/>
      <c r="N156" s="48" t="s">
        <v>182</v>
      </c>
      <c r="O156" s="119"/>
      <c r="P156" s="48" t="s">
        <v>183</v>
      </c>
      <c r="Q156" s="27">
        <v>0</v>
      </c>
      <c r="R156" s="117"/>
      <c r="S156" s="117"/>
      <c r="T156" s="117"/>
      <c r="U156" s="117"/>
      <c r="V156" s="117"/>
      <c r="W156" s="27">
        <v>1</v>
      </c>
      <c r="X156" s="27">
        <v>1</v>
      </c>
      <c r="Y156" s="48" t="s">
        <v>182</v>
      </c>
      <c r="Z156" s="48" t="s">
        <v>182</v>
      </c>
      <c r="AA156" s="48" t="s">
        <v>182</v>
      </c>
      <c r="AB156" s="119"/>
      <c r="AC156" s="119"/>
      <c r="AD156" s="119"/>
      <c r="AE156" s="119"/>
      <c r="AF156" s="119"/>
      <c r="AG156" s="119"/>
      <c r="AH156" s="48" t="s">
        <v>182</v>
      </c>
      <c r="AI156" s="27" t="str">
        <f>TRIM(LEFT('1. Artikeldata Grund'!G156,6))</f>
        <v/>
      </c>
      <c r="AJ156" s="491" cm="1">
        <f t="array" ref="AJ156">_xlfn.IFS(AV156="1",20,AV156="2",20,AV156="3",20,AV156="0",99,AV156="",99)</f>
        <v>99</v>
      </c>
      <c r="AK156" s="50" t="s">
        <v>184</v>
      </c>
      <c r="AL156" s="50" t="s">
        <v>184</v>
      </c>
      <c r="AM156" s="117"/>
      <c r="AN156" s="48"/>
      <c r="AO156" s="48"/>
      <c r="AP156" s="48" t="str">
        <f>'4. Inköpsdata'!E156</f>
        <v>ST</v>
      </c>
      <c r="AQ156" s="51">
        <f>'4. Inköpsdata'!G156</f>
        <v>1</v>
      </c>
      <c r="AR156" s="27" t="str">
        <f>TRIM('APH Kategorichef'!N156)</f>
        <v/>
      </c>
      <c r="AS156" s="118"/>
      <c r="AT156" s="48" t="str">
        <f>LEFT('1. Artikeldata Grund'!H156,2)</f>
        <v>Vä</v>
      </c>
      <c r="AU156" s="27" t="str" cm="1">
        <f t="array" ref="AU156">_xlfn.IFS('1. Artikeldata Grund'!I156="","",'1. Artikeldata Grund'!I156=Tabeller!$I$3,"",'1. Artikeldata Grund'!I156=Tabeller!$I$4,"",'1. Artikeldata Grund'!I156=Tabeller!$I$5,LEFT('1. Artikeldata Grund'!I156,1),'1. Artikeldata Grund'!I156=Tabeller!$I$6,LEFT('1. Artikeldata Grund'!I156,1))</f>
        <v/>
      </c>
      <c r="AV156" s="27" t="str" cm="1">
        <f t="array" ref="AV156">_xlfn.IFS('1. Artikeldata Grund'!J156="","",'1. Artikeldata Grund'!J156=Tabeller!$J$3,"",'1. Artikeldata Grund'!J156=Tabeller!$J$4,"",'1. Artikeldata Grund'!J156=Tabeller!$J$5,LEFT('1. Artikeldata Grund'!J156,1),'1. Artikeldata Grund'!J156=Tabeller!$J$6,LEFT('1. Artikeldata Grund'!J156,1),'1. Artikeldata Grund'!J156=Tabeller!$J$7,LEFT('1. Artikeldata Grund'!J156,1))</f>
        <v/>
      </c>
      <c r="AW156" s="27"/>
      <c r="AX156" s="27">
        <f>IF('APH Kategorichef'!J156=Tabeller!$AH$4,2,1)</f>
        <v>1</v>
      </c>
      <c r="AY156" s="27" t="str" cm="1">
        <f t="array" ref="AY156">IF('APH Kategorichef'!J156=Tabeller!$AH$4,99,IFERROR(_xlfn.IFS('4. Inköpsdata'!L156=25%,41,'4. Inköpsdata'!L156=12%,42,'4. Inköpsdata'!L156=6%,43,'4. Inköpsdata'!L156="Momsfritt",38),""))</f>
        <v/>
      </c>
      <c r="AZ156" s="52" t="e">
        <f>IF('APH Kategorichef'!J156=Tabeller!$AH$4,'4. Inköpsdata'!J156,ROUND('APH Kategorichef'!AA156,2))</f>
        <v>#VALUE!</v>
      </c>
      <c r="BA156" s="52" t="e">
        <f>IF('APH Kategorichef'!J156=Tabeller!$AH$4,0.01,ROUND('4. Inköpsdata'!J156,2))</f>
        <v>#VALUE!</v>
      </c>
      <c r="BB156" s="27" t="str">
        <f>TRIM(RIGHT('1. Artikeldata Grund'!G156,2))</f>
        <v/>
      </c>
      <c r="BC156" s="136"/>
      <c r="BD156" s="48" t="s">
        <v>182</v>
      </c>
      <c r="BE156" s="119"/>
      <c r="BF156" s="50" t="s">
        <v>184</v>
      </c>
      <c r="BG156" s="136"/>
      <c r="BH156" s="52"/>
      <c r="BI156" s="52"/>
      <c r="BJ156" s="52"/>
      <c r="BK156" s="52"/>
      <c r="BL156" s="53" t="s">
        <v>185</v>
      </c>
      <c r="BM156" s="452" t="str">
        <f>TRIM('1. Artikeldata Grund'!D156)</f>
        <v/>
      </c>
    </row>
    <row r="157" spans="1:65" x14ac:dyDescent="0.25">
      <c r="A157" s="21">
        <v>153</v>
      </c>
      <c r="B157" s="528" t="str">
        <f>'APH Kategorichef'!H157</f>
        <v>Välj…</v>
      </c>
      <c r="C157" s="528" t="str">
        <f>'APH Kategorichef'!J157</f>
        <v>Välj…</v>
      </c>
      <c r="D157" s="46">
        <f>'APH Kategorichef'!D157</f>
        <v>0</v>
      </c>
      <c r="E157" s="47" t="str">
        <f>TRIM(LEFT('1. Artikeldata Grund'!E157,30))</f>
        <v/>
      </c>
      <c r="F157" s="404" t="str">
        <f>IFERROR(TRIM(RIGHT('1. Artikeldata Grund'!E157,LEN('1. Artikeldata Grund'!E157)-30)),"")</f>
        <v/>
      </c>
      <c r="G157" s="48" t="str">
        <f>TRIM('APH Kategorichef'!K157)</f>
        <v>Välj….</v>
      </c>
      <c r="H157" s="27">
        <f>'APH Kategorichef'!L157</f>
        <v>910</v>
      </c>
      <c r="I157" s="27">
        <v>99</v>
      </c>
      <c r="J157" s="117"/>
      <c r="K157" s="48" t="s">
        <v>181</v>
      </c>
      <c r="L157" s="48" t="str">
        <f>IF('APH MD APH Specifika'!BD157="J","J","N")</f>
        <v>N</v>
      </c>
      <c r="M157" s="118"/>
      <c r="N157" s="48" t="s">
        <v>182</v>
      </c>
      <c r="O157" s="119"/>
      <c r="P157" s="48" t="s">
        <v>183</v>
      </c>
      <c r="Q157" s="27">
        <v>0</v>
      </c>
      <c r="R157" s="117"/>
      <c r="S157" s="117"/>
      <c r="T157" s="117"/>
      <c r="U157" s="117"/>
      <c r="V157" s="117"/>
      <c r="W157" s="27">
        <v>1</v>
      </c>
      <c r="X157" s="27">
        <v>1</v>
      </c>
      <c r="Y157" s="48" t="s">
        <v>182</v>
      </c>
      <c r="Z157" s="48" t="s">
        <v>182</v>
      </c>
      <c r="AA157" s="48" t="s">
        <v>182</v>
      </c>
      <c r="AB157" s="119"/>
      <c r="AC157" s="119"/>
      <c r="AD157" s="119"/>
      <c r="AE157" s="119"/>
      <c r="AF157" s="119"/>
      <c r="AG157" s="119"/>
      <c r="AH157" s="48" t="s">
        <v>182</v>
      </c>
      <c r="AI157" s="27" t="str">
        <f>TRIM(LEFT('1. Artikeldata Grund'!G157,6))</f>
        <v/>
      </c>
      <c r="AJ157" s="491" cm="1">
        <f t="array" ref="AJ157">_xlfn.IFS(AV157="1",20,AV157="2",20,AV157="3",20,AV157="0",99,AV157="",99)</f>
        <v>99</v>
      </c>
      <c r="AK157" s="50" t="s">
        <v>184</v>
      </c>
      <c r="AL157" s="50" t="s">
        <v>184</v>
      </c>
      <c r="AM157" s="117"/>
      <c r="AN157" s="48"/>
      <c r="AO157" s="48"/>
      <c r="AP157" s="48" t="str">
        <f>'4. Inköpsdata'!E157</f>
        <v>ST</v>
      </c>
      <c r="AQ157" s="51">
        <f>'4. Inköpsdata'!G157</f>
        <v>1</v>
      </c>
      <c r="AR157" s="27" t="str">
        <f>TRIM('APH Kategorichef'!N157)</f>
        <v/>
      </c>
      <c r="AS157" s="118"/>
      <c r="AT157" s="48" t="str">
        <f>LEFT('1. Artikeldata Grund'!H157,2)</f>
        <v>Vä</v>
      </c>
      <c r="AU157" s="27" t="str" cm="1">
        <f t="array" ref="AU157">_xlfn.IFS('1. Artikeldata Grund'!I157="","",'1. Artikeldata Grund'!I157=Tabeller!$I$3,"",'1. Artikeldata Grund'!I157=Tabeller!$I$4,"",'1. Artikeldata Grund'!I157=Tabeller!$I$5,LEFT('1. Artikeldata Grund'!I157,1),'1. Artikeldata Grund'!I157=Tabeller!$I$6,LEFT('1. Artikeldata Grund'!I157,1))</f>
        <v/>
      </c>
      <c r="AV157" s="27" t="str" cm="1">
        <f t="array" ref="AV157">_xlfn.IFS('1. Artikeldata Grund'!J157="","",'1. Artikeldata Grund'!J157=Tabeller!$J$3,"",'1. Artikeldata Grund'!J157=Tabeller!$J$4,"",'1. Artikeldata Grund'!J157=Tabeller!$J$5,LEFT('1. Artikeldata Grund'!J157,1),'1. Artikeldata Grund'!J157=Tabeller!$J$6,LEFT('1. Artikeldata Grund'!J157,1),'1. Artikeldata Grund'!J157=Tabeller!$J$7,LEFT('1. Artikeldata Grund'!J157,1))</f>
        <v/>
      </c>
      <c r="AW157" s="27"/>
      <c r="AX157" s="27">
        <f>IF('APH Kategorichef'!J157=Tabeller!$AH$4,2,1)</f>
        <v>1</v>
      </c>
      <c r="AY157" s="27" t="str" cm="1">
        <f t="array" ref="AY157">IF('APH Kategorichef'!J157=Tabeller!$AH$4,99,IFERROR(_xlfn.IFS('4. Inköpsdata'!L157=25%,41,'4. Inköpsdata'!L157=12%,42,'4. Inköpsdata'!L157=6%,43,'4. Inköpsdata'!L157="Momsfritt",38),""))</f>
        <v/>
      </c>
      <c r="AZ157" s="52" t="e">
        <f>IF('APH Kategorichef'!J157=Tabeller!$AH$4,'4. Inköpsdata'!J157,ROUND('APH Kategorichef'!AA157,2))</f>
        <v>#VALUE!</v>
      </c>
      <c r="BA157" s="52" t="e">
        <f>IF('APH Kategorichef'!J157=Tabeller!$AH$4,0.01,ROUND('4. Inköpsdata'!J157,2))</f>
        <v>#VALUE!</v>
      </c>
      <c r="BB157" s="27" t="str">
        <f>TRIM(RIGHT('1. Artikeldata Grund'!G157,2))</f>
        <v/>
      </c>
      <c r="BC157" s="136"/>
      <c r="BD157" s="48" t="s">
        <v>182</v>
      </c>
      <c r="BE157" s="119"/>
      <c r="BF157" s="50" t="s">
        <v>184</v>
      </c>
      <c r="BG157" s="136"/>
      <c r="BH157" s="52"/>
      <c r="BI157" s="52"/>
      <c r="BJ157" s="52"/>
      <c r="BK157" s="52"/>
      <c r="BL157" s="53" t="s">
        <v>185</v>
      </c>
      <c r="BM157" s="452" t="str">
        <f>TRIM('1. Artikeldata Grund'!D157)</f>
        <v/>
      </c>
    </row>
    <row r="158" spans="1:65" x14ac:dyDescent="0.25">
      <c r="A158" s="21">
        <v>154</v>
      </c>
      <c r="B158" s="528" t="str">
        <f>'APH Kategorichef'!H158</f>
        <v>Välj…</v>
      </c>
      <c r="C158" s="528" t="str">
        <f>'APH Kategorichef'!J158</f>
        <v>Välj…</v>
      </c>
      <c r="D158" s="46">
        <f>'APH Kategorichef'!D158</f>
        <v>0</v>
      </c>
      <c r="E158" s="47" t="str">
        <f>TRIM(LEFT('1. Artikeldata Grund'!E158,30))</f>
        <v/>
      </c>
      <c r="F158" s="404" t="str">
        <f>IFERROR(TRIM(RIGHT('1. Artikeldata Grund'!E158,LEN('1. Artikeldata Grund'!E158)-30)),"")</f>
        <v/>
      </c>
      <c r="G158" s="48" t="str">
        <f>TRIM('APH Kategorichef'!K158)</f>
        <v>Välj….</v>
      </c>
      <c r="H158" s="27">
        <f>'APH Kategorichef'!L158</f>
        <v>910</v>
      </c>
      <c r="I158" s="27">
        <v>99</v>
      </c>
      <c r="J158" s="117"/>
      <c r="K158" s="48" t="s">
        <v>181</v>
      </c>
      <c r="L158" s="48" t="str">
        <f>IF('APH MD APH Specifika'!BD158="J","J","N")</f>
        <v>N</v>
      </c>
      <c r="M158" s="118"/>
      <c r="N158" s="48" t="s">
        <v>182</v>
      </c>
      <c r="O158" s="119"/>
      <c r="P158" s="48" t="s">
        <v>183</v>
      </c>
      <c r="Q158" s="27">
        <v>0</v>
      </c>
      <c r="R158" s="117"/>
      <c r="S158" s="117"/>
      <c r="T158" s="117"/>
      <c r="U158" s="117"/>
      <c r="V158" s="117"/>
      <c r="W158" s="27">
        <v>1</v>
      </c>
      <c r="X158" s="27">
        <v>1</v>
      </c>
      <c r="Y158" s="48" t="s">
        <v>182</v>
      </c>
      <c r="Z158" s="48" t="s">
        <v>182</v>
      </c>
      <c r="AA158" s="48" t="s">
        <v>182</v>
      </c>
      <c r="AB158" s="119"/>
      <c r="AC158" s="119"/>
      <c r="AD158" s="119"/>
      <c r="AE158" s="119"/>
      <c r="AF158" s="119"/>
      <c r="AG158" s="119"/>
      <c r="AH158" s="48" t="s">
        <v>182</v>
      </c>
      <c r="AI158" s="27" t="str">
        <f>TRIM(LEFT('1. Artikeldata Grund'!G158,6))</f>
        <v/>
      </c>
      <c r="AJ158" s="491" cm="1">
        <f t="array" ref="AJ158">_xlfn.IFS(AV158="1",20,AV158="2",20,AV158="3",20,AV158="0",99,AV158="",99)</f>
        <v>99</v>
      </c>
      <c r="AK158" s="50" t="s">
        <v>184</v>
      </c>
      <c r="AL158" s="50" t="s">
        <v>184</v>
      </c>
      <c r="AM158" s="117"/>
      <c r="AN158" s="48"/>
      <c r="AO158" s="48"/>
      <c r="AP158" s="48" t="str">
        <f>'4. Inköpsdata'!E158</f>
        <v>ST</v>
      </c>
      <c r="AQ158" s="51">
        <f>'4. Inköpsdata'!G158</f>
        <v>1</v>
      </c>
      <c r="AR158" s="27" t="str">
        <f>TRIM('APH Kategorichef'!N158)</f>
        <v/>
      </c>
      <c r="AS158" s="118"/>
      <c r="AT158" s="48" t="str">
        <f>LEFT('1. Artikeldata Grund'!H158,2)</f>
        <v>Vä</v>
      </c>
      <c r="AU158" s="27" t="str" cm="1">
        <f t="array" ref="AU158">_xlfn.IFS('1. Artikeldata Grund'!I158="","",'1. Artikeldata Grund'!I158=Tabeller!$I$3,"",'1. Artikeldata Grund'!I158=Tabeller!$I$4,"",'1. Artikeldata Grund'!I158=Tabeller!$I$5,LEFT('1. Artikeldata Grund'!I158,1),'1. Artikeldata Grund'!I158=Tabeller!$I$6,LEFT('1. Artikeldata Grund'!I158,1))</f>
        <v/>
      </c>
      <c r="AV158" s="27" t="str" cm="1">
        <f t="array" ref="AV158">_xlfn.IFS('1. Artikeldata Grund'!J158="","",'1. Artikeldata Grund'!J158=Tabeller!$J$3,"",'1. Artikeldata Grund'!J158=Tabeller!$J$4,"",'1. Artikeldata Grund'!J158=Tabeller!$J$5,LEFT('1. Artikeldata Grund'!J158,1),'1. Artikeldata Grund'!J158=Tabeller!$J$6,LEFT('1. Artikeldata Grund'!J158,1),'1. Artikeldata Grund'!J158=Tabeller!$J$7,LEFT('1. Artikeldata Grund'!J158,1))</f>
        <v/>
      </c>
      <c r="AW158" s="27"/>
      <c r="AX158" s="27">
        <f>IF('APH Kategorichef'!J158=Tabeller!$AH$4,2,1)</f>
        <v>1</v>
      </c>
      <c r="AY158" s="27" t="str" cm="1">
        <f t="array" ref="AY158">IF('APH Kategorichef'!J158=Tabeller!$AH$4,99,IFERROR(_xlfn.IFS('4. Inköpsdata'!L158=25%,41,'4. Inköpsdata'!L158=12%,42,'4. Inköpsdata'!L158=6%,43,'4. Inköpsdata'!L158="Momsfritt",38),""))</f>
        <v/>
      </c>
      <c r="AZ158" s="52" t="e">
        <f>IF('APH Kategorichef'!J158=Tabeller!$AH$4,'4. Inköpsdata'!J158,ROUND('APH Kategorichef'!AA158,2))</f>
        <v>#VALUE!</v>
      </c>
      <c r="BA158" s="52" t="e">
        <f>IF('APH Kategorichef'!J158=Tabeller!$AH$4,0.01,ROUND('4. Inköpsdata'!J158,2))</f>
        <v>#VALUE!</v>
      </c>
      <c r="BB158" s="27" t="str">
        <f>TRIM(RIGHT('1. Artikeldata Grund'!G158,2))</f>
        <v/>
      </c>
      <c r="BC158" s="136"/>
      <c r="BD158" s="48" t="s">
        <v>182</v>
      </c>
      <c r="BE158" s="119"/>
      <c r="BF158" s="50" t="s">
        <v>184</v>
      </c>
      <c r="BG158" s="136"/>
      <c r="BH158" s="52"/>
      <c r="BI158" s="52"/>
      <c r="BJ158" s="52"/>
      <c r="BK158" s="52"/>
      <c r="BL158" s="53" t="s">
        <v>185</v>
      </c>
      <c r="BM158" s="452" t="str">
        <f>TRIM('1. Artikeldata Grund'!D158)</f>
        <v/>
      </c>
    </row>
    <row r="159" spans="1:65" x14ac:dyDescent="0.25">
      <c r="A159" s="21">
        <v>155</v>
      </c>
      <c r="B159" s="528" t="str">
        <f>'APH Kategorichef'!H159</f>
        <v>Välj…</v>
      </c>
      <c r="C159" s="528" t="str">
        <f>'APH Kategorichef'!J159</f>
        <v>Välj…</v>
      </c>
      <c r="D159" s="46">
        <f>'APH Kategorichef'!D159</f>
        <v>0</v>
      </c>
      <c r="E159" s="47" t="str">
        <f>TRIM(LEFT('1. Artikeldata Grund'!E159,30))</f>
        <v/>
      </c>
      <c r="F159" s="404" t="str">
        <f>IFERROR(TRIM(RIGHT('1. Artikeldata Grund'!E159,LEN('1. Artikeldata Grund'!E159)-30)),"")</f>
        <v/>
      </c>
      <c r="G159" s="48" t="str">
        <f>TRIM('APH Kategorichef'!K159)</f>
        <v>Välj….</v>
      </c>
      <c r="H159" s="27">
        <f>'APH Kategorichef'!L159</f>
        <v>910</v>
      </c>
      <c r="I159" s="27">
        <v>99</v>
      </c>
      <c r="J159" s="117"/>
      <c r="K159" s="48" t="s">
        <v>181</v>
      </c>
      <c r="L159" s="48" t="str">
        <f>IF('APH MD APH Specifika'!BD159="J","J","N")</f>
        <v>N</v>
      </c>
      <c r="M159" s="118"/>
      <c r="N159" s="48" t="s">
        <v>182</v>
      </c>
      <c r="O159" s="119"/>
      <c r="P159" s="48" t="s">
        <v>183</v>
      </c>
      <c r="Q159" s="27">
        <v>0</v>
      </c>
      <c r="R159" s="117"/>
      <c r="S159" s="117"/>
      <c r="T159" s="117"/>
      <c r="U159" s="117"/>
      <c r="V159" s="117"/>
      <c r="W159" s="27">
        <v>1</v>
      </c>
      <c r="X159" s="27">
        <v>1</v>
      </c>
      <c r="Y159" s="48" t="s">
        <v>182</v>
      </c>
      <c r="Z159" s="48" t="s">
        <v>182</v>
      </c>
      <c r="AA159" s="48" t="s">
        <v>182</v>
      </c>
      <c r="AB159" s="119"/>
      <c r="AC159" s="119"/>
      <c r="AD159" s="119"/>
      <c r="AE159" s="119"/>
      <c r="AF159" s="119"/>
      <c r="AG159" s="119"/>
      <c r="AH159" s="48" t="s">
        <v>182</v>
      </c>
      <c r="AI159" s="27" t="str">
        <f>TRIM(LEFT('1. Artikeldata Grund'!G159,6))</f>
        <v/>
      </c>
      <c r="AJ159" s="491" cm="1">
        <f t="array" ref="AJ159">_xlfn.IFS(AV159="1",20,AV159="2",20,AV159="3",20,AV159="0",99,AV159="",99)</f>
        <v>99</v>
      </c>
      <c r="AK159" s="50" t="s">
        <v>184</v>
      </c>
      <c r="AL159" s="50" t="s">
        <v>184</v>
      </c>
      <c r="AM159" s="117"/>
      <c r="AN159" s="48"/>
      <c r="AO159" s="48"/>
      <c r="AP159" s="48" t="str">
        <f>'4. Inköpsdata'!E159</f>
        <v>ST</v>
      </c>
      <c r="AQ159" s="51">
        <f>'4. Inköpsdata'!G159</f>
        <v>1</v>
      </c>
      <c r="AR159" s="27" t="str">
        <f>TRIM('APH Kategorichef'!N159)</f>
        <v/>
      </c>
      <c r="AS159" s="118"/>
      <c r="AT159" s="48" t="str">
        <f>LEFT('1. Artikeldata Grund'!H159,2)</f>
        <v>Vä</v>
      </c>
      <c r="AU159" s="27" t="str" cm="1">
        <f t="array" ref="AU159">_xlfn.IFS('1. Artikeldata Grund'!I159="","",'1. Artikeldata Grund'!I159=Tabeller!$I$3,"",'1. Artikeldata Grund'!I159=Tabeller!$I$4,"",'1. Artikeldata Grund'!I159=Tabeller!$I$5,LEFT('1. Artikeldata Grund'!I159,1),'1. Artikeldata Grund'!I159=Tabeller!$I$6,LEFT('1. Artikeldata Grund'!I159,1))</f>
        <v/>
      </c>
      <c r="AV159" s="27" t="str" cm="1">
        <f t="array" ref="AV159">_xlfn.IFS('1. Artikeldata Grund'!J159="","",'1. Artikeldata Grund'!J159=Tabeller!$J$3,"",'1. Artikeldata Grund'!J159=Tabeller!$J$4,"",'1. Artikeldata Grund'!J159=Tabeller!$J$5,LEFT('1. Artikeldata Grund'!J159,1),'1. Artikeldata Grund'!J159=Tabeller!$J$6,LEFT('1. Artikeldata Grund'!J159,1),'1. Artikeldata Grund'!J159=Tabeller!$J$7,LEFT('1. Artikeldata Grund'!J159,1))</f>
        <v/>
      </c>
      <c r="AW159" s="27"/>
      <c r="AX159" s="27">
        <f>IF('APH Kategorichef'!J159=Tabeller!$AH$4,2,1)</f>
        <v>1</v>
      </c>
      <c r="AY159" s="27" t="str" cm="1">
        <f t="array" ref="AY159">IF('APH Kategorichef'!J159=Tabeller!$AH$4,99,IFERROR(_xlfn.IFS('4. Inköpsdata'!L159=25%,41,'4. Inköpsdata'!L159=12%,42,'4. Inköpsdata'!L159=6%,43,'4. Inköpsdata'!L159="Momsfritt",38),""))</f>
        <v/>
      </c>
      <c r="AZ159" s="52" t="e">
        <f>IF('APH Kategorichef'!J159=Tabeller!$AH$4,'4. Inköpsdata'!J159,ROUND('APH Kategorichef'!AA159,2))</f>
        <v>#VALUE!</v>
      </c>
      <c r="BA159" s="52" t="e">
        <f>IF('APH Kategorichef'!J159=Tabeller!$AH$4,0.01,ROUND('4. Inköpsdata'!J159,2))</f>
        <v>#VALUE!</v>
      </c>
      <c r="BB159" s="27" t="str">
        <f>TRIM(RIGHT('1. Artikeldata Grund'!G159,2))</f>
        <v/>
      </c>
      <c r="BC159" s="136"/>
      <c r="BD159" s="48" t="s">
        <v>182</v>
      </c>
      <c r="BE159" s="119"/>
      <c r="BF159" s="50" t="s">
        <v>184</v>
      </c>
      <c r="BG159" s="136"/>
      <c r="BH159" s="52"/>
      <c r="BI159" s="52"/>
      <c r="BJ159" s="52"/>
      <c r="BK159" s="52"/>
      <c r="BL159" s="53" t="s">
        <v>185</v>
      </c>
      <c r="BM159" s="452" t="str">
        <f>TRIM('1. Artikeldata Grund'!D159)</f>
        <v/>
      </c>
    </row>
    <row r="160" spans="1:65" x14ac:dyDescent="0.25">
      <c r="A160" s="21">
        <v>156</v>
      </c>
      <c r="B160" s="528" t="str">
        <f>'APH Kategorichef'!H160</f>
        <v>Välj…</v>
      </c>
      <c r="C160" s="528" t="str">
        <f>'APH Kategorichef'!J160</f>
        <v>Välj…</v>
      </c>
      <c r="D160" s="46">
        <f>'APH Kategorichef'!D160</f>
        <v>0</v>
      </c>
      <c r="E160" s="47" t="str">
        <f>TRIM(LEFT('1. Artikeldata Grund'!E160,30))</f>
        <v/>
      </c>
      <c r="F160" s="404" t="str">
        <f>IFERROR(TRIM(RIGHT('1. Artikeldata Grund'!E160,LEN('1. Artikeldata Grund'!E160)-30)),"")</f>
        <v/>
      </c>
      <c r="G160" s="48" t="str">
        <f>TRIM('APH Kategorichef'!K160)</f>
        <v>Välj….</v>
      </c>
      <c r="H160" s="27">
        <f>'APH Kategorichef'!L160</f>
        <v>910</v>
      </c>
      <c r="I160" s="27">
        <v>99</v>
      </c>
      <c r="J160" s="117"/>
      <c r="K160" s="48" t="s">
        <v>181</v>
      </c>
      <c r="L160" s="48" t="str">
        <f>IF('APH MD APH Specifika'!BD160="J","J","N")</f>
        <v>N</v>
      </c>
      <c r="M160" s="118"/>
      <c r="N160" s="48" t="s">
        <v>182</v>
      </c>
      <c r="O160" s="119"/>
      <c r="P160" s="48" t="s">
        <v>183</v>
      </c>
      <c r="Q160" s="27">
        <v>0</v>
      </c>
      <c r="R160" s="117"/>
      <c r="S160" s="117"/>
      <c r="T160" s="117"/>
      <c r="U160" s="117"/>
      <c r="V160" s="117"/>
      <c r="W160" s="27">
        <v>1</v>
      </c>
      <c r="X160" s="27">
        <v>1</v>
      </c>
      <c r="Y160" s="48" t="s">
        <v>182</v>
      </c>
      <c r="Z160" s="48" t="s">
        <v>182</v>
      </c>
      <c r="AA160" s="48" t="s">
        <v>182</v>
      </c>
      <c r="AB160" s="119"/>
      <c r="AC160" s="119"/>
      <c r="AD160" s="119"/>
      <c r="AE160" s="119"/>
      <c r="AF160" s="119"/>
      <c r="AG160" s="119"/>
      <c r="AH160" s="48" t="s">
        <v>182</v>
      </c>
      <c r="AI160" s="27" t="str">
        <f>TRIM(LEFT('1. Artikeldata Grund'!G160,6))</f>
        <v/>
      </c>
      <c r="AJ160" s="491" cm="1">
        <f t="array" ref="AJ160">_xlfn.IFS(AV160="1",20,AV160="2",20,AV160="3",20,AV160="0",99,AV160="",99)</f>
        <v>99</v>
      </c>
      <c r="AK160" s="50" t="s">
        <v>184</v>
      </c>
      <c r="AL160" s="50" t="s">
        <v>184</v>
      </c>
      <c r="AM160" s="117"/>
      <c r="AN160" s="48"/>
      <c r="AO160" s="48"/>
      <c r="AP160" s="48" t="str">
        <f>'4. Inköpsdata'!E160</f>
        <v>ST</v>
      </c>
      <c r="AQ160" s="51">
        <f>'4. Inköpsdata'!G160</f>
        <v>1</v>
      </c>
      <c r="AR160" s="27" t="str">
        <f>TRIM('APH Kategorichef'!N160)</f>
        <v/>
      </c>
      <c r="AS160" s="118"/>
      <c r="AT160" s="48" t="str">
        <f>LEFT('1. Artikeldata Grund'!H160,2)</f>
        <v>Vä</v>
      </c>
      <c r="AU160" s="27" t="str" cm="1">
        <f t="array" ref="AU160">_xlfn.IFS('1. Artikeldata Grund'!I160="","",'1. Artikeldata Grund'!I160=Tabeller!$I$3,"",'1. Artikeldata Grund'!I160=Tabeller!$I$4,"",'1. Artikeldata Grund'!I160=Tabeller!$I$5,LEFT('1. Artikeldata Grund'!I160,1),'1. Artikeldata Grund'!I160=Tabeller!$I$6,LEFT('1. Artikeldata Grund'!I160,1))</f>
        <v/>
      </c>
      <c r="AV160" s="27" t="str" cm="1">
        <f t="array" ref="AV160">_xlfn.IFS('1. Artikeldata Grund'!J160="","",'1. Artikeldata Grund'!J160=Tabeller!$J$3,"",'1. Artikeldata Grund'!J160=Tabeller!$J$4,"",'1. Artikeldata Grund'!J160=Tabeller!$J$5,LEFT('1. Artikeldata Grund'!J160,1),'1. Artikeldata Grund'!J160=Tabeller!$J$6,LEFT('1. Artikeldata Grund'!J160,1),'1. Artikeldata Grund'!J160=Tabeller!$J$7,LEFT('1. Artikeldata Grund'!J160,1))</f>
        <v/>
      </c>
      <c r="AW160" s="27"/>
      <c r="AX160" s="27">
        <f>IF('APH Kategorichef'!J160=Tabeller!$AH$4,2,1)</f>
        <v>1</v>
      </c>
      <c r="AY160" s="27" t="str" cm="1">
        <f t="array" ref="AY160">IF('APH Kategorichef'!J160=Tabeller!$AH$4,99,IFERROR(_xlfn.IFS('4. Inköpsdata'!L160=25%,41,'4. Inköpsdata'!L160=12%,42,'4. Inköpsdata'!L160=6%,43,'4. Inköpsdata'!L160="Momsfritt",38),""))</f>
        <v/>
      </c>
      <c r="AZ160" s="52" t="e">
        <f>IF('APH Kategorichef'!J160=Tabeller!$AH$4,'4. Inköpsdata'!J160,ROUND('APH Kategorichef'!AA160,2))</f>
        <v>#VALUE!</v>
      </c>
      <c r="BA160" s="52" t="e">
        <f>IF('APH Kategorichef'!J160=Tabeller!$AH$4,0.01,ROUND('4. Inköpsdata'!J160,2))</f>
        <v>#VALUE!</v>
      </c>
      <c r="BB160" s="27" t="str">
        <f>TRIM(RIGHT('1. Artikeldata Grund'!G160,2))</f>
        <v/>
      </c>
      <c r="BC160" s="136"/>
      <c r="BD160" s="48" t="s">
        <v>182</v>
      </c>
      <c r="BE160" s="119"/>
      <c r="BF160" s="50" t="s">
        <v>184</v>
      </c>
      <c r="BG160" s="136"/>
      <c r="BH160" s="52"/>
      <c r="BI160" s="52"/>
      <c r="BJ160" s="52"/>
      <c r="BK160" s="52"/>
      <c r="BL160" s="53" t="s">
        <v>185</v>
      </c>
      <c r="BM160" s="452" t="str">
        <f>TRIM('1. Artikeldata Grund'!D160)</f>
        <v/>
      </c>
    </row>
    <row r="161" spans="1:65" x14ac:dyDescent="0.25">
      <c r="A161" s="21">
        <v>157</v>
      </c>
      <c r="B161" s="528" t="str">
        <f>'APH Kategorichef'!H161</f>
        <v>Välj…</v>
      </c>
      <c r="C161" s="528" t="str">
        <f>'APH Kategorichef'!J161</f>
        <v>Välj…</v>
      </c>
      <c r="D161" s="46">
        <f>'APH Kategorichef'!D161</f>
        <v>0</v>
      </c>
      <c r="E161" s="47" t="str">
        <f>TRIM(LEFT('1. Artikeldata Grund'!E161,30))</f>
        <v/>
      </c>
      <c r="F161" s="404" t="str">
        <f>IFERROR(TRIM(RIGHT('1. Artikeldata Grund'!E161,LEN('1. Artikeldata Grund'!E161)-30)),"")</f>
        <v/>
      </c>
      <c r="G161" s="48" t="str">
        <f>TRIM('APH Kategorichef'!K161)</f>
        <v>Välj….</v>
      </c>
      <c r="H161" s="27">
        <f>'APH Kategorichef'!L161</f>
        <v>910</v>
      </c>
      <c r="I161" s="27">
        <v>99</v>
      </c>
      <c r="J161" s="117"/>
      <c r="K161" s="48" t="s">
        <v>181</v>
      </c>
      <c r="L161" s="48" t="str">
        <f>IF('APH MD APH Specifika'!BD161="J","J","N")</f>
        <v>N</v>
      </c>
      <c r="M161" s="118"/>
      <c r="N161" s="48" t="s">
        <v>182</v>
      </c>
      <c r="O161" s="119"/>
      <c r="P161" s="48" t="s">
        <v>183</v>
      </c>
      <c r="Q161" s="27">
        <v>0</v>
      </c>
      <c r="R161" s="117"/>
      <c r="S161" s="117"/>
      <c r="T161" s="117"/>
      <c r="U161" s="117"/>
      <c r="V161" s="117"/>
      <c r="W161" s="27">
        <v>1</v>
      </c>
      <c r="X161" s="27">
        <v>1</v>
      </c>
      <c r="Y161" s="48" t="s">
        <v>182</v>
      </c>
      <c r="Z161" s="48" t="s">
        <v>182</v>
      </c>
      <c r="AA161" s="48" t="s">
        <v>182</v>
      </c>
      <c r="AB161" s="119"/>
      <c r="AC161" s="119"/>
      <c r="AD161" s="119"/>
      <c r="AE161" s="119"/>
      <c r="AF161" s="119"/>
      <c r="AG161" s="119"/>
      <c r="AH161" s="48" t="s">
        <v>182</v>
      </c>
      <c r="AI161" s="27" t="str">
        <f>TRIM(LEFT('1. Artikeldata Grund'!G161,6))</f>
        <v/>
      </c>
      <c r="AJ161" s="491" cm="1">
        <f t="array" ref="AJ161">_xlfn.IFS(AV161="1",20,AV161="2",20,AV161="3",20,AV161="0",99,AV161="",99)</f>
        <v>99</v>
      </c>
      <c r="AK161" s="50" t="s">
        <v>184</v>
      </c>
      <c r="AL161" s="50" t="s">
        <v>184</v>
      </c>
      <c r="AM161" s="117"/>
      <c r="AN161" s="48"/>
      <c r="AO161" s="48"/>
      <c r="AP161" s="48" t="str">
        <f>'4. Inköpsdata'!E161</f>
        <v>ST</v>
      </c>
      <c r="AQ161" s="51">
        <f>'4. Inköpsdata'!G161</f>
        <v>1</v>
      </c>
      <c r="AR161" s="27" t="str">
        <f>TRIM('APH Kategorichef'!N161)</f>
        <v/>
      </c>
      <c r="AS161" s="118"/>
      <c r="AT161" s="48" t="str">
        <f>LEFT('1. Artikeldata Grund'!H161,2)</f>
        <v>Vä</v>
      </c>
      <c r="AU161" s="27" t="str" cm="1">
        <f t="array" ref="AU161">_xlfn.IFS('1. Artikeldata Grund'!I161="","",'1. Artikeldata Grund'!I161=Tabeller!$I$3,"",'1. Artikeldata Grund'!I161=Tabeller!$I$4,"",'1. Artikeldata Grund'!I161=Tabeller!$I$5,LEFT('1. Artikeldata Grund'!I161,1),'1. Artikeldata Grund'!I161=Tabeller!$I$6,LEFT('1. Artikeldata Grund'!I161,1))</f>
        <v/>
      </c>
      <c r="AV161" s="27" t="str" cm="1">
        <f t="array" ref="AV161">_xlfn.IFS('1. Artikeldata Grund'!J161="","",'1. Artikeldata Grund'!J161=Tabeller!$J$3,"",'1. Artikeldata Grund'!J161=Tabeller!$J$4,"",'1. Artikeldata Grund'!J161=Tabeller!$J$5,LEFT('1. Artikeldata Grund'!J161,1),'1. Artikeldata Grund'!J161=Tabeller!$J$6,LEFT('1. Artikeldata Grund'!J161,1),'1. Artikeldata Grund'!J161=Tabeller!$J$7,LEFT('1. Artikeldata Grund'!J161,1))</f>
        <v/>
      </c>
      <c r="AW161" s="27"/>
      <c r="AX161" s="27">
        <f>IF('APH Kategorichef'!J161=Tabeller!$AH$4,2,1)</f>
        <v>1</v>
      </c>
      <c r="AY161" s="27" t="str" cm="1">
        <f t="array" ref="AY161">IF('APH Kategorichef'!J161=Tabeller!$AH$4,99,IFERROR(_xlfn.IFS('4. Inköpsdata'!L161=25%,41,'4. Inköpsdata'!L161=12%,42,'4. Inköpsdata'!L161=6%,43,'4. Inköpsdata'!L161="Momsfritt",38),""))</f>
        <v/>
      </c>
      <c r="AZ161" s="52" t="e">
        <f>IF('APH Kategorichef'!J161=Tabeller!$AH$4,'4. Inköpsdata'!J161,ROUND('APH Kategorichef'!AA161,2))</f>
        <v>#VALUE!</v>
      </c>
      <c r="BA161" s="52" t="e">
        <f>IF('APH Kategorichef'!J161=Tabeller!$AH$4,0.01,ROUND('4. Inköpsdata'!J161,2))</f>
        <v>#VALUE!</v>
      </c>
      <c r="BB161" s="27" t="str">
        <f>TRIM(RIGHT('1. Artikeldata Grund'!G161,2))</f>
        <v/>
      </c>
      <c r="BC161" s="136"/>
      <c r="BD161" s="48" t="s">
        <v>182</v>
      </c>
      <c r="BE161" s="119"/>
      <c r="BF161" s="50" t="s">
        <v>184</v>
      </c>
      <c r="BG161" s="136"/>
      <c r="BH161" s="52"/>
      <c r="BI161" s="52"/>
      <c r="BJ161" s="52"/>
      <c r="BK161" s="52"/>
      <c r="BL161" s="53" t="s">
        <v>185</v>
      </c>
      <c r="BM161" s="452" t="str">
        <f>TRIM('1. Artikeldata Grund'!D161)</f>
        <v/>
      </c>
    </row>
    <row r="162" spans="1:65" x14ac:dyDescent="0.25">
      <c r="A162" s="21">
        <v>158</v>
      </c>
      <c r="B162" s="528" t="str">
        <f>'APH Kategorichef'!H162</f>
        <v>Välj…</v>
      </c>
      <c r="C162" s="528" t="str">
        <f>'APH Kategorichef'!J162</f>
        <v>Välj…</v>
      </c>
      <c r="D162" s="46">
        <f>'APH Kategorichef'!D162</f>
        <v>0</v>
      </c>
      <c r="E162" s="47" t="str">
        <f>TRIM(LEFT('1. Artikeldata Grund'!E162,30))</f>
        <v/>
      </c>
      <c r="F162" s="404" t="str">
        <f>IFERROR(TRIM(RIGHT('1. Artikeldata Grund'!E162,LEN('1. Artikeldata Grund'!E162)-30)),"")</f>
        <v/>
      </c>
      <c r="G162" s="48" t="str">
        <f>TRIM('APH Kategorichef'!K162)</f>
        <v>Välj….</v>
      </c>
      <c r="H162" s="27">
        <f>'APH Kategorichef'!L162</f>
        <v>910</v>
      </c>
      <c r="I162" s="27">
        <v>99</v>
      </c>
      <c r="J162" s="117"/>
      <c r="K162" s="48" t="s">
        <v>181</v>
      </c>
      <c r="L162" s="48" t="str">
        <f>IF('APH MD APH Specifika'!BD162="J","J","N")</f>
        <v>N</v>
      </c>
      <c r="M162" s="118"/>
      <c r="N162" s="48" t="s">
        <v>182</v>
      </c>
      <c r="O162" s="119"/>
      <c r="P162" s="48" t="s">
        <v>183</v>
      </c>
      <c r="Q162" s="27">
        <v>0</v>
      </c>
      <c r="R162" s="117"/>
      <c r="S162" s="117"/>
      <c r="T162" s="117"/>
      <c r="U162" s="117"/>
      <c r="V162" s="117"/>
      <c r="W162" s="27">
        <v>1</v>
      </c>
      <c r="X162" s="27">
        <v>1</v>
      </c>
      <c r="Y162" s="48" t="s">
        <v>182</v>
      </c>
      <c r="Z162" s="48" t="s">
        <v>182</v>
      </c>
      <c r="AA162" s="48" t="s">
        <v>182</v>
      </c>
      <c r="AB162" s="119"/>
      <c r="AC162" s="119"/>
      <c r="AD162" s="119"/>
      <c r="AE162" s="119"/>
      <c r="AF162" s="119"/>
      <c r="AG162" s="119"/>
      <c r="AH162" s="48" t="s">
        <v>182</v>
      </c>
      <c r="AI162" s="27" t="str">
        <f>TRIM(LEFT('1. Artikeldata Grund'!G162,6))</f>
        <v/>
      </c>
      <c r="AJ162" s="491" cm="1">
        <f t="array" ref="AJ162">_xlfn.IFS(AV162="1",20,AV162="2",20,AV162="3",20,AV162="0",99,AV162="",99)</f>
        <v>99</v>
      </c>
      <c r="AK162" s="50" t="s">
        <v>184</v>
      </c>
      <c r="AL162" s="50" t="s">
        <v>184</v>
      </c>
      <c r="AM162" s="117"/>
      <c r="AN162" s="48"/>
      <c r="AO162" s="48"/>
      <c r="AP162" s="48" t="str">
        <f>'4. Inköpsdata'!E162</f>
        <v>ST</v>
      </c>
      <c r="AQ162" s="51">
        <f>'4. Inköpsdata'!G162</f>
        <v>1</v>
      </c>
      <c r="AR162" s="27" t="str">
        <f>TRIM('APH Kategorichef'!N162)</f>
        <v/>
      </c>
      <c r="AS162" s="118"/>
      <c r="AT162" s="48" t="str">
        <f>LEFT('1. Artikeldata Grund'!H162,2)</f>
        <v>Vä</v>
      </c>
      <c r="AU162" s="27" t="str" cm="1">
        <f t="array" ref="AU162">_xlfn.IFS('1. Artikeldata Grund'!I162="","",'1. Artikeldata Grund'!I162=Tabeller!$I$3,"",'1. Artikeldata Grund'!I162=Tabeller!$I$4,"",'1. Artikeldata Grund'!I162=Tabeller!$I$5,LEFT('1. Artikeldata Grund'!I162,1),'1. Artikeldata Grund'!I162=Tabeller!$I$6,LEFT('1. Artikeldata Grund'!I162,1))</f>
        <v/>
      </c>
      <c r="AV162" s="27" t="str" cm="1">
        <f t="array" ref="AV162">_xlfn.IFS('1. Artikeldata Grund'!J162="","",'1. Artikeldata Grund'!J162=Tabeller!$J$3,"",'1. Artikeldata Grund'!J162=Tabeller!$J$4,"",'1. Artikeldata Grund'!J162=Tabeller!$J$5,LEFT('1. Artikeldata Grund'!J162,1),'1. Artikeldata Grund'!J162=Tabeller!$J$6,LEFT('1. Artikeldata Grund'!J162,1),'1. Artikeldata Grund'!J162=Tabeller!$J$7,LEFT('1. Artikeldata Grund'!J162,1))</f>
        <v/>
      </c>
      <c r="AW162" s="27"/>
      <c r="AX162" s="27">
        <f>IF('APH Kategorichef'!J162=Tabeller!$AH$4,2,1)</f>
        <v>1</v>
      </c>
      <c r="AY162" s="27" t="str" cm="1">
        <f t="array" ref="AY162">IF('APH Kategorichef'!J162=Tabeller!$AH$4,99,IFERROR(_xlfn.IFS('4. Inköpsdata'!L162=25%,41,'4. Inköpsdata'!L162=12%,42,'4. Inköpsdata'!L162=6%,43,'4. Inköpsdata'!L162="Momsfritt",38),""))</f>
        <v/>
      </c>
      <c r="AZ162" s="52" t="e">
        <f>IF('APH Kategorichef'!J162=Tabeller!$AH$4,'4. Inköpsdata'!J162,ROUND('APH Kategorichef'!AA162,2))</f>
        <v>#VALUE!</v>
      </c>
      <c r="BA162" s="52" t="e">
        <f>IF('APH Kategorichef'!J162=Tabeller!$AH$4,0.01,ROUND('4. Inköpsdata'!J162,2))</f>
        <v>#VALUE!</v>
      </c>
      <c r="BB162" s="27" t="str">
        <f>TRIM(RIGHT('1. Artikeldata Grund'!G162,2))</f>
        <v/>
      </c>
      <c r="BC162" s="136"/>
      <c r="BD162" s="48" t="s">
        <v>182</v>
      </c>
      <c r="BE162" s="119"/>
      <c r="BF162" s="50" t="s">
        <v>184</v>
      </c>
      <c r="BG162" s="136"/>
      <c r="BH162" s="52"/>
      <c r="BI162" s="52"/>
      <c r="BJ162" s="52"/>
      <c r="BK162" s="52"/>
      <c r="BL162" s="53" t="s">
        <v>185</v>
      </c>
      <c r="BM162" s="452" t="str">
        <f>TRIM('1. Artikeldata Grund'!D162)</f>
        <v/>
      </c>
    </row>
    <row r="163" spans="1:65" x14ac:dyDescent="0.25">
      <c r="A163" s="21">
        <v>159</v>
      </c>
      <c r="B163" s="528" t="str">
        <f>'APH Kategorichef'!H163</f>
        <v>Välj…</v>
      </c>
      <c r="C163" s="528" t="str">
        <f>'APH Kategorichef'!J163</f>
        <v>Välj…</v>
      </c>
      <c r="D163" s="46">
        <f>'APH Kategorichef'!D163</f>
        <v>0</v>
      </c>
      <c r="E163" s="47" t="str">
        <f>TRIM(LEFT('1. Artikeldata Grund'!E163,30))</f>
        <v/>
      </c>
      <c r="F163" s="404" t="str">
        <f>IFERROR(TRIM(RIGHT('1. Artikeldata Grund'!E163,LEN('1. Artikeldata Grund'!E163)-30)),"")</f>
        <v/>
      </c>
      <c r="G163" s="48" t="str">
        <f>TRIM('APH Kategorichef'!K163)</f>
        <v>Välj….</v>
      </c>
      <c r="H163" s="27">
        <f>'APH Kategorichef'!L163</f>
        <v>910</v>
      </c>
      <c r="I163" s="27">
        <v>99</v>
      </c>
      <c r="J163" s="117"/>
      <c r="K163" s="48" t="s">
        <v>181</v>
      </c>
      <c r="L163" s="48" t="str">
        <f>IF('APH MD APH Specifika'!BD163="J","J","N")</f>
        <v>N</v>
      </c>
      <c r="M163" s="118"/>
      <c r="N163" s="48" t="s">
        <v>182</v>
      </c>
      <c r="O163" s="119"/>
      <c r="P163" s="48" t="s">
        <v>183</v>
      </c>
      <c r="Q163" s="27">
        <v>0</v>
      </c>
      <c r="R163" s="117"/>
      <c r="S163" s="117"/>
      <c r="T163" s="117"/>
      <c r="U163" s="117"/>
      <c r="V163" s="117"/>
      <c r="W163" s="27">
        <v>1</v>
      </c>
      <c r="X163" s="27">
        <v>1</v>
      </c>
      <c r="Y163" s="48" t="s">
        <v>182</v>
      </c>
      <c r="Z163" s="48" t="s">
        <v>182</v>
      </c>
      <c r="AA163" s="48" t="s">
        <v>182</v>
      </c>
      <c r="AB163" s="119"/>
      <c r="AC163" s="119"/>
      <c r="AD163" s="119"/>
      <c r="AE163" s="119"/>
      <c r="AF163" s="119"/>
      <c r="AG163" s="119"/>
      <c r="AH163" s="48" t="s">
        <v>182</v>
      </c>
      <c r="AI163" s="27" t="str">
        <f>TRIM(LEFT('1. Artikeldata Grund'!G163,6))</f>
        <v/>
      </c>
      <c r="AJ163" s="491" cm="1">
        <f t="array" ref="AJ163">_xlfn.IFS(AV163="1",20,AV163="2",20,AV163="3",20,AV163="0",99,AV163="",99)</f>
        <v>99</v>
      </c>
      <c r="AK163" s="50" t="s">
        <v>184</v>
      </c>
      <c r="AL163" s="50" t="s">
        <v>184</v>
      </c>
      <c r="AM163" s="117"/>
      <c r="AN163" s="48"/>
      <c r="AO163" s="48"/>
      <c r="AP163" s="48" t="str">
        <f>'4. Inköpsdata'!E163</f>
        <v>ST</v>
      </c>
      <c r="AQ163" s="51">
        <f>'4. Inköpsdata'!G163</f>
        <v>1</v>
      </c>
      <c r="AR163" s="27" t="str">
        <f>TRIM('APH Kategorichef'!N163)</f>
        <v/>
      </c>
      <c r="AS163" s="118"/>
      <c r="AT163" s="48" t="str">
        <f>LEFT('1. Artikeldata Grund'!H163,2)</f>
        <v>Vä</v>
      </c>
      <c r="AU163" s="27" t="str" cm="1">
        <f t="array" ref="AU163">_xlfn.IFS('1. Artikeldata Grund'!I163="","",'1. Artikeldata Grund'!I163=Tabeller!$I$3,"",'1. Artikeldata Grund'!I163=Tabeller!$I$4,"",'1. Artikeldata Grund'!I163=Tabeller!$I$5,LEFT('1. Artikeldata Grund'!I163,1),'1. Artikeldata Grund'!I163=Tabeller!$I$6,LEFT('1. Artikeldata Grund'!I163,1))</f>
        <v/>
      </c>
      <c r="AV163" s="27" t="str" cm="1">
        <f t="array" ref="AV163">_xlfn.IFS('1. Artikeldata Grund'!J163="","",'1. Artikeldata Grund'!J163=Tabeller!$J$3,"",'1. Artikeldata Grund'!J163=Tabeller!$J$4,"",'1. Artikeldata Grund'!J163=Tabeller!$J$5,LEFT('1. Artikeldata Grund'!J163,1),'1. Artikeldata Grund'!J163=Tabeller!$J$6,LEFT('1. Artikeldata Grund'!J163,1),'1. Artikeldata Grund'!J163=Tabeller!$J$7,LEFT('1. Artikeldata Grund'!J163,1))</f>
        <v/>
      </c>
      <c r="AW163" s="27"/>
      <c r="AX163" s="27">
        <f>IF('APH Kategorichef'!J163=Tabeller!$AH$4,2,1)</f>
        <v>1</v>
      </c>
      <c r="AY163" s="27" t="str" cm="1">
        <f t="array" ref="AY163">IF('APH Kategorichef'!J163=Tabeller!$AH$4,99,IFERROR(_xlfn.IFS('4. Inköpsdata'!L163=25%,41,'4. Inköpsdata'!L163=12%,42,'4. Inköpsdata'!L163=6%,43,'4. Inköpsdata'!L163="Momsfritt",38),""))</f>
        <v/>
      </c>
      <c r="AZ163" s="52" t="e">
        <f>IF('APH Kategorichef'!J163=Tabeller!$AH$4,'4. Inköpsdata'!J163,ROUND('APH Kategorichef'!AA163,2))</f>
        <v>#VALUE!</v>
      </c>
      <c r="BA163" s="52" t="e">
        <f>IF('APH Kategorichef'!J163=Tabeller!$AH$4,0.01,ROUND('4. Inköpsdata'!J163,2))</f>
        <v>#VALUE!</v>
      </c>
      <c r="BB163" s="27" t="str">
        <f>TRIM(RIGHT('1. Artikeldata Grund'!G163,2))</f>
        <v/>
      </c>
      <c r="BC163" s="136"/>
      <c r="BD163" s="48" t="s">
        <v>182</v>
      </c>
      <c r="BE163" s="119"/>
      <c r="BF163" s="50" t="s">
        <v>184</v>
      </c>
      <c r="BG163" s="136"/>
      <c r="BH163" s="52"/>
      <c r="BI163" s="52"/>
      <c r="BJ163" s="52"/>
      <c r="BK163" s="52"/>
      <c r="BL163" s="53" t="s">
        <v>185</v>
      </c>
      <c r="BM163" s="452" t="str">
        <f>TRIM('1. Artikeldata Grund'!D163)</f>
        <v/>
      </c>
    </row>
    <row r="164" spans="1:65" x14ac:dyDescent="0.25">
      <c r="A164" s="21">
        <v>160</v>
      </c>
      <c r="B164" s="528" t="str">
        <f>'APH Kategorichef'!H164</f>
        <v>Välj…</v>
      </c>
      <c r="C164" s="528" t="str">
        <f>'APH Kategorichef'!J164</f>
        <v>Välj…</v>
      </c>
      <c r="D164" s="46">
        <f>'APH Kategorichef'!D164</f>
        <v>0</v>
      </c>
      <c r="E164" s="47" t="str">
        <f>TRIM(LEFT('1. Artikeldata Grund'!E164,30))</f>
        <v/>
      </c>
      <c r="F164" s="404" t="str">
        <f>IFERROR(TRIM(RIGHT('1. Artikeldata Grund'!E164,LEN('1. Artikeldata Grund'!E164)-30)),"")</f>
        <v/>
      </c>
      <c r="G164" s="48" t="str">
        <f>TRIM('APH Kategorichef'!K164)</f>
        <v>Välj….</v>
      </c>
      <c r="H164" s="27">
        <f>'APH Kategorichef'!L164</f>
        <v>910</v>
      </c>
      <c r="I164" s="27">
        <v>99</v>
      </c>
      <c r="J164" s="117"/>
      <c r="K164" s="48" t="s">
        <v>181</v>
      </c>
      <c r="L164" s="48" t="str">
        <f>IF('APH MD APH Specifika'!BD164="J","J","N")</f>
        <v>N</v>
      </c>
      <c r="M164" s="118"/>
      <c r="N164" s="48" t="s">
        <v>182</v>
      </c>
      <c r="O164" s="119"/>
      <c r="P164" s="48" t="s">
        <v>183</v>
      </c>
      <c r="Q164" s="27">
        <v>0</v>
      </c>
      <c r="R164" s="117"/>
      <c r="S164" s="117"/>
      <c r="T164" s="117"/>
      <c r="U164" s="117"/>
      <c r="V164" s="117"/>
      <c r="W164" s="27">
        <v>1</v>
      </c>
      <c r="X164" s="27">
        <v>1</v>
      </c>
      <c r="Y164" s="48" t="s">
        <v>182</v>
      </c>
      <c r="Z164" s="48" t="s">
        <v>182</v>
      </c>
      <c r="AA164" s="48" t="s">
        <v>182</v>
      </c>
      <c r="AB164" s="119"/>
      <c r="AC164" s="119"/>
      <c r="AD164" s="119"/>
      <c r="AE164" s="119"/>
      <c r="AF164" s="119"/>
      <c r="AG164" s="119"/>
      <c r="AH164" s="48" t="s">
        <v>182</v>
      </c>
      <c r="AI164" s="27" t="str">
        <f>TRIM(LEFT('1. Artikeldata Grund'!G164,6))</f>
        <v/>
      </c>
      <c r="AJ164" s="491" cm="1">
        <f t="array" ref="AJ164">_xlfn.IFS(AV164="1",20,AV164="2",20,AV164="3",20,AV164="0",99,AV164="",99)</f>
        <v>99</v>
      </c>
      <c r="AK164" s="50" t="s">
        <v>184</v>
      </c>
      <c r="AL164" s="50" t="s">
        <v>184</v>
      </c>
      <c r="AM164" s="117"/>
      <c r="AN164" s="48"/>
      <c r="AO164" s="48"/>
      <c r="AP164" s="48" t="str">
        <f>'4. Inköpsdata'!E164</f>
        <v>ST</v>
      </c>
      <c r="AQ164" s="51">
        <f>'4. Inköpsdata'!G164</f>
        <v>1</v>
      </c>
      <c r="AR164" s="27" t="str">
        <f>TRIM('APH Kategorichef'!N164)</f>
        <v/>
      </c>
      <c r="AS164" s="118"/>
      <c r="AT164" s="48" t="str">
        <f>LEFT('1. Artikeldata Grund'!H164,2)</f>
        <v>Vä</v>
      </c>
      <c r="AU164" s="27" t="str" cm="1">
        <f t="array" ref="AU164">_xlfn.IFS('1. Artikeldata Grund'!I164="","",'1. Artikeldata Grund'!I164=Tabeller!$I$3,"",'1. Artikeldata Grund'!I164=Tabeller!$I$4,"",'1. Artikeldata Grund'!I164=Tabeller!$I$5,LEFT('1. Artikeldata Grund'!I164,1),'1. Artikeldata Grund'!I164=Tabeller!$I$6,LEFT('1. Artikeldata Grund'!I164,1))</f>
        <v/>
      </c>
      <c r="AV164" s="27" t="str" cm="1">
        <f t="array" ref="AV164">_xlfn.IFS('1. Artikeldata Grund'!J164="","",'1. Artikeldata Grund'!J164=Tabeller!$J$3,"",'1. Artikeldata Grund'!J164=Tabeller!$J$4,"",'1. Artikeldata Grund'!J164=Tabeller!$J$5,LEFT('1. Artikeldata Grund'!J164,1),'1. Artikeldata Grund'!J164=Tabeller!$J$6,LEFT('1. Artikeldata Grund'!J164,1),'1. Artikeldata Grund'!J164=Tabeller!$J$7,LEFT('1. Artikeldata Grund'!J164,1))</f>
        <v/>
      </c>
      <c r="AW164" s="27"/>
      <c r="AX164" s="27">
        <f>IF('APH Kategorichef'!J164=Tabeller!$AH$4,2,1)</f>
        <v>1</v>
      </c>
      <c r="AY164" s="27" t="str" cm="1">
        <f t="array" ref="AY164">IF('APH Kategorichef'!J164=Tabeller!$AH$4,99,IFERROR(_xlfn.IFS('4. Inköpsdata'!L164=25%,41,'4. Inköpsdata'!L164=12%,42,'4. Inköpsdata'!L164=6%,43,'4. Inköpsdata'!L164="Momsfritt",38),""))</f>
        <v/>
      </c>
      <c r="AZ164" s="52" t="e">
        <f>IF('APH Kategorichef'!J164=Tabeller!$AH$4,'4. Inköpsdata'!J164,ROUND('APH Kategorichef'!AA164,2))</f>
        <v>#VALUE!</v>
      </c>
      <c r="BA164" s="52" t="e">
        <f>IF('APH Kategorichef'!J164=Tabeller!$AH$4,0.01,ROUND('4. Inköpsdata'!J164,2))</f>
        <v>#VALUE!</v>
      </c>
      <c r="BB164" s="27" t="str">
        <f>TRIM(RIGHT('1. Artikeldata Grund'!G164,2))</f>
        <v/>
      </c>
      <c r="BC164" s="136"/>
      <c r="BD164" s="48" t="s">
        <v>182</v>
      </c>
      <c r="BE164" s="119"/>
      <c r="BF164" s="50" t="s">
        <v>184</v>
      </c>
      <c r="BG164" s="136"/>
      <c r="BH164" s="52"/>
      <c r="BI164" s="52"/>
      <c r="BJ164" s="52"/>
      <c r="BK164" s="52"/>
      <c r="BL164" s="53" t="s">
        <v>185</v>
      </c>
      <c r="BM164" s="452" t="str">
        <f>TRIM('1. Artikeldata Grund'!D164)</f>
        <v/>
      </c>
    </row>
    <row r="165" spans="1:65" x14ac:dyDescent="0.25">
      <c r="A165" s="21">
        <v>161</v>
      </c>
      <c r="B165" s="528" t="str">
        <f>'APH Kategorichef'!H165</f>
        <v>Välj…</v>
      </c>
      <c r="C165" s="528" t="str">
        <f>'APH Kategorichef'!J165</f>
        <v>Välj…</v>
      </c>
      <c r="D165" s="46">
        <f>'APH Kategorichef'!D165</f>
        <v>0</v>
      </c>
      <c r="E165" s="47" t="str">
        <f>TRIM(LEFT('1. Artikeldata Grund'!E165,30))</f>
        <v/>
      </c>
      <c r="F165" s="404" t="str">
        <f>IFERROR(TRIM(RIGHT('1. Artikeldata Grund'!E165,LEN('1. Artikeldata Grund'!E165)-30)),"")</f>
        <v/>
      </c>
      <c r="G165" s="48" t="str">
        <f>TRIM('APH Kategorichef'!K165)</f>
        <v>Välj….</v>
      </c>
      <c r="H165" s="27">
        <f>'APH Kategorichef'!L165</f>
        <v>910</v>
      </c>
      <c r="I165" s="27">
        <v>99</v>
      </c>
      <c r="J165" s="117"/>
      <c r="K165" s="48" t="s">
        <v>181</v>
      </c>
      <c r="L165" s="48" t="str">
        <f>IF('APH MD APH Specifika'!BD165="J","J","N")</f>
        <v>N</v>
      </c>
      <c r="M165" s="118"/>
      <c r="N165" s="48" t="s">
        <v>182</v>
      </c>
      <c r="O165" s="119"/>
      <c r="P165" s="48" t="s">
        <v>183</v>
      </c>
      <c r="Q165" s="27">
        <v>0</v>
      </c>
      <c r="R165" s="117"/>
      <c r="S165" s="117"/>
      <c r="T165" s="117"/>
      <c r="U165" s="117"/>
      <c r="V165" s="117"/>
      <c r="W165" s="27">
        <v>1</v>
      </c>
      <c r="X165" s="27">
        <v>1</v>
      </c>
      <c r="Y165" s="48" t="s">
        <v>182</v>
      </c>
      <c r="Z165" s="48" t="s">
        <v>182</v>
      </c>
      <c r="AA165" s="48" t="s">
        <v>182</v>
      </c>
      <c r="AB165" s="119"/>
      <c r="AC165" s="119"/>
      <c r="AD165" s="119"/>
      <c r="AE165" s="119"/>
      <c r="AF165" s="119"/>
      <c r="AG165" s="119"/>
      <c r="AH165" s="48" t="s">
        <v>182</v>
      </c>
      <c r="AI165" s="27" t="str">
        <f>TRIM(LEFT('1. Artikeldata Grund'!G165,6))</f>
        <v/>
      </c>
      <c r="AJ165" s="491" cm="1">
        <f t="array" ref="AJ165">_xlfn.IFS(AV165="1",20,AV165="2",20,AV165="3",20,AV165="0",99,AV165="",99)</f>
        <v>99</v>
      </c>
      <c r="AK165" s="50" t="s">
        <v>184</v>
      </c>
      <c r="AL165" s="50" t="s">
        <v>184</v>
      </c>
      <c r="AM165" s="117"/>
      <c r="AN165" s="48"/>
      <c r="AO165" s="48"/>
      <c r="AP165" s="48" t="str">
        <f>'4. Inköpsdata'!E165</f>
        <v>ST</v>
      </c>
      <c r="AQ165" s="51">
        <f>'4. Inköpsdata'!G165</f>
        <v>1</v>
      </c>
      <c r="AR165" s="27" t="str">
        <f>TRIM('APH Kategorichef'!N165)</f>
        <v/>
      </c>
      <c r="AS165" s="118"/>
      <c r="AT165" s="48" t="str">
        <f>LEFT('1. Artikeldata Grund'!H165,2)</f>
        <v>Vä</v>
      </c>
      <c r="AU165" s="27" t="str" cm="1">
        <f t="array" ref="AU165">_xlfn.IFS('1. Artikeldata Grund'!I165="","",'1. Artikeldata Grund'!I165=Tabeller!$I$3,"",'1. Artikeldata Grund'!I165=Tabeller!$I$4,"",'1. Artikeldata Grund'!I165=Tabeller!$I$5,LEFT('1. Artikeldata Grund'!I165,1),'1. Artikeldata Grund'!I165=Tabeller!$I$6,LEFT('1. Artikeldata Grund'!I165,1))</f>
        <v/>
      </c>
      <c r="AV165" s="27" t="str" cm="1">
        <f t="array" ref="AV165">_xlfn.IFS('1. Artikeldata Grund'!J165="","",'1. Artikeldata Grund'!J165=Tabeller!$J$3,"",'1. Artikeldata Grund'!J165=Tabeller!$J$4,"",'1. Artikeldata Grund'!J165=Tabeller!$J$5,LEFT('1. Artikeldata Grund'!J165,1),'1. Artikeldata Grund'!J165=Tabeller!$J$6,LEFT('1. Artikeldata Grund'!J165,1),'1. Artikeldata Grund'!J165=Tabeller!$J$7,LEFT('1. Artikeldata Grund'!J165,1))</f>
        <v/>
      </c>
      <c r="AW165" s="27"/>
      <c r="AX165" s="27">
        <f>IF('APH Kategorichef'!J165=Tabeller!$AH$4,2,1)</f>
        <v>1</v>
      </c>
      <c r="AY165" s="27" t="str" cm="1">
        <f t="array" ref="AY165">IF('APH Kategorichef'!J165=Tabeller!$AH$4,99,IFERROR(_xlfn.IFS('4. Inköpsdata'!L165=25%,41,'4. Inköpsdata'!L165=12%,42,'4. Inköpsdata'!L165=6%,43,'4. Inköpsdata'!L165="Momsfritt",38),""))</f>
        <v/>
      </c>
      <c r="AZ165" s="52" t="e">
        <f>IF('APH Kategorichef'!J165=Tabeller!$AH$4,'4. Inköpsdata'!J165,ROUND('APH Kategorichef'!AA165,2))</f>
        <v>#VALUE!</v>
      </c>
      <c r="BA165" s="52" t="e">
        <f>IF('APH Kategorichef'!J165=Tabeller!$AH$4,0.01,ROUND('4. Inköpsdata'!J165,2))</f>
        <v>#VALUE!</v>
      </c>
      <c r="BB165" s="27" t="str">
        <f>TRIM(RIGHT('1. Artikeldata Grund'!G165,2))</f>
        <v/>
      </c>
      <c r="BC165" s="136"/>
      <c r="BD165" s="48" t="s">
        <v>182</v>
      </c>
      <c r="BE165" s="119"/>
      <c r="BF165" s="50" t="s">
        <v>184</v>
      </c>
      <c r="BG165" s="136"/>
      <c r="BH165" s="52"/>
      <c r="BI165" s="52"/>
      <c r="BJ165" s="52"/>
      <c r="BK165" s="52"/>
      <c r="BL165" s="53" t="s">
        <v>185</v>
      </c>
      <c r="BM165" s="452" t="str">
        <f>TRIM('1. Artikeldata Grund'!D165)</f>
        <v/>
      </c>
    </row>
    <row r="166" spans="1:65" x14ac:dyDescent="0.25">
      <c r="A166" s="21">
        <v>162</v>
      </c>
      <c r="B166" s="528" t="str">
        <f>'APH Kategorichef'!H166</f>
        <v>Välj…</v>
      </c>
      <c r="C166" s="528" t="str">
        <f>'APH Kategorichef'!J166</f>
        <v>Välj…</v>
      </c>
      <c r="D166" s="46">
        <f>'APH Kategorichef'!D166</f>
        <v>0</v>
      </c>
      <c r="E166" s="47" t="str">
        <f>TRIM(LEFT('1. Artikeldata Grund'!E166,30))</f>
        <v/>
      </c>
      <c r="F166" s="404" t="str">
        <f>IFERROR(TRIM(RIGHT('1. Artikeldata Grund'!E166,LEN('1. Artikeldata Grund'!E166)-30)),"")</f>
        <v/>
      </c>
      <c r="G166" s="48" t="str">
        <f>TRIM('APH Kategorichef'!K166)</f>
        <v>Välj….</v>
      </c>
      <c r="H166" s="27">
        <f>'APH Kategorichef'!L166</f>
        <v>910</v>
      </c>
      <c r="I166" s="27">
        <v>99</v>
      </c>
      <c r="J166" s="117"/>
      <c r="K166" s="48" t="s">
        <v>181</v>
      </c>
      <c r="L166" s="48" t="str">
        <f>IF('APH MD APH Specifika'!BD166="J","J","N")</f>
        <v>N</v>
      </c>
      <c r="M166" s="118"/>
      <c r="N166" s="48" t="s">
        <v>182</v>
      </c>
      <c r="O166" s="119"/>
      <c r="P166" s="48" t="s">
        <v>183</v>
      </c>
      <c r="Q166" s="27">
        <v>0</v>
      </c>
      <c r="R166" s="117"/>
      <c r="S166" s="117"/>
      <c r="T166" s="117"/>
      <c r="U166" s="117"/>
      <c r="V166" s="117"/>
      <c r="W166" s="27">
        <v>1</v>
      </c>
      <c r="X166" s="27">
        <v>1</v>
      </c>
      <c r="Y166" s="48" t="s">
        <v>182</v>
      </c>
      <c r="Z166" s="48" t="s">
        <v>182</v>
      </c>
      <c r="AA166" s="48" t="s">
        <v>182</v>
      </c>
      <c r="AB166" s="119"/>
      <c r="AC166" s="119"/>
      <c r="AD166" s="119"/>
      <c r="AE166" s="119"/>
      <c r="AF166" s="119"/>
      <c r="AG166" s="119"/>
      <c r="AH166" s="48" t="s">
        <v>182</v>
      </c>
      <c r="AI166" s="27" t="str">
        <f>TRIM(LEFT('1. Artikeldata Grund'!G166,6))</f>
        <v/>
      </c>
      <c r="AJ166" s="491" cm="1">
        <f t="array" ref="AJ166">_xlfn.IFS(AV166="1",20,AV166="2",20,AV166="3",20,AV166="0",99,AV166="",99)</f>
        <v>99</v>
      </c>
      <c r="AK166" s="50" t="s">
        <v>184</v>
      </c>
      <c r="AL166" s="50" t="s">
        <v>184</v>
      </c>
      <c r="AM166" s="117"/>
      <c r="AN166" s="48"/>
      <c r="AO166" s="48"/>
      <c r="AP166" s="48" t="str">
        <f>'4. Inköpsdata'!E166</f>
        <v>ST</v>
      </c>
      <c r="AQ166" s="51">
        <f>'4. Inköpsdata'!G166</f>
        <v>1</v>
      </c>
      <c r="AR166" s="27" t="str">
        <f>TRIM('APH Kategorichef'!N166)</f>
        <v/>
      </c>
      <c r="AS166" s="118"/>
      <c r="AT166" s="48" t="str">
        <f>LEFT('1. Artikeldata Grund'!H166,2)</f>
        <v>Vä</v>
      </c>
      <c r="AU166" s="27" t="str" cm="1">
        <f t="array" ref="AU166">_xlfn.IFS('1. Artikeldata Grund'!I166="","",'1. Artikeldata Grund'!I166=Tabeller!$I$3,"",'1. Artikeldata Grund'!I166=Tabeller!$I$4,"",'1. Artikeldata Grund'!I166=Tabeller!$I$5,LEFT('1. Artikeldata Grund'!I166,1),'1. Artikeldata Grund'!I166=Tabeller!$I$6,LEFT('1. Artikeldata Grund'!I166,1))</f>
        <v/>
      </c>
      <c r="AV166" s="27" t="str" cm="1">
        <f t="array" ref="AV166">_xlfn.IFS('1. Artikeldata Grund'!J166="","",'1. Artikeldata Grund'!J166=Tabeller!$J$3,"",'1. Artikeldata Grund'!J166=Tabeller!$J$4,"",'1. Artikeldata Grund'!J166=Tabeller!$J$5,LEFT('1. Artikeldata Grund'!J166,1),'1. Artikeldata Grund'!J166=Tabeller!$J$6,LEFT('1. Artikeldata Grund'!J166,1),'1. Artikeldata Grund'!J166=Tabeller!$J$7,LEFT('1. Artikeldata Grund'!J166,1))</f>
        <v/>
      </c>
      <c r="AW166" s="27"/>
      <c r="AX166" s="27">
        <f>IF('APH Kategorichef'!J166=Tabeller!$AH$4,2,1)</f>
        <v>1</v>
      </c>
      <c r="AY166" s="27" t="str" cm="1">
        <f t="array" ref="AY166">IF('APH Kategorichef'!J166=Tabeller!$AH$4,99,IFERROR(_xlfn.IFS('4. Inköpsdata'!L166=25%,41,'4. Inköpsdata'!L166=12%,42,'4. Inköpsdata'!L166=6%,43,'4. Inköpsdata'!L166="Momsfritt",38),""))</f>
        <v/>
      </c>
      <c r="AZ166" s="52" t="e">
        <f>IF('APH Kategorichef'!J166=Tabeller!$AH$4,'4. Inköpsdata'!J166,ROUND('APH Kategorichef'!AA166,2))</f>
        <v>#VALUE!</v>
      </c>
      <c r="BA166" s="52" t="e">
        <f>IF('APH Kategorichef'!J166=Tabeller!$AH$4,0.01,ROUND('4. Inköpsdata'!J166,2))</f>
        <v>#VALUE!</v>
      </c>
      <c r="BB166" s="27" t="str">
        <f>TRIM(RIGHT('1. Artikeldata Grund'!G166,2))</f>
        <v/>
      </c>
      <c r="BC166" s="136"/>
      <c r="BD166" s="48" t="s">
        <v>182</v>
      </c>
      <c r="BE166" s="119"/>
      <c r="BF166" s="50" t="s">
        <v>184</v>
      </c>
      <c r="BG166" s="136"/>
      <c r="BH166" s="52"/>
      <c r="BI166" s="52"/>
      <c r="BJ166" s="52"/>
      <c r="BK166" s="52"/>
      <c r="BL166" s="53" t="s">
        <v>185</v>
      </c>
      <c r="BM166" s="452" t="str">
        <f>TRIM('1. Artikeldata Grund'!D166)</f>
        <v/>
      </c>
    </row>
    <row r="167" spans="1:65" x14ac:dyDescent="0.25">
      <c r="A167" s="21">
        <v>163</v>
      </c>
      <c r="B167" s="528" t="str">
        <f>'APH Kategorichef'!H167</f>
        <v>Välj…</v>
      </c>
      <c r="C167" s="528" t="str">
        <f>'APH Kategorichef'!J167</f>
        <v>Välj…</v>
      </c>
      <c r="D167" s="46">
        <f>'APH Kategorichef'!D167</f>
        <v>0</v>
      </c>
      <c r="E167" s="47" t="str">
        <f>TRIM(LEFT('1. Artikeldata Grund'!E167,30))</f>
        <v/>
      </c>
      <c r="F167" s="404" t="str">
        <f>IFERROR(TRIM(RIGHT('1. Artikeldata Grund'!E167,LEN('1. Artikeldata Grund'!E167)-30)),"")</f>
        <v/>
      </c>
      <c r="G167" s="48" t="str">
        <f>TRIM('APH Kategorichef'!K167)</f>
        <v>Välj….</v>
      </c>
      <c r="H167" s="27">
        <f>'APH Kategorichef'!L167</f>
        <v>910</v>
      </c>
      <c r="I167" s="27">
        <v>99</v>
      </c>
      <c r="J167" s="117"/>
      <c r="K167" s="48" t="s">
        <v>181</v>
      </c>
      <c r="L167" s="48" t="str">
        <f>IF('APH MD APH Specifika'!BD167="J","J","N")</f>
        <v>N</v>
      </c>
      <c r="M167" s="118"/>
      <c r="N167" s="48" t="s">
        <v>182</v>
      </c>
      <c r="O167" s="119"/>
      <c r="P167" s="48" t="s">
        <v>183</v>
      </c>
      <c r="Q167" s="27">
        <v>0</v>
      </c>
      <c r="R167" s="117"/>
      <c r="S167" s="117"/>
      <c r="T167" s="117"/>
      <c r="U167" s="117"/>
      <c r="V167" s="117"/>
      <c r="W167" s="27">
        <v>1</v>
      </c>
      <c r="X167" s="27">
        <v>1</v>
      </c>
      <c r="Y167" s="48" t="s">
        <v>182</v>
      </c>
      <c r="Z167" s="48" t="s">
        <v>182</v>
      </c>
      <c r="AA167" s="48" t="s">
        <v>182</v>
      </c>
      <c r="AB167" s="119"/>
      <c r="AC167" s="119"/>
      <c r="AD167" s="119"/>
      <c r="AE167" s="119"/>
      <c r="AF167" s="119"/>
      <c r="AG167" s="119"/>
      <c r="AH167" s="48" t="s">
        <v>182</v>
      </c>
      <c r="AI167" s="27" t="str">
        <f>TRIM(LEFT('1. Artikeldata Grund'!G167,6))</f>
        <v/>
      </c>
      <c r="AJ167" s="491" cm="1">
        <f t="array" ref="AJ167">_xlfn.IFS(AV167="1",20,AV167="2",20,AV167="3",20,AV167="0",99,AV167="",99)</f>
        <v>99</v>
      </c>
      <c r="AK167" s="50" t="s">
        <v>184</v>
      </c>
      <c r="AL167" s="50" t="s">
        <v>184</v>
      </c>
      <c r="AM167" s="117"/>
      <c r="AN167" s="48"/>
      <c r="AO167" s="48"/>
      <c r="AP167" s="48" t="str">
        <f>'4. Inköpsdata'!E167</f>
        <v>ST</v>
      </c>
      <c r="AQ167" s="51">
        <f>'4. Inköpsdata'!G167</f>
        <v>1</v>
      </c>
      <c r="AR167" s="27" t="str">
        <f>TRIM('APH Kategorichef'!N167)</f>
        <v/>
      </c>
      <c r="AS167" s="118"/>
      <c r="AT167" s="48" t="str">
        <f>LEFT('1. Artikeldata Grund'!H167,2)</f>
        <v>Vä</v>
      </c>
      <c r="AU167" s="27" t="str" cm="1">
        <f t="array" ref="AU167">_xlfn.IFS('1. Artikeldata Grund'!I167="","",'1. Artikeldata Grund'!I167=Tabeller!$I$3,"",'1. Artikeldata Grund'!I167=Tabeller!$I$4,"",'1. Artikeldata Grund'!I167=Tabeller!$I$5,LEFT('1. Artikeldata Grund'!I167,1),'1. Artikeldata Grund'!I167=Tabeller!$I$6,LEFT('1. Artikeldata Grund'!I167,1))</f>
        <v/>
      </c>
      <c r="AV167" s="27" t="str" cm="1">
        <f t="array" ref="AV167">_xlfn.IFS('1. Artikeldata Grund'!J167="","",'1. Artikeldata Grund'!J167=Tabeller!$J$3,"",'1. Artikeldata Grund'!J167=Tabeller!$J$4,"",'1. Artikeldata Grund'!J167=Tabeller!$J$5,LEFT('1. Artikeldata Grund'!J167,1),'1. Artikeldata Grund'!J167=Tabeller!$J$6,LEFT('1. Artikeldata Grund'!J167,1),'1. Artikeldata Grund'!J167=Tabeller!$J$7,LEFT('1. Artikeldata Grund'!J167,1))</f>
        <v/>
      </c>
      <c r="AW167" s="27"/>
      <c r="AX167" s="27">
        <f>IF('APH Kategorichef'!J167=Tabeller!$AH$4,2,1)</f>
        <v>1</v>
      </c>
      <c r="AY167" s="27" t="str" cm="1">
        <f t="array" ref="AY167">IF('APH Kategorichef'!J167=Tabeller!$AH$4,99,IFERROR(_xlfn.IFS('4. Inköpsdata'!L167=25%,41,'4. Inköpsdata'!L167=12%,42,'4. Inköpsdata'!L167=6%,43,'4. Inköpsdata'!L167="Momsfritt",38),""))</f>
        <v/>
      </c>
      <c r="AZ167" s="52" t="e">
        <f>IF('APH Kategorichef'!J167=Tabeller!$AH$4,'4. Inköpsdata'!J167,ROUND('APH Kategorichef'!AA167,2))</f>
        <v>#VALUE!</v>
      </c>
      <c r="BA167" s="52" t="e">
        <f>IF('APH Kategorichef'!J167=Tabeller!$AH$4,0.01,ROUND('4. Inköpsdata'!J167,2))</f>
        <v>#VALUE!</v>
      </c>
      <c r="BB167" s="27" t="str">
        <f>TRIM(RIGHT('1. Artikeldata Grund'!G167,2))</f>
        <v/>
      </c>
      <c r="BC167" s="136"/>
      <c r="BD167" s="48" t="s">
        <v>182</v>
      </c>
      <c r="BE167" s="119"/>
      <c r="BF167" s="50" t="s">
        <v>184</v>
      </c>
      <c r="BG167" s="136"/>
      <c r="BH167" s="52"/>
      <c r="BI167" s="52"/>
      <c r="BJ167" s="52"/>
      <c r="BK167" s="52"/>
      <c r="BL167" s="53" t="s">
        <v>185</v>
      </c>
      <c r="BM167" s="452" t="str">
        <f>TRIM('1. Artikeldata Grund'!D167)</f>
        <v/>
      </c>
    </row>
    <row r="168" spans="1:65" x14ac:dyDescent="0.25">
      <c r="A168" s="21">
        <v>164</v>
      </c>
      <c r="B168" s="528" t="str">
        <f>'APH Kategorichef'!H168</f>
        <v>Välj…</v>
      </c>
      <c r="C168" s="528" t="str">
        <f>'APH Kategorichef'!J168</f>
        <v>Välj…</v>
      </c>
      <c r="D168" s="46">
        <f>'APH Kategorichef'!D168</f>
        <v>0</v>
      </c>
      <c r="E168" s="47" t="str">
        <f>TRIM(LEFT('1. Artikeldata Grund'!E168,30))</f>
        <v/>
      </c>
      <c r="F168" s="404" t="str">
        <f>IFERROR(TRIM(RIGHT('1. Artikeldata Grund'!E168,LEN('1. Artikeldata Grund'!E168)-30)),"")</f>
        <v/>
      </c>
      <c r="G168" s="48" t="str">
        <f>TRIM('APH Kategorichef'!K168)</f>
        <v>Välj….</v>
      </c>
      <c r="H168" s="27">
        <f>'APH Kategorichef'!L168</f>
        <v>910</v>
      </c>
      <c r="I168" s="27">
        <v>99</v>
      </c>
      <c r="J168" s="117"/>
      <c r="K168" s="48" t="s">
        <v>181</v>
      </c>
      <c r="L168" s="48" t="str">
        <f>IF('APH MD APH Specifika'!BD168="J","J","N")</f>
        <v>N</v>
      </c>
      <c r="M168" s="118"/>
      <c r="N168" s="48" t="s">
        <v>182</v>
      </c>
      <c r="O168" s="119"/>
      <c r="P168" s="48" t="s">
        <v>183</v>
      </c>
      <c r="Q168" s="27">
        <v>0</v>
      </c>
      <c r="R168" s="117"/>
      <c r="S168" s="117"/>
      <c r="T168" s="117"/>
      <c r="U168" s="117"/>
      <c r="V168" s="117"/>
      <c r="W168" s="27">
        <v>1</v>
      </c>
      <c r="X168" s="27">
        <v>1</v>
      </c>
      <c r="Y168" s="48" t="s">
        <v>182</v>
      </c>
      <c r="Z168" s="48" t="s">
        <v>182</v>
      </c>
      <c r="AA168" s="48" t="s">
        <v>182</v>
      </c>
      <c r="AB168" s="119"/>
      <c r="AC168" s="119"/>
      <c r="AD168" s="119"/>
      <c r="AE168" s="119"/>
      <c r="AF168" s="119"/>
      <c r="AG168" s="119"/>
      <c r="AH168" s="48" t="s">
        <v>182</v>
      </c>
      <c r="AI168" s="27" t="str">
        <f>TRIM(LEFT('1. Artikeldata Grund'!G168,6))</f>
        <v/>
      </c>
      <c r="AJ168" s="491" cm="1">
        <f t="array" ref="AJ168">_xlfn.IFS(AV168="1",20,AV168="2",20,AV168="3",20,AV168="0",99,AV168="",99)</f>
        <v>99</v>
      </c>
      <c r="AK168" s="50" t="s">
        <v>184</v>
      </c>
      <c r="AL168" s="50" t="s">
        <v>184</v>
      </c>
      <c r="AM168" s="117"/>
      <c r="AN168" s="48"/>
      <c r="AO168" s="48"/>
      <c r="AP168" s="48" t="str">
        <f>'4. Inköpsdata'!E168</f>
        <v>ST</v>
      </c>
      <c r="AQ168" s="51">
        <f>'4. Inköpsdata'!G168</f>
        <v>1</v>
      </c>
      <c r="AR168" s="27" t="str">
        <f>TRIM('APH Kategorichef'!N168)</f>
        <v/>
      </c>
      <c r="AS168" s="118"/>
      <c r="AT168" s="48" t="str">
        <f>LEFT('1. Artikeldata Grund'!H168,2)</f>
        <v>Vä</v>
      </c>
      <c r="AU168" s="27" t="str" cm="1">
        <f t="array" ref="AU168">_xlfn.IFS('1. Artikeldata Grund'!I168="","",'1. Artikeldata Grund'!I168=Tabeller!$I$3,"",'1. Artikeldata Grund'!I168=Tabeller!$I$4,"",'1. Artikeldata Grund'!I168=Tabeller!$I$5,LEFT('1. Artikeldata Grund'!I168,1),'1. Artikeldata Grund'!I168=Tabeller!$I$6,LEFT('1. Artikeldata Grund'!I168,1))</f>
        <v/>
      </c>
      <c r="AV168" s="27" t="str" cm="1">
        <f t="array" ref="AV168">_xlfn.IFS('1. Artikeldata Grund'!J168="","",'1. Artikeldata Grund'!J168=Tabeller!$J$3,"",'1. Artikeldata Grund'!J168=Tabeller!$J$4,"",'1. Artikeldata Grund'!J168=Tabeller!$J$5,LEFT('1. Artikeldata Grund'!J168,1),'1. Artikeldata Grund'!J168=Tabeller!$J$6,LEFT('1. Artikeldata Grund'!J168,1),'1. Artikeldata Grund'!J168=Tabeller!$J$7,LEFT('1. Artikeldata Grund'!J168,1))</f>
        <v/>
      </c>
      <c r="AW168" s="27"/>
      <c r="AX168" s="27">
        <f>IF('APH Kategorichef'!J168=Tabeller!$AH$4,2,1)</f>
        <v>1</v>
      </c>
      <c r="AY168" s="27" t="str" cm="1">
        <f t="array" ref="AY168">IF('APH Kategorichef'!J168=Tabeller!$AH$4,99,IFERROR(_xlfn.IFS('4. Inköpsdata'!L168=25%,41,'4. Inköpsdata'!L168=12%,42,'4. Inköpsdata'!L168=6%,43,'4. Inköpsdata'!L168="Momsfritt",38),""))</f>
        <v/>
      </c>
      <c r="AZ168" s="52" t="e">
        <f>IF('APH Kategorichef'!J168=Tabeller!$AH$4,'4. Inköpsdata'!J168,ROUND('APH Kategorichef'!AA168,2))</f>
        <v>#VALUE!</v>
      </c>
      <c r="BA168" s="52" t="e">
        <f>IF('APH Kategorichef'!J168=Tabeller!$AH$4,0.01,ROUND('4. Inköpsdata'!J168,2))</f>
        <v>#VALUE!</v>
      </c>
      <c r="BB168" s="27" t="str">
        <f>TRIM(RIGHT('1. Artikeldata Grund'!G168,2))</f>
        <v/>
      </c>
      <c r="BC168" s="136"/>
      <c r="BD168" s="48" t="s">
        <v>182</v>
      </c>
      <c r="BE168" s="119"/>
      <c r="BF168" s="50" t="s">
        <v>184</v>
      </c>
      <c r="BG168" s="136"/>
      <c r="BH168" s="52"/>
      <c r="BI168" s="52"/>
      <c r="BJ168" s="52"/>
      <c r="BK168" s="52"/>
      <c r="BL168" s="53" t="s">
        <v>185</v>
      </c>
      <c r="BM168" s="452" t="str">
        <f>TRIM('1. Artikeldata Grund'!D168)</f>
        <v/>
      </c>
    </row>
    <row r="169" spans="1:65" x14ac:dyDescent="0.25">
      <c r="A169" s="21">
        <v>165</v>
      </c>
      <c r="B169" s="528" t="str">
        <f>'APH Kategorichef'!H169</f>
        <v>Välj…</v>
      </c>
      <c r="C169" s="528" t="str">
        <f>'APH Kategorichef'!J169</f>
        <v>Välj…</v>
      </c>
      <c r="D169" s="46">
        <f>'APH Kategorichef'!D169</f>
        <v>0</v>
      </c>
      <c r="E169" s="47" t="str">
        <f>TRIM(LEFT('1. Artikeldata Grund'!E169,30))</f>
        <v/>
      </c>
      <c r="F169" s="404" t="str">
        <f>IFERROR(TRIM(RIGHT('1. Artikeldata Grund'!E169,LEN('1. Artikeldata Grund'!E169)-30)),"")</f>
        <v/>
      </c>
      <c r="G169" s="48" t="str">
        <f>TRIM('APH Kategorichef'!K169)</f>
        <v>Välj….</v>
      </c>
      <c r="H169" s="27">
        <f>'APH Kategorichef'!L169</f>
        <v>910</v>
      </c>
      <c r="I169" s="27">
        <v>99</v>
      </c>
      <c r="J169" s="117"/>
      <c r="K169" s="48" t="s">
        <v>181</v>
      </c>
      <c r="L169" s="48" t="str">
        <f>IF('APH MD APH Specifika'!BD169="J","J","N")</f>
        <v>N</v>
      </c>
      <c r="M169" s="118"/>
      <c r="N169" s="48" t="s">
        <v>182</v>
      </c>
      <c r="O169" s="119"/>
      <c r="P169" s="48" t="s">
        <v>183</v>
      </c>
      <c r="Q169" s="27">
        <v>0</v>
      </c>
      <c r="R169" s="117"/>
      <c r="S169" s="117"/>
      <c r="T169" s="117"/>
      <c r="U169" s="117"/>
      <c r="V169" s="117"/>
      <c r="W169" s="27">
        <v>1</v>
      </c>
      <c r="X169" s="27">
        <v>1</v>
      </c>
      <c r="Y169" s="48" t="s">
        <v>182</v>
      </c>
      <c r="Z169" s="48" t="s">
        <v>182</v>
      </c>
      <c r="AA169" s="48" t="s">
        <v>182</v>
      </c>
      <c r="AB169" s="119"/>
      <c r="AC169" s="119"/>
      <c r="AD169" s="119"/>
      <c r="AE169" s="119"/>
      <c r="AF169" s="119"/>
      <c r="AG169" s="119"/>
      <c r="AH169" s="48" t="s">
        <v>182</v>
      </c>
      <c r="AI169" s="27" t="str">
        <f>TRIM(LEFT('1. Artikeldata Grund'!G169,6))</f>
        <v/>
      </c>
      <c r="AJ169" s="491" cm="1">
        <f t="array" ref="AJ169">_xlfn.IFS(AV169="1",20,AV169="2",20,AV169="3",20,AV169="0",99,AV169="",99)</f>
        <v>99</v>
      </c>
      <c r="AK169" s="50" t="s">
        <v>184</v>
      </c>
      <c r="AL169" s="50" t="s">
        <v>184</v>
      </c>
      <c r="AM169" s="117"/>
      <c r="AN169" s="48"/>
      <c r="AO169" s="48"/>
      <c r="AP169" s="48" t="str">
        <f>'4. Inköpsdata'!E169</f>
        <v>ST</v>
      </c>
      <c r="AQ169" s="51">
        <f>'4. Inköpsdata'!G169</f>
        <v>1</v>
      </c>
      <c r="AR169" s="27" t="str">
        <f>TRIM('APH Kategorichef'!N169)</f>
        <v/>
      </c>
      <c r="AS169" s="118"/>
      <c r="AT169" s="48" t="str">
        <f>LEFT('1. Artikeldata Grund'!H169,2)</f>
        <v>Vä</v>
      </c>
      <c r="AU169" s="27" t="str" cm="1">
        <f t="array" ref="AU169">_xlfn.IFS('1. Artikeldata Grund'!I169="","",'1. Artikeldata Grund'!I169=Tabeller!$I$3,"",'1. Artikeldata Grund'!I169=Tabeller!$I$4,"",'1. Artikeldata Grund'!I169=Tabeller!$I$5,LEFT('1. Artikeldata Grund'!I169,1),'1. Artikeldata Grund'!I169=Tabeller!$I$6,LEFT('1. Artikeldata Grund'!I169,1))</f>
        <v/>
      </c>
      <c r="AV169" s="27" t="str" cm="1">
        <f t="array" ref="AV169">_xlfn.IFS('1. Artikeldata Grund'!J169="","",'1. Artikeldata Grund'!J169=Tabeller!$J$3,"",'1. Artikeldata Grund'!J169=Tabeller!$J$4,"",'1. Artikeldata Grund'!J169=Tabeller!$J$5,LEFT('1. Artikeldata Grund'!J169,1),'1. Artikeldata Grund'!J169=Tabeller!$J$6,LEFT('1. Artikeldata Grund'!J169,1),'1. Artikeldata Grund'!J169=Tabeller!$J$7,LEFT('1. Artikeldata Grund'!J169,1))</f>
        <v/>
      </c>
      <c r="AW169" s="27"/>
      <c r="AX169" s="27">
        <f>IF('APH Kategorichef'!J169=Tabeller!$AH$4,2,1)</f>
        <v>1</v>
      </c>
      <c r="AY169" s="27" t="str" cm="1">
        <f t="array" ref="AY169">IF('APH Kategorichef'!J169=Tabeller!$AH$4,99,IFERROR(_xlfn.IFS('4. Inköpsdata'!L169=25%,41,'4. Inköpsdata'!L169=12%,42,'4. Inköpsdata'!L169=6%,43,'4. Inköpsdata'!L169="Momsfritt",38),""))</f>
        <v/>
      </c>
      <c r="AZ169" s="52" t="e">
        <f>IF('APH Kategorichef'!J169=Tabeller!$AH$4,'4. Inköpsdata'!J169,ROUND('APH Kategorichef'!AA169,2))</f>
        <v>#VALUE!</v>
      </c>
      <c r="BA169" s="52" t="e">
        <f>IF('APH Kategorichef'!J169=Tabeller!$AH$4,0.01,ROUND('4. Inköpsdata'!J169,2))</f>
        <v>#VALUE!</v>
      </c>
      <c r="BB169" s="27" t="str">
        <f>TRIM(RIGHT('1. Artikeldata Grund'!G169,2))</f>
        <v/>
      </c>
      <c r="BC169" s="136"/>
      <c r="BD169" s="48" t="s">
        <v>182</v>
      </c>
      <c r="BE169" s="119"/>
      <c r="BF169" s="50" t="s">
        <v>184</v>
      </c>
      <c r="BG169" s="136"/>
      <c r="BH169" s="52"/>
      <c r="BI169" s="52"/>
      <c r="BJ169" s="52"/>
      <c r="BK169" s="52"/>
      <c r="BL169" s="53" t="s">
        <v>185</v>
      </c>
      <c r="BM169" s="452" t="str">
        <f>TRIM('1. Artikeldata Grund'!D169)</f>
        <v/>
      </c>
    </row>
    <row r="170" spans="1:65" x14ac:dyDescent="0.25">
      <c r="A170" s="21">
        <v>166</v>
      </c>
      <c r="B170" s="528" t="str">
        <f>'APH Kategorichef'!H170</f>
        <v>Välj…</v>
      </c>
      <c r="C170" s="528" t="str">
        <f>'APH Kategorichef'!J170</f>
        <v>Välj…</v>
      </c>
      <c r="D170" s="46">
        <f>'APH Kategorichef'!D170</f>
        <v>0</v>
      </c>
      <c r="E170" s="47" t="str">
        <f>TRIM(LEFT('1. Artikeldata Grund'!E170,30))</f>
        <v/>
      </c>
      <c r="F170" s="404" t="str">
        <f>IFERROR(TRIM(RIGHT('1. Artikeldata Grund'!E170,LEN('1. Artikeldata Grund'!E170)-30)),"")</f>
        <v/>
      </c>
      <c r="G170" s="48" t="str">
        <f>TRIM('APH Kategorichef'!K170)</f>
        <v>Välj….</v>
      </c>
      <c r="H170" s="27">
        <f>'APH Kategorichef'!L170</f>
        <v>910</v>
      </c>
      <c r="I170" s="27">
        <v>99</v>
      </c>
      <c r="J170" s="117"/>
      <c r="K170" s="48" t="s">
        <v>181</v>
      </c>
      <c r="L170" s="48" t="str">
        <f>IF('APH MD APH Specifika'!BD170="J","J","N")</f>
        <v>N</v>
      </c>
      <c r="M170" s="118"/>
      <c r="N170" s="48" t="s">
        <v>182</v>
      </c>
      <c r="O170" s="119"/>
      <c r="P170" s="48" t="s">
        <v>183</v>
      </c>
      <c r="Q170" s="27">
        <v>0</v>
      </c>
      <c r="R170" s="117"/>
      <c r="S170" s="117"/>
      <c r="T170" s="117"/>
      <c r="U170" s="117"/>
      <c r="V170" s="117"/>
      <c r="W170" s="27">
        <v>1</v>
      </c>
      <c r="X170" s="27">
        <v>1</v>
      </c>
      <c r="Y170" s="48" t="s">
        <v>182</v>
      </c>
      <c r="Z170" s="48" t="s">
        <v>182</v>
      </c>
      <c r="AA170" s="48" t="s">
        <v>182</v>
      </c>
      <c r="AB170" s="119"/>
      <c r="AC170" s="119"/>
      <c r="AD170" s="119"/>
      <c r="AE170" s="119"/>
      <c r="AF170" s="119"/>
      <c r="AG170" s="119"/>
      <c r="AH170" s="48" t="s">
        <v>182</v>
      </c>
      <c r="AI170" s="27" t="str">
        <f>TRIM(LEFT('1. Artikeldata Grund'!G170,6))</f>
        <v/>
      </c>
      <c r="AJ170" s="491" cm="1">
        <f t="array" ref="AJ170">_xlfn.IFS(AV170="1",20,AV170="2",20,AV170="3",20,AV170="0",99,AV170="",99)</f>
        <v>99</v>
      </c>
      <c r="AK170" s="50" t="s">
        <v>184</v>
      </c>
      <c r="AL170" s="50" t="s">
        <v>184</v>
      </c>
      <c r="AM170" s="117"/>
      <c r="AN170" s="48"/>
      <c r="AO170" s="48"/>
      <c r="AP170" s="48" t="str">
        <f>'4. Inköpsdata'!E170</f>
        <v>ST</v>
      </c>
      <c r="AQ170" s="51">
        <f>'4. Inköpsdata'!G170</f>
        <v>1</v>
      </c>
      <c r="AR170" s="27" t="str">
        <f>TRIM('APH Kategorichef'!N170)</f>
        <v/>
      </c>
      <c r="AS170" s="118"/>
      <c r="AT170" s="48" t="str">
        <f>LEFT('1. Artikeldata Grund'!H170,2)</f>
        <v>Vä</v>
      </c>
      <c r="AU170" s="27" t="str" cm="1">
        <f t="array" ref="AU170">_xlfn.IFS('1. Artikeldata Grund'!I170="","",'1. Artikeldata Grund'!I170=Tabeller!$I$3,"",'1. Artikeldata Grund'!I170=Tabeller!$I$4,"",'1. Artikeldata Grund'!I170=Tabeller!$I$5,LEFT('1. Artikeldata Grund'!I170,1),'1. Artikeldata Grund'!I170=Tabeller!$I$6,LEFT('1. Artikeldata Grund'!I170,1))</f>
        <v/>
      </c>
      <c r="AV170" s="27" t="str" cm="1">
        <f t="array" ref="AV170">_xlfn.IFS('1. Artikeldata Grund'!J170="","",'1. Artikeldata Grund'!J170=Tabeller!$J$3,"",'1. Artikeldata Grund'!J170=Tabeller!$J$4,"",'1. Artikeldata Grund'!J170=Tabeller!$J$5,LEFT('1. Artikeldata Grund'!J170,1),'1. Artikeldata Grund'!J170=Tabeller!$J$6,LEFT('1. Artikeldata Grund'!J170,1),'1. Artikeldata Grund'!J170=Tabeller!$J$7,LEFT('1. Artikeldata Grund'!J170,1))</f>
        <v/>
      </c>
      <c r="AW170" s="27"/>
      <c r="AX170" s="27">
        <f>IF('APH Kategorichef'!J170=Tabeller!$AH$4,2,1)</f>
        <v>1</v>
      </c>
      <c r="AY170" s="27" t="str" cm="1">
        <f t="array" ref="AY170">IF('APH Kategorichef'!J170=Tabeller!$AH$4,99,IFERROR(_xlfn.IFS('4. Inköpsdata'!L170=25%,41,'4. Inköpsdata'!L170=12%,42,'4. Inköpsdata'!L170=6%,43,'4. Inköpsdata'!L170="Momsfritt",38),""))</f>
        <v/>
      </c>
      <c r="AZ170" s="52" t="e">
        <f>IF('APH Kategorichef'!J170=Tabeller!$AH$4,'4. Inköpsdata'!J170,ROUND('APH Kategorichef'!AA170,2))</f>
        <v>#VALUE!</v>
      </c>
      <c r="BA170" s="52" t="e">
        <f>IF('APH Kategorichef'!J170=Tabeller!$AH$4,0.01,ROUND('4. Inköpsdata'!J170,2))</f>
        <v>#VALUE!</v>
      </c>
      <c r="BB170" s="27" t="str">
        <f>TRIM(RIGHT('1. Artikeldata Grund'!G170,2))</f>
        <v/>
      </c>
      <c r="BC170" s="136"/>
      <c r="BD170" s="48" t="s">
        <v>182</v>
      </c>
      <c r="BE170" s="119"/>
      <c r="BF170" s="50" t="s">
        <v>184</v>
      </c>
      <c r="BG170" s="136"/>
      <c r="BH170" s="52"/>
      <c r="BI170" s="52"/>
      <c r="BJ170" s="52"/>
      <c r="BK170" s="52"/>
      <c r="BL170" s="53" t="s">
        <v>185</v>
      </c>
      <c r="BM170" s="452" t="str">
        <f>TRIM('1. Artikeldata Grund'!D170)</f>
        <v/>
      </c>
    </row>
    <row r="171" spans="1:65" x14ac:dyDescent="0.25">
      <c r="A171" s="21">
        <v>167</v>
      </c>
      <c r="B171" s="528" t="str">
        <f>'APH Kategorichef'!H171</f>
        <v>Välj…</v>
      </c>
      <c r="C171" s="528" t="str">
        <f>'APH Kategorichef'!J171</f>
        <v>Välj…</v>
      </c>
      <c r="D171" s="46">
        <f>'APH Kategorichef'!D171</f>
        <v>0</v>
      </c>
      <c r="E171" s="47" t="str">
        <f>TRIM(LEFT('1. Artikeldata Grund'!E171,30))</f>
        <v/>
      </c>
      <c r="F171" s="404" t="str">
        <f>IFERROR(TRIM(RIGHT('1. Artikeldata Grund'!E171,LEN('1. Artikeldata Grund'!E171)-30)),"")</f>
        <v/>
      </c>
      <c r="G171" s="48" t="str">
        <f>TRIM('APH Kategorichef'!K171)</f>
        <v>Välj….</v>
      </c>
      <c r="H171" s="27">
        <f>'APH Kategorichef'!L171</f>
        <v>910</v>
      </c>
      <c r="I171" s="27">
        <v>99</v>
      </c>
      <c r="J171" s="117"/>
      <c r="K171" s="48" t="s">
        <v>181</v>
      </c>
      <c r="L171" s="48" t="str">
        <f>IF('APH MD APH Specifika'!BD171="J","J","N")</f>
        <v>N</v>
      </c>
      <c r="M171" s="118"/>
      <c r="N171" s="48" t="s">
        <v>182</v>
      </c>
      <c r="O171" s="119"/>
      <c r="P171" s="48" t="s">
        <v>183</v>
      </c>
      <c r="Q171" s="27">
        <v>0</v>
      </c>
      <c r="R171" s="117"/>
      <c r="S171" s="117"/>
      <c r="T171" s="117"/>
      <c r="U171" s="117"/>
      <c r="V171" s="117"/>
      <c r="W171" s="27">
        <v>1</v>
      </c>
      <c r="X171" s="27">
        <v>1</v>
      </c>
      <c r="Y171" s="48" t="s">
        <v>182</v>
      </c>
      <c r="Z171" s="48" t="s">
        <v>182</v>
      </c>
      <c r="AA171" s="48" t="s">
        <v>182</v>
      </c>
      <c r="AB171" s="119"/>
      <c r="AC171" s="119"/>
      <c r="AD171" s="119"/>
      <c r="AE171" s="119"/>
      <c r="AF171" s="119"/>
      <c r="AG171" s="119"/>
      <c r="AH171" s="48" t="s">
        <v>182</v>
      </c>
      <c r="AI171" s="27" t="str">
        <f>TRIM(LEFT('1. Artikeldata Grund'!G171,6))</f>
        <v/>
      </c>
      <c r="AJ171" s="491" cm="1">
        <f t="array" ref="AJ171">_xlfn.IFS(AV171="1",20,AV171="2",20,AV171="3",20,AV171="0",99,AV171="",99)</f>
        <v>99</v>
      </c>
      <c r="AK171" s="50" t="s">
        <v>184</v>
      </c>
      <c r="AL171" s="50" t="s">
        <v>184</v>
      </c>
      <c r="AM171" s="117"/>
      <c r="AN171" s="48"/>
      <c r="AO171" s="48"/>
      <c r="AP171" s="48" t="str">
        <f>'4. Inköpsdata'!E171</f>
        <v>ST</v>
      </c>
      <c r="AQ171" s="51">
        <f>'4. Inköpsdata'!G171</f>
        <v>1</v>
      </c>
      <c r="AR171" s="27" t="str">
        <f>TRIM('APH Kategorichef'!N171)</f>
        <v/>
      </c>
      <c r="AS171" s="118"/>
      <c r="AT171" s="48" t="str">
        <f>LEFT('1. Artikeldata Grund'!H171,2)</f>
        <v>Vä</v>
      </c>
      <c r="AU171" s="27" t="str" cm="1">
        <f t="array" ref="AU171">_xlfn.IFS('1. Artikeldata Grund'!I171="","",'1. Artikeldata Grund'!I171=Tabeller!$I$3,"",'1. Artikeldata Grund'!I171=Tabeller!$I$4,"",'1. Artikeldata Grund'!I171=Tabeller!$I$5,LEFT('1. Artikeldata Grund'!I171,1),'1. Artikeldata Grund'!I171=Tabeller!$I$6,LEFT('1. Artikeldata Grund'!I171,1))</f>
        <v/>
      </c>
      <c r="AV171" s="27" t="str" cm="1">
        <f t="array" ref="AV171">_xlfn.IFS('1. Artikeldata Grund'!J171="","",'1. Artikeldata Grund'!J171=Tabeller!$J$3,"",'1. Artikeldata Grund'!J171=Tabeller!$J$4,"",'1. Artikeldata Grund'!J171=Tabeller!$J$5,LEFT('1. Artikeldata Grund'!J171,1),'1. Artikeldata Grund'!J171=Tabeller!$J$6,LEFT('1. Artikeldata Grund'!J171,1),'1. Artikeldata Grund'!J171=Tabeller!$J$7,LEFT('1. Artikeldata Grund'!J171,1))</f>
        <v/>
      </c>
      <c r="AW171" s="27"/>
      <c r="AX171" s="27">
        <f>IF('APH Kategorichef'!J171=Tabeller!$AH$4,2,1)</f>
        <v>1</v>
      </c>
      <c r="AY171" s="27" t="str" cm="1">
        <f t="array" ref="AY171">IF('APH Kategorichef'!J171=Tabeller!$AH$4,99,IFERROR(_xlfn.IFS('4. Inköpsdata'!L171=25%,41,'4. Inköpsdata'!L171=12%,42,'4. Inköpsdata'!L171=6%,43,'4. Inköpsdata'!L171="Momsfritt",38),""))</f>
        <v/>
      </c>
      <c r="AZ171" s="52" t="e">
        <f>IF('APH Kategorichef'!J171=Tabeller!$AH$4,'4. Inköpsdata'!J171,ROUND('APH Kategorichef'!AA171,2))</f>
        <v>#VALUE!</v>
      </c>
      <c r="BA171" s="52" t="e">
        <f>IF('APH Kategorichef'!J171=Tabeller!$AH$4,0.01,ROUND('4. Inköpsdata'!J171,2))</f>
        <v>#VALUE!</v>
      </c>
      <c r="BB171" s="27" t="str">
        <f>TRIM(RIGHT('1. Artikeldata Grund'!G171,2))</f>
        <v/>
      </c>
      <c r="BC171" s="136"/>
      <c r="BD171" s="48" t="s">
        <v>182</v>
      </c>
      <c r="BE171" s="119"/>
      <c r="BF171" s="50" t="s">
        <v>184</v>
      </c>
      <c r="BG171" s="136"/>
      <c r="BH171" s="52"/>
      <c r="BI171" s="52"/>
      <c r="BJ171" s="52"/>
      <c r="BK171" s="52"/>
      <c r="BL171" s="53" t="s">
        <v>185</v>
      </c>
      <c r="BM171" s="452" t="str">
        <f>TRIM('1. Artikeldata Grund'!D171)</f>
        <v/>
      </c>
    </row>
    <row r="172" spans="1:65" x14ac:dyDescent="0.25">
      <c r="A172" s="21">
        <v>168</v>
      </c>
      <c r="B172" s="528" t="str">
        <f>'APH Kategorichef'!H172</f>
        <v>Välj…</v>
      </c>
      <c r="C172" s="528" t="str">
        <f>'APH Kategorichef'!J172</f>
        <v>Välj…</v>
      </c>
      <c r="D172" s="46">
        <f>'APH Kategorichef'!D172</f>
        <v>0</v>
      </c>
      <c r="E172" s="47" t="str">
        <f>TRIM(LEFT('1. Artikeldata Grund'!E172,30))</f>
        <v/>
      </c>
      <c r="F172" s="404" t="str">
        <f>IFERROR(TRIM(RIGHT('1. Artikeldata Grund'!E172,LEN('1. Artikeldata Grund'!E172)-30)),"")</f>
        <v/>
      </c>
      <c r="G172" s="48" t="str">
        <f>TRIM('APH Kategorichef'!K172)</f>
        <v>Välj….</v>
      </c>
      <c r="H172" s="27">
        <f>'APH Kategorichef'!L172</f>
        <v>910</v>
      </c>
      <c r="I172" s="27">
        <v>99</v>
      </c>
      <c r="J172" s="117"/>
      <c r="K172" s="48" t="s">
        <v>181</v>
      </c>
      <c r="L172" s="48" t="str">
        <f>IF('APH MD APH Specifika'!BD172="J","J","N")</f>
        <v>N</v>
      </c>
      <c r="M172" s="118"/>
      <c r="N172" s="48" t="s">
        <v>182</v>
      </c>
      <c r="O172" s="119"/>
      <c r="P172" s="48" t="s">
        <v>183</v>
      </c>
      <c r="Q172" s="27">
        <v>0</v>
      </c>
      <c r="R172" s="117"/>
      <c r="S172" s="117"/>
      <c r="T172" s="117"/>
      <c r="U172" s="117"/>
      <c r="V172" s="117"/>
      <c r="W172" s="27">
        <v>1</v>
      </c>
      <c r="X172" s="27">
        <v>1</v>
      </c>
      <c r="Y172" s="48" t="s">
        <v>182</v>
      </c>
      <c r="Z172" s="48" t="s">
        <v>182</v>
      </c>
      <c r="AA172" s="48" t="s">
        <v>182</v>
      </c>
      <c r="AB172" s="119"/>
      <c r="AC172" s="119"/>
      <c r="AD172" s="119"/>
      <c r="AE172" s="119"/>
      <c r="AF172" s="119"/>
      <c r="AG172" s="119"/>
      <c r="AH172" s="48" t="s">
        <v>182</v>
      </c>
      <c r="AI172" s="27" t="str">
        <f>TRIM(LEFT('1. Artikeldata Grund'!G172,6))</f>
        <v/>
      </c>
      <c r="AJ172" s="491" cm="1">
        <f t="array" ref="AJ172">_xlfn.IFS(AV172="1",20,AV172="2",20,AV172="3",20,AV172="0",99,AV172="",99)</f>
        <v>99</v>
      </c>
      <c r="AK172" s="50" t="s">
        <v>184</v>
      </c>
      <c r="AL172" s="50" t="s">
        <v>184</v>
      </c>
      <c r="AM172" s="117"/>
      <c r="AN172" s="48"/>
      <c r="AO172" s="48"/>
      <c r="AP172" s="48" t="str">
        <f>'4. Inköpsdata'!E172</f>
        <v>ST</v>
      </c>
      <c r="AQ172" s="51">
        <f>'4. Inköpsdata'!G172</f>
        <v>1</v>
      </c>
      <c r="AR172" s="27" t="str">
        <f>TRIM('APH Kategorichef'!N172)</f>
        <v/>
      </c>
      <c r="AS172" s="118"/>
      <c r="AT172" s="48" t="str">
        <f>LEFT('1. Artikeldata Grund'!H172,2)</f>
        <v>Vä</v>
      </c>
      <c r="AU172" s="27" t="str" cm="1">
        <f t="array" ref="AU172">_xlfn.IFS('1. Artikeldata Grund'!I172="","",'1. Artikeldata Grund'!I172=Tabeller!$I$3,"",'1. Artikeldata Grund'!I172=Tabeller!$I$4,"",'1. Artikeldata Grund'!I172=Tabeller!$I$5,LEFT('1. Artikeldata Grund'!I172,1),'1. Artikeldata Grund'!I172=Tabeller!$I$6,LEFT('1. Artikeldata Grund'!I172,1))</f>
        <v/>
      </c>
      <c r="AV172" s="27" t="str" cm="1">
        <f t="array" ref="AV172">_xlfn.IFS('1. Artikeldata Grund'!J172="","",'1. Artikeldata Grund'!J172=Tabeller!$J$3,"",'1. Artikeldata Grund'!J172=Tabeller!$J$4,"",'1. Artikeldata Grund'!J172=Tabeller!$J$5,LEFT('1. Artikeldata Grund'!J172,1),'1. Artikeldata Grund'!J172=Tabeller!$J$6,LEFT('1. Artikeldata Grund'!J172,1),'1. Artikeldata Grund'!J172=Tabeller!$J$7,LEFT('1. Artikeldata Grund'!J172,1))</f>
        <v/>
      </c>
      <c r="AW172" s="27"/>
      <c r="AX172" s="27">
        <f>IF('APH Kategorichef'!J172=Tabeller!$AH$4,2,1)</f>
        <v>1</v>
      </c>
      <c r="AY172" s="27" t="str" cm="1">
        <f t="array" ref="AY172">IF('APH Kategorichef'!J172=Tabeller!$AH$4,99,IFERROR(_xlfn.IFS('4. Inköpsdata'!L172=25%,41,'4. Inköpsdata'!L172=12%,42,'4. Inköpsdata'!L172=6%,43,'4. Inköpsdata'!L172="Momsfritt",38),""))</f>
        <v/>
      </c>
      <c r="AZ172" s="52" t="e">
        <f>IF('APH Kategorichef'!J172=Tabeller!$AH$4,'4. Inköpsdata'!J172,ROUND('APH Kategorichef'!AA172,2))</f>
        <v>#VALUE!</v>
      </c>
      <c r="BA172" s="52" t="e">
        <f>IF('APH Kategorichef'!J172=Tabeller!$AH$4,0.01,ROUND('4. Inköpsdata'!J172,2))</f>
        <v>#VALUE!</v>
      </c>
      <c r="BB172" s="27" t="str">
        <f>TRIM(RIGHT('1. Artikeldata Grund'!G172,2))</f>
        <v/>
      </c>
      <c r="BC172" s="136"/>
      <c r="BD172" s="48" t="s">
        <v>182</v>
      </c>
      <c r="BE172" s="119"/>
      <c r="BF172" s="50" t="s">
        <v>184</v>
      </c>
      <c r="BG172" s="136"/>
      <c r="BH172" s="52"/>
      <c r="BI172" s="52"/>
      <c r="BJ172" s="52"/>
      <c r="BK172" s="52"/>
      <c r="BL172" s="53" t="s">
        <v>185</v>
      </c>
      <c r="BM172" s="452" t="str">
        <f>TRIM('1. Artikeldata Grund'!D172)</f>
        <v/>
      </c>
    </row>
    <row r="173" spans="1:65" x14ac:dyDescent="0.25">
      <c r="A173" s="21">
        <v>169</v>
      </c>
      <c r="B173" s="528" t="str">
        <f>'APH Kategorichef'!H173</f>
        <v>Välj…</v>
      </c>
      <c r="C173" s="528" t="str">
        <f>'APH Kategorichef'!J173</f>
        <v>Välj…</v>
      </c>
      <c r="D173" s="46">
        <f>'APH Kategorichef'!D173</f>
        <v>0</v>
      </c>
      <c r="E173" s="47" t="str">
        <f>TRIM(LEFT('1. Artikeldata Grund'!E173,30))</f>
        <v/>
      </c>
      <c r="F173" s="404" t="str">
        <f>IFERROR(TRIM(RIGHT('1. Artikeldata Grund'!E173,LEN('1. Artikeldata Grund'!E173)-30)),"")</f>
        <v/>
      </c>
      <c r="G173" s="48" t="str">
        <f>TRIM('APH Kategorichef'!K173)</f>
        <v>Välj….</v>
      </c>
      <c r="H173" s="27">
        <f>'APH Kategorichef'!L173</f>
        <v>910</v>
      </c>
      <c r="I173" s="27">
        <v>99</v>
      </c>
      <c r="J173" s="117"/>
      <c r="K173" s="48" t="s">
        <v>181</v>
      </c>
      <c r="L173" s="48" t="str">
        <f>IF('APH MD APH Specifika'!BD173="J","J","N")</f>
        <v>N</v>
      </c>
      <c r="M173" s="118"/>
      <c r="N173" s="48" t="s">
        <v>182</v>
      </c>
      <c r="O173" s="119"/>
      <c r="P173" s="48" t="s">
        <v>183</v>
      </c>
      <c r="Q173" s="27">
        <v>0</v>
      </c>
      <c r="R173" s="117"/>
      <c r="S173" s="117"/>
      <c r="T173" s="117"/>
      <c r="U173" s="117"/>
      <c r="V173" s="117"/>
      <c r="W173" s="27">
        <v>1</v>
      </c>
      <c r="X173" s="27">
        <v>1</v>
      </c>
      <c r="Y173" s="48" t="s">
        <v>182</v>
      </c>
      <c r="Z173" s="48" t="s">
        <v>182</v>
      </c>
      <c r="AA173" s="48" t="s">
        <v>182</v>
      </c>
      <c r="AB173" s="119"/>
      <c r="AC173" s="119"/>
      <c r="AD173" s="119"/>
      <c r="AE173" s="119"/>
      <c r="AF173" s="119"/>
      <c r="AG173" s="119"/>
      <c r="AH173" s="48" t="s">
        <v>182</v>
      </c>
      <c r="AI173" s="27" t="str">
        <f>TRIM(LEFT('1. Artikeldata Grund'!G173,6))</f>
        <v/>
      </c>
      <c r="AJ173" s="491" cm="1">
        <f t="array" ref="AJ173">_xlfn.IFS(AV173="1",20,AV173="2",20,AV173="3",20,AV173="0",99,AV173="",99)</f>
        <v>99</v>
      </c>
      <c r="AK173" s="50" t="s">
        <v>184</v>
      </c>
      <c r="AL173" s="50" t="s">
        <v>184</v>
      </c>
      <c r="AM173" s="117"/>
      <c r="AN173" s="48"/>
      <c r="AO173" s="48"/>
      <c r="AP173" s="48" t="str">
        <f>'4. Inköpsdata'!E173</f>
        <v>ST</v>
      </c>
      <c r="AQ173" s="51">
        <f>'4. Inköpsdata'!G173</f>
        <v>1</v>
      </c>
      <c r="AR173" s="27" t="str">
        <f>TRIM('APH Kategorichef'!N173)</f>
        <v/>
      </c>
      <c r="AS173" s="118"/>
      <c r="AT173" s="48" t="str">
        <f>LEFT('1. Artikeldata Grund'!H173,2)</f>
        <v>Vä</v>
      </c>
      <c r="AU173" s="27" t="str" cm="1">
        <f t="array" ref="AU173">_xlfn.IFS('1. Artikeldata Grund'!I173="","",'1. Artikeldata Grund'!I173=Tabeller!$I$3,"",'1. Artikeldata Grund'!I173=Tabeller!$I$4,"",'1. Artikeldata Grund'!I173=Tabeller!$I$5,LEFT('1. Artikeldata Grund'!I173,1),'1. Artikeldata Grund'!I173=Tabeller!$I$6,LEFT('1. Artikeldata Grund'!I173,1))</f>
        <v/>
      </c>
      <c r="AV173" s="27" t="str" cm="1">
        <f t="array" ref="AV173">_xlfn.IFS('1. Artikeldata Grund'!J173="","",'1. Artikeldata Grund'!J173=Tabeller!$J$3,"",'1. Artikeldata Grund'!J173=Tabeller!$J$4,"",'1. Artikeldata Grund'!J173=Tabeller!$J$5,LEFT('1. Artikeldata Grund'!J173,1),'1. Artikeldata Grund'!J173=Tabeller!$J$6,LEFT('1. Artikeldata Grund'!J173,1),'1. Artikeldata Grund'!J173=Tabeller!$J$7,LEFT('1. Artikeldata Grund'!J173,1))</f>
        <v/>
      </c>
      <c r="AW173" s="27"/>
      <c r="AX173" s="27">
        <f>IF('APH Kategorichef'!J173=Tabeller!$AH$4,2,1)</f>
        <v>1</v>
      </c>
      <c r="AY173" s="27" t="str" cm="1">
        <f t="array" ref="AY173">IF('APH Kategorichef'!J173=Tabeller!$AH$4,99,IFERROR(_xlfn.IFS('4. Inköpsdata'!L173=25%,41,'4. Inköpsdata'!L173=12%,42,'4. Inköpsdata'!L173=6%,43,'4. Inköpsdata'!L173="Momsfritt",38),""))</f>
        <v/>
      </c>
      <c r="AZ173" s="52" t="e">
        <f>IF('APH Kategorichef'!J173=Tabeller!$AH$4,'4. Inköpsdata'!J173,ROUND('APH Kategorichef'!AA173,2))</f>
        <v>#VALUE!</v>
      </c>
      <c r="BA173" s="52" t="e">
        <f>IF('APH Kategorichef'!J173=Tabeller!$AH$4,0.01,ROUND('4. Inköpsdata'!J173,2))</f>
        <v>#VALUE!</v>
      </c>
      <c r="BB173" s="27" t="str">
        <f>TRIM(RIGHT('1. Artikeldata Grund'!G173,2))</f>
        <v/>
      </c>
      <c r="BC173" s="136"/>
      <c r="BD173" s="48" t="s">
        <v>182</v>
      </c>
      <c r="BE173" s="119"/>
      <c r="BF173" s="50" t="s">
        <v>184</v>
      </c>
      <c r="BG173" s="136"/>
      <c r="BH173" s="52"/>
      <c r="BI173" s="52"/>
      <c r="BJ173" s="52"/>
      <c r="BK173" s="52"/>
      <c r="BL173" s="53" t="s">
        <v>185</v>
      </c>
      <c r="BM173" s="452" t="str">
        <f>TRIM('1. Artikeldata Grund'!D173)</f>
        <v/>
      </c>
    </row>
    <row r="174" spans="1:65" x14ac:dyDescent="0.25">
      <c r="A174" s="21">
        <v>170</v>
      </c>
      <c r="B174" s="528" t="str">
        <f>'APH Kategorichef'!H174</f>
        <v>Välj…</v>
      </c>
      <c r="C174" s="528" t="str">
        <f>'APH Kategorichef'!J174</f>
        <v>Välj…</v>
      </c>
      <c r="D174" s="46">
        <f>'APH Kategorichef'!D174</f>
        <v>0</v>
      </c>
      <c r="E174" s="47" t="str">
        <f>TRIM(LEFT('1. Artikeldata Grund'!E174,30))</f>
        <v/>
      </c>
      <c r="F174" s="404" t="str">
        <f>IFERROR(TRIM(RIGHT('1. Artikeldata Grund'!E174,LEN('1. Artikeldata Grund'!E174)-30)),"")</f>
        <v/>
      </c>
      <c r="G174" s="48" t="str">
        <f>TRIM('APH Kategorichef'!K174)</f>
        <v>Välj….</v>
      </c>
      <c r="H174" s="27">
        <f>'APH Kategorichef'!L174</f>
        <v>910</v>
      </c>
      <c r="I174" s="27">
        <v>99</v>
      </c>
      <c r="J174" s="117"/>
      <c r="K174" s="48" t="s">
        <v>181</v>
      </c>
      <c r="L174" s="48" t="str">
        <f>IF('APH MD APH Specifika'!BD174="J","J","N")</f>
        <v>N</v>
      </c>
      <c r="M174" s="118"/>
      <c r="N174" s="48" t="s">
        <v>182</v>
      </c>
      <c r="O174" s="119"/>
      <c r="P174" s="48" t="s">
        <v>183</v>
      </c>
      <c r="Q174" s="27">
        <v>0</v>
      </c>
      <c r="R174" s="117"/>
      <c r="S174" s="117"/>
      <c r="T174" s="117"/>
      <c r="U174" s="117"/>
      <c r="V174" s="117"/>
      <c r="W174" s="27">
        <v>1</v>
      </c>
      <c r="X174" s="27">
        <v>1</v>
      </c>
      <c r="Y174" s="48" t="s">
        <v>182</v>
      </c>
      <c r="Z174" s="48" t="s">
        <v>182</v>
      </c>
      <c r="AA174" s="48" t="s">
        <v>182</v>
      </c>
      <c r="AB174" s="119"/>
      <c r="AC174" s="119"/>
      <c r="AD174" s="119"/>
      <c r="AE174" s="119"/>
      <c r="AF174" s="119"/>
      <c r="AG174" s="119"/>
      <c r="AH174" s="48" t="s">
        <v>182</v>
      </c>
      <c r="AI174" s="27" t="str">
        <f>TRIM(LEFT('1. Artikeldata Grund'!G174,6))</f>
        <v/>
      </c>
      <c r="AJ174" s="491" cm="1">
        <f t="array" ref="AJ174">_xlfn.IFS(AV174="1",20,AV174="2",20,AV174="3",20,AV174="0",99,AV174="",99)</f>
        <v>99</v>
      </c>
      <c r="AK174" s="50" t="s">
        <v>184</v>
      </c>
      <c r="AL174" s="50" t="s">
        <v>184</v>
      </c>
      <c r="AM174" s="117"/>
      <c r="AN174" s="48"/>
      <c r="AO174" s="48"/>
      <c r="AP174" s="48" t="str">
        <f>'4. Inköpsdata'!E174</f>
        <v>ST</v>
      </c>
      <c r="AQ174" s="51">
        <f>'4. Inköpsdata'!G174</f>
        <v>1</v>
      </c>
      <c r="AR174" s="27" t="str">
        <f>TRIM('APH Kategorichef'!N174)</f>
        <v/>
      </c>
      <c r="AS174" s="118"/>
      <c r="AT174" s="48" t="str">
        <f>LEFT('1. Artikeldata Grund'!H174,2)</f>
        <v>Vä</v>
      </c>
      <c r="AU174" s="27" t="str" cm="1">
        <f t="array" ref="AU174">_xlfn.IFS('1. Artikeldata Grund'!I174="","",'1. Artikeldata Grund'!I174=Tabeller!$I$3,"",'1. Artikeldata Grund'!I174=Tabeller!$I$4,"",'1. Artikeldata Grund'!I174=Tabeller!$I$5,LEFT('1. Artikeldata Grund'!I174,1),'1. Artikeldata Grund'!I174=Tabeller!$I$6,LEFT('1. Artikeldata Grund'!I174,1))</f>
        <v/>
      </c>
      <c r="AV174" s="27" t="str" cm="1">
        <f t="array" ref="AV174">_xlfn.IFS('1. Artikeldata Grund'!J174="","",'1. Artikeldata Grund'!J174=Tabeller!$J$3,"",'1. Artikeldata Grund'!J174=Tabeller!$J$4,"",'1. Artikeldata Grund'!J174=Tabeller!$J$5,LEFT('1. Artikeldata Grund'!J174,1),'1. Artikeldata Grund'!J174=Tabeller!$J$6,LEFT('1. Artikeldata Grund'!J174,1),'1. Artikeldata Grund'!J174=Tabeller!$J$7,LEFT('1. Artikeldata Grund'!J174,1))</f>
        <v/>
      </c>
      <c r="AW174" s="27"/>
      <c r="AX174" s="27">
        <f>IF('APH Kategorichef'!J174=Tabeller!$AH$4,2,1)</f>
        <v>1</v>
      </c>
      <c r="AY174" s="27" t="str" cm="1">
        <f t="array" ref="AY174">IF('APH Kategorichef'!J174=Tabeller!$AH$4,99,IFERROR(_xlfn.IFS('4. Inköpsdata'!L174=25%,41,'4. Inköpsdata'!L174=12%,42,'4. Inköpsdata'!L174=6%,43,'4. Inköpsdata'!L174="Momsfritt",38),""))</f>
        <v/>
      </c>
      <c r="AZ174" s="52" t="e">
        <f>IF('APH Kategorichef'!J174=Tabeller!$AH$4,'4. Inköpsdata'!J174,ROUND('APH Kategorichef'!AA174,2))</f>
        <v>#VALUE!</v>
      </c>
      <c r="BA174" s="52" t="e">
        <f>IF('APH Kategorichef'!J174=Tabeller!$AH$4,0.01,ROUND('4. Inköpsdata'!J174,2))</f>
        <v>#VALUE!</v>
      </c>
      <c r="BB174" s="27" t="str">
        <f>TRIM(RIGHT('1. Artikeldata Grund'!G174,2))</f>
        <v/>
      </c>
      <c r="BC174" s="136"/>
      <c r="BD174" s="48" t="s">
        <v>182</v>
      </c>
      <c r="BE174" s="119"/>
      <c r="BF174" s="50" t="s">
        <v>184</v>
      </c>
      <c r="BG174" s="136"/>
      <c r="BH174" s="52"/>
      <c r="BI174" s="52"/>
      <c r="BJ174" s="52"/>
      <c r="BK174" s="52"/>
      <c r="BL174" s="53" t="s">
        <v>185</v>
      </c>
      <c r="BM174" s="452" t="str">
        <f>TRIM('1. Artikeldata Grund'!D174)</f>
        <v/>
      </c>
    </row>
    <row r="175" spans="1:65" x14ac:dyDescent="0.25">
      <c r="A175" s="21">
        <v>171</v>
      </c>
      <c r="B175" s="528" t="str">
        <f>'APH Kategorichef'!H175</f>
        <v>Välj…</v>
      </c>
      <c r="C175" s="528" t="str">
        <f>'APH Kategorichef'!J175</f>
        <v>Välj…</v>
      </c>
      <c r="D175" s="46">
        <f>'APH Kategorichef'!D175</f>
        <v>0</v>
      </c>
      <c r="E175" s="47" t="str">
        <f>TRIM(LEFT('1. Artikeldata Grund'!E175,30))</f>
        <v/>
      </c>
      <c r="F175" s="404" t="str">
        <f>IFERROR(TRIM(RIGHT('1. Artikeldata Grund'!E175,LEN('1. Artikeldata Grund'!E175)-30)),"")</f>
        <v/>
      </c>
      <c r="G175" s="48" t="str">
        <f>TRIM('APH Kategorichef'!K175)</f>
        <v>Välj….</v>
      </c>
      <c r="H175" s="27">
        <f>'APH Kategorichef'!L175</f>
        <v>910</v>
      </c>
      <c r="I175" s="27">
        <v>99</v>
      </c>
      <c r="J175" s="117"/>
      <c r="K175" s="48" t="s">
        <v>181</v>
      </c>
      <c r="L175" s="48" t="str">
        <f>IF('APH MD APH Specifika'!BD175="J","J","N")</f>
        <v>N</v>
      </c>
      <c r="M175" s="118"/>
      <c r="N175" s="48" t="s">
        <v>182</v>
      </c>
      <c r="O175" s="119"/>
      <c r="P175" s="48" t="s">
        <v>183</v>
      </c>
      <c r="Q175" s="27">
        <v>0</v>
      </c>
      <c r="R175" s="117"/>
      <c r="S175" s="117"/>
      <c r="T175" s="117"/>
      <c r="U175" s="117"/>
      <c r="V175" s="117"/>
      <c r="W175" s="27">
        <v>1</v>
      </c>
      <c r="X175" s="27">
        <v>1</v>
      </c>
      <c r="Y175" s="48" t="s">
        <v>182</v>
      </c>
      <c r="Z175" s="48" t="s">
        <v>182</v>
      </c>
      <c r="AA175" s="48" t="s">
        <v>182</v>
      </c>
      <c r="AB175" s="119"/>
      <c r="AC175" s="119"/>
      <c r="AD175" s="119"/>
      <c r="AE175" s="119"/>
      <c r="AF175" s="119"/>
      <c r="AG175" s="119"/>
      <c r="AH175" s="48" t="s">
        <v>182</v>
      </c>
      <c r="AI175" s="27" t="str">
        <f>TRIM(LEFT('1. Artikeldata Grund'!G175,6))</f>
        <v/>
      </c>
      <c r="AJ175" s="491" cm="1">
        <f t="array" ref="AJ175">_xlfn.IFS(AV175="1",20,AV175="2",20,AV175="3",20,AV175="0",99,AV175="",99)</f>
        <v>99</v>
      </c>
      <c r="AK175" s="50" t="s">
        <v>184</v>
      </c>
      <c r="AL175" s="50" t="s">
        <v>184</v>
      </c>
      <c r="AM175" s="117"/>
      <c r="AN175" s="48"/>
      <c r="AO175" s="48"/>
      <c r="AP175" s="48" t="str">
        <f>'4. Inköpsdata'!E175</f>
        <v>ST</v>
      </c>
      <c r="AQ175" s="51">
        <f>'4. Inköpsdata'!G175</f>
        <v>1</v>
      </c>
      <c r="AR175" s="27" t="str">
        <f>TRIM('APH Kategorichef'!N175)</f>
        <v/>
      </c>
      <c r="AS175" s="118"/>
      <c r="AT175" s="48" t="str">
        <f>LEFT('1. Artikeldata Grund'!H175,2)</f>
        <v>Vä</v>
      </c>
      <c r="AU175" s="27" t="str" cm="1">
        <f t="array" ref="AU175">_xlfn.IFS('1. Artikeldata Grund'!I175="","",'1. Artikeldata Grund'!I175=Tabeller!$I$3,"",'1. Artikeldata Grund'!I175=Tabeller!$I$4,"",'1. Artikeldata Grund'!I175=Tabeller!$I$5,LEFT('1. Artikeldata Grund'!I175,1),'1. Artikeldata Grund'!I175=Tabeller!$I$6,LEFT('1. Artikeldata Grund'!I175,1))</f>
        <v/>
      </c>
      <c r="AV175" s="27" t="str" cm="1">
        <f t="array" ref="AV175">_xlfn.IFS('1. Artikeldata Grund'!J175="","",'1. Artikeldata Grund'!J175=Tabeller!$J$3,"",'1. Artikeldata Grund'!J175=Tabeller!$J$4,"",'1. Artikeldata Grund'!J175=Tabeller!$J$5,LEFT('1. Artikeldata Grund'!J175,1),'1. Artikeldata Grund'!J175=Tabeller!$J$6,LEFT('1. Artikeldata Grund'!J175,1),'1. Artikeldata Grund'!J175=Tabeller!$J$7,LEFT('1. Artikeldata Grund'!J175,1))</f>
        <v/>
      </c>
      <c r="AW175" s="27"/>
      <c r="AX175" s="27">
        <f>IF('APH Kategorichef'!J175=Tabeller!$AH$4,2,1)</f>
        <v>1</v>
      </c>
      <c r="AY175" s="27" t="str" cm="1">
        <f t="array" ref="AY175">IF('APH Kategorichef'!J175=Tabeller!$AH$4,99,IFERROR(_xlfn.IFS('4. Inköpsdata'!L175=25%,41,'4. Inköpsdata'!L175=12%,42,'4. Inköpsdata'!L175=6%,43,'4. Inköpsdata'!L175="Momsfritt",38),""))</f>
        <v/>
      </c>
      <c r="AZ175" s="52" t="e">
        <f>IF('APH Kategorichef'!J175=Tabeller!$AH$4,'4. Inköpsdata'!J175,ROUND('APH Kategorichef'!AA175,2))</f>
        <v>#VALUE!</v>
      </c>
      <c r="BA175" s="52" t="e">
        <f>IF('APH Kategorichef'!J175=Tabeller!$AH$4,0.01,ROUND('4. Inköpsdata'!J175,2))</f>
        <v>#VALUE!</v>
      </c>
      <c r="BB175" s="27" t="str">
        <f>TRIM(RIGHT('1. Artikeldata Grund'!G175,2))</f>
        <v/>
      </c>
      <c r="BC175" s="136"/>
      <c r="BD175" s="48" t="s">
        <v>182</v>
      </c>
      <c r="BE175" s="119"/>
      <c r="BF175" s="50" t="s">
        <v>184</v>
      </c>
      <c r="BG175" s="136"/>
      <c r="BH175" s="52"/>
      <c r="BI175" s="52"/>
      <c r="BJ175" s="52"/>
      <c r="BK175" s="52"/>
      <c r="BL175" s="53" t="s">
        <v>185</v>
      </c>
      <c r="BM175" s="452" t="str">
        <f>TRIM('1. Artikeldata Grund'!D175)</f>
        <v/>
      </c>
    </row>
    <row r="176" spans="1:65" x14ac:dyDescent="0.25">
      <c r="A176" s="21">
        <v>172</v>
      </c>
      <c r="B176" s="528" t="str">
        <f>'APH Kategorichef'!H176</f>
        <v>Välj…</v>
      </c>
      <c r="C176" s="528" t="str">
        <f>'APH Kategorichef'!J176</f>
        <v>Välj…</v>
      </c>
      <c r="D176" s="46">
        <f>'APH Kategorichef'!D176</f>
        <v>0</v>
      </c>
      <c r="E176" s="47" t="str">
        <f>TRIM(LEFT('1. Artikeldata Grund'!E176,30))</f>
        <v/>
      </c>
      <c r="F176" s="404" t="str">
        <f>IFERROR(TRIM(RIGHT('1. Artikeldata Grund'!E176,LEN('1. Artikeldata Grund'!E176)-30)),"")</f>
        <v/>
      </c>
      <c r="G176" s="48" t="str">
        <f>TRIM('APH Kategorichef'!K176)</f>
        <v>Välj….</v>
      </c>
      <c r="H176" s="27">
        <f>'APH Kategorichef'!L176</f>
        <v>910</v>
      </c>
      <c r="I176" s="27">
        <v>99</v>
      </c>
      <c r="J176" s="117"/>
      <c r="K176" s="48" t="s">
        <v>181</v>
      </c>
      <c r="L176" s="48" t="str">
        <f>IF('APH MD APH Specifika'!BD176="J","J","N")</f>
        <v>N</v>
      </c>
      <c r="M176" s="118"/>
      <c r="N176" s="48" t="s">
        <v>182</v>
      </c>
      <c r="O176" s="119"/>
      <c r="P176" s="48" t="s">
        <v>183</v>
      </c>
      <c r="Q176" s="27">
        <v>0</v>
      </c>
      <c r="R176" s="117"/>
      <c r="S176" s="117"/>
      <c r="T176" s="117"/>
      <c r="U176" s="117"/>
      <c r="V176" s="117"/>
      <c r="W176" s="27">
        <v>1</v>
      </c>
      <c r="X176" s="27">
        <v>1</v>
      </c>
      <c r="Y176" s="48" t="s">
        <v>182</v>
      </c>
      <c r="Z176" s="48" t="s">
        <v>182</v>
      </c>
      <c r="AA176" s="48" t="s">
        <v>182</v>
      </c>
      <c r="AB176" s="119"/>
      <c r="AC176" s="119"/>
      <c r="AD176" s="119"/>
      <c r="AE176" s="119"/>
      <c r="AF176" s="119"/>
      <c r="AG176" s="119"/>
      <c r="AH176" s="48" t="s">
        <v>182</v>
      </c>
      <c r="AI176" s="27" t="str">
        <f>TRIM(LEFT('1. Artikeldata Grund'!G176,6))</f>
        <v/>
      </c>
      <c r="AJ176" s="491" cm="1">
        <f t="array" ref="AJ176">_xlfn.IFS(AV176="1",20,AV176="2",20,AV176="3",20,AV176="0",99,AV176="",99)</f>
        <v>99</v>
      </c>
      <c r="AK176" s="50" t="s">
        <v>184</v>
      </c>
      <c r="AL176" s="50" t="s">
        <v>184</v>
      </c>
      <c r="AM176" s="117"/>
      <c r="AN176" s="48"/>
      <c r="AO176" s="48"/>
      <c r="AP176" s="48" t="str">
        <f>'4. Inköpsdata'!E176</f>
        <v>ST</v>
      </c>
      <c r="AQ176" s="51">
        <f>'4. Inköpsdata'!G176</f>
        <v>1</v>
      </c>
      <c r="AR176" s="27" t="str">
        <f>TRIM('APH Kategorichef'!N176)</f>
        <v/>
      </c>
      <c r="AS176" s="118"/>
      <c r="AT176" s="48" t="str">
        <f>LEFT('1. Artikeldata Grund'!H176,2)</f>
        <v>Vä</v>
      </c>
      <c r="AU176" s="27" t="str" cm="1">
        <f t="array" ref="AU176">_xlfn.IFS('1. Artikeldata Grund'!I176="","",'1. Artikeldata Grund'!I176=Tabeller!$I$3,"",'1. Artikeldata Grund'!I176=Tabeller!$I$4,"",'1. Artikeldata Grund'!I176=Tabeller!$I$5,LEFT('1. Artikeldata Grund'!I176,1),'1. Artikeldata Grund'!I176=Tabeller!$I$6,LEFT('1. Artikeldata Grund'!I176,1))</f>
        <v/>
      </c>
      <c r="AV176" s="27" t="str" cm="1">
        <f t="array" ref="AV176">_xlfn.IFS('1. Artikeldata Grund'!J176="","",'1. Artikeldata Grund'!J176=Tabeller!$J$3,"",'1. Artikeldata Grund'!J176=Tabeller!$J$4,"",'1. Artikeldata Grund'!J176=Tabeller!$J$5,LEFT('1. Artikeldata Grund'!J176,1),'1. Artikeldata Grund'!J176=Tabeller!$J$6,LEFT('1. Artikeldata Grund'!J176,1),'1. Artikeldata Grund'!J176=Tabeller!$J$7,LEFT('1. Artikeldata Grund'!J176,1))</f>
        <v/>
      </c>
      <c r="AW176" s="27"/>
      <c r="AX176" s="27">
        <f>IF('APH Kategorichef'!J176=Tabeller!$AH$4,2,1)</f>
        <v>1</v>
      </c>
      <c r="AY176" s="27" t="str" cm="1">
        <f t="array" ref="AY176">IF('APH Kategorichef'!J176=Tabeller!$AH$4,99,IFERROR(_xlfn.IFS('4. Inköpsdata'!L176=25%,41,'4. Inköpsdata'!L176=12%,42,'4. Inköpsdata'!L176=6%,43,'4. Inköpsdata'!L176="Momsfritt",38),""))</f>
        <v/>
      </c>
      <c r="AZ176" s="52" t="e">
        <f>IF('APH Kategorichef'!J176=Tabeller!$AH$4,'4. Inköpsdata'!J176,ROUND('APH Kategorichef'!AA176,2))</f>
        <v>#VALUE!</v>
      </c>
      <c r="BA176" s="52" t="e">
        <f>IF('APH Kategorichef'!J176=Tabeller!$AH$4,0.01,ROUND('4. Inköpsdata'!J176,2))</f>
        <v>#VALUE!</v>
      </c>
      <c r="BB176" s="27" t="str">
        <f>TRIM(RIGHT('1. Artikeldata Grund'!G176,2))</f>
        <v/>
      </c>
      <c r="BC176" s="136"/>
      <c r="BD176" s="48" t="s">
        <v>182</v>
      </c>
      <c r="BE176" s="119"/>
      <c r="BF176" s="50" t="s">
        <v>184</v>
      </c>
      <c r="BG176" s="136"/>
      <c r="BH176" s="52"/>
      <c r="BI176" s="52"/>
      <c r="BJ176" s="52"/>
      <c r="BK176" s="52"/>
      <c r="BL176" s="53" t="s">
        <v>185</v>
      </c>
      <c r="BM176" s="452" t="str">
        <f>TRIM('1. Artikeldata Grund'!D176)</f>
        <v/>
      </c>
    </row>
    <row r="177" spans="1:65" x14ac:dyDescent="0.25">
      <c r="A177" s="21">
        <v>173</v>
      </c>
      <c r="B177" s="528" t="str">
        <f>'APH Kategorichef'!H177</f>
        <v>Välj…</v>
      </c>
      <c r="C177" s="528" t="str">
        <f>'APH Kategorichef'!J177</f>
        <v>Välj…</v>
      </c>
      <c r="D177" s="46">
        <f>'APH Kategorichef'!D177</f>
        <v>0</v>
      </c>
      <c r="E177" s="47" t="str">
        <f>TRIM(LEFT('1. Artikeldata Grund'!E177,30))</f>
        <v/>
      </c>
      <c r="F177" s="404" t="str">
        <f>IFERROR(TRIM(RIGHT('1. Artikeldata Grund'!E177,LEN('1. Artikeldata Grund'!E177)-30)),"")</f>
        <v/>
      </c>
      <c r="G177" s="48" t="str">
        <f>TRIM('APH Kategorichef'!K177)</f>
        <v>Välj….</v>
      </c>
      <c r="H177" s="27">
        <f>'APH Kategorichef'!L177</f>
        <v>910</v>
      </c>
      <c r="I177" s="27">
        <v>99</v>
      </c>
      <c r="J177" s="117"/>
      <c r="K177" s="48" t="s">
        <v>181</v>
      </c>
      <c r="L177" s="48" t="str">
        <f>IF('APH MD APH Specifika'!BD177="J","J","N")</f>
        <v>N</v>
      </c>
      <c r="M177" s="118"/>
      <c r="N177" s="48" t="s">
        <v>182</v>
      </c>
      <c r="O177" s="119"/>
      <c r="P177" s="48" t="s">
        <v>183</v>
      </c>
      <c r="Q177" s="27">
        <v>0</v>
      </c>
      <c r="R177" s="117"/>
      <c r="S177" s="117"/>
      <c r="T177" s="117"/>
      <c r="U177" s="117"/>
      <c r="V177" s="117"/>
      <c r="W177" s="27">
        <v>1</v>
      </c>
      <c r="X177" s="27">
        <v>1</v>
      </c>
      <c r="Y177" s="48" t="s">
        <v>182</v>
      </c>
      <c r="Z177" s="48" t="s">
        <v>182</v>
      </c>
      <c r="AA177" s="48" t="s">
        <v>182</v>
      </c>
      <c r="AB177" s="119"/>
      <c r="AC177" s="119"/>
      <c r="AD177" s="119"/>
      <c r="AE177" s="119"/>
      <c r="AF177" s="119"/>
      <c r="AG177" s="119"/>
      <c r="AH177" s="48" t="s">
        <v>182</v>
      </c>
      <c r="AI177" s="27" t="str">
        <f>TRIM(LEFT('1. Artikeldata Grund'!G177,6))</f>
        <v/>
      </c>
      <c r="AJ177" s="491" cm="1">
        <f t="array" ref="AJ177">_xlfn.IFS(AV177="1",20,AV177="2",20,AV177="3",20,AV177="0",99,AV177="",99)</f>
        <v>99</v>
      </c>
      <c r="AK177" s="50" t="s">
        <v>184</v>
      </c>
      <c r="AL177" s="50" t="s">
        <v>184</v>
      </c>
      <c r="AM177" s="117"/>
      <c r="AN177" s="48"/>
      <c r="AO177" s="48"/>
      <c r="AP177" s="48" t="str">
        <f>'4. Inköpsdata'!E177</f>
        <v>ST</v>
      </c>
      <c r="AQ177" s="51">
        <f>'4. Inköpsdata'!G177</f>
        <v>1</v>
      </c>
      <c r="AR177" s="27" t="str">
        <f>TRIM('APH Kategorichef'!N177)</f>
        <v/>
      </c>
      <c r="AS177" s="118"/>
      <c r="AT177" s="48" t="str">
        <f>LEFT('1. Artikeldata Grund'!H177,2)</f>
        <v>Vä</v>
      </c>
      <c r="AU177" s="27" t="str" cm="1">
        <f t="array" ref="AU177">_xlfn.IFS('1. Artikeldata Grund'!I177="","",'1. Artikeldata Grund'!I177=Tabeller!$I$3,"",'1. Artikeldata Grund'!I177=Tabeller!$I$4,"",'1. Artikeldata Grund'!I177=Tabeller!$I$5,LEFT('1. Artikeldata Grund'!I177,1),'1. Artikeldata Grund'!I177=Tabeller!$I$6,LEFT('1. Artikeldata Grund'!I177,1))</f>
        <v/>
      </c>
      <c r="AV177" s="27" t="str" cm="1">
        <f t="array" ref="AV177">_xlfn.IFS('1. Artikeldata Grund'!J177="","",'1. Artikeldata Grund'!J177=Tabeller!$J$3,"",'1. Artikeldata Grund'!J177=Tabeller!$J$4,"",'1. Artikeldata Grund'!J177=Tabeller!$J$5,LEFT('1. Artikeldata Grund'!J177,1),'1. Artikeldata Grund'!J177=Tabeller!$J$6,LEFT('1. Artikeldata Grund'!J177,1),'1. Artikeldata Grund'!J177=Tabeller!$J$7,LEFT('1. Artikeldata Grund'!J177,1))</f>
        <v/>
      </c>
      <c r="AW177" s="27"/>
      <c r="AX177" s="27">
        <f>IF('APH Kategorichef'!J177=Tabeller!$AH$4,2,1)</f>
        <v>1</v>
      </c>
      <c r="AY177" s="27" t="str" cm="1">
        <f t="array" ref="AY177">IF('APH Kategorichef'!J177=Tabeller!$AH$4,99,IFERROR(_xlfn.IFS('4. Inköpsdata'!L177=25%,41,'4. Inköpsdata'!L177=12%,42,'4. Inköpsdata'!L177=6%,43,'4. Inköpsdata'!L177="Momsfritt",38),""))</f>
        <v/>
      </c>
      <c r="AZ177" s="52" t="e">
        <f>IF('APH Kategorichef'!J177=Tabeller!$AH$4,'4. Inköpsdata'!J177,ROUND('APH Kategorichef'!AA177,2))</f>
        <v>#VALUE!</v>
      </c>
      <c r="BA177" s="52" t="e">
        <f>IF('APH Kategorichef'!J177=Tabeller!$AH$4,0.01,ROUND('4. Inköpsdata'!J177,2))</f>
        <v>#VALUE!</v>
      </c>
      <c r="BB177" s="27" t="str">
        <f>TRIM(RIGHT('1. Artikeldata Grund'!G177,2))</f>
        <v/>
      </c>
      <c r="BC177" s="136"/>
      <c r="BD177" s="48" t="s">
        <v>182</v>
      </c>
      <c r="BE177" s="119"/>
      <c r="BF177" s="50" t="s">
        <v>184</v>
      </c>
      <c r="BG177" s="136"/>
      <c r="BH177" s="52"/>
      <c r="BI177" s="52"/>
      <c r="BJ177" s="52"/>
      <c r="BK177" s="52"/>
      <c r="BL177" s="53" t="s">
        <v>185</v>
      </c>
      <c r="BM177" s="452" t="str">
        <f>TRIM('1. Artikeldata Grund'!D177)</f>
        <v/>
      </c>
    </row>
    <row r="178" spans="1:65" x14ac:dyDescent="0.25">
      <c r="A178" s="21">
        <v>174</v>
      </c>
      <c r="B178" s="528" t="str">
        <f>'APH Kategorichef'!H178</f>
        <v>Välj…</v>
      </c>
      <c r="C178" s="528" t="str">
        <f>'APH Kategorichef'!J178</f>
        <v>Välj…</v>
      </c>
      <c r="D178" s="46">
        <f>'APH Kategorichef'!D178</f>
        <v>0</v>
      </c>
      <c r="E178" s="47" t="str">
        <f>TRIM(LEFT('1. Artikeldata Grund'!E178,30))</f>
        <v/>
      </c>
      <c r="F178" s="404" t="str">
        <f>IFERROR(TRIM(RIGHT('1. Artikeldata Grund'!E178,LEN('1. Artikeldata Grund'!E178)-30)),"")</f>
        <v/>
      </c>
      <c r="G178" s="48" t="str">
        <f>TRIM('APH Kategorichef'!K178)</f>
        <v>Välj….</v>
      </c>
      <c r="H178" s="27">
        <f>'APH Kategorichef'!L178</f>
        <v>910</v>
      </c>
      <c r="I178" s="27">
        <v>99</v>
      </c>
      <c r="J178" s="117"/>
      <c r="K178" s="48" t="s">
        <v>181</v>
      </c>
      <c r="L178" s="48" t="str">
        <f>IF('APH MD APH Specifika'!BD178="J","J","N")</f>
        <v>N</v>
      </c>
      <c r="M178" s="118"/>
      <c r="N178" s="48" t="s">
        <v>182</v>
      </c>
      <c r="O178" s="119"/>
      <c r="P178" s="48" t="s">
        <v>183</v>
      </c>
      <c r="Q178" s="27">
        <v>0</v>
      </c>
      <c r="R178" s="117"/>
      <c r="S178" s="117"/>
      <c r="T178" s="117"/>
      <c r="U178" s="117"/>
      <c r="V178" s="117"/>
      <c r="W178" s="27">
        <v>1</v>
      </c>
      <c r="X178" s="27">
        <v>1</v>
      </c>
      <c r="Y178" s="48" t="s">
        <v>182</v>
      </c>
      <c r="Z178" s="48" t="s">
        <v>182</v>
      </c>
      <c r="AA178" s="48" t="s">
        <v>182</v>
      </c>
      <c r="AB178" s="119"/>
      <c r="AC178" s="119"/>
      <c r="AD178" s="119"/>
      <c r="AE178" s="119"/>
      <c r="AF178" s="119"/>
      <c r="AG178" s="119"/>
      <c r="AH178" s="48" t="s">
        <v>182</v>
      </c>
      <c r="AI178" s="27" t="str">
        <f>TRIM(LEFT('1. Artikeldata Grund'!G178,6))</f>
        <v/>
      </c>
      <c r="AJ178" s="491" cm="1">
        <f t="array" ref="AJ178">_xlfn.IFS(AV178="1",20,AV178="2",20,AV178="3",20,AV178="0",99,AV178="",99)</f>
        <v>99</v>
      </c>
      <c r="AK178" s="50" t="s">
        <v>184</v>
      </c>
      <c r="AL178" s="50" t="s">
        <v>184</v>
      </c>
      <c r="AM178" s="117"/>
      <c r="AN178" s="48"/>
      <c r="AO178" s="48"/>
      <c r="AP178" s="48" t="str">
        <f>'4. Inköpsdata'!E178</f>
        <v>ST</v>
      </c>
      <c r="AQ178" s="51">
        <f>'4. Inköpsdata'!G178</f>
        <v>1</v>
      </c>
      <c r="AR178" s="27" t="str">
        <f>TRIM('APH Kategorichef'!N178)</f>
        <v/>
      </c>
      <c r="AS178" s="118"/>
      <c r="AT178" s="48" t="str">
        <f>LEFT('1. Artikeldata Grund'!H178,2)</f>
        <v>Vä</v>
      </c>
      <c r="AU178" s="27" t="str" cm="1">
        <f t="array" ref="AU178">_xlfn.IFS('1. Artikeldata Grund'!I178="","",'1. Artikeldata Grund'!I178=Tabeller!$I$3,"",'1. Artikeldata Grund'!I178=Tabeller!$I$4,"",'1. Artikeldata Grund'!I178=Tabeller!$I$5,LEFT('1. Artikeldata Grund'!I178,1),'1. Artikeldata Grund'!I178=Tabeller!$I$6,LEFT('1. Artikeldata Grund'!I178,1))</f>
        <v/>
      </c>
      <c r="AV178" s="27" t="str" cm="1">
        <f t="array" ref="AV178">_xlfn.IFS('1. Artikeldata Grund'!J178="","",'1. Artikeldata Grund'!J178=Tabeller!$J$3,"",'1. Artikeldata Grund'!J178=Tabeller!$J$4,"",'1. Artikeldata Grund'!J178=Tabeller!$J$5,LEFT('1. Artikeldata Grund'!J178,1),'1. Artikeldata Grund'!J178=Tabeller!$J$6,LEFT('1. Artikeldata Grund'!J178,1),'1. Artikeldata Grund'!J178=Tabeller!$J$7,LEFT('1. Artikeldata Grund'!J178,1))</f>
        <v/>
      </c>
      <c r="AW178" s="27"/>
      <c r="AX178" s="27">
        <f>IF('APH Kategorichef'!J178=Tabeller!$AH$4,2,1)</f>
        <v>1</v>
      </c>
      <c r="AY178" s="27" t="str" cm="1">
        <f t="array" ref="AY178">IF('APH Kategorichef'!J178=Tabeller!$AH$4,99,IFERROR(_xlfn.IFS('4. Inköpsdata'!L178=25%,41,'4. Inköpsdata'!L178=12%,42,'4. Inköpsdata'!L178=6%,43,'4. Inköpsdata'!L178="Momsfritt",38),""))</f>
        <v/>
      </c>
      <c r="AZ178" s="52" t="e">
        <f>IF('APH Kategorichef'!J178=Tabeller!$AH$4,'4. Inköpsdata'!J178,ROUND('APH Kategorichef'!AA178,2))</f>
        <v>#VALUE!</v>
      </c>
      <c r="BA178" s="52" t="e">
        <f>IF('APH Kategorichef'!J178=Tabeller!$AH$4,0.01,ROUND('4. Inköpsdata'!J178,2))</f>
        <v>#VALUE!</v>
      </c>
      <c r="BB178" s="27" t="str">
        <f>TRIM(RIGHT('1. Artikeldata Grund'!G178,2))</f>
        <v/>
      </c>
      <c r="BC178" s="136"/>
      <c r="BD178" s="48" t="s">
        <v>182</v>
      </c>
      <c r="BE178" s="119"/>
      <c r="BF178" s="50" t="s">
        <v>184</v>
      </c>
      <c r="BG178" s="136"/>
      <c r="BH178" s="52"/>
      <c r="BI178" s="52"/>
      <c r="BJ178" s="52"/>
      <c r="BK178" s="52"/>
      <c r="BL178" s="53" t="s">
        <v>185</v>
      </c>
      <c r="BM178" s="452" t="str">
        <f>TRIM('1. Artikeldata Grund'!D178)</f>
        <v/>
      </c>
    </row>
    <row r="179" spans="1:65" x14ac:dyDescent="0.25">
      <c r="A179" s="21">
        <v>175</v>
      </c>
      <c r="B179" s="528" t="str">
        <f>'APH Kategorichef'!H179</f>
        <v>Välj…</v>
      </c>
      <c r="C179" s="528" t="str">
        <f>'APH Kategorichef'!J179</f>
        <v>Välj…</v>
      </c>
      <c r="D179" s="46">
        <f>'APH Kategorichef'!D179</f>
        <v>0</v>
      </c>
      <c r="E179" s="47" t="str">
        <f>TRIM(LEFT('1. Artikeldata Grund'!E179,30))</f>
        <v/>
      </c>
      <c r="F179" s="404" t="str">
        <f>IFERROR(TRIM(RIGHT('1. Artikeldata Grund'!E179,LEN('1. Artikeldata Grund'!E179)-30)),"")</f>
        <v/>
      </c>
      <c r="G179" s="48" t="str">
        <f>TRIM('APH Kategorichef'!K179)</f>
        <v>Välj….</v>
      </c>
      <c r="H179" s="27">
        <f>'APH Kategorichef'!L179</f>
        <v>910</v>
      </c>
      <c r="I179" s="27">
        <v>99</v>
      </c>
      <c r="J179" s="117"/>
      <c r="K179" s="48" t="s">
        <v>181</v>
      </c>
      <c r="L179" s="48" t="str">
        <f>IF('APH MD APH Specifika'!BD179="J","J","N")</f>
        <v>N</v>
      </c>
      <c r="M179" s="118"/>
      <c r="N179" s="48" t="s">
        <v>182</v>
      </c>
      <c r="O179" s="119"/>
      <c r="P179" s="48" t="s">
        <v>183</v>
      </c>
      <c r="Q179" s="27">
        <v>0</v>
      </c>
      <c r="R179" s="117"/>
      <c r="S179" s="117"/>
      <c r="T179" s="117"/>
      <c r="U179" s="117"/>
      <c r="V179" s="117"/>
      <c r="W179" s="27">
        <v>1</v>
      </c>
      <c r="X179" s="27">
        <v>1</v>
      </c>
      <c r="Y179" s="48" t="s">
        <v>182</v>
      </c>
      <c r="Z179" s="48" t="s">
        <v>182</v>
      </c>
      <c r="AA179" s="48" t="s">
        <v>182</v>
      </c>
      <c r="AB179" s="119"/>
      <c r="AC179" s="119"/>
      <c r="AD179" s="119"/>
      <c r="AE179" s="119"/>
      <c r="AF179" s="119"/>
      <c r="AG179" s="119"/>
      <c r="AH179" s="48" t="s">
        <v>182</v>
      </c>
      <c r="AI179" s="27" t="str">
        <f>TRIM(LEFT('1. Artikeldata Grund'!G179,6))</f>
        <v/>
      </c>
      <c r="AJ179" s="491" cm="1">
        <f t="array" ref="AJ179">_xlfn.IFS(AV179="1",20,AV179="2",20,AV179="3",20,AV179="0",99,AV179="",99)</f>
        <v>99</v>
      </c>
      <c r="AK179" s="50" t="s">
        <v>184</v>
      </c>
      <c r="AL179" s="50" t="s">
        <v>184</v>
      </c>
      <c r="AM179" s="117"/>
      <c r="AN179" s="48"/>
      <c r="AO179" s="48"/>
      <c r="AP179" s="48" t="str">
        <f>'4. Inköpsdata'!E179</f>
        <v>ST</v>
      </c>
      <c r="AQ179" s="51">
        <f>'4. Inköpsdata'!G179</f>
        <v>1</v>
      </c>
      <c r="AR179" s="27" t="str">
        <f>TRIM('APH Kategorichef'!N179)</f>
        <v/>
      </c>
      <c r="AS179" s="118"/>
      <c r="AT179" s="48" t="str">
        <f>LEFT('1. Artikeldata Grund'!H179,2)</f>
        <v>Vä</v>
      </c>
      <c r="AU179" s="27" t="str" cm="1">
        <f t="array" ref="AU179">_xlfn.IFS('1. Artikeldata Grund'!I179="","",'1. Artikeldata Grund'!I179=Tabeller!$I$3,"",'1. Artikeldata Grund'!I179=Tabeller!$I$4,"",'1. Artikeldata Grund'!I179=Tabeller!$I$5,LEFT('1. Artikeldata Grund'!I179,1),'1. Artikeldata Grund'!I179=Tabeller!$I$6,LEFT('1. Artikeldata Grund'!I179,1))</f>
        <v/>
      </c>
      <c r="AV179" s="27" t="str" cm="1">
        <f t="array" ref="AV179">_xlfn.IFS('1. Artikeldata Grund'!J179="","",'1. Artikeldata Grund'!J179=Tabeller!$J$3,"",'1. Artikeldata Grund'!J179=Tabeller!$J$4,"",'1. Artikeldata Grund'!J179=Tabeller!$J$5,LEFT('1. Artikeldata Grund'!J179,1),'1. Artikeldata Grund'!J179=Tabeller!$J$6,LEFT('1. Artikeldata Grund'!J179,1),'1. Artikeldata Grund'!J179=Tabeller!$J$7,LEFT('1. Artikeldata Grund'!J179,1))</f>
        <v/>
      </c>
      <c r="AW179" s="27"/>
      <c r="AX179" s="27">
        <f>IF('APH Kategorichef'!J179=Tabeller!$AH$4,2,1)</f>
        <v>1</v>
      </c>
      <c r="AY179" s="27" t="str" cm="1">
        <f t="array" ref="AY179">IF('APH Kategorichef'!J179=Tabeller!$AH$4,99,IFERROR(_xlfn.IFS('4. Inköpsdata'!L179=25%,41,'4. Inköpsdata'!L179=12%,42,'4. Inköpsdata'!L179=6%,43,'4. Inköpsdata'!L179="Momsfritt",38),""))</f>
        <v/>
      </c>
      <c r="AZ179" s="52" t="e">
        <f>IF('APH Kategorichef'!J179=Tabeller!$AH$4,'4. Inköpsdata'!J179,ROUND('APH Kategorichef'!AA179,2))</f>
        <v>#VALUE!</v>
      </c>
      <c r="BA179" s="52" t="e">
        <f>IF('APH Kategorichef'!J179=Tabeller!$AH$4,0.01,ROUND('4. Inköpsdata'!J179,2))</f>
        <v>#VALUE!</v>
      </c>
      <c r="BB179" s="27" t="str">
        <f>TRIM(RIGHT('1. Artikeldata Grund'!G179,2))</f>
        <v/>
      </c>
      <c r="BC179" s="136"/>
      <c r="BD179" s="48" t="s">
        <v>182</v>
      </c>
      <c r="BE179" s="119"/>
      <c r="BF179" s="50" t="s">
        <v>184</v>
      </c>
      <c r="BG179" s="136"/>
      <c r="BH179" s="52"/>
      <c r="BI179" s="52"/>
      <c r="BJ179" s="52"/>
      <c r="BK179" s="52"/>
      <c r="BL179" s="53" t="s">
        <v>185</v>
      </c>
      <c r="BM179" s="452" t="str">
        <f>TRIM('1. Artikeldata Grund'!D179)</f>
        <v/>
      </c>
    </row>
    <row r="180" spans="1:65" x14ac:dyDescent="0.25">
      <c r="A180" s="21">
        <v>176</v>
      </c>
      <c r="B180" s="528" t="str">
        <f>'APH Kategorichef'!H180</f>
        <v>Välj…</v>
      </c>
      <c r="C180" s="528" t="str">
        <f>'APH Kategorichef'!J180</f>
        <v>Välj…</v>
      </c>
      <c r="D180" s="46">
        <f>'APH Kategorichef'!D180</f>
        <v>0</v>
      </c>
      <c r="E180" s="47" t="str">
        <f>TRIM(LEFT('1. Artikeldata Grund'!E180,30))</f>
        <v/>
      </c>
      <c r="F180" s="404" t="str">
        <f>IFERROR(TRIM(RIGHT('1. Artikeldata Grund'!E180,LEN('1. Artikeldata Grund'!E180)-30)),"")</f>
        <v/>
      </c>
      <c r="G180" s="48" t="str">
        <f>TRIM('APH Kategorichef'!K180)</f>
        <v>Välj….</v>
      </c>
      <c r="H180" s="27">
        <f>'APH Kategorichef'!L180</f>
        <v>910</v>
      </c>
      <c r="I180" s="27">
        <v>99</v>
      </c>
      <c r="J180" s="117"/>
      <c r="K180" s="48" t="s">
        <v>181</v>
      </c>
      <c r="L180" s="48" t="str">
        <f>IF('APH MD APH Specifika'!BD180="J","J","N")</f>
        <v>N</v>
      </c>
      <c r="M180" s="118"/>
      <c r="N180" s="48" t="s">
        <v>182</v>
      </c>
      <c r="O180" s="119"/>
      <c r="P180" s="48" t="s">
        <v>183</v>
      </c>
      <c r="Q180" s="27">
        <v>0</v>
      </c>
      <c r="R180" s="117"/>
      <c r="S180" s="117"/>
      <c r="T180" s="117"/>
      <c r="U180" s="117"/>
      <c r="V180" s="117"/>
      <c r="W180" s="27">
        <v>1</v>
      </c>
      <c r="X180" s="27">
        <v>1</v>
      </c>
      <c r="Y180" s="48" t="s">
        <v>182</v>
      </c>
      <c r="Z180" s="48" t="s">
        <v>182</v>
      </c>
      <c r="AA180" s="48" t="s">
        <v>182</v>
      </c>
      <c r="AB180" s="119"/>
      <c r="AC180" s="119"/>
      <c r="AD180" s="119"/>
      <c r="AE180" s="119"/>
      <c r="AF180" s="119"/>
      <c r="AG180" s="119"/>
      <c r="AH180" s="48" t="s">
        <v>182</v>
      </c>
      <c r="AI180" s="27" t="str">
        <f>TRIM(LEFT('1. Artikeldata Grund'!G180,6))</f>
        <v/>
      </c>
      <c r="AJ180" s="491" cm="1">
        <f t="array" ref="AJ180">_xlfn.IFS(AV180="1",20,AV180="2",20,AV180="3",20,AV180="0",99,AV180="",99)</f>
        <v>99</v>
      </c>
      <c r="AK180" s="50" t="s">
        <v>184</v>
      </c>
      <c r="AL180" s="50" t="s">
        <v>184</v>
      </c>
      <c r="AM180" s="117"/>
      <c r="AN180" s="48"/>
      <c r="AO180" s="48"/>
      <c r="AP180" s="48" t="str">
        <f>'4. Inköpsdata'!E180</f>
        <v>ST</v>
      </c>
      <c r="AQ180" s="51">
        <f>'4. Inköpsdata'!G180</f>
        <v>1</v>
      </c>
      <c r="AR180" s="27" t="str">
        <f>TRIM('APH Kategorichef'!N180)</f>
        <v/>
      </c>
      <c r="AS180" s="118"/>
      <c r="AT180" s="48" t="str">
        <f>LEFT('1. Artikeldata Grund'!H180,2)</f>
        <v>Vä</v>
      </c>
      <c r="AU180" s="27" t="str" cm="1">
        <f t="array" ref="AU180">_xlfn.IFS('1. Artikeldata Grund'!I180="","",'1. Artikeldata Grund'!I180=Tabeller!$I$3,"",'1. Artikeldata Grund'!I180=Tabeller!$I$4,"",'1. Artikeldata Grund'!I180=Tabeller!$I$5,LEFT('1. Artikeldata Grund'!I180,1),'1. Artikeldata Grund'!I180=Tabeller!$I$6,LEFT('1. Artikeldata Grund'!I180,1))</f>
        <v/>
      </c>
      <c r="AV180" s="27" t="str" cm="1">
        <f t="array" ref="AV180">_xlfn.IFS('1. Artikeldata Grund'!J180="","",'1. Artikeldata Grund'!J180=Tabeller!$J$3,"",'1. Artikeldata Grund'!J180=Tabeller!$J$4,"",'1. Artikeldata Grund'!J180=Tabeller!$J$5,LEFT('1. Artikeldata Grund'!J180,1),'1. Artikeldata Grund'!J180=Tabeller!$J$6,LEFT('1. Artikeldata Grund'!J180,1),'1. Artikeldata Grund'!J180=Tabeller!$J$7,LEFT('1. Artikeldata Grund'!J180,1))</f>
        <v/>
      </c>
      <c r="AW180" s="27"/>
      <c r="AX180" s="27">
        <f>IF('APH Kategorichef'!J180=Tabeller!$AH$4,2,1)</f>
        <v>1</v>
      </c>
      <c r="AY180" s="27" t="str" cm="1">
        <f t="array" ref="AY180">IF('APH Kategorichef'!J180=Tabeller!$AH$4,99,IFERROR(_xlfn.IFS('4. Inköpsdata'!L180=25%,41,'4. Inköpsdata'!L180=12%,42,'4. Inköpsdata'!L180=6%,43,'4. Inköpsdata'!L180="Momsfritt",38),""))</f>
        <v/>
      </c>
      <c r="AZ180" s="52" t="e">
        <f>IF('APH Kategorichef'!J180=Tabeller!$AH$4,'4. Inköpsdata'!J180,ROUND('APH Kategorichef'!AA180,2))</f>
        <v>#VALUE!</v>
      </c>
      <c r="BA180" s="52" t="e">
        <f>IF('APH Kategorichef'!J180=Tabeller!$AH$4,0.01,ROUND('4. Inköpsdata'!J180,2))</f>
        <v>#VALUE!</v>
      </c>
      <c r="BB180" s="27" t="str">
        <f>TRIM(RIGHT('1. Artikeldata Grund'!G180,2))</f>
        <v/>
      </c>
      <c r="BC180" s="136"/>
      <c r="BD180" s="48" t="s">
        <v>182</v>
      </c>
      <c r="BE180" s="119"/>
      <c r="BF180" s="50" t="s">
        <v>184</v>
      </c>
      <c r="BG180" s="136"/>
      <c r="BH180" s="52"/>
      <c r="BI180" s="52"/>
      <c r="BJ180" s="52"/>
      <c r="BK180" s="52"/>
      <c r="BL180" s="53" t="s">
        <v>185</v>
      </c>
      <c r="BM180" s="452" t="str">
        <f>TRIM('1. Artikeldata Grund'!D180)</f>
        <v/>
      </c>
    </row>
    <row r="181" spans="1:65" x14ac:dyDescent="0.25">
      <c r="A181" s="21">
        <v>177</v>
      </c>
      <c r="B181" s="528" t="str">
        <f>'APH Kategorichef'!H181</f>
        <v>Välj…</v>
      </c>
      <c r="C181" s="528" t="str">
        <f>'APH Kategorichef'!J181</f>
        <v>Välj…</v>
      </c>
      <c r="D181" s="46">
        <f>'APH Kategorichef'!D181</f>
        <v>0</v>
      </c>
      <c r="E181" s="47" t="str">
        <f>TRIM(LEFT('1. Artikeldata Grund'!E181,30))</f>
        <v/>
      </c>
      <c r="F181" s="404" t="str">
        <f>IFERROR(TRIM(RIGHT('1. Artikeldata Grund'!E181,LEN('1. Artikeldata Grund'!E181)-30)),"")</f>
        <v/>
      </c>
      <c r="G181" s="48" t="str">
        <f>TRIM('APH Kategorichef'!K181)</f>
        <v>Välj….</v>
      </c>
      <c r="H181" s="27">
        <f>'APH Kategorichef'!L181</f>
        <v>910</v>
      </c>
      <c r="I181" s="27">
        <v>99</v>
      </c>
      <c r="J181" s="117"/>
      <c r="K181" s="48" t="s">
        <v>181</v>
      </c>
      <c r="L181" s="48" t="str">
        <f>IF('APH MD APH Specifika'!BD181="J","J","N")</f>
        <v>N</v>
      </c>
      <c r="M181" s="118"/>
      <c r="N181" s="48" t="s">
        <v>182</v>
      </c>
      <c r="O181" s="119"/>
      <c r="P181" s="48" t="s">
        <v>183</v>
      </c>
      <c r="Q181" s="27">
        <v>0</v>
      </c>
      <c r="R181" s="117"/>
      <c r="S181" s="117"/>
      <c r="T181" s="117"/>
      <c r="U181" s="117"/>
      <c r="V181" s="117"/>
      <c r="W181" s="27">
        <v>1</v>
      </c>
      <c r="X181" s="27">
        <v>1</v>
      </c>
      <c r="Y181" s="48" t="s">
        <v>182</v>
      </c>
      <c r="Z181" s="48" t="s">
        <v>182</v>
      </c>
      <c r="AA181" s="48" t="s">
        <v>182</v>
      </c>
      <c r="AB181" s="119"/>
      <c r="AC181" s="119"/>
      <c r="AD181" s="119"/>
      <c r="AE181" s="119"/>
      <c r="AF181" s="119"/>
      <c r="AG181" s="119"/>
      <c r="AH181" s="48" t="s">
        <v>182</v>
      </c>
      <c r="AI181" s="27" t="str">
        <f>TRIM(LEFT('1. Artikeldata Grund'!G181,6))</f>
        <v/>
      </c>
      <c r="AJ181" s="491" cm="1">
        <f t="array" ref="AJ181">_xlfn.IFS(AV181="1",20,AV181="2",20,AV181="3",20,AV181="0",99,AV181="",99)</f>
        <v>99</v>
      </c>
      <c r="AK181" s="50" t="s">
        <v>184</v>
      </c>
      <c r="AL181" s="50" t="s">
        <v>184</v>
      </c>
      <c r="AM181" s="117"/>
      <c r="AN181" s="48"/>
      <c r="AO181" s="48"/>
      <c r="AP181" s="48" t="str">
        <f>'4. Inköpsdata'!E181</f>
        <v>ST</v>
      </c>
      <c r="AQ181" s="51">
        <f>'4. Inköpsdata'!G181</f>
        <v>1</v>
      </c>
      <c r="AR181" s="27" t="str">
        <f>TRIM('APH Kategorichef'!N181)</f>
        <v/>
      </c>
      <c r="AS181" s="118"/>
      <c r="AT181" s="48" t="str">
        <f>LEFT('1. Artikeldata Grund'!H181,2)</f>
        <v>Vä</v>
      </c>
      <c r="AU181" s="27" t="str" cm="1">
        <f t="array" ref="AU181">_xlfn.IFS('1. Artikeldata Grund'!I181="","",'1. Artikeldata Grund'!I181=Tabeller!$I$3,"",'1. Artikeldata Grund'!I181=Tabeller!$I$4,"",'1. Artikeldata Grund'!I181=Tabeller!$I$5,LEFT('1. Artikeldata Grund'!I181,1),'1. Artikeldata Grund'!I181=Tabeller!$I$6,LEFT('1. Artikeldata Grund'!I181,1))</f>
        <v/>
      </c>
      <c r="AV181" s="27" t="str" cm="1">
        <f t="array" ref="AV181">_xlfn.IFS('1. Artikeldata Grund'!J181="","",'1. Artikeldata Grund'!J181=Tabeller!$J$3,"",'1. Artikeldata Grund'!J181=Tabeller!$J$4,"",'1. Artikeldata Grund'!J181=Tabeller!$J$5,LEFT('1. Artikeldata Grund'!J181,1),'1. Artikeldata Grund'!J181=Tabeller!$J$6,LEFT('1. Artikeldata Grund'!J181,1),'1. Artikeldata Grund'!J181=Tabeller!$J$7,LEFT('1. Artikeldata Grund'!J181,1))</f>
        <v/>
      </c>
      <c r="AW181" s="27"/>
      <c r="AX181" s="27">
        <f>IF('APH Kategorichef'!J181=Tabeller!$AH$4,2,1)</f>
        <v>1</v>
      </c>
      <c r="AY181" s="27" t="str" cm="1">
        <f t="array" ref="AY181">IF('APH Kategorichef'!J181=Tabeller!$AH$4,99,IFERROR(_xlfn.IFS('4. Inköpsdata'!L181=25%,41,'4. Inköpsdata'!L181=12%,42,'4. Inköpsdata'!L181=6%,43,'4. Inköpsdata'!L181="Momsfritt",38),""))</f>
        <v/>
      </c>
      <c r="AZ181" s="52" t="e">
        <f>IF('APH Kategorichef'!J181=Tabeller!$AH$4,'4. Inköpsdata'!J181,ROUND('APH Kategorichef'!AA181,2))</f>
        <v>#VALUE!</v>
      </c>
      <c r="BA181" s="52" t="e">
        <f>IF('APH Kategorichef'!J181=Tabeller!$AH$4,0.01,ROUND('4. Inköpsdata'!J181,2))</f>
        <v>#VALUE!</v>
      </c>
      <c r="BB181" s="27" t="str">
        <f>TRIM(RIGHT('1. Artikeldata Grund'!G181,2))</f>
        <v/>
      </c>
      <c r="BC181" s="136"/>
      <c r="BD181" s="48" t="s">
        <v>182</v>
      </c>
      <c r="BE181" s="119"/>
      <c r="BF181" s="50" t="s">
        <v>184</v>
      </c>
      <c r="BG181" s="136"/>
      <c r="BH181" s="52"/>
      <c r="BI181" s="52"/>
      <c r="BJ181" s="52"/>
      <c r="BK181" s="52"/>
      <c r="BL181" s="53" t="s">
        <v>185</v>
      </c>
      <c r="BM181" s="452" t="str">
        <f>TRIM('1. Artikeldata Grund'!D181)</f>
        <v/>
      </c>
    </row>
    <row r="182" spans="1:65" x14ac:dyDescent="0.25">
      <c r="A182" s="21">
        <v>178</v>
      </c>
      <c r="B182" s="528" t="str">
        <f>'APH Kategorichef'!H182</f>
        <v>Välj…</v>
      </c>
      <c r="C182" s="528" t="str">
        <f>'APH Kategorichef'!J182</f>
        <v>Välj…</v>
      </c>
      <c r="D182" s="46">
        <f>'APH Kategorichef'!D182</f>
        <v>0</v>
      </c>
      <c r="E182" s="47" t="str">
        <f>TRIM(LEFT('1. Artikeldata Grund'!E182,30))</f>
        <v/>
      </c>
      <c r="F182" s="404" t="str">
        <f>IFERROR(TRIM(RIGHT('1. Artikeldata Grund'!E182,LEN('1. Artikeldata Grund'!E182)-30)),"")</f>
        <v/>
      </c>
      <c r="G182" s="48" t="str">
        <f>TRIM('APH Kategorichef'!K182)</f>
        <v>Välj….</v>
      </c>
      <c r="H182" s="27">
        <f>'APH Kategorichef'!L182</f>
        <v>910</v>
      </c>
      <c r="I182" s="27">
        <v>99</v>
      </c>
      <c r="J182" s="117"/>
      <c r="K182" s="48" t="s">
        <v>181</v>
      </c>
      <c r="L182" s="48" t="str">
        <f>IF('APH MD APH Specifika'!BD182="J","J","N")</f>
        <v>N</v>
      </c>
      <c r="M182" s="118"/>
      <c r="N182" s="48" t="s">
        <v>182</v>
      </c>
      <c r="O182" s="119"/>
      <c r="P182" s="48" t="s">
        <v>183</v>
      </c>
      <c r="Q182" s="27">
        <v>0</v>
      </c>
      <c r="R182" s="117"/>
      <c r="S182" s="117"/>
      <c r="T182" s="117"/>
      <c r="U182" s="117"/>
      <c r="V182" s="117"/>
      <c r="W182" s="27">
        <v>1</v>
      </c>
      <c r="X182" s="27">
        <v>1</v>
      </c>
      <c r="Y182" s="48" t="s">
        <v>182</v>
      </c>
      <c r="Z182" s="48" t="s">
        <v>182</v>
      </c>
      <c r="AA182" s="48" t="s">
        <v>182</v>
      </c>
      <c r="AB182" s="119"/>
      <c r="AC182" s="119"/>
      <c r="AD182" s="119"/>
      <c r="AE182" s="119"/>
      <c r="AF182" s="119"/>
      <c r="AG182" s="119"/>
      <c r="AH182" s="48" t="s">
        <v>182</v>
      </c>
      <c r="AI182" s="27" t="str">
        <f>TRIM(LEFT('1. Artikeldata Grund'!G182,6))</f>
        <v/>
      </c>
      <c r="AJ182" s="491" cm="1">
        <f t="array" ref="AJ182">_xlfn.IFS(AV182="1",20,AV182="2",20,AV182="3",20,AV182="0",99,AV182="",99)</f>
        <v>99</v>
      </c>
      <c r="AK182" s="50" t="s">
        <v>184</v>
      </c>
      <c r="AL182" s="50" t="s">
        <v>184</v>
      </c>
      <c r="AM182" s="117"/>
      <c r="AN182" s="48"/>
      <c r="AO182" s="48"/>
      <c r="AP182" s="48" t="str">
        <f>'4. Inköpsdata'!E182</f>
        <v>ST</v>
      </c>
      <c r="AQ182" s="51">
        <f>'4. Inköpsdata'!G182</f>
        <v>1</v>
      </c>
      <c r="AR182" s="27" t="str">
        <f>TRIM('APH Kategorichef'!N182)</f>
        <v/>
      </c>
      <c r="AS182" s="118"/>
      <c r="AT182" s="48" t="str">
        <f>LEFT('1. Artikeldata Grund'!H182,2)</f>
        <v>Vä</v>
      </c>
      <c r="AU182" s="27" t="str" cm="1">
        <f t="array" ref="AU182">_xlfn.IFS('1. Artikeldata Grund'!I182="","",'1. Artikeldata Grund'!I182=Tabeller!$I$3,"",'1. Artikeldata Grund'!I182=Tabeller!$I$4,"",'1. Artikeldata Grund'!I182=Tabeller!$I$5,LEFT('1. Artikeldata Grund'!I182,1),'1. Artikeldata Grund'!I182=Tabeller!$I$6,LEFT('1. Artikeldata Grund'!I182,1))</f>
        <v/>
      </c>
      <c r="AV182" s="27" t="str" cm="1">
        <f t="array" ref="AV182">_xlfn.IFS('1. Artikeldata Grund'!J182="","",'1. Artikeldata Grund'!J182=Tabeller!$J$3,"",'1. Artikeldata Grund'!J182=Tabeller!$J$4,"",'1. Artikeldata Grund'!J182=Tabeller!$J$5,LEFT('1. Artikeldata Grund'!J182,1),'1. Artikeldata Grund'!J182=Tabeller!$J$6,LEFT('1. Artikeldata Grund'!J182,1),'1. Artikeldata Grund'!J182=Tabeller!$J$7,LEFT('1. Artikeldata Grund'!J182,1))</f>
        <v/>
      </c>
      <c r="AW182" s="27"/>
      <c r="AX182" s="27">
        <f>IF('APH Kategorichef'!J182=Tabeller!$AH$4,2,1)</f>
        <v>1</v>
      </c>
      <c r="AY182" s="27" t="str" cm="1">
        <f t="array" ref="AY182">IF('APH Kategorichef'!J182=Tabeller!$AH$4,99,IFERROR(_xlfn.IFS('4. Inköpsdata'!L182=25%,41,'4. Inköpsdata'!L182=12%,42,'4. Inköpsdata'!L182=6%,43,'4. Inköpsdata'!L182="Momsfritt",38),""))</f>
        <v/>
      </c>
      <c r="AZ182" s="52" t="e">
        <f>IF('APH Kategorichef'!J182=Tabeller!$AH$4,'4. Inköpsdata'!J182,ROUND('APH Kategorichef'!AA182,2))</f>
        <v>#VALUE!</v>
      </c>
      <c r="BA182" s="52" t="e">
        <f>IF('APH Kategorichef'!J182=Tabeller!$AH$4,0.01,ROUND('4. Inköpsdata'!J182,2))</f>
        <v>#VALUE!</v>
      </c>
      <c r="BB182" s="27" t="str">
        <f>TRIM(RIGHT('1. Artikeldata Grund'!G182,2))</f>
        <v/>
      </c>
      <c r="BC182" s="136"/>
      <c r="BD182" s="48" t="s">
        <v>182</v>
      </c>
      <c r="BE182" s="119"/>
      <c r="BF182" s="50" t="s">
        <v>184</v>
      </c>
      <c r="BG182" s="136"/>
      <c r="BH182" s="52"/>
      <c r="BI182" s="52"/>
      <c r="BJ182" s="52"/>
      <c r="BK182" s="52"/>
      <c r="BL182" s="53" t="s">
        <v>185</v>
      </c>
      <c r="BM182" s="452" t="str">
        <f>TRIM('1. Artikeldata Grund'!D182)</f>
        <v/>
      </c>
    </row>
    <row r="183" spans="1:65" x14ac:dyDescent="0.25">
      <c r="A183" s="21">
        <v>179</v>
      </c>
      <c r="B183" s="528" t="str">
        <f>'APH Kategorichef'!H183</f>
        <v>Välj…</v>
      </c>
      <c r="C183" s="528" t="str">
        <f>'APH Kategorichef'!J183</f>
        <v>Välj…</v>
      </c>
      <c r="D183" s="46">
        <f>'APH Kategorichef'!D183</f>
        <v>0</v>
      </c>
      <c r="E183" s="47" t="str">
        <f>TRIM(LEFT('1. Artikeldata Grund'!E183,30))</f>
        <v/>
      </c>
      <c r="F183" s="404" t="str">
        <f>IFERROR(TRIM(RIGHT('1. Artikeldata Grund'!E183,LEN('1. Artikeldata Grund'!E183)-30)),"")</f>
        <v/>
      </c>
      <c r="G183" s="48" t="str">
        <f>TRIM('APH Kategorichef'!K183)</f>
        <v>Välj….</v>
      </c>
      <c r="H183" s="27">
        <f>'APH Kategorichef'!L183</f>
        <v>910</v>
      </c>
      <c r="I183" s="27">
        <v>99</v>
      </c>
      <c r="J183" s="117"/>
      <c r="K183" s="48" t="s">
        <v>181</v>
      </c>
      <c r="L183" s="48" t="str">
        <f>IF('APH MD APH Specifika'!BD183="J","J","N")</f>
        <v>N</v>
      </c>
      <c r="M183" s="118"/>
      <c r="N183" s="48" t="s">
        <v>182</v>
      </c>
      <c r="O183" s="119"/>
      <c r="P183" s="48" t="s">
        <v>183</v>
      </c>
      <c r="Q183" s="27">
        <v>0</v>
      </c>
      <c r="R183" s="117"/>
      <c r="S183" s="117"/>
      <c r="T183" s="117"/>
      <c r="U183" s="117"/>
      <c r="V183" s="117"/>
      <c r="W183" s="27">
        <v>1</v>
      </c>
      <c r="X183" s="27">
        <v>1</v>
      </c>
      <c r="Y183" s="48" t="s">
        <v>182</v>
      </c>
      <c r="Z183" s="48" t="s">
        <v>182</v>
      </c>
      <c r="AA183" s="48" t="s">
        <v>182</v>
      </c>
      <c r="AB183" s="119"/>
      <c r="AC183" s="119"/>
      <c r="AD183" s="119"/>
      <c r="AE183" s="119"/>
      <c r="AF183" s="119"/>
      <c r="AG183" s="119"/>
      <c r="AH183" s="48" t="s">
        <v>182</v>
      </c>
      <c r="AI183" s="27" t="str">
        <f>TRIM(LEFT('1. Artikeldata Grund'!G183,6))</f>
        <v/>
      </c>
      <c r="AJ183" s="491" cm="1">
        <f t="array" ref="AJ183">_xlfn.IFS(AV183="1",20,AV183="2",20,AV183="3",20,AV183="0",99,AV183="",99)</f>
        <v>99</v>
      </c>
      <c r="AK183" s="50" t="s">
        <v>184</v>
      </c>
      <c r="AL183" s="50" t="s">
        <v>184</v>
      </c>
      <c r="AM183" s="117"/>
      <c r="AN183" s="48"/>
      <c r="AO183" s="48"/>
      <c r="AP183" s="48" t="str">
        <f>'4. Inköpsdata'!E183</f>
        <v>ST</v>
      </c>
      <c r="AQ183" s="51">
        <f>'4. Inköpsdata'!G183</f>
        <v>1</v>
      </c>
      <c r="AR183" s="27" t="str">
        <f>TRIM('APH Kategorichef'!N183)</f>
        <v/>
      </c>
      <c r="AS183" s="118"/>
      <c r="AT183" s="48" t="str">
        <f>LEFT('1. Artikeldata Grund'!H183,2)</f>
        <v>Vä</v>
      </c>
      <c r="AU183" s="27" t="str" cm="1">
        <f t="array" ref="AU183">_xlfn.IFS('1. Artikeldata Grund'!I183="","",'1. Artikeldata Grund'!I183=Tabeller!$I$3,"",'1. Artikeldata Grund'!I183=Tabeller!$I$4,"",'1. Artikeldata Grund'!I183=Tabeller!$I$5,LEFT('1. Artikeldata Grund'!I183,1),'1. Artikeldata Grund'!I183=Tabeller!$I$6,LEFT('1. Artikeldata Grund'!I183,1))</f>
        <v/>
      </c>
      <c r="AV183" s="27" t="str" cm="1">
        <f t="array" ref="AV183">_xlfn.IFS('1. Artikeldata Grund'!J183="","",'1. Artikeldata Grund'!J183=Tabeller!$J$3,"",'1. Artikeldata Grund'!J183=Tabeller!$J$4,"",'1. Artikeldata Grund'!J183=Tabeller!$J$5,LEFT('1. Artikeldata Grund'!J183,1),'1. Artikeldata Grund'!J183=Tabeller!$J$6,LEFT('1. Artikeldata Grund'!J183,1),'1. Artikeldata Grund'!J183=Tabeller!$J$7,LEFT('1. Artikeldata Grund'!J183,1))</f>
        <v/>
      </c>
      <c r="AW183" s="27"/>
      <c r="AX183" s="27">
        <f>IF('APH Kategorichef'!J183=Tabeller!$AH$4,2,1)</f>
        <v>1</v>
      </c>
      <c r="AY183" s="27" t="str" cm="1">
        <f t="array" ref="AY183">IF('APH Kategorichef'!J183=Tabeller!$AH$4,99,IFERROR(_xlfn.IFS('4. Inköpsdata'!L183=25%,41,'4. Inköpsdata'!L183=12%,42,'4. Inköpsdata'!L183=6%,43,'4. Inköpsdata'!L183="Momsfritt",38),""))</f>
        <v/>
      </c>
      <c r="AZ183" s="52" t="e">
        <f>IF('APH Kategorichef'!J183=Tabeller!$AH$4,'4. Inköpsdata'!J183,ROUND('APH Kategorichef'!AA183,2))</f>
        <v>#VALUE!</v>
      </c>
      <c r="BA183" s="52" t="e">
        <f>IF('APH Kategorichef'!J183=Tabeller!$AH$4,0.01,ROUND('4. Inköpsdata'!J183,2))</f>
        <v>#VALUE!</v>
      </c>
      <c r="BB183" s="27" t="str">
        <f>TRIM(RIGHT('1. Artikeldata Grund'!G183,2))</f>
        <v/>
      </c>
      <c r="BC183" s="136"/>
      <c r="BD183" s="48" t="s">
        <v>182</v>
      </c>
      <c r="BE183" s="119"/>
      <c r="BF183" s="50" t="s">
        <v>184</v>
      </c>
      <c r="BG183" s="136"/>
      <c r="BH183" s="52"/>
      <c r="BI183" s="52"/>
      <c r="BJ183" s="52"/>
      <c r="BK183" s="52"/>
      <c r="BL183" s="53" t="s">
        <v>185</v>
      </c>
      <c r="BM183" s="452" t="str">
        <f>TRIM('1. Artikeldata Grund'!D183)</f>
        <v/>
      </c>
    </row>
    <row r="184" spans="1:65" x14ac:dyDescent="0.25">
      <c r="A184" s="21">
        <v>180</v>
      </c>
      <c r="B184" s="528" t="str">
        <f>'APH Kategorichef'!H184</f>
        <v>Välj…</v>
      </c>
      <c r="C184" s="528" t="str">
        <f>'APH Kategorichef'!J184</f>
        <v>Välj…</v>
      </c>
      <c r="D184" s="46">
        <f>'APH Kategorichef'!D184</f>
        <v>0</v>
      </c>
      <c r="E184" s="47" t="str">
        <f>TRIM(LEFT('1. Artikeldata Grund'!E184,30))</f>
        <v/>
      </c>
      <c r="F184" s="404" t="str">
        <f>IFERROR(TRIM(RIGHT('1. Artikeldata Grund'!E184,LEN('1. Artikeldata Grund'!E184)-30)),"")</f>
        <v/>
      </c>
      <c r="G184" s="48" t="str">
        <f>TRIM('APH Kategorichef'!K184)</f>
        <v>Välj….</v>
      </c>
      <c r="H184" s="27">
        <f>'APH Kategorichef'!L184</f>
        <v>910</v>
      </c>
      <c r="I184" s="27">
        <v>99</v>
      </c>
      <c r="J184" s="117"/>
      <c r="K184" s="48" t="s">
        <v>181</v>
      </c>
      <c r="L184" s="48" t="str">
        <f>IF('APH MD APH Specifika'!BD184="J","J","N")</f>
        <v>N</v>
      </c>
      <c r="M184" s="118"/>
      <c r="N184" s="48" t="s">
        <v>182</v>
      </c>
      <c r="O184" s="119"/>
      <c r="P184" s="48" t="s">
        <v>183</v>
      </c>
      <c r="Q184" s="27">
        <v>0</v>
      </c>
      <c r="R184" s="117"/>
      <c r="S184" s="117"/>
      <c r="T184" s="117"/>
      <c r="U184" s="117"/>
      <c r="V184" s="117"/>
      <c r="W184" s="27">
        <v>1</v>
      </c>
      <c r="X184" s="27">
        <v>1</v>
      </c>
      <c r="Y184" s="48" t="s">
        <v>182</v>
      </c>
      <c r="Z184" s="48" t="s">
        <v>182</v>
      </c>
      <c r="AA184" s="48" t="s">
        <v>182</v>
      </c>
      <c r="AB184" s="119"/>
      <c r="AC184" s="119"/>
      <c r="AD184" s="119"/>
      <c r="AE184" s="119"/>
      <c r="AF184" s="119"/>
      <c r="AG184" s="119"/>
      <c r="AH184" s="48" t="s">
        <v>182</v>
      </c>
      <c r="AI184" s="27" t="str">
        <f>TRIM(LEFT('1. Artikeldata Grund'!G184,6))</f>
        <v/>
      </c>
      <c r="AJ184" s="491" cm="1">
        <f t="array" ref="AJ184">_xlfn.IFS(AV184="1",20,AV184="2",20,AV184="3",20,AV184="0",99,AV184="",99)</f>
        <v>99</v>
      </c>
      <c r="AK184" s="50" t="s">
        <v>184</v>
      </c>
      <c r="AL184" s="50" t="s">
        <v>184</v>
      </c>
      <c r="AM184" s="117"/>
      <c r="AN184" s="48"/>
      <c r="AO184" s="48"/>
      <c r="AP184" s="48" t="str">
        <f>'4. Inköpsdata'!E184</f>
        <v>ST</v>
      </c>
      <c r="AQ184" s="51">
        <f>'4. Inköpsdata'!G184</f>
        <v>1</v>
      </c>
      <c r="AR184" s="27" t="str">
        <f>TRIM('APH Kategorichef'!N184)</f>
        <v/>
      </c>
      <c r="AS184" s="118"/>
      <c r="AT184" s="48" t="str">
        <f>LEFT('1. Artikeldata Grund'!H184,2)</f>
        <v>Vä</v>
      </c>
      <c r="AU184" s="27" t="str" cm="1">
        <f t="array" ref="AU184">_xlfn.IFS('1. Artikeldata Grund'!I184="","",'1. Artikeldata Grund'!I184=Tabeller!$I$3,"",'1. Artikeldata Grund'!I184=Tabeller!$I$4,"",'1. Artikeldata Grund'!I184=Tabeller!$I$5,LEFT('1. Artikeldata Grund'!I184,1),'1. Artikeldata Grund'!I184=Tabeller!$I$6,LEFT('1. Artikeldata Grund'!I184,1))</f>
        <v/>
      </c>
      <c r="AV184" s="27" t="str" cm="1">
        <f t="array" ref="AV184">_xlfn.IFS('1. Artikeldata Grund'!J184="","",'1. Artikeldata Grund'!J184=Tabeller!$J$3,"",'1. Artikeldata Grund'!J184=Tabeller!$J$4,"",'1. Artikeldata Grund'!J184=Tabeller!$J$5,LEFT('1. Artikeldata Grund'!J184,1),'1. Artikeldata Grund'!J184=Tabeller!$J$6,LEFT('1. Artikeldata Grund'!J184,1),'1. Artikeldata Grund'!J184=Tabeller!$J$7,LEFT('1. Artikeldata Grund'!J184,1))</f>
        <v/>
      </c>
      <c r="AW184" s="27"/>
      <c r="AX184" s="27">
        <f>IF('APH Kategorichef'!J184=Tabeller!$AH$4,2,1)</f>
        <v>1</v>
      </c>
      <c r="AY184" s="27" t="str" cm="1">
        <f t="array" ref="AY184">IF('APH Kategorichef'!J184=Tabeller!$AH$4,99,IFERROR(_xlfn.IFS('4. Inköpsdata'!L184=25%,41,'4. Inköpsdata'!L184=12%,42,'4. Inköpsdata'!L184=6%,43,'4. Inköpsdata'!L184="Momsfritt",38),""))</f>
        <v/>
      </c>
      <c r="AZ184" s="52" t="e">
        <f>IF('APH Kategorichef'!J184=Tabeller!$AH$4,'4. Inköpsdata'!J184,ROUND('APH Kategorichef'!AA184,2))</f>
        <v>#VALUE!</v>
      </c>
      <c r="BA184" s="52" t="e">
        <f>IF('APH Kategorichef'!J184=Tabeller!$AH$4,0.01,ROUND('4. Inköpsdata'!J184,2))</f>
        <v>#VALUE!</v>
      </c>
      <c r="BB184" s="27" t="str">
        <f>TRIM(RIGHT('1. Artikeldata Grund'!G184,2))</f>
        <v/>
      </c>
      <c r="BC184" s="136"/>
      <c r="BD184" s="48" t="s">
        <v>182</v>
      </c>
      <c r="BE184" s="119"/>
      <c r="BF184" s="50" t="s">
        <v>184</v>
      </c>
      <c r="BG184" s="136"/>
      <c r="BH184" s="52"/>
      <c r="BI184" s="52"/>
      <c r="BJ184" s="52"/>
      <c r="BK184" s="52"/>
      <c r="BL184" s="53" t="s">
        <v>185</v>
      </c>
      <c r="BM184" s="452" t="str">
        <f>TRIM('1. Artikeldata Grund'!D184)</f>
        <v/>
      </c>
    </row>
    <row r="185" spans="1:65" x14ac:dyDescent="0.25">
      <c r="A185" s="21">
        <v>181</v>
      </c>
      <c r="B185" s="528" t="str">
        <f>'APH Kategorichef'!H185</f>
        <v>Välj…</v>
      </c>
      <c r="C185" s="528" t="str">
        <f>'APH Kategorichef'!J185</f>
        <v>Välj…</v>
      </c>
      <c r="D185" s="46">
        <f>'APH Kategorichef'!D185</f>
        <v>0</v>
      </c>
      <c r="E185" s="47" t="str">
        <f>TRIM(LEFT('1. Artikeldata Grund'!E185,30))</f>
        <v/>
      </c>
      <c r="F185" s="404" t="str">
        <f>IFERROR(TRIM(RIGHT('1. Artikeldata Grund'!E185,LEN('1. Artikeldata Grund'!E185)-30)),"")</f>
        <v/>
      </c>
      <c r="G185" s="48" t="str">
        <f>TRIM('APH Kategorichef'!K185)</f>
        <v>Välj….</v>
      </c>
      <c r="H185" s="27">
        <f>'APH Kategorichef'!L185</f>
        <v>910</v>
      </c>
      <c r="I185" s="27">
        <v>99</v>
      </c>
      <c r="J185" s="117"/>
      <c r="K185" s="48" t="s">
        <v>181</v>
      </c>
      <c r="L185" s="48" t="str">
        <f>IF('APH MD APH Specifika'!BD185="J","J","N")</f>
        <v>N</v>
      </c>
      <c r="M185" s="118"/>
      <c r="N185" s="48" t="s">
        <v>182</v>
      </c>
      <c r="O185" s="119"/>
      <c r="P185" s="48" t="s">
        <v>183</v>
      </c>
      <c r="Q185" s="27">
        <v>0</v>
      </c>
      <c r="R185" s="117"/>
      <c r="S185" s="117"/>
      <c r="T185" s="117"/>
      <c r="U185" s="117"/>
      <c r="V185" s="117"/>
      <c r="W185" s="27">
        <v>1</v>
      </c>
      <c r="X185" s="27">
        <v>1</v>
      </c>
      <c r="Y185" s="48" t="s">
        <v>182</v>
      </c>
      <c r="Z185" s="48" t="s">
        <v>182</v>
      </c>
      <c r="AA185" s="48" t="s">
        <v>182</v>
      </c>
      <c r="AB185" s="119"/>
      <c r="AC185" s="119"/>
      <c r="AD185" s="119"/>
      <c r="AE185" s="119"/>
      <c r="AF185" s="119"/>
      <c r="AG185" s="119"/>
      <c r="AH185" s="48" t="s">
        <v>182</v>
      </c>
      <c r="AI185" s="27" t="str">
        <f>TRIM(LEFT('1. Artikeldata Grund'!G185,6))</f>
        <v/>
      </c>
      <c r="AJ185" s="491" cm="1">
        <f t="array" ref="AJ185">_xlfn.IFS(AV185="1",20,AV185="2",20,AV185="3",20,AV185="0",99,AV185="",99)</f>
        <v>99</v>
      </c>
      <c r="AK185" s="50" t="s">
        <v>184</v>
      </c>
      <c r="AL185" s="50" t="s">
        <v>184</v>
      </c>
      <c r="AM185" s="117"/>
      <c r="AN185" s="48"/>
      <c r="AO185" s="48"/>
      <c r="AP185" s="48" t="str">
        <f>'4. Inköpsdata'!E185</f>
        <v>ST</v>
      </c>
      <c r="AQ185" s="51">
        <f>'4. Inköpsdata'!G185</f>
        <v>1</v>
      </c>
      <c r="AR185" s="27" t="str">
        <f>TRIM('APH Kategorichef'!N185)</f>
        <v/>
      </c>
      <c r="AS185" s="118"/>
      <c r="AT185" s="48" t="str">
        <f>LEFT('1. Artikeldata Grund'!H185,2)</f>
        <v>Vä</v>
      </c>
      <c r="AU185" s="27" t="str" cm="1">
        <f t="array" ref="AU185">_xlfn.IFS('1. Artikeldata Grund'!I185="","",'1. Artikeldata Grund'!I185=Tabeller!$I$3,"",'1. Artikeldata Grund'!I185=Tabeller!$I$4,"",'1. Artikeldata Grund'!I185=Tabeller!$I$5,LEFT('1. Artikeldata Grund'!I185,1),'1. Artikeldata Grund'!I185=Tabeller!$I$6,LEFT('1. Artikeldata Grund'!I185,1))</f>
        <v/>
      </c>
      <c r="AV185" s="27" t="str" cm="1">
        <f t="array" ref="AV185">_xlfn.IFS('1. Artikeldata Grund'!J185="","",'1. Artikeldata Grund'!J185=Tabeller!$J$3,"",'1. Artikeldata Grund'!J185=Tabeller!$J$4,"",'1. Artikeldata Grund'!J185=Tabeller!$J$5,LEFT('1. Artikeldata Grund'!J185,1),'1. Artikeldata Grund'!J185=Tabeller!$J$6,LEFT('1. Artikeldata Grund'!J185,1),'1. Artikeldata Grund'!J185=Tabeller!$J$7,LEFT('1. Artikeldata Grund'!J185,1))</f>
        <v/>
      </c>
      <c r="AW185" s="27"/>
      <c r="AX185" s="27">
        <f>IF('APH Kategorichef'!J185=Tabeller!$AH$4,2,1)</f>
        <v>1</v>
      </c>
      <c r="AY185" s="27" t="str" cm="1">
        <f t="array" ref="AY185">IF('APH Kategorichef'!J185=Tabeller!$AH$4,99,IFERROR(_xlfn.IFS('4. Inköpsdata'!L185=25%,41,'4. Inköpsdata'!L185=12%,42,'4. Inköpsdata'!L185=6%,43,'4. Inköpsdata'!L185="Momsfritt",38),""))</f>
        <v/>
      </c>
      <c r="AZ185" s="52" t="e">
        <f>IF('APH Kategorichef'!J185=Tabeller!$AH$4,'4. Inköpsdata'!J185,ROUND('APH Kategorichef'!AA185,2))</f>
        <v>#VALUE!</v>
      </c>
      <c r="BA185" s="52" t="e">
        <f>IF('APH Kategorichef'!J185=Tabeller!$AH$4,0.01,ROUND('4. Inköpsdata'!J185,2))</f>
        <v>#VALUE!</v>
      </c>
      <c r="BB185" s="27" t="str">
        <f>TRIM(RIGHT('1. Artikeldata Grund'!G185,2))</f>
        <v/>
      </c>
      <c r="BC185" s="136"/>
      <c r="BD185" s="48" t="s">
        <v>182</v>
      </c>
      <c r="BE185" s="119"/>
      <c r="BF185" s="50" t="s">
        <v>184</v>
      </c>
      <c r="BG185" s="136"/>
      <c r="BH185" s="52"/>
      <c r="BI185" s="52"/>
      <c r="BJ185" s="52"/>
      <c r="BK185" s="52"/>
      <c r="BL185" s="53" t="s">
        <v>185</v>
      </c>
      <c r="BM185" s="452" t="str">
        <f>TRIM('1. Artikeldata Grund'!D185)</f>
        <v/>
      </c>
    </row>
    <row r="186" spans="1:65" x14ac:dyDescent="0.25">
      <c r="A186" s="21">
        <v>182</v>
      </c>
      <c r="B186" s="528" t="str">
        <f>'APH Kategorichef'!H186</f>
        <v>Välj…</v>
      </c>
      <c r="C186" s="528" t="str">
        <f>'APH Kategorichef'!J186</f>
        <v>Välj…</v>
      </c>
      <c r="D186" s="46">
        <f>'APH Kategorichef'!D186</f>
        <v>0</v>
      </c>
      <c r="E186" s="47" t="str">
        <f>TRIM(LEFT('1. Artikeldata Grund'!E186,30))</f>
        <v/>
      </c>
      <c r="F186" s="404" t="str">
        <f>IFERROR(TRIM(RIGHT('1. Artikeldata Grund'!E186,LEN('1. Artikeldata Grund'!E186)-30)),"")</f>
        <v/>
      </c>
      <c r="G186" s="48" t="str">
        <f>TRIM('APH Kategorichef'!K186)</f>
        <v>Välj….</v>
      </c>
      <c r="H186" s="27">
        <f>'APH Kategorichef'!L186</f>
        <v>910</v>
      </c>
      <c r="I186" s="27">
        <v>99</v>
      </c>
      <c r="J186" s="117"/>
      <c r="K186" s="48" t="s">
        <v>181</v>
      </c>
      <c r="L186" s="48" t="str">
        <f>IF('APH MD APH Specifika'!BD186="J","J","N")</f>
        <v>N</v>
      </c>
      <c r="M186" s="118"/>
      <c r="N186" s="48" t="s">
        <v>182</v>
      </c>
      <c r="O186" s="119"/>
      <c r="P186" s="48" t="s">
        <v>183</v>
      </c>
      <c r="Q186" s="27">
        <v>0</v>
      </c>
      <c r="R186" s="117"/>
      <c r="S186" s="117"/>
      <c r="T186" s="117"/>
      <c r="U186" s="117"/>
      <c r="V186" s="117"/>
      <c r="W186" s="27">
        <v>1</v>
      </c>
      <c r="X186" s="27">
        <v>1</v>
      </c>
      <c r="Y186" s="48" t="s">
        <v>182</v>
      </c>
      <c r="Z186" s="48" t="s">
        <v>182</v>
      </c>
      <c r="AA186" s="48" t="s">
        <v>182</v>
      </c>
      <c r="AB186" s="119"/>
      <c r="AC186" s="119"/>
      <c r="AD186" s="119"/>
      <c r="AE186" s="119"/>
      <c r="AF186" s="119"/>
      <c r="AG186" s="119"/>
      <c r="AH186" s="48" t="s">
        <v>182</v>
      </c>
      <c r="AI186" s="27" t="str">
        <f>TRIM(LEFT('1. Artikeldata Grund'!G186,6))</f>
        <v/>
      </c>
      <c r="AJ186" s="491" cm="1">
        <f t="array" ref="AJ186">_xlfn.IFS(AV186="1",20,AV186="2",20,AV186="3",20,AV186="0",99,AV186="",99)</f>
        <v>99</v>
      </c>
      <c r="AK186" s="50" t="s">
        <v>184</v>
      </c>
      <c r="AL186" s="50" t="s">
        <v>184</v>
      </c>
      <c r="AM186" s="117"/>
      <c r="AN186" s="48"/>
      <c r="AO186" s="48"/>
      <c r="AP186" s="48" t="str">
        <f>'4. Inköpsdata'!E186</f>
        <v>ST</v>
      </c>
      <c r="AQ186" s="51">
        <f>'4. Inköpsdata'!G186</f>
        <v>1</v>
      </c>
      <c r="AR186" s="27" t="str">
        <f>TRIM('APH Kategorichef'!N186)</f>
        <v/>
      </c>
      <c r="AS186" s="118"/>
      <c r="AT186" s="48" t="str">
        <f>LEFT('1. Artikeldata Grund'!H186,2)</f>
        <v>Vä</v>
      </c>
      <c r="AU186" s="27" t="str" cm="1">
        <f t="array" ref="AU186">_xlfn.IFS('1. Artikeldata Grund'!I186="","",'1. Artikeldata Grund'!I186=Tabeller!$I$3,"",'1. Artikeldata Grund'!I186=Tabeller!$I$4,"",'1. Artikeldata Grund'!I186=Tabeller!$I$5,LEFT('1. Artikeldata Grund'!I186,1),'1. Artikeldata Grund'!I186=Tabeller!$I$6,LEFT('1. Artikeldata Grund'!I186,1))</f>
        <v/>
      </c>
      <c r="AV186" s="27" t="str" cm="1">
        <f t="array" ref="AV186">_xlfn.IFS('1. Artikeldata Grund'!J186="","",'1. Artikeldata Grund'!J186=Tabeller!$J$3,"",'1. Artikeldata Grund'!J186=Tabeller!$J$4,"",'1. Artikeldata Grund'!J186=Tabeller!$J$5,LEFT('1. Artikeldata Grund'!J186,1),'1. Artikeldata Grund'!J186=Tabeller!$J$6,LEFT('1. Artikeldata Grund'!J186,1),'1. Artikeldata Grund'!J186=Tabeller!$J$7,LEFT('1. Artikeldata Grund'!J186,1))</f>
        <v/>
      </c>
      <c r="AW186" s="27"/>
      <c r="AX186" s="27">
        <f>IF('APH Kategorichef'!J186=Tabeller!$AH$4,2,1)</f>
        <v>1</v>
      </c>
      <c r="AY186" s="27" t="str" cm="1">
        <f t="array" ref="AY186">IF('APH Kategorichef'!J186=Tabeller!$AH$4,99,IFERROR(_xlfn.IFS('4. Inköpsdata'!L186=25%,41,'4. Inköpsdata'!L186=12%,42,'4. Inköpsdata'!L186=6%,43,'4. Inköpsdata'!L186="Momsfritt",38),""))</f>
        <v/>
      </c>
      <c r="AZ186" s="52" t="e">
        <f>IF('APH Kategorichef'!J186=Tabeller!$AH$4,'4. Inköpsdata'!J186,ROUND('APH Kategorichef'!AA186,2))</f>
        <v>#VALUE!</v>
      </c>
      <c r="BA186" s="52" t="e">
        <f>IF('APH Kategorichef'!J186=Tabeller!$AH$4,0.01,ROUND('4. Inköpsdata'!J186,2))</f>
        <v>#VALUE!</v>
      </c>
      <c r="BB186" s="27" t="str">
        <f>TRIM(RIGHT('1. Artikeldata Grund'!G186,2))</f>
        <v/>
      </c>
      <c r="BC186" s="136"/>
      <c r="BD186" s="48" t="s">
        <v>182</v>
      </c>
      <c r="BE186" s="119"/>
      <c r="BF186" s="50" t="s">
        <v>184</v>
      </c>
      <c r="BG186" s="136"/>
      <c r="BH186" s="52"/>
      <c r="BI186" s="52"/>
      <c r="BJ186" s="52"/>
      <c r="BK186" s="52"/>
      <c r="BL186" s="53" t="s">
        <v>185</v>
      </c>
      <c r="BM186" s="452" t="str">
        <f>TRIM('1. Artikeldata Grund'!D186)</f>
        <v/>
      </c>
    </row>
    <row r="187" spans="1:65" x14ac:dyDescent="0.25">
      <c r="A187" s="21">
        <v>183</v>
      </c>
      <c r="B187" s="528" t="str">
        <f>'APH Kategorichef'!H187</f>
        <v>Välj…</v>
      </c>
      <c r="C187" s="528" t="str">
        <f>'APH Kategorichef'!J187</f>
        <v>Välj…</v>
      </c>
      <c r="D187" s="46">
        <f>'APH Kategorichef'!D187</f>
        <v>0</v>
      </c>
      <c r="E187" s="47" t="str">
        <f>TRIM(LEFT('1. Artikeldata Grund'!E187,30))</f>
        <v/>
      </c>
      <c r="F187" s="404" t="str">
        <f>IFERROR(TRIM(RIGHT('1. Artikeldata Grund'!E187,LEN('1. Artikeldata Grund'!E187)-30)),"")</f>
        <v/>
      </c>
      <c r="G187" s="48" t="str">
        <f>TRIM('APH Kategorichef'!K187)</f>
        <v>Välj….</v>
      </c>
      <c r="H187" s="27">
        <f>'APH Kategorichef'!L187</f>
        <v>910</v>
      </c>
      <c r="I187" s="27">
        <v>99</v>
      </c>
      <c r="J187" s="117"/>
      <c r="K187" s="48" t="s">
        <v>181</v>
      </c>
      <c r="L187" s="48" t="str">
        <f>IF('APH MD APH Specifika'!BD187="J","J","N")</f>
        <v>N</v>
      </c>
      <c r="M187" s="118"/>
      <c r="N187" s="48" t="s">
        <v>182</v>
      </c>
      <c r="O187" s="119"/>
      <c r="P187" s="48" t="s">
        <v>183</v>
      </c>
      <c r="Q187" s="27">
        <v>0</v>
      </c>
      <c r="R187" s="117"/>
      <c r="S187" s="117"/>
      <c r="T187" s="117"/>
      <c r="U187" s="117"/>
      <c r="V187" s="117"/>
      <c r="W187" s="27">
        <v>1</v>
      </c>
      <c r="X187" s="27">
        <v>1</v>
      </c>
      <c r="Y187" s="48" t="s">
        <v>182</v>
      </c>
      <c r="Z187" s="48" t="s">
        <v>182</v>
      </c>
      <c r="AA187" s="48" t="s">
        <v>182</v>
      </c>
      <c r="AB187" s="119"/>
      <c r="AC187" s="119"/>
      <c r="AD187" s="119"/>
      <c r="AE187" s="119"/>
      <c r="AF187" s="119"/>
      <c r="AG187" s="119"/>
      <c r="AH187" s="48" t="s">
        <v>182</v>
      </c>
      <c r="AI187" s="27" t="str">
        <f>TRIM(LEFT('1. Artikeldata Grund'!G187,6))</f>
        <v/>
      </c>
      <c r="AJ187" s="491" cm="1">
        <f t="array" ref="AJ187">_xlfn.IFS(AV187="1",20,AV187="2",20,AV187="3",20,AV187="0",99,AV187="",99)</f>
        <v>99</v>
      </c>
      <c r="AK187" s="50" t="s">
        <v>184</v>
      </c>
      <c r="AL187" s="50" t="s">
        <v>184</v>
      </c>
      <c r="AM187" s="117"/>
      <c r="AN187" s="48"/>
      <c r="AO187" s="48"/>
      <c r="AP187" s="48" t="str">
        <f>'4. Inköpsdata'!E187</f>
        <v>ST</v>
      </c>
      <c r="AQ187" s="51">
        <f>'4. Inköpsdata'!G187</f>
        <v>1</v>
      </c>
      <c r="AR187" s="27" t="str">
        <f>TRIM('APH Kategorichef'!N187)</f>
        <v/>
      </c>
      <c r="AS187" s="118"/>
      <c r="AT187" s="48" t="str">
        <f>LEFT('1. Artikeldata Grund'!H187,2)</f>
        <v>Vä</v>
      </c>
      <c r="AU187" s="27" t="str" cm="1">
        <f t="array" ref="AU187">_xlfn.IFS('1. Artikeldata Grund'!I187="","",'1. Artikeldata Grund'!I187=Tabeller!$I$3,"",'1. Artikeldata Grund'!I187=Tabeller!$I$4,"",'1. Artikeldata Grund'!I187=Tabeller!$I$5,LEFT('1. Artikeldata Grund'!I187,1),'1. Artikeldata Grund'!I187=Tabeller!$I$6,LEFT('1. Artikeldata Grund'!I187,1))</f>
        <v/>
      </c>
      <c r="AV187" s="27" t="str" cm="1">
        <f t="array" ref="AV187">_xlfn.IFS('1. Artikeldata Grund'!J187="","",'1. Artikeldata Grund'!J187=Tabeller!$J$3,"",'1. Artikeldata Grund'!J187=Tabeller!$J$4,"",'1. Artikeldata Grund'!J187=Tabeller!$J$5,LEFT('1. Artikeldata Grund'!J187,1),'1. Artikeldata Grund'!J187=Tabeller!$J$6,LEFT('1. Artikeldata Grund'!J187,1),'1. Artikeldata Grund'!J187=Tabeller!$J$7,LEFT('1. Artikeldata Grund'!J187,1))</f>
        <v/>
      </c>
      <c r="AW187" s="27"/>
      <c r="AX187" s="27">
        <f>IF('APH Kategorichef'!J187=Tabeller!$AH$4,2,1)</f>
        <v>1</v>
      </c>
      <c r="AY187" s="27" t="str" cm="1">
        <f t="array" ref="AY187">IF('APH Kategorichef'!J187=Tabeller!$AH$4,99,IFERROR(_xlfn.IFS('4. Inköpsdata'!L187=25%,41,'4. Inköpsdata'!L187=12%,42,'4. Inköpsdata'!L187=6%,43,'4. Inköpsdata'!L187="Momsfritt",38),""))</f>
        <v/>
      </c>
      <c r="AZ187" s="52" t="e">
        <f>IF('APH Kategorichef'!J187=Tabeller!$AH$4,'4. Inköpsdata'!J187,ROUND('APH Kategorichef'!AA187,2))</f>
        <v>#VALUE!</v>
      </c>
      <c r="BA187" s="52" t="e">
        <f>IF('APH Kategorichef'!J187=Tabeller!$AH$4,0.01,ROUND('4. Inköpsdata'!J187,2))</f>
        <v>#VALUE!</v>
      </c>
      <c r="BB187" s="27" t="str">
        <f>TRIM(RIGHT('1. Artikeldata Grund'!G187,2))</f>
        <v/>
      </c>
      <c r="BC187" s="136"/>
      <c r="BD187" s="48" t="s">
        <v>182</v>
      </c>
      <c r="BE187" s="119"/>
      <c r="BF187" s="50" t="s">
        <v>184</v>
      </c>
      <c r="BG187" s="136"/>
      <c r="BH187" s="52"/>
      <c r="BI187" s="52"/>
      <c r="BJ187" s="52"/>
      <c r="BK187" s="52"/>
      <c r="BL187" s="53" t="s">
        <v>185</v>
      </c>
      <c r="BM187" s="452" t="str">
        <f>TRIM('1. Artikeldata Grund'!D187)</f>
        <v/>
      </c>
    </row>
    <row r="188" spans="1:65" x14ac:dyDescent="0.25">
      <c r="A188" s="21">
        <v>184</v>
      </c>
      <c r="B188" s="528" t="str">
        <f>'APH Kategorichef'!H188</f>
        <v>Välj…</v>
      </c>
      <c r="C188" s="528" t="str">
        <f>'APH Kategorichef'!J188</f>
        <v>Välj…</v>
      </c>
      <c r="D188" s="46">
        <f>'APH Kategorichef'!D188</f>
        <v>0</v>
      </c>
      <c r="E188" s="47" t="str">
        <f>TRIM(LEFT('1. Artikeldata Grund'!E188,30))</f>
        <v/>
      </c>
      <c r="F188" s="404" t="str">
        <f>IFERROR(TRIM(RIGHT('1. Artikeldata Grund'!E188,LEN('1. Artikeldata Grund'!E188)-30)),"")</f>
        <v/>
      </c>
      <c r="G188" s="48" t="str">
        <f>TRIM('APH Kategorichef'!K188)</f>
        <v>Välj….</v>
      </c>
      <c r="H188" s="27">
        <f>'APH Kategorichef'!L188</f>
        <v>910</v>
      </c>
      <c r="I188" s="27">
        <v>99</v>
      </c>
      <c r="J188" s="117"/>
      <c r="K188" s="48" t="s">
        <v>181</v>
      </c>
      <c r="L188" s="48" t="str">
        <f>IF('APH MD APH Specifika'!BD188="J","J","N")</f>
        <v>N</v>
      </c>
      <c r="M188" s="118"/>
      <c r="N188" s="48" t="s">
        <v>182</v>
      </c>
      <c r="O188" s="119"/>
      <c r="P188" s="48" t="s">
        <v>183</v>
      </c>
      <c r="Q188" s="27">
        <v>0</v>
      </c>
      <c r="R188" s="117"/>
      <c r="S188" s="117"/>
      <c r="T188" s="117"/>
      <c r="U188" s="117"/>
      <c r="V188" s="117"/>
      <c r="W188" s="27">
        <v>1</v>
      </c>
      <c r="X188" s="27">
        <v>1</v>
      </c>
      <c r="Y188" s="48" t="s">
        <v>182</v>
      </c>
      <c r="Z188" s="48" t="s">
        <v>182</v>
      </c>
      <c r="AA188" s="48" t="s">
        <v>182</v>
      </c>
      <c r="AB188" s="119"/>
      <c r="AC188" s="119"/>
      <c r="AD188" s="119"/>
      <c r="AE188" s="119"/>
      <c r="AF188" s="119"/>
      <c r="AG188" s="119"/>
      <c r="AH188" s="48" t="s">
        <v>182</v>
      </c>
      <c r="AI188" s="27" t="str">
        <f>TRIM(LEFT('1. Artikeldata Grund'!G188,6))</f>
        <v/>
      </c>
      <c r="AJ188" s="491" cm="1">
        <f t="array" ref="AJ188">_xlfn.IFS(AV188="1",20,AV188="2",20,AV188="3",20,AV188="0",99,AV188="",99)</f>
        <v>99</v>
      </c>
      <c r="AK188" s="50" t="s">
        <v>184</v>
      </c>
      <c r="AL188" s="50" t="s">
        <v>184</v>
      </c>
      <c r="AM188" s="117"/>
      <c r="AN188" s="48"/>
      <c r="AO188" s="48"/>
      <c r="AP188" s="48" t="str">
        <f>'4. Inköpsdata'!E188</f>
        <v>ST</v>
      </c>
      <c r="AQ188" s="51">
        <f>'4. Inköpsdata'!G188</f>
        <v>1</v>
      </c>
      <c r="AR188" s="27" t="str">
        <f>TRIM('APH Kategorichef'!N188)</f>
        <v/>
      </c>
      <c r="AS188" s="118"/>
      <c r="AT188" s="48" t="str">
        <f>LEFT('1. Artikeldata Grund'!H188,2)</f>
        <v>Vä</v>
      </c>
      <c r="AU188" s="27" t="str" cm="1">
        <f t="array" ref="AU188">_xlfn.IFS('1. Artikeldata Grund'!I188="","",'1. Artikeldata Grund'!I188=Tabeller!$I$3,"",'1. Artikeldata Grund'!I188=Tabeller!$I$4,"",'1. Artikeldata Grund'!I188=Tabeller!$I$5,LEFT('1. Artikeldata Grund'!I188,1),'1. Artikeldata Grund'!I188=Tabeller!$I$6,LEFT('1. Artikeldata Grund'!I188,1))</f>
        <v/>
      </c>
      <c r="AV188" s="27" t="str" cm="1">
        <f t="array" ref="AV188">_xlfn.IFS('1. Artikeldata Grund'!J188="","",'1. Artikeldata Grund'!J188=Tabeller!$J$3,"",'1. Artikeldata Grund'!J188=Tabeller!$J$4,"",'1. Artikeldata Grund'!J188=Tabeller!$J$5,LEFT('1. Artikeldata Grund'!J188,1),'1. Artikeldata Grund'!J188=Tabeller!$J$6,LEFT('1. Artikeldata Grund'!J188,1),'1. Artikeldata Grund'!J188=Tabeller!$J$7,LEFT('1. Artikeldata Grund'!J188,1))</f>
        <v/>
      </c>
      <c r="AW188" s="27"/>
      <c r="AX188" s="27">
        <f>IF('APH Kategorichef'!J188=Tabeller!$AH$4,2,1)</f>
        <v>1</v>
      </c>
      <c r="AY188" s="27" t="str" cm="1">
        <f t="array" ref="AY188">IF('APH Kategorichef'!J188=Tabeller!$AH$4,99,IFERROR(_xlfn.IFS('4. Inköpsdata'!L188=25%,41,'4. Inköpsdata'!L188=12%,42,'4. Inköpsdata'!L188=6%,43,'4. Inköpsdata'!L188="Momsfritt",38),""))</f>
        <v/>
      </c>
      <c r="AZ188" s="52" t="e">
        <f>IF('APH Kategorichef'!J188=Tabeller!$AH$4,'4. Inköpsdata'!J188,ROUND('APH Kategorichef'!AA188,2))</f>
        <v>#VALUE!</v>
      </c>
      <c r="BA188" s="52" t="e">
        <f>IF('APH Kategorichef'!J188=Tabeller!$AH$4,0.01,ROUND('4. Inköpsdata'!J188,2))</f>
        <v>#VALUE!</v>
      </c>
      <c r="BB188" s="27" t="str">
        <f>TRIM(RIGHT('1. Artikeldata Grund'!G188,2))</f>
        <v/>
      </c>
      <c r="BC188" s="136"/>
      <c r="BD188" s="48" t="s">
        <v>182</v>
      </c>
      <c r="BE188" s="119"/>
      <c r="BF188" s="50" t="s">
        <v>184</v>
      </c>
      <c r="BG188" s="136"/>
      <c r="BH188" s="52"/>
      <c r="BI188" s="52"/>
      <c r="BJ188" s="52"/>
      <c r="BK188" s="52"/>
      <c r="BL188" s="53" t="s">
        <v>185</v>
      </c>
      <c r="BM188" s="452" t="str">
        <f>TRIM('1. Artikeldata Grund'!D188)</f>
        <v/>
      </c>
    </row>
    <row r="189" spans="1:65" x14ac:dyDescent="0.25">
      <c r="A189" s="21">
        <v>185</v>
      </c>
      <c r="B189" s="528" t="str">
        <f>'APH Kategorichef'!H189</f>
        <v>Välj…</v>
      </c>
      <c r="C189" s="528" t="str">
        <f>'APH Kategorichef'!J189</f>
        <v>Välj…</v>
      </c>
      <c r="D189" s="46">
        <f>'APH Kategorichef'!D189</f>
        <v>0</v>
      </c>
      <c r="E189" s="47" t="str">
        <f>TRIM(LEFT('1. Artikeldata Grund'!E189,30))</f>
        <v/>
      </c>
      <c r="F189" s="404" t="str">
        <f>IFERROR(TRIM(RIGHT('1. Artikeldata Grund'!E189,LEN('1. Artikeldata Grund'!E189)-30)),"")</f>
        <v/>
      </c>
      <c r="G189" s="48" t="str">
        <f>TRIM('APH Kategorichef'!K189)</f>
        <v>Välj….</v>
      </c>
      <c r="H189" s="27">
        <f>'APH Kategorichef'!L189</f>
        <v>910</v>
      </c>
      <c r="I189" s="27">
        <v>99</v>
      </c>
      <c r="J189" s="117"/>
      <c r="K189" s="48" t="s">
        <v>181</v>
      </c>
      <c r="L189" s="48" t="str">
        <f>IF('APH MD APH Specifika'!BD189="J","J","N")</f>
        <v>N</v>
      </c>
      <c r="M189" s="118"/>
      <c r="N189" s="48" t="s">
        <v>182</v>
      </c>
      <c r="O189" s="119"/>
      <c r="P189" s="48" t="s">
        <v>183</v>
      </c>
      <c r="Q189" s="27">
        <v>0</v>
      </c>
      <c r="R189" s="117"/>
      <c r="S189" s="117"/>
      <c r="T189" s="117"/>
      <c r="U189" s="117"/>
      <c r="V189" s="117"/>
      <c r="W189" s="27">
        <v>1</v>
      </c>
      <c r="X189" s="27">
        <v>1</v>
      </c>
      <c r="Y189" s="48" t="s">
        <v>182</v>
      </c>
      <c r="Z189" s="48" t="s">
        <v>182</v>
      </c>
      <c r="AA189" s="48" t="s">
        <v>182</v>
      </c>
      <c r="AB189" s="119"/>
      <c r="AC189" s="119"/>
      <c r="AD189" s="119"/>
      <c r="AE189" s="119"/>
      <c r="AF189" s="119"/>
      <c r="AG189" s="119"/>
      <c r="AH189" s="48" t="s">
        <v>182</v>
      </c>
      <c r="AI189" s="27" t="str">
        <f>TRIM(LEFT('1. Artikeldata Grund'!G189,6))</f>
        <v/>
      </c>
      <c r="AJ189" s="491" cm="1">
        <f t="array" ref="AJ189">_xlfn.IFS(AV189="1",20,AV189="2",20,AV189="3",20,AV189="0",99,AV189="",99)</f>
        <v>99</v>
      </c>
      <c r="AK189" s="50" t="s">
        <v>184</v>
      </c>
      <c r="AL189" s="50" t="s">
        <v>184</v>
      </c>
      <c r="AM189" s="117"/>
      <c r="AN189" s="48"/>
      <c r="AO189" s="48"/>
      <c r="AP189" s="48" t="str">
        <f>'4. Inköpsdata'!E189</f>
        <v>ST</v>
      </c>
      <c r="AQ189" s="51">
        <f>'4. Inköpsdata'!G189</f>
        <v>1</v>
      </c>
      <c r="AR189" s="27" t="str">
        <f>TRIM('APH Kategorichef'!N189)</f>
        <v/>
      </c>
      <c r="AS189" s="118"/>
      <c r="AT189" s="48" t="str">
        <f>LEFT('1. Artikeldata Grund'!H189,2)</f>
        <v>Vä</v>
      </c>
      <c r="AU189" s="27" t="str" cm="1">
        <f t="array" ref="AU189">_xlfn.IFS('1. Artikeldata Grund'!I189="","",'1. Artikeldata Grund'!I189=Tabeller!$I$3,"",'1. Artikeldata Grund'!I189=Tabeller!$I$4,"",'1. Artikeldata Grund'!I189=Tabeller!$I$5,LEFT('1. Artikeldata Grund'!I189,1),'1. Artikeldata Grund'!I189=Tabeller!$I$6,LEFT('1. Artikeldata Grund'!I189,1))</f>
        <v/>
      </c>
      <c r="AV189" s="27" t="str" cm="1">
        <f t="array" ref="AV189">_xlfn.IFS('1. Artikeldata Grund'!J189="","",'1. Artikeldata Grund'!J189=Tabeller!$J$3,"",'1. Artikeldata Grund'!J189=Tabeller!$J$4,"",'1. Artikeldata Grund'!J189=Tabeller!$J$5,LEFT('1. Artikeldata Grund'!J189,1),'1. Artikeldata Grund'!J189=Tabeller!$J$6,LEFT('1. Artikeldata Grund'!J189,1),'1. Artikeldata Grund'!J189=Tabeller!$J$7,LEFT('1. Artikeldata Grund'!J189,1))</f>
        <v/>
      </c>
      <c r="AW189" s="27"/>
      <c r="AX189" s="27">
        <f>IF('APH Kategorichef'!J189=Tabeller!$AH$4,2,1)</f>
        <v>1</v>
      </c>
      <c r="AY189" s="27" t="str" cm="1">
        <f t="array" ref="AY189">IF('APH Kategorichef'!J189=Tabeller!$AH$4,99,IFERROR(_xlfn.IFS('4. Inköpsdata'!L189=25%,41,'4. Inköpsdata'!L189=12%,42,'4. Inköpsdata'!L189=6%,43,'4. Inköpsdata'!L189="Momsfritt",38),""))</f>
        <v/>
      </c>
      <c r="AZ189" s="52" t="e">
        <f>IF('APH Kategorichef'!J189=Tabeller!$AH$4,'4. Inköpsdata'!J189,ROUND('APH Kategorichef'!AA189,2))</f>
        <v>#VALUE!</v>
      </c>
      <c r="BA189" s="52" t="e">
        <f>IF('APH Kategorichef'!J189=Tabeller!$AH$4,0.01,ROUND('4. Inköpsdata'!J189,2))</f>
        <v>#VALUE!</v>
      </c>
      <c r="BB189" s="27" t="str">
        <f>TRIM(RIGHT('1. Artikeldata Grund'!G189,2))</f>
        <v/>
      </c>
      <c r="BC189" s="136"/>
      <c r="BD189" s="48" t="s">
        <v>182</v>
      </c>
      <c r="BE189" s="119"/>
      <c r="BF189" s="50" t="s">
        <v>184</v>
      </c>
      <c r="BG189" s="136"/>
      <c r="BH189" s="52"/>
      <c r="BI189" s="52"/>
      <c r="BJ189" s="52"/>
      <c r="BK189" s="52"/>
      <c r="BL189" s="53" t="s">
        <v>185</v>
      </c>
      <c r="BM189" s="452" t="str">
        <f>TRIM('1. Artikeldata Grund'!D189)</f>
        <v/>
      </c>
    </row>
    <row r="190" spans="1:65" x14ac:dyDescent="0.25">
      <c r="A190" s="21">
        <v>186</v>
      </c>
      <c r="B190" s="528" t="str">
        <f>'APH Kategorichef'!H190</f>
        <v>Välj…</v>
      </c>
      <c r="C190" s="528" t="str">
        <f>'APH Kategorichef'!J190</f>
        <v>Välj…</v>
      </c>
      <c r="D190" s="46">
        <f>'APH Kategorichef'!D190</f>
        <v>0</v>
      </c>
      <c r="E190" s="47" t="str">
        <f>TRIM(LEFT('1. Artikeldata Grund'!E190,30))</f>
        <v/>
      </c>
      <c r="F190" s="404" t="str">
        <f>IFERROR(TRIM(RIGHT('1. Artikeldata Grund'!E190,LEN('1. Artikeldata Grund'!E190)-30)),"")</f>
        <v/>
      </c>
      <c r="G190" s="48" t="str">
        <f>TRIM('APH Kategorichef'!K190)</f>
        <v>Välj….</v>
      </c>
      <c r="H190" s="27">
        <f>'APH Kategorichef'!L190</f>
        <v>910</v>
      </c>
      <c r="I190" s="27">
        <v>99</v>
      </c>
      <c r="J190" s="117"/>
      <c r="K190" s="48" t="s">
        <v>181</v>
      </c>
      <c r="L190" s="48" t="str">
        <f>IF('APH MD APH Specifika'!BD190="J","J","N")</f>
        <v>N</v>
      </c>
      <c r="M190" s="118"/>
      <c r="N190" s="48" t="s">
        <v>182</v>
      </c>
      <c r="O190" s="119"/>
      <c r="P190" s="48" t="s">
        <v>183</v>
      </c>
      <c r="Q190" s="27">
        <v>0</v>
      </c>
      <c r="R190" s="117"/>
      <c r="S190" s="117"/>
      <c r="T190" s="117"/>
      <c r="U190" s="117"/>
      <c r="V190" s="117"/>
      <c r="W190" s="27">
        <v>1</v>
      </c>
      <c r="X190" s="27">
        <v>1</v>
      </c>
      <c r="Y190" s="48" t="s">
        <v>182</v>
      </c>
      <c r="Z190" s="48" t="s">
        <v>182</v>
      </c>
      <c r="AA190" s="48" t="s">
        <v>182</v>
      </c>
      <c r="AB190" s="119"/>
      <c r="AC190" s="119"/>
      <c r="AD190" s="119"/>
      <c r="AE190" s="119"/>
      <c r="AF190" s="119"/>
      <c r="AG190" s="119"/>
      <c r="AH190" s="48" t="s">
        <v>182</v>
      </c>
      <c r="AI190" s="27" t="str">
        <f>TRIM(LEFT('1. Artikeldata Grund'!G190,6))</f>
        <v/>
      </c>
      <c r="AJ190" s="491" cm="1">
        <f t="array" ref="AJ190">_xlfn.IFS(AV190="1",20,AV190="2",20,AV190="3",20,AV190="0",99,AV190="",99)</f>
        <v>99</v>
      </c>
      <c r="AK190" s="50" t="s">
        <v>184</v>
      </c>
      <c r="AL190" s="50" t="s">
        <v>184</v>
      </c>
      <c r="AM190" s="117"/>
      <c r="AN190" s="48"/>
      <c r="AO190" s="48"/>
      <c r="AP190" s="48" t="str">
        <f>'4. Inköpsdata'!E190</f>
        <v>ST</v>
      </c>
      <c r="AQ190" s="51">
        <f>'4. Inköpsdata'!G190</f>
        <v>1</v>
      </c>
      <c r="AR190" s="27" t="str">
        <f>TRIM('APH Kategorichef'!N190)</f>
        <v/>
      </c>
      <c r="AS190" s="118"/>
      <c r="AT190" s="48" t="str">
        <f>LEFT('1. Artikeldata Grund'!H190,2)</f>
        <v>Vä</v>
      </c>
      <c r="AU190" s="27" t="str" cm="1">
        <f t="array" ref="AU190">_xlfn.IFS('1. Artikeldata Grund'!I190="","",'1. Artikeldata Grund'!I190=Tabeller!$I$3,"",'1. Artikeldata Grund'!I190=Tabeller!$I$4,"",'1. Artikeldata Grund'!I190=Tabeller!$I$5,LEFT('1. Artikeldata Grund'!I190,1),'1. Artikeldata Grund'!I190=Tabeller!$I$6,LEFT('1. Artikeldata Grund'!I190,1))</f>
        <v/>
      </c>
      <c r="AV190" s="27" t="str" cm="1">
        <f t="array" ref="AV190">_xlfn.IFS('1. Artikeldata Grund'!J190="","",'1. Artikeldata Grund'!J190=Tabeller!$J$3,"",'1. Artikeldata Grund'!J190=Tabeller!$J$4,"",'1. Artikeldata Grund'!J190=Tabeller!$J$5,LEFT('1. Artikeldata Grund'!J190,1),'1. Artikeldata Grund'!J190=Tabeller!$J$6,LEFT('1. Artikeldata Grund'!J190,1),'1. Artikeldata Grund'!J190=Tabeller!$J$7,LEFT('1. Artikeldata Grund'!J190,1))</f>
        <v/>
      </c>
      <c r="AW190" s="27"/>
      <c r="AX190" s="27">
        <f>IF('APH Kategorichef'!J190=Tabeller!$AH$4,2,1)</f>
        <v>1</v>
      </c>
      <c r="AY190" s="27" t="str" cm="1">
        <f t="array" ref="AY190">IF('APH Kategorichef'!J190=Tabeller!$AH$4,99,IFERROR(_xlfn.IFS('4. Inköpsdata'!L190=25%,41,'4. Inköpsdata'!L190=12%,42,'4. Inköpsdata'!L190=6%,43,'4. Inköpsdata'!L190="Momsfritt",38),""))</f>
        <v/>
      </c>
      <c r="AZ190" s="52" t="e">
        <f>IF('APH Kategorichef'!J190=Tabeller!$AH$4,'4. Inköpsdata'!J190,ROUND('APH Kategorichef'!AA190,2))</f>
        <v>#VALUE!</v>
      </c>
      <c r="BA190" s="52" t="e">
        <f>IF('APH Kategorichef'!J190=Tabeller!$AH$4,0.01,ROUND('4. Inköpsdata'!J190,2))</f>
        <v>#VALUE!</v>
      </c>
      <c r="BB190" s="27" t="str">
        <f>TRIM(RIGHT('1. Artikeldata Grund'!G190,2))</f>
        <v/>
      </c>
      <c r="BC190" s="136"/>
      <c r="BD190" s="48" t="s">
        <v>182</v>
      </c>
      <c r="BE190" s="119"/>
      <c r="BF190" s="50" t="s">
        <v>184</v>
      </c>
      <c r="BG190" s="136"/>
      <c r="BH190" s="52"/>
      <c r="BI190" s="52"/>
      <c r="BJ190" s="52"/>
      <c r="BK190" s="52"/>
      <c r="BL190" s="53" t="s">
        <v>185</v>
      </c>
      <c r="BM190" s="452" t="str">
        <f>TRIM('1. Artikeldata Grund'!D190)</f>
        <v/>
      </c>
    </row>
    <row r="191" spans="1:65" x14ac:dyDescent="0.25">
      <c r="A191" s="21">
        <v>187</v>
      </c>
      <c r="B191" s="528" t="str">
        <f>'APH Kategorichef'!H191</f>
        <v>Välj…</v>
      </c>
      <c r="C191" s="528" t="str">
        <f>'APH Kategorichef'!J191</f>
        <v>Välj…</v>
      </c>
      <c r="D191" s="46">
        <f>'APH Kategorichef'!D191</f>
        <v>0</v>
      </c>
      <c r="E191" s="47" t="str">
        <f>TRIM(LEFT('1. Artikeldata Grund'!E191,30))</f>
        <v/>
      </c>
      <c r="F191" s="404" t="str">
        <f>IFERROR(TRIM(RIGHT('1. Artikeldata Grund'!E191,LEN('1. Artikeldata Grund'!E191)-30)),"")</f>
        <v/>
      </c>
      <c r="G191" s="48" t="str">
        <f>TRIM('APH Kategorichef'!K191)</f>
        <v>Välj….</v>
      </c>
      <c r="H191" s="27">
        <f>'APH Kategorichef'!L191</f>
        <v>910</v>
      </c>
      <c r="I191" s="27">
        <v>99</v>
      </c>
      <c r="J191" s="117"/>
      <c r="K191" s="48" t="s">
        <v>181</v>
      </c>
      <c r="L191" s="48" t="str">
        <f>IF('APH MD APH Specifika'!BD191="J","J","N")</f>
        <v>N</v>
      </c>
      <c r="M191" s="118"/>
      <c r="N191" s="48" t="s">
        <v>182</v>
      </c>
      <c r="O191" s="119"/>
      <c r="P191" s="48" t="s">
        <v>183</v>
      </c>
      <c r="Q191" s="27">
        <v>0</v>
      </c>
      <c r="R191" s="117"/>
      <c r="S191" s="117"/>
      <c r="T191" s="117"/>
      <c r="U191" s="117"/>
      <c r="V191" s="117"/>
      <c r="W191" s="27">
        <v>1</v>
      </c>
      <c r="X191" s="27">
        <v>1</v>
      </c>
      <c r="Y191" s="48" t="s">
        <v>182</v>
      </c>
      <c r="Z191" s="48" t="s">
        <v>182</v>
      </c>
      <c r="AA191" s="48" t="s">
        <v>182</v>
      </c>
      <c r="AB191" s="119"/>
      <c r="AC191" s="119"/>
      <c r="AD191" s="119"/>
      <c r="AE191" s="119"/>
      <c r="AF191" s="119"/>
      <c r="AG191" s="119"/>
      <c r="AH191" s="48" t="s">
        <v>182</v>
      </c>
      <c r="AI191" s="27" t="str">
        <f>TRIM(LEFT('1. Artikeldata Grund'!G191,6))</f>
        <v/>
      </c>
      <c r="AJ191" s="491" cm="1">
        <f t="array" ref="AJ191">_xlfn.IFS(AV191="1",20,AV191="2",20,AV191="3",20,AV191="0",99,AV191="",99)</f>
        <v>99</v>
      </c>
      <c r="AK191" s="50" t="s">
        <v>184</v>
      </c>
      <c r="AL191" s="50" t="s">
        <v>184</v>
      </c>
      <c r="AM191" s="117"/>
      <c r="AN191" s="48"/>
      <c r="AO191" s="48"/>
      <c r="AP191" s="48" t="str">
        <f>'4. Inköpsdata'!E191</f>
        <v>ST</v>
      </c>
      <c r="AQ191" s="51">
        <f>'4. Inköpsdata'!G191</f>
        <v>1</v>
      </c>
      <c r="AR191" s="27" t="str">
        <f>TRIM('APH Kategorichef'!N191)</f>
        <v/>
      </c>
      <c r="AS191" s="118"/>
      <c r="AT191" s="48" t="str">
        <f>LEFT('1. Artikeldata Grund'!H191,2)</f>
        <v>Vä</v>
      </c>
      <c r="AU191" s="27" t="str" cm="1">
        <f t="array" ref="AU191">_xlfn.IFS('1. Artikeldata Grund'!I191="","",'1. Artikeldata Grund'!I191=Tabeller!$I$3,"",'1. Artikeldata Grund'!I191=Tabeller!$I$4,"",'1. Artikeldata Grund'!I191=Tabeller!$I$5,LEFT('1. Artikeldata Grund'!I191,1),'1. Artikeldata Grund'!I191=Tabeller!$I$6,LEFT('1. Artikeldata Grund'!I191,1))</f>
        <v/>
      </c>
      <c r="AV191" s="27" t="str" cm="1">
        <f t="array" ref="AV191">_xlfn.IFS('1. Artikeldata Grund'!J191="","",'1. Artikeldata Grund'!J191=Tabeller!$J$3,"",'1. Artikeldata Grund'!J191=Tabeller!$J$4,"",'1. Artikeldata Grund'!J191=Tabeller!$J$5,LEFT('1. Artikeldata Grund'!J191,1),'1. Artikeldata Grund'!J191=Tabeller!$J$6,LEFT('1. Artikeldata Grund'!J191,1),'1. Artikeldata Grund'!J191=Tabeller!$J$7,LEFT('1. Artikeldata Grund'!J191,1))</f>
        <v/>
      </c>
      <c r="AW191" s="27"/>
      <c r="AX191" s="27">
        <f>IF('APH Kategorichef'!J191=Tabeller!$AH$4,2,1)</f>
        <v>1</v>
      </c>
      <c r="AY191" s="27" t="str" cm="1">
        <f t="array" ref="AY191">IF('APH Kategorichef'!J191=Tabeller!$AH$4,99,IFERROR(_xlfn.IFS('4. Inköpsdata'!L191=25%,41,'4. Inköpsdata'!L191=12%,42,'4. Inköpsdata'!L191=6%,43,'4. Inköpsdata'!L191="Momsfritt",38),""))</f>
        <v/>
      </c>
      <c r="AZ191" s="52" t="e">
        <f>IF('APH Kategorichef'!J191=Tabeller!$AH$4,'4. Inköpsdata'!J191,ROUND('APH Kategorichef'!AA191,2))</f>
        <v>#VALUE!</v>
      </c>
      <c r="BA191" s="52" t="e">
        <f>IF('APH Kategorichef'!J191=Tabeller!$AH$4,0.01,ROUND('4. Inköpsdata'!J191,2))</f>
        <v>#VALUE!</v>
      </c>
      <c r="BB191" s="27" t="str">
        <f>TRIM(RIGHT('1. Artikeldata Grund'!G191,2))</f>
        <v/>
      </c>
      <c r="BC191" s="136"/>
      <c r="BD191" s="48" t="s">
        <v>182</v>
      </c>
      <c r="BE191" s="119"/>
      <c r="BF191" s="50" t="s">
        <v>184</v>
      </c>
      <c r="BG191" s="136"/>
      <c r="BH191" s="52"/>
      <c r="BI191" s="52"/>
      <c r="BJ191" s="52"/>
      <c r="BK191" s="52"/>
      <c r="BL191" s="53" t="s">
        <v>185</v>
      </c>
      <c r="BM191" s="452" t="str">
        <f>TRIM('1. Artikeldata Grund'!D191)</f>
        <v/>
      </c>
    </row>
    <row r="192" spans="1:65" x14ac:dyDescent="0.25">
      <c r="A192" s="21">
        <v>188</v>
      </c>
      <c r="B192" s="528" t="str">
        <f>'APH Kategorichef'!H192</f>
        <v>Välj…</v>
      </c>
      <c r="C192" s="528" t="str">
        <f>'APH Kategorichef'!J192</f>
        <v>Välj…</v>
      </c>
      <c r="D192" s="46">
        <f>'APH Kategorichef'!D192</f>
        <v>0</v>
      </c>
      <c r="E192" s="47" t="str">
        <f>TRIM(LEFT('1. Artikeldata Grund'!E192,30))</f>
        <v/>
      </c>
      <c r="F192" s="404" t="str">
        <f>IFERROR(TRIM(RIGHT('1. Artikeldata Grund'!E192,LEN('1. Artikeldata Grund'!E192)-30)),"")</f>
        <v/>
      </c>
      <c r="G192" s="48" t="str">
        <f>TRIM('APH Kategorichef'!K192)</f>
        <v>Välj….</v>
      </c>
      <c r="H192" s="27">
        <f>'APH Kategorichef'!L192</f>
        <v>910</v>
      </c>
      <c r="I192" s="27">
        <v>99</v>
      </c>
      <c r="J192" s="117"/>
      <c r="K192" s="48" t="s">
        <v>181</v>
      </c>
      <c r="L192" s="48" t="str">
        <f>IF('APH MD APH Specifika'!BD192="J","J","N")</f>
        <v>N</v>
      </c>
      <c r="M192" s="118"/>
      <c r="N192" s="48" t="s">
        <v>182</v>
      </c>
      <c r="O192" s="119"/>
      <c r="P192" s="48" t="s">
        <v>183</v>
      </c>
      <c r="Q192" s="27">
        <v>0</v>
      </c>
      <c r="R192" s="117"/>
      <c r="S192" s="117"/>
      <c r="T192" s="117"/>
      <c r="U192" s="117"/>
      <c r="V192" s="117"/>
      <c r="W192" s="27">
        <v>1</v>
      </c>
      <c r="X192" s="27">
        <v>1</v>
      </c>
      <c r="Y192" s="48" t="s">
        <v>182</v>
      </c>
      <c r="Z192" s="48" t="s">
        <v>182</v>
      </c>
      <c r="AA192" s="48" t="s">
        <v>182</v>
      </c>
      <c r="AB192" s="119"/>
      <c r="AC192" s="119"/>
      <c r="AD192" s="119"/>
      <c r="AE192" s="119"/>
      <c r="AF192" s="119"/>
      <c r="AG192" s="119"/>
      <c r="AH192" s="48" t="s">
        <v>182</v>
      </c>
      <c r="AI192" s="27" t="str">
        <f>TRIM(LEFT('1. Artikeldata Grund'!G192,6))</f>
        <v/>
      </c>
      <c r="AJ192" s="491" cm="1">
        <f t="array" ref="AJ192">_xlfn.IFS(AV192="1",20,AV192="2",20,AV192="3",20,AV192="0",99,AV192="",99)</f>
        <v>99</v>
      </c>
      <c r="AK192" s="50" t="s">
        <v>184</v>
      </c>
      <c r="AL192" s="50" t="s">
        <v>184</v>
      </c>
      <c r="AM192" s="117"/>
      <c r="AN192" s="48"/>
      <c r="AO192" s="48"/>
      <c r="AP192" s="48" t="str">
        <f>'4. Inköpsdata'!E192</f>
        <v>ST</v>
      </c>
      <c r="AQ192" s="51">
        <f>'4. Inköpsdata'!G192</f>
        <v>1</v>
      </c>
      <c r="AR192" s="27" t="str">
        <f>TRIM('APH Kategorichef'!N192)</f>
        <v/>
      </c>
      <c r="AS192" s="118"/>
      <c r="AT192" s="48" t="str">
        <f>LEFT('1. Artikeldata Grund'!H192,2)</f>
        <v>Vä</v>
      </c>
      <c r="AU192" s="27" t="str" cm="1">
        <f t="array" ref="AU192">_xlfn.IFS('1. Artikeldata Grund'!I192="","",'1. Artikeldata Grund'!I192=Tabeller!$I$3,"",'1. Artikeldata Grund'!I192=Tabeller!$I$4,"",'1. Artikeldata Grund'!I192=Tabeller!$I$5,LEFT('1. Artikeldata Grund'!I192,1),'1. Artikeldata Grund'!I192=Tabeller!$I$6,LEFT('1. Artikeldata Grund'!I192,1))</f>
        <v/>
      </c>
      <c r="AV192" s="27" t="str" cm="1">
        <f t="array" ref="AV192">_xlfn.IFS('1. Artikeldata Grund'!J192="","",'1. Artikeldata Grund'!J192=Tabeller!$J$3,"",'1. Artikeldata Grund'!J192=Tabeller!$J$4,"",'1. Artikeldata Grund'!J192=Tabeller!$J$5,LEFT('1. Artikeldata Grund'!J192,1),'1. Artikeldata Grund'!J192=Tabeller!$J$6,LEFT('1. Artikeldata Grund'!J192,1),'1. Artikeldata Grund'!J192=Tabeller!$J$7,LEFT('1. Artikeldata Grund'!J192,1))</f>
        <v/>
      </c>
      <c r="AW192" s="27"/>
      <c r="AX192" s="27">
        <f>IF('APH Kategorichef'!J192=Tabeller!$AH$4,2,1)</f>
        <v>1</v>
      </c>
      <c r="AY192" s="27" t="str" cm="1">
        <f t="array" ref="AY192">IF('APH Kategorichef'!J192=Tabeller!$AH$4,99,IFERROR(_xlfn.IFS('4. Inköpsdata'!L192=25%,41,'4. Inköpsdata'!L192=12%,42,'4. Inköpsdata'!L192=6%,43,'4. Inköpsdata'!L192="Momsfritt",38),""))</f>
        <v/>
      </c>
      <c r="AZ192" s="52" t="e">
        <f>IF('APH Kategorichef'!J192=Tabeller!$AH$4,'4. Inköpsdata'!J192,ROUND('APH Kategorichef'!AA192,2))</f>
        <v>#VALUE!</v>
      </c>
      <c r="BA192" s="52" t="e">
        <f>IF('APH Kategorichef'!J192=Tabeller!$AH$4,0.01,ROUND('4. Inköpsdata'!J192,2))</f>
        <v>#VALUE!</v>
      </c>
      <c r="BB192" s="27" t="str">
        <f>TRIM(RIGHT('1. Artikeldata Grund'!G192,2))</f>
        <v/>
      </c>
      <c r="BC192" s="136"/>
      <c r="BD192" s="48" t="s">
        <v>182</v>
      </c>
      <c r="BE192" s="119"/>
      <c r="BF192" s="50" t="s">
        <v>184</v>
      </c>
      <c r="BG192" s="136"/>
      <c r="BH192" s="52"/>
      <c r="BI192" s="52"/>
      <c r="BJ192" s="52"/>
      <c r="BK192" s="52"/>
      <c r="BL192" s="53" t="s">
        <v>185</v>
      </c>
      <c r="BM192" s="452" t="str">
        <f>TRIM('1. Artikeldata Grund'!D192)</f>
        <v/>
      </c>
    </row>
    <row r="193" spans="1:65" x14ac:dyDescent="0.25">
      <c r="A193" s="21">
        <v>189</v>
      </c>
      <c r="B193" s="528" t="str">
        <f>'APH Kategorichef'!H193</f>
        <v>Välj…</v>
      </c>
      <c r="C193" s="528" t="str">
        <f>'APH Kategorichef'!J193</f>
        <v>Välj…</v>
      </c>
      <c r="D193" s="46">
        <f>'APH Kategorichef'!D193</f>
        <v>0</v>
      </c>
      <c r="E193" s="47" t="str">
        <f>TRIM(LEFT('1. Artikeldata Grund'!E193,30))</f>
        <v/>
      </c>
      <c r="F193" s="404" t="str">
        <f>IFERROR(TRIM(RIGHT('1. Artikeldata Grund'!E193,LEN('1. Artikeldata Grund'!E193)-30)),"")</f>
        <v/>
      </c>
      <c r="G193" s="48" t="str">
        <f>TRIM('APH Kategorichef'!K193)</f>
        <v>Välj….</v>
      </c>
      <c r="H193" s="27">
        <f>'APH Kategorichef'!L193</f>
        <v>910</v>
      </c>
      <c r="I193" s="27">
        <v>99</v>
      </c>
      <c r="J193" s="117"/>
      <c r="K193" s="48" t="s">
        <v>181</v>
      </c>
      <c r="L193" s="48" t="str">
        <f>IF('APH MD APH Specifika'!BD193="J","J","N")</f>
        <v>N</v>
      </c>
      <c r="M193" s="118"/>
      <c r="N193" s="48" t="s">
        <v>182</v>
      </c>
      <c r="O193" s="119"/>
      <c r="P193" s="48" t="s">
        <v>183</v>
      </c>
      <c r="Q193" s="27">
        <v>0</v>
      </c>
      <c r="R193" s="117"/>
      <c r="S193" s="117"/>
      <c r="T193" s="117"/>
      <c r="U193" s="117"/>
      <c r="V193" s="117"/>
      <c r="W193" s="27">
        <v>1</v>
      </c>
      <c r="X193" s="27">
        <v>1</v>
      </c>
      <c r="Y193" s="48" t="s">
        <v>182</v>
      </c>
      <c r="Z193" s="48" t="s">
        <v>182</v>
      </c>
      <c r="AA193" s="48" t="s">
        <v>182</v>
      </c>
      <c r="AB193" s="119"/>
      <c r="AC193" s="119"/>
      <c r="AD193" s="119"/>
      <c r="AE193" s="119"/>
      <c r="AF193" s="119"/>
      <c r="AG193" s="119"/>
      <c r="AH193" s="48" t="s">
        <v>182</v>
      </c>
      <c r="AI193" s="27" t="str">
        <f>TRIM(LEFT('1. Artikeldata Grund'!G193,6))</f>
        <v/>
      </c>
      <c r="AJ193" s="491" cm="1">
        <f t="array" ref="AJ193">_xlfn.IFS(AV193="1",20,AV193="2",20,AV193="3",20,AV193="0",99,AV193="",99)</f>
        <v>99</v>
      </c>
      <c r="AK193" s="50" t="s">
        <v>184</v>
      </c>
      <c r="AL193" s="50" t="s">
        <v>184</v>
      </c>
      <c r="AM193" s="117"/>
      <c r="AN193" s="48"/>
      <c r="AO193" s="48"/>
      <c r="AP193" s="48" t="str">
        <f>'4. Inköpsdata'!E193</f>
        <v>ST</v>
      </c>
      <c r="AQ193" s="51">
        <f>'4. Inköpsdata'!G193</f>
        <v>1</v>
      </c>
      <c r="AR193" s="27" t="str">
        <f>TRIM('APH Kategorichef'!N193)</f>
        <v/>
      </c>
      <c r="AS193" s="118"/>
      <c r="AT193" s="48" t="str">
        <f>LEFT('1. Artikeldata Grund'!H193,2)</f>
        <v>Vä</v>
      </c>
      <c r="AU193" s="27" t="str" cm="1">
        <f t="array" ref="AU193">_xlfn.IFS('1. Artikeldata Grund'!I193="","",'1. Artikeldata Grund'!I193=Tabeller!$I$3,"",'1. Artikeldata Grund'!I193=Tabeller!$I$4,"",'1. Artikeldata Grund'!I193=Tabeller!$I$5,LEFT('1. Artikeldata Grund'!I193,1),'1. Artikeldata Grund'!I193=Tabeller!$I$6,LEFT('1. Artikeldata Grund'!I193,1))</f>
        <v/>
      </c>
      <c r="AV193" s="27" t="str" cm="1">
        <f t="array" ref="AV193">_xlfn.IFS('1. Artikeldata Grund'!J193="","",'1. Artikeldata Grund'!J193=Tabeller!$J$3,"",'1. Artikeldata Grund'!J193=Tabeller!$J$4,"",'1. Artikeldata Grund'!J193=Tabeller!$J$5,LEFT('1. Artikeldata Grund'!J193,1),'1. Artikeldata Grund'!J193=Tabeller!$J$6,LEFT('1. Artikeldata Grund'!J193,1),'1. Artikeldata Grund'!J193=Tabeller!$J$7,LEFT('1. Artikeldata Grund'!J193,1))</f>
        <v/>
      </c>
      <c r="AW193" s="27"/>
      <c r="AX193" s="27">
        <f>IF('APH Kategorichef'!J193=Tabeller!$AH$4,2,1)</f>
        <v>1</v>
      </c>
      <c r="AY193" s="27" t="str" cm="1">
        <f t="array" ref="AY193">IF('APH Kategorichef'!J193=Tabeller!$AH$4,99,IFERROR(_xlfn.IFS('4. Inköpsdata'!L193=25%,41,'4. Inköpsdata'!L193=12%,42,'4. Inköpsdata'!L193=6%,43,'4. Inköpsdata'!L193="Momsfritt",38),""))</f>
        <v/>
      </c>
      <c r="AZ193" s="52" t="e">
        <f>IF('APH Kategorichef'!J193=Tabeller!$AH$4,'4. Inköpsdata'!J193,ROUND('APH Kategorichef'!AA193,2))</f>
        <v>#VALUE!</v>
      </c>
      <c r="BA193" s="52" t="e">
        <f>IF('APH Kategorichef'!J193=Tabeller!$AH$4,0.01,ROUND('4. Inköpsdata'!J193,2))</f>
        <v>#VALUE!</v>
      </c>
      <c r="BB193" s="27" t="str">
        <f>TRIM(RIGHT('1. Artikeldata Grund'!G193,2))</f>
        <v/>
      </c>
      <c r="BC193" s="136"/>
      <c r="BD193" s="48" t="s">
        <v>182</v>
      </c>
      <c r="BE193" s="119"/>
      <c r="BF193" s="50" t="s">
        <v>184</v>
      </c>
      <c r="BG193" s="136"/>
      <c r="BH193" s="52"/>
      <c r="BI193" s="52"/>
      <c r="BJ193" s="52"/>
      <c r="BK193" s="52"/>
      <c r="BL193" s="53" t="s">
        <v>185</v>
      </c>
      <c r="BM193" s="452" t="str">
        <f>TRIM('1. Artikeldata Grund'!D193)</f>
        <v/>
      </c>
    </row>
    <row r="194" spans="1:65" x14ac:dyDescent="0.25">
      <c r="A194" s="21">
        <v>190</v>
      </c>
      <c r="B194" s="528" t="str">
        <f>'APH Kategorichef'!H194</f>
        <v>Välj…</v>
      </c>
      <c r="C194" s="528" t="str">
        <f>'APH Kategorichef'!J194</f>
        <v>Välj…</v>
      </c>
      <c r="D194" s="46">
        <f>'APH Kategorichef'!D194</f>
        <v>0</v>
      </c>
      <c r="E194" s="47" t="str">
        <f>TRIM(LEFT('1. Artikeldata Grund'!E194,30))</f>
        <v/>
      </c>
      <c r="F194" s="404" t="str">
        <f>IFERROR(TRIM(RIGHT('1. Artikeldata Grund'!E194,LEN('1. Artikeldata Grund'!E194)-30)),"")</f>
        <v/>
      </c>
      <c r="G194" s="48" t="str">
        <f>TRIM('APH Kategorichef'!K194)</f>
        <v>Välj….</v>
      </c>
      <c r="H194" s="27">
        <f>'APH Kategorichef'!L194</f>
        <v>910</v>
      </c>
      <c r="I194" s="27">
        <v>99</v>
      </c>
      <c r="J194" s="117"/>
      <c r="K194" s="48" t="s">
        <v>181</v>
      </c>
      <c r="L194" s="48" t="str">
        <f>IF('APH MD APH Specifika'!BD194="J","J","N")</f>
        <v>N</v>
      </c>
      <c r="M194" s="118"/>
      <c r="N194" s="48" t="s">
        <v>182</v>
      </c>
      <c r="O194" s="119"/>
      <c r="P194" s="48" t="s">
        <v>183</v>
      </c>
      <c r="Q194" s="27">
        <v>0</v>
      </c>
      <c r="R194" s="117"/>
      <c r="S194" s="117"/>
      <c r="T194" s="117"/>
      <c r="U194" s="117"/>
      <c r="V194" s="117"/>
      <c r="W194" s="27">
        <v>1</v>
      </c>
      <c r="X194" s="27">
        <v>1</v>
      </c>
      <c r="Y194" s="48" t="s">
        <v>182</v>
      </c>
      <c r="Z194" s="48" t="s">
        <v>182</v>
      </c>
      <c r="AA194" s="48" t="s">
        <v>182</v>
      </c>
      <c r="AB194" s="119"/>
      <c r="AC194" s="119"/>
      <c r="AD194" s="119"/>
      <c r="AE194" s="119"/>
      <c r="AF194" s="119"/>
      <c r="AG194" s="119"/>
      <c r="AH194" s="48" t="s">
        <v>182</v>
      </c>
      <c r="AI194" s="27" t="str">
        <f>TRIM(LEFT('1. Artikeldata Grund'!G194,6))</f>
        <v/>
      </c>
      <c r="AJ194" s="491" cm="1">
        <f t="array" ref="AJ194">_xlfn.IFS(AV194="1",20,AV194="2",20,AV194="3",20,AV194="0",99,AV194="",99)</f>
        <v>99</v>
      </c>
      <c r="AK194" s="50" t="s">
        <v>184</v>
      </c>
      <c r="AL194" s="50" t="s">
        <v>184</v>
      </c>
      <c r="AM194" s="117"/>
      <c r="AN194" s="48"/>
      <c r="AO194" s="48"/>
      <c r="AP194" s="48" t="str">
        <f>'4. Inköpsdata'!E194</f>
        <v>ST</v>
      </c>
      <c r="AQ194" s="51">
        <f>'4. Inköpsdata'!G194</f>
        <v>1</v>
      </c>
      <c r="AR194" s="27" t="str">
        <f>TRIM('APH Kategorichef'!N194)</f>
        <v/>
      </c>
      <c r="AS194" s="118"/>
      <c r="AT194" s="48" t="str">
        <f>LEFT('1. Artikeldata Grund'!H194,2)</f>
        <v>Vä</v>
      </c>
      <c r="AU194" s="27" t="str" cm="1">
        <f t="array" ref="AU194">_xlfn.IFS('1. Artikeldata Grund'!I194="","",'1. Artikeldata Grund'!I194=Tabeller!$I$3,"",'1. Artikeldata Grund'!I194=Tabeller!$I$4,"",'1. Artikeldata Grund'!I194=Tabeller!$I$5,LEFT('1. Artikeldata Grund'!I194,1),'1. Artikeldata Grund'!I194=Tabeller!$I$6,LEFT('1. Artikeldata Grund'!I194,1))</f>
        <v/>
      </c>
      <c r="AV194" s="27" t="str" cm="1">
        <f t="array" ref="AV194">_xlfn.IFS('1. Artikeldata Grund'!J194="","",'1. Artikeldata Grund'!J194=Tabeller!$J$3,"",'1. Artikeldata Grund'!J194=Tabeller!$J$4,"",'1. Artikeldata Grund'!J194=Tabeller!$J$5,LEFT('1. Artikeldata Grund'!J194,1),'1. Artikeldata Grund'!J194=Tabeller!$J$6,LEFT('1. Artikeldata Grund'!J194,1),'1. Artikeldata Grund'!J194=Tabeller!$J$7,LEFT('1. Artikeldata Grund'!J194,1))</f>
        <v/>
      </c>
      <c r="AW194" s="27"/>
      <c r="AX194" s="27">
        <f>IF('APH Kategorichef'!J194=Tabeller!$AH$4,2,1)</f>
        <v>1</v>
      </c>
      <c r="AY194" s="27" t="str" cm="1">
        <f t="array" ref="AY194">IF('APH Kategorichef'!J194=Tabeller!$AH$4,99,IFERROR(_xlfn.IFS('4. Inköpsdata'!L194=25%,41,'4. Inköpsdata'!L194=12%,42,'4. Inköpsdata'!L194=6%,43,'4. Inköpsdata'!L194="Momsfritt",38),""))</f>
        <v/>
      </c>
      <c r="AZ194" s="52" t="e">
        <f>IF('APH Kategorichef'!J194=Tabeller!$AH$4,'4. Inköpsdata'!J194,ROUND('APH Kategorichef'!AA194,2))</f>
        <v>#VALUE!</v>
      </c>
      <c r="BA194" s="52" t="e">
        <f>IF('APH Kategorichef'!J194=Tabeller!$AH$4,0.01,ROUND('4. Inköpsdata'!J194,2))</f>
        <v>#VALUE!</v>
      </c>
      <c r="BB194" s="27" t="str">
        <f>TRIM(RIGHT('1. Artikeldata Grund'!G194,2))</f>
        <v/>
      </c>
      <c r="BC194" s="136"/>
      <c r="BD194" s="48" t="s">
        <v>182</v>
      </c>
      <c r="BE194" s="119"/>
      <c r="BF194" s="50" t="s">
        <v>184</v>
      </c>
      <c r="BG194" s="136"/>
      <c r="BH194" s="52"/>
      <c r="BI194" s="52"/>
      <c r="BJ194" s="52"/>
      <c r="BK194" s="52"/>
      <c r="BL194" s="53" t="s">
        <v>185</v>
      </c>
      <c r="BM194" s="452" t="str">
        <f>TRIM('1. Artikeldata Grund'!D194)</f>
        <v/>
      </c>
    </row>
    <row r="195" spans="1:65" x14ac:dyDescent="0.25">
      <c r="A195" s="21">
        <v>191</v>
      </c>
      <c r="B195" s="528" t="str">
        <f>'APH Kategorichef'!H195</f>
        <v>Välj…</v>
      </c>
      <c r="C195" s="528" t="str">
        <f>'APH Kategorichef'!J195</f>
        <v>Välj…</v>
      </c>
      <c r="D195" s="46">
        <f>'APH Kategorichef'!D195</f>
        <v>0</v>
      </c>
      <c r="E195" s="47" t="str">
        <f>TRIM(LEFT('1. Artikeldata Grund'!E195,30))</f>
        <v/>
      </c>
      <c r="F195" s="404" t="str">
        <f>IFERROR(TRIM(RIGHT('1. Artikeldata Grund'!E195,LEN('1. Artikeldata Grund'!E195)-30)),"")</f>
        <v/>
      </c>
      <c r="G195" s="48" t="str">
        <f>TRIM('APH Kategorichef'!K195)</f>
        <v>Välj….</v>
      </c>
      <c r="H195" s="27">
        <f>'APH Kategorichef'!L195</f>
        <v>910</v>
      </c>
      <c r="I195" s="27">
        <v>99</v>
      </c>
      <c r="J195" s="117"/>
      <c r="K195" s="48" t="s">
        <v>181</v>
      </c>
      <c r="L195" s="48" t="str">
        <f>IF('APH MD APH Specifika'!BD195="J","J","N")</f>
        <v>N</v>
      </c>
      <c r="M195" s="118"/>
      <c r="N195" s="48" t="s">
        <v>182</v>
      </c>
      <c r="O195" s="119"/>
      <c r="P195" s="48" t="s">
        <v>183</v>
      </c>
      <c r="Q195" s="27">
        <v>0</v>
      </c>
      <c r="R195" s="117"/>
      <c r="S195" s="117"/>
      <c r="T195" s="117"/>
      <c r="U195" s="117"/>
      <c r="V195" s="117"/>
      <c r="W195" s="27">
        <v>1</v>
      </c>
      <c r="X195" s="27">
        <v>1</v>
      </c>
      <c r="Y195" s="48" t="s">
        <v>182</v>
      </c>
      <c r="Z195" s="48" t="s">
        <v>182</v>
      </c>
      <c r="AA195" s="48" t="s">
        <v>182</v>
      </c>
      <c r="AB195" s="119"/>
      <c r="AC195" s="119"/>
      <c r="AD195" s="119"/>
      <c r="AE195" s="119"/>
      <c r="AF195" s="119"/>
      <c r="AG195" s="119"/>
      <c r="AH195" s="48" t="s">
        <v>182</v>
      </c>
      <c r="AI195" s="27" t="str">
        <f>TRIM(LEFT('1. Artikeldata Grund'!G195,6))</f>
        <v/>
      </c>
      <c r="AJ195" s="491" cm="1">
        <f t="array" ref="AJ195">_xlfn.IFS(AV195="1",20,AV195="2",20,AV195="3",20,AV195="0",99,AV195="",99)</f>
        <v>99</v>
      </c>
      <c r="AK195" s="50" t="s">
        <v>184</v>
      </c>
      <c r="AL195" s="50" t="s">
        <v>184</v>
      </c>
      <c r="AM195" s="117"/>
      <c r="AN195" s="48"/>
      <c r="AO195" s="48"/>
      <c r="AP195" s="48" t="str">
        <f>'4. Inköpsdata'!E195</f>
        <v>ST</v>
      </c>
      <c r="AQ195" s="51">
        <f>'4. Inköpsdata'!G195</f>
        <v>1</v>
      </c>
      <c r="AR195" s="27" t="str">
        <f>TRIM('APH Kategorichef'!N195)</f>
        <v/>
      </c>
      <c r="AS195" s="118"/>
      <c r="AT195" s="48" t="str">
        <f>LEFT('1. Artikeldata Grund'!H195,2)</f>
        <v>Vä</v>
      </c>
      <c r="AU195" s="27" t="str" cm="1">
        <f t="array" ref="AU195">_xlfn.IFS('1. Artikeldata Grund'!I195="","",'1. Artikeldata Grund'!I195=Tabeller!$I$3,"",'1. Artikeldata Grund'!I195=Tabeller!$I$4,"",'1. Artikeldata Grund'!I195=Tabeller!$I$5,LEFT('1. Artikeldata Grund'!I195,1),'1. Artikeldata Grund'!I195=Tabeller!$I$6,LEFT('1. Artikeldata Grund'!I195,1))</f>
        <v/>
      </c>
      <c r="AV195" s="27" t="str" cm="1">
        <f t="array" ref="AV195">_xlfn.IFS('1. Artikeldata Grund'!J195="","",'1. Artikeldata Grund'!J195=Tabeller!$J$3,"",'1. Artikeldata Grund'!J195=Tabeller!$J$4,"",'1. Artikeldata Grund'!J195=Tabeller!$J$5,LEFT('1. Artikeldata Grund'!J195,1),'1. Artikeldata Grund'!J195=Tabeller!$J$6,LEFT('1. Artikeldata Grund'!J195,1),'1. Artikeldata Grund'!J195=Tabeller!$J$7,LEFT('1. Artikeldata Grund'!J195,1))</f>
        <v/>
      </c>
      <c r="AW195" s="27"/>
      <c r="AX195" s="27">
        <f>IF('APH Kategorichef'!J195=Tabeller!$AH$4,2,1)</f>
        <v>1</v>
      </c>
      <c r="AY195" s="27" t="str" cm="1">
        <f t="array" ref="AY195">IF('APH Kategorichef'!J195=Tabeller!$AH$4,99,IFERROR(_xlfn.IFS('4. Inköpsdata'!L195=25%,41,'4. Inköpsdata'!L195=12%,42,'4. Inköpsdata'!L195=6%,43,'4. Inköpsdata'!L195="Momsfritt",38),""))</f>
        <v/>
      </c>
      <c r="AZ195" s="52" t="e">
        <f>IF('APH Kategorichef'!J195=Tabeller!$AH$4,'4. Inköpsdata'!J195,ROUND('APH Kategorichef'!AA195,2))</f>
        <v>#VALUE!</v>
      </c>
      <c r="BA195" s="52" t="e">
        <f>IF('APH Kategorichef'!J195=Tabeller!$AH$4,0.01,ROUND('4. Inköpsdata'!J195,2))</f>
        <v>#VALUE!</v>
      </c>
      <c r="BB195" s="27" t="str">
        <f>TRIM(RIGHT('1. Artikeldata Grund'!G195,2))</f>
        <v/>
      </c>
      <c r="BC195" s="136"/>
      <c r="BD195" s="48" t="s">
        <v>182</v>
      </c>
      <c r="BE195" s="119"/>
      <c r="BF195" s="50" t="s">
        <v>184</v>
      </c>
      <c r="BG195" s="136"/>
      <c r="BH195" s="52"/>
      <c r="BI195" s="52"/>
      <c r="BJ195" s="52"/>
      <c r="BK195" s="52"/>
      <c r="BL195" s="53" t="s">
        <v>185</v>
      </c>
      <c r="BM195" s="452" t="str">
        <f>TRIM('1. Artikeldata Grund'!D195)</f>
        <v/>
      </c>
    </row>
    <row r="196" spans="1:65" x14ac:dyDescent="0.25">
      <c r="A196" s="21">
        <v>192</v>
      </c>
      <c r="B196" s="528" t="str">
        <f>'APH Kategorichef'!H196</f>
        <v>Välj…</v>
      </c>
      <c r="C196" s="528" t="str">
        <f>'APH Kategorichef'!J196</f>
        <v>Välj…</v>
      </c>
      <c r="D196" s="46">
        <f>'APH Kategorichef'!D196</f>
        <v>0</v>
      </c>
      <c r="E196" s="47" t="str">
        <f>TRIM(LEFT('1. Artikeldata Grund'!E196,30))</f>
        <v/>
      </c>
      <c r="F196" s="404" t="str">
        <f>IFERROR(TRIM(RIGHT('1. Artikeldata Grund'!E196,LEN('1. Artikeldata Grund'!E196)-30)),"")</f>
        <v/>
      </c>
      <c r="G196" s="48" t="str">
        <f>TRIM('APH Kategorichef'!K196)</f>
        <v>Välj….</v>
      </c>
      <c r="H196" s="27">
        <f>'APH Kategorichef'!L196</f>
        <v>910</v>
      </c>
      <c r="I196" s="27">
        <v>99</v>
      </c>
      <c r="J196" s="117"/>
      <c r="K196" s="48" t="s">
        <v>181</v>
      </c>
      <c r="L196" s="48" t="str">
        <f>IF('APH MD APH Specifika'!BD196="J","J","N")</f>
        <v>N</v>
      </c>
      <c r="M196" s="118"/>
      <c r="N196" s="48" t="s">
        <v>182</v>
      </c>
      <c r="O196" s="119"/>
      <c r="P196" s="48" t="s">
        <v>183</v>
      </c>
      <c r="Q196" s="27">
        <v>0</v>
      </c>
      <c r="R196" s="117"/>
      <c r="S196" s="117"/>
      <c r="T196" s="117"/>
      <c r="U196" s="117"/>
      <c r="V196" s="117"/>
      <c r="W196" s="27">
        <v>1</v>
      </c>
      <c r="X196" s="27">
        <v>1</v>
      </c>
      <c r="Y196" s="48" t="s">
        <v>182</v>
      </c>
      <c r="Z196" s="48" t="s">
        <v>182</v>
      </c>
      <c r="AA196" s="48" t="s">
        <v>182</v>
      </c>
      <c r="AB196" s="119"/>
      <c r="AC196" s="119"/>
      <c r="AD196" s="119"/>
      <c r="AE196" s="119"/>
      <c r="AF196" s="119"/>
      <c r="AG196" s="119"/>
      <c r="AH196" s="48" t="s">
        <v>182</v>
      </c>
      <c r="AI196" s="27" t="str">
        <f>TRIM(LEFT('1. Artikeldata Grund'!G196,6))</f>
        <v/>
      </c>
      <c r="AJ196" s="491" cm="1">
        <f t="array" ref="AJ196">_xlfn.IFS(AV196="1",20,AV196="2",20,AV196="3",20,AV196="0",99,AV196="",99)</f>
        <v>99</v>
      </c>
      <c r="AK196" s="50" t="s">
        <v>184</v>
      </c>
      <c r="AL196" s="50" t="s">
        <v>184</v>
      </c>
      <c r="AM196" s="117"/>
      <c r="AN196" s="48"/>
      <c r="AO196" s="48"/>
      <c r="AP196" s="48" t="str">
        <f>'4. Inköpsdata'!E196</f>
        <v>ST</v>
      </c>
      <c r="AQ196" s="51">
        <f>'4. Inköpsdata'!G196</f>
        <v>1</v>
      </c>
      <c r="AR196" s="27" t="str">
        <f>TRIM('APH Kategorichef'!N196)</f>
        <v/>
      </c>
      <c r="AS196" s="118"/>
      <c r="AT196" s="48" t="str">
        <f>LEFT('1. Artikeldata Grund'!H196,2)</f>
        <v>Vä</v>
      </c>
      <c r="AU196" s="27" t="str" cm="1">
        <f t="array" ref="AU196">_xlfn.IFS('1. Artikeldata Grund'!I196="","",'1. Artikeldata Grund'!I196=Tabeller!$I$3,"",'1. Artikeldata Grund'!I196=Tabeller!$I$4,"",'1. Artikeldata Grund'!I196=Tabeller!$I$5,LEFT('1. Artikeldata Grund'!I196,1),'1. Artikeldata Grund'!I196=Tabeller!$I$6,LEFT('1. Artikeldata Grund'!I196,1))</f>
        <v/>
      </c>
      <c r="AV196" s="27" t="str" cm="1">
        <f t="array" ref="AV196">_xlfn.IFS('1. Artikeldata Grund'!J196="","",'1. Artikeldata Grund'!J196=Tabeller!$J$3,"",'1. Artikeldata Grund'!J196=Tabeller!$J$4,"",'1. Artikeldata Grund'!J196=Tabeller!$J$5,LEFT('1. Artikeldata Grund'!J196,1),'1. Artikeldata Grund'!J196=Tabeller!$J$6,LEFT('1. Artikeldata Grund'!J196,1),'1. Artikeldata Grund'!J196=Tabeller!$J$7,LEFT('1. Artikeldata Grund'!J196,1))</f>
        <v/>
      </c>
      <c r="AW196" s="27"/>
      <c r="AX196" s="27">
        <f>IF('APH Kategorichef'!J196=Tabeller!$AH$4,2,1)</f>
        <v>1</v>
      </c>
      <c r="AY196" s="27" t="str" cm="1">
        <f t="array" ref="AY196">IF('APH Kategorichef'!J196=Tabeller!$AH$4,99,IFERROR(_xlfn.IFS('4. Inköpsdata'!L196=25%,41,'4. Inköpsdata'!L196=12%,42,'4. Inköpsdata'!L196=6%,43,'4. Inköpsdata'!L196="Momsfritt",38),""))</f>
        <v/>
      </c>
      <c r="AZ196" s="52" t="e">
        <f>IF('APH Kategorichef'!J196=Tabeller!$AH$4,'4. Inköpsdata'!J196,ROUND('APH Kategorichef'!AA196,2))</f>
        <v>#VALUE!</v>
      </c>
      <c r="BA196" s="52" t="e">
        <f>IF('APH Kategorichef'!J196=Tabeller!$AH$4,0.01,ROUND('4. Inköpsdata'!J196,2))</f>
        <v>#VALUE!</v>
      </c>
      <c r="BB196" s="27" t="str">
        <f>TRIM(RIGHT('1. Artikeldata Grund'!G196,2))</f>
        <v/>
      </c>
      <c r="BC196" s="136"/>
      <c r="BD196" s="48" t="s">
        <v>182</v>
      </c>
      <c r="BE196" s="119"/>
      <c r="BF196" s="50" t="s">
        <v>184</v>
      </c>
      <c r="BG196" s="136"/>
      <c r="BH196" s="52"/>
      <c r="BI196" s="52"/>
      <c r="BJ196" s="52"/>
      <c r="BK196" s="52"/>
      <c r="BL196" s="53" t="s">
        <v>185</v>
      </c>
      <c r="BM196" s="452" t="str">
        <f>TRIM('1. Artikeldata Grund'!D196)</f>
        <v/>
      </c>
    </row>
    <row r="197" spans="1:65" x14ac:dyDescent="0.25">
      <c r="A197" s="21">
        <v>193</v>
      </c>
      <c r="B197" s="528" t="str">
        <f>'APH Kategorichef'!H197</f>
        <v>Välj…</v>
      </c>
      <c r="C197" s="528" t="str">
        <f>'APH Kategorichef'!J197</f>
        <v>Välj…</v>
      </c>
      <c r="D197" s="46">
        <f>'APH Kategorichef'!D197</f>
        <v>0</v>
      </c>
      <c r="E197" s="47" t="str">
        <f>TRIM(LEFT('1. Artikeldata Grund'!E197,30))</f>
        <v/>
      </c>
      <c r="F197" s="404" t="str">
        <f>IFERROR(TRIM(RIGHT('1. Artikeldata Grund'!E197,LEN('1. Artikeldata Grund'!E197)-30)),"")</f>
        <v/>
      </c>
      <c r="G197" s="48" t="str">
        <f>TRIM('APH Kategorichef'!K197)</f>
        <v>Välj….</v>
      </c>
      <c r="H197" s="27">
        <f>'APH Kategorichef'!L197</f>
        <v>910</v>
      </c>
      <c r="I197" s="27">
        <v>99</v>
      </c>
      <c r="J197" s="117"/>
      <c r="K197" s="48" t="s">
        <v>181</v>
      </c>
      <c r="L197" s="48" t="str">
        <f>IF('APH MD APH Specifika'!BD197="J","J","N")</f>
        <v>N</v>
      </c>
      <c r="M197" s="118"/>
      <c r="N197" s="48" t="s">
        <v>182</v>
      </c>
      <c r="O197" s="119"/>
      <c r="P197" s="48" t="s">
        <v>183</v>
      </c>
      <c r="Q197" s="27">
        <v>0</v>
      </c>
      <c r="R197" s="117"/>
      <c r="S197" s="117"/>
      <c r="T197" s="117"/>
      <c r="U197" s="117"/>
      <c r="V197" s="117"/>
      <c r="W197" s="27">
        <v>1</v>
      </c>
      <c r="X197" s="27">
        <v>1</v>
      </c>
      <c r="Y197" s="48" t="s">
        <v>182</v>
      </c>
      <c r="Z197" s="48" t="s">
        <v>182</v>
      </c>
      <c r="AA197" s="48" t="s">
        <v>182</v>
      </c>
      <c r="AB197" s="119"/>
      <c r="AC197" s="119"/>
      <c r="AD197" s="119"/>
      <c r="AE197" s="119"/>
      <c r="AF197" s="119"/>
      <c r="AG197" s="119"/>
      <c r="AH197" s="48" t="s">
        <v>182</v>
      </c>
      <c r="AI197" s="27" t="str">
        <f>TRIM(LEFT('1. Artikeldata Grund'!G197,6))</f>
        <v/>
      </c>
      <c r="AJ197" s="491" cm="1">
        <f t="array" ref="AJ197">_xlfn.IFS(AV197="1",20,AV197="2",20,AV197="3",20,AV197="0",99,AV197="",99)</f>
        <v>99</v>
      </c>
      <c r="AK197" s="50" t="s">
        <v>184</v>
      </c>
      <c r="AL197" s="50" t="s">
        <v>184</v>
      </c>
      <c r="AM197" s="117"/>
      <c r="AN197" s="48"/>
      <c r="AO197" s="48"/>
      <c r="AP197" s="48" t="str">
        <f>'4. Inköpsdata'!E197</f>
        <v>ST</v>
      </c>
      <c r="AQ197" s="51">
        <f>'4. Inköpsdata'!G197</f>
        <v>1</v>
      </c>
      <c r="AR197" s="27" t="str">
        <f>TRIM('APH Kategorichef'!N197)</f>
        <v/>
      </c>
      <c r="AS197" s="118"/>
      <c r="AT197" s="48" t="str">
        <f>LEFT('1. Artikeldata Grund'!H197,2)</f>
        <v>Vä</v>
      </c>
      <c r="AU197" s="27" t="str" cm="1">
        <f t="array" ref="AU197">_xlfn.IFS('1. Artikeldata Grund'!I197="","",'1. Artikeldata Grund'!I197=Tabeller!$I$3,"",'1. Artikeldata Grund'!I197=Tabeller!$I$4,"",'1. Artikeldata Grund'!I197=Tabeller!$I$5,LEFT('1. Artikeldata Grund'!I197,1),'1. Artikeldata Grund'!I197=Tabeller!$I$6,LEFT('1. Artikeldata Grund'!I197,1))</f>
        <v/>
      </c>
      <c r="AV197" s="27" t="str" cm="1">
        <f t="array" ref="AV197">_xlfn.IFS('1. Artikeldata Grund'!J197="","",'1. Artikeldata Grund'!J197=Tabeller!$J$3,"",'1. Artikeldata Grund'!J197=Tabeller!$J$4,"",'1. Artikeldata Grund'!J197=Tabeller!$J$5,LEFT('1. Artikeldata Grund'!J197,1),'1. Artikeldata Grund'!J197=Tabeller!$J$6,LEFT('1. Artikeldata Grund'!J197,1),'1. Artikeldata Grund'!J197=Tabeller!$J$7,LEFT('1. Artikeldata Grund'!J197,1))</f>
        <v/>
      </c>
      <c r="AW197" s="27"/>
      <c r="AX197" s="27">
        <f>IF('APH Kategorichef'!J197=Tabeller!$AH$4,2,1)</f>
        <v>1</v>
      </c>
      <c r="AY197" s="27" t="str" cm="1">
        <f t="array" ref="AY197">IF('APH Kategorichef'!J197=Tabeller!$AH$4,99,IFERROR(_xlfn.IFS('4. Inköpsdata'!L197=25%,41,'4. Inköpsdata'!L197=12%,42,'4. Inköpsdata'!L197=6%,43,'4. Inköpsdata'!L197="Momsfritt",38),""))</f>
        <v/>
      </c>
      <c r="AZ197" s="52" t="e">
        <f>IF('APH Kategorichef'!J197=Tabeller!$AH$4,'4. Inköpsdata'!J197,ROUND('APH Kategorichef'!AA197,2))</f>
        <v>#VALUE!</v>
      </c>
      <c r="BA197" s="52" t="e">
        <f>IF('APH Kategorichef'!J197=Tabeller!$AH$4,0.01,ROUND('4. Inköpsdata'!J197,2))</f>
        <v>#VALUE!</v>
      </c>
      <c r="BB197" s="27" t="str">
        <f>TRIM(RIGHT('1. Artikeldata Grund'!G197,2))</f>
        <v/>
      </c>
      <c r="BC197" s="136"/>
      <c r="BD197" s="48" t="s">
        <v>182</v>
      </c>
      <c r="BE197" s="119"/>
      <c r="BF197" s="50" t="s">
        <v>184</v>
      </c>
      <c r="BG197" s="136"/>
      <c r="BH197" s="52"/>
      <c r="BI197" s="52"/>
      <c r="BJ197" s="52"/>
      <c r="BK197" s="52"/>
      <c r="BL197" s="53" t="s">
        <v>185</v>
      </c>
      <c r="BM197" s="452" t="str">
        <f>TRIM('1. Artikeldata Grund'!D197)</f>
        <v/>
      </c>
    </row>
    <row r="198" spans="1:65" x14ac:dyDescent="0.25">
      <c r="A198" s="21">
        <v>194</v>
      </c>
      <c r="B198" s="528" t="str">
        <f>'APH Kategorichef'!H198</f>
        <v>Välj…</v>
      </c>
      <c r="C198" s="528" t="str">
        <f>'APH Kategorichef'!J198</f>
        <v>Välj…</v>
      </c>
      <c r="D198" s="46">
        <f>'APH Kategorichef'!D198</f>
        <v>0</v>
      </c>
      <c r="E198" s="47" t="str">
        <f>TRIM(LEFT('1. Artikeldata Grund'!E198,30))</f>
        <v/>
      </c>
      <c r="F198" s="404" t="str">
        <f>IFERROR(TRIM(RIGHT('1. Artikeldata Grund'!E198,LEN('1. Artikeldata Grund'!E198)-30)),"")</f>
        <v/>
      </c>
      <c r="G198" s="48" t="str">
        <f>TRIM('APH Kategorichef'!K198)</f>
        <v>Välj….</v>
      </c>
      <c r="H198" s="27">
        <f>'APH Kategorichef'!L198</f>
        <v>910</v>
      </c>
      <c r="I198" s="27">
        <v>99</v>
      </c>
      <c r="J198" s="117"/>
      <c r="K198" s="48" t="s">
        <v>181</v>
      </c>
      <c r="L198" s="48" t="str">
        <f>IF('APH MD APH Specifika'!BD198="J","J","N")</f>
        <v>N</v>
      </c>
      <c r="M198" s="118"/>
      <c r="N198" s="48" t="s">
        <v>182</v>
      </c>
      <c r="O198" s="119"/>
      <c r="P198" s="48" t="s">
        <v>183</v>
      </c>
      <c r="Q198" s="27">
        <v>0</v>
      </c>
      <c r="R198" s="117"/>
      <c r="S198" s="117"/>
      <c r="T198" s="117"/>
      <c r="U198" s="117"/>
      <c r="V198" s="117"/>
      <c r="W198" s="27">
        <v>1</v>
      </c>
      <c r="X198" s="27">
        <v>1</v>
      </c>
      <c r="Y198" s="48" t="s">
        <v>182</v>
      </c>
      <c r="Z198" s="48" t="s">
        <v>182</v>
      </c>
      <c r="AA198" s="48" t="s">
        <v>182</v>
      </c>
      <c r="AB198" s="119"/>
      <c r="AC198" s="119"/>
      <c r="AD198" s="119"/>
      <c r="AE198" s="119"/>
      <c r="AF198" s="119"/>
      <c r="AG198" s="119"/>
      <c r="AH198" s="48" t="s">
        <v>182</v>
      </c>
      <c r="AI198" s="27" t="str">
        <f>TRIM(LEFT('1. Artikeldata Grund'!G198,6))</f>
        <v/>
      </c>
      <c r="AJ198" s="491" cm="1">
        <f t="array" ref="AJ198">_xlfn.IFS(AV198="1",20,AV198="2",20,AV198="3",20,AV198="0",99,AV198="",99)</f>
        <v>99</v>
      </c>
      <c r="AK198" s="50" t="s">
        <v>184</v>
      </c>
      <c r="AL198" s="50" t="s">
        <v>184</v>
      </c>
      <c r="AM198" s="117"/>
      <c r="AN198" s="48"/>
      <c r="AO198" s="48"/>
      <c r="AP198" s="48" t="str">
        <f>'4. Inköpsdata'!E198</f>
        <v>ST</v>
      </c>
      <c r="AQ198" s="51">
        <f>'4. Inköpsdata'!G198</f>
        <v>1</v>
      </c>
      <c r="AR198" s="27" t="str">
        <f>TRIM('APH Kategorichef'!N198)</f>
        <v/>
      </c>
      <c r="AS198" s="118"/>
      <c r="AT198" s="48" t="str">
        <f>LEFT('1. Artikeldata Grund'!H198,2)</f>
        <v>Vä</v>
      </c>
      <c r="AU198" s="27" t="str" cm="1">
        <f t="array" ref="AU198">_xlfn.IFS('1. Artikeldata Grund'!I198="","",'1. Artikeldata Grund'!I198=Tabeller!$I$3,"",'1. Artikeldata Grund'!I198=Tabeller!$I$4,"",'1. Artikeldata Grund'!I198=Tabeller!$I$5,LEFT('1. Artikeldata Grund'!I198,1),'1. Artikeldata Grund'!I198=Tabeller!$I$6,LEFT('1. Artikeldata Grund'!I198,1))</f>
        <v/>
      </c>
      <c r="AV198" s="27" t="str" cm="1">
        <f t="array" ref="AV198">_xlfn.IFS('1. Artikeldata Grund'!J198="","",'1. Artikeldata Grund'!J198=Tabeller!$J$3,"",'1. Artikeldata Grund'!J198=Tabeller!$J$4,"",'1. Artikeldata Grund'!J198=Tabeller!$J$5,LEFT('1. Artikeldata Grund'!J198,1),'1. Artikeldata Grund'!J198=Tabeller!$J$6,LEFT('1. Artikeldata Grund'!J198,1),'1. Artikeldata Grund'!J198=Tabeller!$J$7,LEFT('1. Artikeldata Grund'!J198,1))</f>
        <v/>
      </c>
      <c r="AW198" s="27"/>
      <c r="AX198" s="27">
        <f>IF('APH Kategorichef'!J198=Tabeller!$AH$4,2,1)</f>
        <v>1</v>
      </c>
      <c r="AY198" s="27" t="str" cm="1">
        <f t="array" ref="AY198">IF('APH Kategorichef'!J198=Tabeller!$AH$4,99,IFERROR(_xlfn.IFS('4. Inköpsdata'!L198=25%,41,'4. Inköpsdata'!L198=12%,42,'4. Inköpsdata'!L198=6%,43,'4. Inköpsdata'!L198="Momsfritt",38),""))</f>
        <v/>
      </c>
      <c r="AZ198" s="52" t="e">
        <f>IF('APH Kategorichef'!J198=Tabeller!$AH$4,'4. Inköpsdata'!J198,ROUND('APH Kategorichef'!AA198,2))</f>
        <v>#VALUE!</v>
      </c>
      <c r="BA198" s="52" t="e">
        <f>IF('APH Kategorichef'!J198=Tabeller!$AH$4,0.01,ROUND('4. Inköpsdata'!J198,2))</f>
        <v>#VALUE!</v>
      </c>
      <c r="BB198" s="27" t="str">
        <f>TRIM(RIGHT('1. Artikeldata Grund'!G198,2))</f>
        <v/>
      </c>
      <c r="BC198" s="136"/>
      <c r="BD198" s="48" t="s">
        <v>182</v>
      </c>
      <c r="BE198" s="119"/>
      <c r="BF198" s="50" t="s">
        <v>184</v>
      </c>
      <c r="BG198" s="136"/>
      <c r="BH198" s="52"/>
      <c r="BI198" s="52"/>
      <c r="BJ198" s="52"/>
      <c r="BK198" s="52"/>
      <c r="BL198" s="53" t="s">
        <v>185</v>
      </c>
      <c r="BM198" s="452" t="str">
        <f>TRIM('1. Artikeldata Grund'!D198)</f>
        <v/>
      </c>
    </row>
    <row r="199" spans="1:65" x14ac:dyDescent="0.25">
      <c r="A199" s="21">
        <v>195</v>
      </c>
      <c r="B199" s="528" t="str">
        <f>'APH Kategorichef'!H199</f>
        <v>Välj…</v>
      </c>
      <c r="C199" s="528" t="str">
        <f>'APH Kategorichef'!J199</f>
        <v>Välj…</v>
      </c>
      <c r="D199" s="46">
        <f>'APH Kategorichef'!D199</f>
        <v>0</v>
      </c>
      <c r="E199" s="47" t="str">
        <f>TRIM(LEFT('1. Artikeldata Grund'!E199,30))</f>
        <v/>
      </c>
      <c r="F199" s="404" t="str">
        <f>IFERROR(TRIM(RIGHT('1. Artikeldata Grund'!E199,LEN('1. Artikeldata Grund'!E199)-30)),"")</f>
        <v/>
      </c>
      <c r="G199" s="48" t="str">
        <f>TRIM('APH Kategorichef'!K199)</f>
        <v>Välj….</v>
      </c>
      <c r="H199" s="27">
        <f>'APH Kategorichef'!L199</f>
        <v>910</v>
      </c>
      <c r="I199" s="27">
        <v>99</v>
      </c>
      <c r="J199" s="117"/>
      <c r="K199" s="48" t="s">
        <v>181</v>
      </c>
      <c r="L199" s="48" t="str">
        <f>IF('APH MD APH Specifika'!BD199="J","J","N")</f>
        <v>N</v>
      </c>
      <c r="M199" s="118"/>
      <c r="N199" s="48" t="s">
        <v>182</v>
      </c>
      <c r="O199" s="119"/>
      <c r="P199" s="48" t="s">
        <v>183</v>
      </c>
      <c r="Q199" s="27">
        <v>0</v>
      </c>
      <c r="R199" s="117"/>
      <c r="S199" s="117"/>
      <c r="T199" s="117"/>
      <c r="U199" s="117"/>
      <c r="V199" s="117"/>
      <c r="W199" s="27">
        <v>1</v>
      </c>
      <c r="X199" s="27">
        <v>1</v>
      </c>
      <c r="Y199" s="48" t="s">
        <v>182</v>
      </c>
      <c r="Z199" s="48" t="s">
        <v>182</v>
      </c>
      <c r="AA199" s="48" t="s">
        <v>182</v>
      </c>
      <c r="AB199" s="119"/>
      <c r="AC199" s="119"/>
      <c r="AD199" s="119"/>
      <c r="AE199" s="119"/>
      <c r="AF199" s="119"/>
      <c r="AG199" s="119"/>
      <c r="AH199" s="48" t="s">
        <v>182</v>
      </c>
      <c r="AI199" s="27" t="str">
        <f>TRIM(LEFT('1. Artikeldata Grund'!G199,6))</f>
        <v/>
      </c>
      <c r="AJ199" s="491" cm="1">
        <f t="array" ref="AJ199">_xlfn.IFS(AV199="1",20,AV199="2",20,AV199="3",20,AV199="0",99,AV199="",99)</f>
        <v>99</v>
      </c>
      <c r="AK199" s="50" t="s">
        <v>184</v>
      </c>
      <c r="AL199" s="50" t="s">
        <v>184</v>
      </c>
      <c r="AM199" s="117"/>
      <c r="AN199" s="48"/>
      <c r="AO199" s="48"/>
      <c r="AP199" s="48" t="str">
        <f>'4. Inköpsdata'!E199</f>
        <v>ST</v>
      </c>
      <c r="AQ199" s="51">
        <f>'4. Inköpsdata'!G199</f>
        <v>1</v>
      </c>
      <c r="AR199" s="27" t="str">
        <f>TRIM('APH Kategorichef'!N199)</f>
        <v/>
      </c>
      <c r="AS199" s="118"/>
      <c r="AT199" s="48" t="str">
        <f>LEFT('1. Artikeldata Grund'!H199,2)</f>
        <v>Vä</v>
      </c>
      <c r="AU199" s="27" t="str" cm="1">
        <f t="array" ref="AU199">_xlfn.IFS('1. Artikeldata Grund'!I199="","",'1. Artikeldata Grund'!I199=Tabeller!$I$3,"",'1. Artikeldata Grund'!I199=Tabeller!$I$4,"",'1. Artikeldata Grund'!I199=Tabeller!$I$5,LEFT('1. Artikeldata Grund'!I199,1),'1. Artikeldata Grund'!I199=Tabeller!$I$6,LEFT('1. Artikeldata Grund'!I199,1))</f>
        <v/>
      </c>
      <c r="AV199" s="27" t="str" cm="1">
        <f t="array" ref="AV199">_xlfn.IFS('1. Artikeldata Grund'!J199="","",'1. Artikeldata Grund'!J199=Tabeller!$J$3,"",'1. Artikeldata Grund'!J199=Tabeller!$J$4,"",'1. Artikeldata Grund'!J199=Tabeller!$J$5,LEFT('1. Artikeldata Grund'!J199,1),'1. Artikeldata Grund'!J199=Tabeller!$J$6,LEFT('1. Artikeldata Grund'!J199,1),'1. Artikeldata Grund'!J199=Tabeller!$J$7,LEFT('1. Artikeldata Grund'!J199,1))</f>
        <v/>
      </c>
      <c r="AW199" s="27"/>
      <c r="AX199" s="27">
        <f>IF('APH Kategorichef'!J199=Tabeller!$AH$4,2,1)</f>
        <v>1</v>
      </c>
      <c r="AY199" s="27" t="str" cm="1">
        <f t="array" ref="AY199">IF('APH Kategorichef'!J199=Tabeller!$AH$4,99,IFERROR(_xlfn.IFS('4. Inköpsdata'!L199=25%,41,'4. Inköpsdata'!L199=12%,42,'4. Inköpsdata'!L199=6%,43,'4. Inköpsdata'!L199="Momsfritt",38),""))</f>
        <v/>
      </c>
      <c r="AZ199" s="52" t="e">
        <f>IF('APH Kategorichef'!J199=Tabeller!$AH$4,'4. Inköpsdata'!J199,ROUND('APH Kategorichef'!AA199,2))</f>
        <v>#VALUE!</v>
      </c>
      <c r="BA199" s="52" t="e">
        <f>IF('APH Kategorichef'!J199=Tabeller!$AH$4,0.01,ROUND('4. Inköpsdata'!J199,2))</f>
        <v>#VALUE!</v>
      </c>
      <c r="BB199" s="27" t="str">
        <f>TRIM(RIGHT('1. Artikeldata Grund'!G199,2))</f>
        <v/>
      </c>
      <c r="BC199" s="136"/>
      <c r="BD199" s="48" t="s">
        <v>182</v>
      </c>
      <c r="BE199" s="119"/>
      <c r="BF199" s="50" t="s">
        <v>184</v>
      </c>
      <c r="BG199" s="136"/>
      <c r="BH199" s="52"/>
      <c r="BI199" s="52"/>
      <c r="BJ199" s="52"/>
      <c r="BK199" s="52"/>
      <c r="BL199" s="53" t="s">
        <v>185</v>
      </c>
      <c r="BM199" s="452" t="str">
        <f>TRIM('1. Artikeldata Grund'!D199)</f>
        <v/>
      </c>
    </row>
    <row r="200" spans="1:65" x14ac:dyDescent="0.25">
      <c r="A200" s="21">
        <v>196</v>
      </c>
      <c r="B200" s="528" t="str">
        <f>'APH Kategorichef'!H200</f>
        <v>Välj…</v>
      </c>
      <c r="C200" s="528" t="str">
        <f>'APH Kategorichef'!J200</f>
        <v>Välj…</v>
      </c>
      <c r="D200" s="46">
        <f>'APH Kategorichef'!D200</f>
        <v>0</v>
      </c>
      <c r="E200" s="47" t="str">
        <f>TRIM(LEFT('1. Artikeldata Grund'!E200,30))</f>
        <v/>
      </c>
      <c r="F200" s="404" t="str">
        <f>IFERROR(TRIM(RIGHT('1. Artikeldata Grund'!E200,LEN('1. Artikeldata Grund'!E200)-30)),"")</f>
        <v/>
      </c>
      <c r="G200" s="48" t="str">
        <f>TRIM('APH Kategorichef'!K200)</f>
        <v>Välj….</v>
      </c>
      <c r="H200" s="27">
        <f>'APH Kategorichef'!L200</f>
        <v>910</v>
      </c>
      <c r="I200" s="27">
        <v>99</v>
      </c>
      <c r="J200" s="117"/>
      <c r="K200" s="48" t="s">
        <v>181</v>
      </c>
      <c r="L200" s="48" t="str">
        <f>IF('APH MD APH Specifika'!BD200="J","J","N")</f>
        <v>N</v>
      </c>
      <c r="M200" s="118"/>
      <c r="N200" s="48" t="s">
        <v>182</v>
      </c>
      <c r="O200" s="119"/>
      <c r="P200" s="48" t="s">
        <v>183</v>
      </c>
      <c r="Q200" s="27">
        <v>0</v>
      </c>
      <c r="R200" s="117"/>
      <c r="S200" s="117"/>
      <c r="T200" s="117"/>
      <c r="U200" s="117"/>
      <c r="V200" s="117"/>
      <c r="W200" s="27">
        <v>1</v>
      </c>
      <c r="X200" s="27">
        <v>1</v>
      </c>
      <c r="Y200" s="48" t="s">
        <v>182</v>
      </c>
      <c r="Z200" s="48" t="s">
        <v>182</v>
      </c>
      <c r="AA200" s="48" t="s">
        <v>182</v>
      </c>
      <c r="AB200" s="119"/>
      <c r="AC200" s="119"/>
      <c r="AD200" s="119"/>
      <c r="AE200" s="119"/>
      <c r="AF200" s="119"/>
      <c r="AG200" s="119"/>
      <c r="AH200" s="48" t="s">
        <v>182</v>
      </c>
      <c r="AI200" s="27" t="str">
        <f>TRIM(LEFT('1. Artikeldata Grund'!G200,6))</f>
        <v/>
      </c>
      <c r="AJ200" s="491" cm="1">
        <f t="array" ref="AJ200">_xlfn.IFS(AV200="1",20,AV200="2",20,AV200="3",20,AV200="0",99,AV200="",99)</f>
        <v>99</v>
      </c>
      <c r="AK200" s="50" t="s">
        <v>184</v>
      </c>
      <c r="AL200" s="50" t="s">
        <v>184</v>
      </c>
      <c r="AM200" s="117"/>
      <c r="AN200" s="48"/>
      <c r="AO200" s="48"/>
      <c r="AP200" s="48" t="str">
        <f>'4. Inköpsdata'!E200</f>
        <v>ST</v>
      </c>
      <c r="AQ200" s="51">
        <f>'4. Inköpsdata'!G200</f>
        <v>1</v>
      </c>
      <c r="AR200" s="27" t="str">
        <f>TRIM('APH Kategorichef'!N200)</f>
        <v/>
      </c>
      <c r="AS200" s="118"/>
      <c r="AT200" s="48" t="str">
        <f>LEFT('1. Artikeldata Grund'!H200,2)</f>
        <v>Vä</v>
      </c>
      <c r="AU200" s="27" t="str" cm="1">
        <f t="array" ref="AU200">_xlfn.IFS('1. Artikeldata Grund'!I200="","",'1. Artikeldata Grund'!I200=Tabeller!$I$3,"",'1. Artikeldata Grund'!I200=Tabeller!$I$4,"",'1. Artikeldata Grund'!I200=Tabeller!$I$5,LEFT('1. Artikeldata Grund'!I200,1),'1. Artikeldata Grund'!I200=Tabeller!$I$6,LEFT('1. Artikeldata Grund'!I200,1))</f>
        <v/>
      </c>
      <c r="AV200" s="27" t="str" cm="1">
        <f t="array" ref="AV200">_xlfn.IFS('1. Artikeldata Grund'!J200="","",'1. Artikeldata Grund'!J200=Tabeller!$J$3,"",'1. Artikeldata Grund'!J200=Tabeller!$J$4,"",'1. Artikeldata Grund'!J200=Tabeller!$J$5,LEFT('1. Artikeldata Grund'!J200,1),'1. Artikeldata Grund'!J200=Tabeller!$J$6,LEFT('1. Artikeldata Grund'!J200,1),'1. Artikeldata Grund'!J200=Tabeller!$J$7,LEFT('1. Artikeldata Grund'!J200,1))</f>
        <v/>
      </c>
      <c r="AW200" s="27"/>
      <c r="AX200" s="27">
        <f>IF('APH Kategorichef'!J200=Tabeller!$AH$4,2,1)</f>
        <v>1</v>
      </c>
      <c r="AY200" s="27" t="str" cm="1">
        <f t="array" ref="AY200">IF('APH Kategorichef'!J200=Tabeller!$AH$4,99,IFERROR(_xlfn.IFS('4. Inköpsdata'!L200=25%,41,'4. Inköpsdata'!L200=12%,42,'4. Inköpsdata'!L200=6%,43,'4. Inköpsdata'!L200="Momsfritt",38),""))</f>
        <v/>
      </c>
      <c r="AZ200" s="52" t="e">
        <f>IF('APH Kategorichef'!J200=Tabeller!$AH$4,'4. Inköpsdata'!J200,ROUND('APH Kategorichef'!AA200,2))</f>
        <v>#VALUE!</v>
      </c>
      <c r="BA200" s="52" t="e">
        <f>IF('APH Kategorichef'!J200=Tabeller!$AH$4,0.01,ROUND('4. Inköpsdata'!J200,2))</f>
        <v>#VALUE!</v>
      </c>
      <c r="BB200" s="27" t="str">
        <f>TRIM(RIGHT('1. Artikeldata Grund'!G200,2))</f>
        <v/>
      </c>
      <c r="BC200" s="136"/>
      <c r="BD200" s="48" t="s">
        <v>182</v>
      </c>
      <c r="BE200" s="119"/>
      <c r="BF200" s="50" t="s">
        <v>184</v>
      </c>
      <c r="BG200" s="136"/>
      <c r="BH200" s="52"/>
      <c r="BI200" s="52"/>
      <c r="BJ200" s="52"/>
      <c r="BK200" s="52"/>
      <c r="BL200" s="53" t="s">
        <v>185</v>
      </c>
      <c r="BM200" s="452" t="str">
        <f>TRIM('1. Artikeldata Grund'!D200)</f>
        <v/>
      </c>
    </row>
    <row r="201" spans="1:65" x14ac:dyDescent="0.25">
      <c r="A201" s="21">
        <v>197</v>
      </c>
      <c r="B201" s="528" t="str">
        <f>'APH Kategorichef'!H201</f>
        <v>Välj…</v>
      </c>
      <c r="C201" s="528" t="str">
        <f>'APH Kategorichef'!J201</f>
        <v>Välj…</v>
      </c>
      <c r="D201" s="46">
        <f>'APH Kategorichef'!D201</f>
        <v>0</v>
      </c>
      <c r="E201" s="47" t="str">
        <f>TRIM(LEFT('1. Artikeldata Grund'!E201,30))</f>
        <v/>
      </c>
      <c r="F201" s="404" t="str">
        <f>IFERROR(TRIM(RIGHT('1. Artikeldata Grund'!E201,LEN('1. Artikeldata Grund'!E201)-30)),"")</f>
        <v/>
      </c>
      <c r="G201" s="48" t="str">
        <f>TRIM('APH Kategorichef'!K201)</f>
        <v>Välj….</v>
      </c>
      <c r="H201" s="27">
        <f>'APH Kategorichef'!L201</f>
        <v>910</v>
      </c>
      <c r="I201" s="27">
        <v>99</v>
      </c>
      <c r="J201" s="117"/>
      <c r="K201" s="48" t="s">
        <v>181</v>
      </c>
      <c r="L201" s="48" t="str">
        <f>IF('APH MD APH Specifika'!BD201="J","J","N")</f>
        <v>N</v>
      </c>
      <c r="M201" s="118"/>
      <c r="N201" s="48" t="s">
        <v>182</v>
      </c>
      <c r="O201" s="119"/>
      <c r="P201" s="48" t="s">
        <v>183</v>
      </c>
      <c r="Q201" s="27">
        <v>0</v>
      </c>
      <c r="R201" s="117"/>
      <c r="S201" s="117"/>
      <c r="T201" s="117"/>
      <c r="U201" s="117"/>
      <c r="V201" s="117"/>
      <c r="W201" s="27">
        <v>1</v>
      </c>
      <c r="X201" s="27">
        <v>1</v>
      </c>
      <c r="Y201" s="48" t="s">
        <v>182</v>
      </c>
      <c r="Z201" s="48" t="s">
        <v>182</v>
      </c>
      <c r="AA201" s="48" t="s">
        <v>182</v>
      </c>
      <c r="AB201" s="119"/>
      <c r="AC201" s="119"/>
      <c r="AD201" s="119"/>
      <c r="AE201" s="119"/>
      <c r="AF201" s="119"/>
      <c r="AG201" s="119"/>
      <c r="AH201" s="48" t="s">
        <v>182</v>
      </c>
      <c r="AI201" s="27" t="str">
        <f>TRIM(LEFT('1. Artikeldata Grund'!G201,6))</f>
        <v/>
      </c>
      <c r="AJ201" s="491" cm="1">
        <f t="array" ref="AJ201">_xlfn.IFS(AV201="1",20,AV201="2",20,AV201="3",20,AV201="0",99,AV201="",99)</f>
        <v>99</v>
      </c>
      <c r="AK201" s="50" t="s">
        <v>184</v>
      </c>
      <c r="AL201" s="50" t="s">
        <v>184</v>
      </c>
      <c r="AM201" s="117"/>
      <c r="AN201" s="48"/>
      <c r="AO201" s="48"/>
      <c r="AP201" s="48" t="str">
        <f>'4. Inköpsdata'!E201</f>
        <v>ST</v>
      </c>
      <c r="AQ201" s="51">
        <f>'4. Inköpsdata'!G201</f>
        <v>1</v>
      </c>
      <c r="AR201" s="27" t="str">
        <f>TRIM('APH Kategorichef'!N201)</f>
        <v/>
      </c>
      <c r="AS201" s="118"/>
      <c r="AT201" s="48" t="str">
        <f>LEFT('1. Artikeldata Grund'!H201,2)</f>
        <v>Vä</v>
      </c>
      <c r="AU201" s="27" t="str" cm="1">
        <f t="array" ref="AU201">_xlfn.IFS('1. Artikeldata Grund'!I201="","",'1. Artikeldata Grund'!I201=Tabeller!$I$3,"",'1. Artikeldata Grund'!I201=Tabeller!$I$4,"",'1. Artikeldata Grund'!I201=Tabeller!$I$5,LEFT('1. Artikeldata Grund'!I201,1),'1. Artikeldata Grund'!I201=Tabeller!$I$6,LEFT('1. Artikeldata Grund'!I201,1))</f>
        <v/>
      </c>
      <c r="AV201" s="27" t="str" cm="1">
        <f t="array" ref="AV201">_xlfn.IFS('1. Artikeldata Grund'!J201="","",'1. Artikeldata Grund'!J201=Tabeller!$J$3,"",'1. Artikeldata Grund'!J201=Tabeller!$J$4,"",'1. Artikeldata Grund'!J201=Tabeller!$J$5,LEFT('1. Artikeldata Grund'!J201,1),'1. Artikeldata Grund'!J201=Tabeller!$J$6,LEFT('1. Artikeldata Grund'!J201,1),'1. Artikeldata Grund'!J201=Tabeller!$J$7,LEFT('1. Artikeldata Grund'!J201,1))</f>
        <v/>
      </c>
      <c r="AW201" s="27"/>
      <c r="AX201" s="27">
        <f>IF('APH Kategorichef'!J201=Tabeller!$AH$4,2,1)</f>
        <v>1</v>
      </c>
      <c r="AY201" s="27" t="str" cm="1">
        <f t="array" ref="AY201">IF('APH Kategorichef'!J201=Tabeller!$AH$4,99,IFERROR(_xlfn.IFS('4. Inköpsdata'!L201=25%,41,'4. Inköpsdata'!L201=12%,42,'4. Inköpsdata'!L201=6%,43,'4. Inköpsdata'!L201="Momsfritt",38),""))</f>
        <v/>
      </c>
      <c r="AZ201" s="52" t="e">
        <f>IF('APH Kategorichef'!J201=Tabeller!$AH$4,'4. Inköpsdata'!J201,ROUND('APH Kategorichef'!AA201,2))</f>
        <v>#VALUE!</v>
      </c>
      <c r="BA201" s="52" t="e">
        <f>IF('APH Kategorichef'!J201=Tabeller!$AH$4,0.01,ROUND('4. Inköpsdata'!J201,2))</f>
        <v>#VALUE!</v>
      </c>
      <c r="BB201" s="27" t="str">
        <f>TRIM(RIGHT('1. Artikeldata Grund'!G201,2))</f>
        <v/>
      </c>
      <c r="BC201" s="136"/>
      <c r="BD201" s="48" t="s">
        <v>182</v>
      </c>
      <c r="BE201" s="119"/>
      <c r="BF201" s="50" t="s">
        <v>184</v>
      </c>
      <c r="BG201" s="136"/>
      <c r="BH201" s="52"/>
      <c r="BI201" s="52"/>
      <c r="BJ201" s="52"/>
      <c r="BK201" s="52"/>
      <c r="BL201" s="53" t="s">
        <v>185</v>
      </c>
      <c r="BM201" s="452" t="str">
        <f>TRIM('1. Artikeldata Grund'!D201)</f>
        <v/>
      </c>
    </row>
    <row r="202" spans="1:65" x14ac:dyDescent="0.25">
      <c r="A202" s="21">
        <v>198</v>
      </c>
      <c r="B202" s="528" t="str">
        <f>'APH Kategorichef'!H202</f>
        <v>Välj…</v>
      </c>
      <c r="C202" s="528" t="str">
        <f>'APH Kategorichef'!J202</f>
        <v>Välj…</v>
      </c>
      <c r="D202" s="46">
        <f>'APH Kategorichef'!D202</f>
        <v>0</v>
      </c>
      <c r="E202" s="47" t="str">
        <f>TRIM(LEFT('1. Artikeldata Grund'!E202,30))</f>
        <v/>
      </c>
      <c r="F202" s="404" t="str">
        <f>IFERROR(TRIM(RIGHT('1. Artikeldata Grund'!E202,LEN('1. Artikeldata Grund'!E202)-30)),"")</f>
        <v/>
      </c>
      <c r="G202" s="48" t="str">
        <f>TRIM('APH Kategorichef'!K202)</f>
        <v>Välj….</v>
      </c>
      <c r="H202" s="27">
        <f>'APH Kategorichef'!L202</f>
        <v>910</v>
      </c>
      <c r="I202" s="27">
        <v>99</v>
      </c>
      <c r="J202" s="117"/>
      <c r="K202" s="48" t="s">
        <v>181</v>
      </c>
      <c r="L202" s="48" t="str">
        <f>IF('APH MD APH Specifika'!BD202="J","J","N")</f>
        <v>N</v>
      </c>
      <c r="M202" s="118"/>
      <c r="N202" s="48" t="s">
        <v>182</v>
      </c>
      <c r="O202" s="119"/>
      <c r="P202" s="48" t="s">
        <v>183</v>
      </c>
      <c r="Q202" s="27">
        <v>0</v>
      </c>
      <c r="R202" s="117"/>
      <c r="S202" s="117"/>
      <c r="T202" s="117"/>
      <c r="U202" s="117"/>
      <c r="V202" s="117"/>
      <c r="W202" s="27">
        <v>1</v>
      </c>
      <c r="X202" s="27">
        <v>1</v>
      </c>
      <c r="Y202" s="48" t="s">
        <v>182</v>
      </c>
      <c r="Z202" s="48" t="s">
        <v>182</v>
      </c>
      <c r="AA202" s="48" t="s">
        <v>182</v>
      </c>
      <c r="AB202" s="119"/>
      <c r="AC202" s="119"/>
      <c r="AD202" s="119"/>
      <c r="AE202" s="119"/>
      <c r="AF202" s="119"/>
      <c r="AG202" s="119"/>
      <c r="AH202" s="48" t="s">
        <v>182</v>
      </c>
      <c r="AI202" s="27" t="str">
        <f>TRIM(LEFT('1. Artikeldata Grund'!G202,6))</f>
        <v/>
      </c>
      <c r="AJ202" s="491" cm="1">
        <f t="array" ref="AJ202">_xlfn.IFS(AV202="1",20,AV202="2",20,AV202="3",20,AV202="0",99,AV202="",99)</f>
        <v>99</v>
      </c>
      <c r="AK202" s="50" t="s">
        <v>184</v>
      </c>
      <c r="AL202" s="50" t="s">
        <v>184</v>
      </c>
      <c r="AM202" s="117"/>
      <c r="AN202" s="48"/>
      <c r="AO202" s="48"/>
      <c r="AP202" s="48" t="str">
        <f>'4. Inköpsdata'!E202</f>
        <v>ST</v>
      </c>
      <c r="AQ202" s="51">
        <f>'4. Inköpsdata'!G202</f>
        <v>1</v>
      </c>
      <c r="AR202" s="27" t="str">
        <f>TRIM('APH Kategorichef'!N202)</f>
        <v/>
      </c>
      <c r="AS202" s="118"/>
      <c r="AT202" s="48" t="str">
        <f>LEFT('1. Artikeldata Grund'!H202,2)</f>
        <v>Vä</v>
      </c>
      <c r="AU202" s="27" t="str" cm="1">
        <f t="array" ref="AU202">_xlfn.IFS('1. Artikeldata Grund'!I202="","",'1. Artikeldata Grund'!I202=Tabeller!$I$3,"",'1. Artikeldata Grund'!I202=Tabeller!$I$4,"",'1. Artikeldata Grund'!I202=Tabeller!$I$5,LEFT('1. Artikeldata Grund'!I202,1),'1. Artikeldata Grund'!I202=Tabeller!$I$6,LEFT('1. Artikeldata Grund'!I202,1))</f>
        <v/>
      </c>
      <c r="AV202" s="27" t="str" cm="1">
        <f t="array" ref="AV202">_xlfn.IFS('1. Artikeldata Grund'!J202="","",'1. Artikeldata Grund'!J202=Tabeller!$J$3,"",'1. Artikeldata Grund'!J202=Tabeller!$J$4,"",'1. Artikeldata Grund'!J202=Tabeller!$J$5,LEFT('1. Artikeldata Grund'!J202,1),'1. Artikeldata Grund'!J202=Tabeller!$J$6,LEFT('1. Artikeldata Grund'!J202,1),'1. Artikeldata Grund'!J202=Tabeller!$J$7,LEFT('1. Artikeldata Grund'!J202,1))</f>
        <v/>
      </c>
      <c r="AW202" s="27"/>
      <c r="AX202" s="27">
        <f>IF('APH Kategorichef'!J202=Tabeller!$AH$4,2,1)</f>
        <v>1</v>
      </c>
      <c r="AY202" s="27" t="str" cm="1">
        <f t="array" ref="AY202">IF('APH Kategorichef'!J202=Tabeller!$AH$4,99,IFERROR(_xlfn.IFS('4. Inköpsdata'!L202=25%,41,'4. Inköpsdata'!L202=12%,42,'4. Inköpsdata'!L202=6%,43,'4. Inköpsdata'!L202="Momsfritt",38),""))</f>
        <v/>
      </c>
      <c r="AZ202" s="52" t="e">
        <f>IF('APH Kategorichef'!J202=Tabeller!$AH$4,'4. Inköpsdata'!J202,ROUND('APH Kategorichef'!AA202,2))</f>
        <v>#VALUE!</v>
      </c>
      <c r="BA202" s="52" t="e">
        <f>IF('APH Kategorichef'!J202=Tabeller!$AH$4,0.01,ROUND('4. Inköpsdata'!J202,2))</f>
        <v>#VALUE!</v>
      </c>
      <c r="BB202" s="27" t="str">
        <f>TRIM(RIGHT('1. Artikeldata Grund'!G202,2))</f>
        <v/>
      </c>
      <c r="BC202" s="136"/>
      <c r="BD202" s="48" t="s">
        <v>182</v>
      </c>
      <c r="BE202" s="119"/>
      <c r="BF202" s="50" t="s">
        <v>184</v>
      </c>
      <c r="BG202" s="136"/>
      <c r="BH202" s="52"/>
      <c r="BI202" s="52"/>
      <c r="BJ202" s="52"/>
      <c r="BK202" s="52"/>
      <c r="BL202" s="53" t="s">
        <v>185</v>
      </c>
      <c r="BM202" s="452" t="str">
        <f>TRIM('1. Artikeldata Grund'!D202)</f>
        <v/>
      </c>
    </row>
    <row r="203" spans="1:65" x14ac:dyDescent="0.25">
      <c r="A203" s="21">
        <v>199</v>
      </c>
      <c r="B203" s="528" t="str">
        <f>'APH Kategorichef'!H203</f>
        <v>Välj…</v>
      </c>
      <c r="C203" s="528" t="str">
        <f>'APH Kategorichef'!J203</f>
        <v>Välj…</v>
      </c>
      <c r="D203" s="46">
        <f>'APH Kategorichef'!D203</f>
        <v>0</v>
      </c>
      <c r="E203" s="47" t="str">
        <f>TRIM(LEFT('1. Artikeldata Grund'!E203,30))</f>
        <v/>
      </c>
      <c r="F203" s="404" t="str">
        <f>IFERROR(TRIM(RIGHT('1. Artikeldata Grund'!E203,LEN('1. Artikeldata Grund'!E203)-30)),"")</f>
        <v/>
      </c>
      <c r="G203" s="48" t="str">
        <f>TRIM('APH Kategorichef'!K203)</f>
        <v>Välj….</v>
      </c>
      <c r="H203" s="27">
        <f>'APH Kategorichef'!L203</f>
        <v>910</v>
      </c>
      <c r="I203" s="27">
        <v>99</v>
      </c>
      <c r="J203" s="117"/>
      <c r="K203" s="48" t="s">
        <v>181</v>
      </c>
      <c r="L203" s="48" t="str">
        <f>IF('APH MD APH Specifika'!BD203="J","J","N")</f>
        <v>N</v>
      </c>
      <c r="M203" s="118"/>
      <c r="N203" s="48" t="s">
        <v>182</v>
      </c>
      <c r="O203" s="119"/>
      <c r="P203" s="48" t="s">
        <v>183</v>
      </c>
      <c r="Q203" s="27">
        <v>0</v>
      </c>
      <c r="R203" s="117"/>
      <c r="S203" s="117"/>
      <c r="T203" s="117"/>
      <c r="U203" s="117"/>
      <c r="V203" s="117"/>
      <c r="W203" s="27">
        <v>1</v>
      </c>
      <c r="X203" s="27">
        <v>1</v>
      </c>
      <c r="Y203" s="48" t="s">
        <v>182</v>
      </c>
      <c r="Z203" s="48" t="s">
        <v>182</v>
      </c>
      <c r="AA203" s="48" t="s">
        <v>182</v>
      </c>
      <c r="AB203" s="119"/>
      <c r="AC203" s="119"/>
      <c r="AD203" s="119"/>
      <c r="AE203" s="119"/>
      <c r="AF203" s="119"/>
      <c r="AG203" s="119"/>
      <c r="AH203" s="48" t="s">
        <v>182</v>
      </c>
      <c r="AI203" s="27" t="str">
        <f>TRIM(LEFT('1. Artikeldata Grund'!G203,6))</f>
        <v/>
      </c>
      <c r="AJ203" s="491" cm="1">
        <f t="array" ref="AJ203">_xlfn.IFS(AV203="1",20,AV203="2",20,AV203="3",20,AV203="0",99,AV203="",99)</f>
        <v>99</v>
      </c>
      <c r="AK203" s="50" t="s">
        <v>184</v>
      </c>
      <c r="AL203" s="50" t="s">
        <v>184</v>
      </c>
      <c r="AM203" s="117"/>
      <c r="AN203" s="48"/>
      <c r="AO203" s="48"/>
      <c r="AP203" s="48" t="str">
        <f>'4. Inköpsdata'!E203</f>
        <v>ST</v>
      </c>
      <c r="AQ203" s="51">
        <f>'4. Inköpsdata'!G203</f>
        <v>1</v>
      </c>
      <c r="AR203" s="27" t="str">
        <f>TRIM('APH Kategorichef'!N203)</f>
        <v/>
      </c>
      <c r="AS203" s="118"/>
      <c r="AT203" s="48" t="str">
        <f>LEFT('1. Artikeldata Grund'!H203,2)</f>
        <v>Vä</v>
      </c>
      <c r="AU203" s="27" t="str" cm="1">
        <f t="array" ref="AU203">_xlfn.IFS('1. Artikeldata Grund'!I203="","",'1. Artikeldata Grund'!I203=Tabeller!$I$3,"",'1. Artikeldata Grund'!I203=Tabeller!$I$4,"",'1. Artikeldata Grund'!I203=Tabeller!$I$5,LEFT('1. Artikeldata Grund'!I203,1),'1. Artikeldata Grund'!I203=Tabeller!$I$6,LEFT('1. Artikeldata Grund'!I203,1))</f>
        <v/>
      </c>
      <c r="AV203" s="27" t="str" cm="1">
        <f t="array" ref="AV203">_xlfn.IFS('1. Artikeldata Grund'!J203="","",'1. Artikeldata Grund'!J203=Tabeller!$J$3,"",'1. Artikeldata Grund'!J203=Tabeller!$J$4,"",'1. Artikeldata Grund'!J203=Tabeller!$J$5,LEFT('1. Artikeldata Grund'!J203,1),'1. Artikeldata Grund'!J203=Tabeller!$J$6,LEFT('1. Artikeldata Grund'!J203,1),'1. Artikeldata Grund'!J203=Tabeller!$J$7,LEFT('1. Artikeldata Grund'!J203,1))</f>
        <v/>
      </c>
      <c r="AW203" s="27"/>
      <c r="AX203" s="27">
        <f>IF('APH Kategorichef'!J203=Tabeller!$AH$4,2,1)</f>
        <v>1</v>
      </c>
      <c r="AY203" s="27" t="str" cm="1">
        <f t="array" ref="AY203">IF('APH Kategorichef'!J203=Tabeller!$AH$4,99,IFERROR(_xlfn.IFS('4. Inköpsdata'!L203=25%,41,'4. Inköpsdata'!L203=12%,42,'4. Inköpsdata'!L203=6%,43,'4. Inköpsdata'!L203="Momsfritt",38),""))</f>
        <v/>
      </c>
      <c r="AZ203" s="52" t="e">
        <f>IF('APH Kategorichef'!J203=Tabeller!$AH$4,'4. Inköpsdata'!J203,ROUND('APH Kategorichef'!AA203,2))</f>
        <v>#VALUE!</v>
      </c>
      <c r="BA203" s="52" t="e">
        <f>IF('APH Kategorichef'!J203=Tabeller!$AH$4,0.01,ROUND('4. Inköpsdata'!J203,2))</f>
        <v>#VALUE!</v>
      </c>
      <c r="BB203" s="27" t="str">
        <f>TRIM(RIGHT('1. Artikeldata Grund'!G203,2))</f>
        <v/>
      </c>
      <c r="BC203" s="136"/>
      <c r="BD203" s="48" t="s">
        <v>182</v>
      </c>
      <c r="BE203" s="119"/>
      <c r="BF203" s="50" t="s">
        <v>184</v>
      </c>
      <c r="BG203" s="136"/>
      <c r="BH203" s="52"/>
      <c r="BI203" s="52"/>
      <c r="BJ203" s="52"/>
      <c r="BK203" s="52"/>
      <c r="BL203" s="53" t="s">
        <v>185</v>
      </c>
      <c r="BM203" s="452" t="str">
        <f>TRIM('1. Artikeldata Grund'!D203)</f>
        <v/>
      </c>
    </row>
    <row r="204" spans="1:65" x14ac:dyDescent="0.25">
      <c r="A204" s="21">
        <v>200</v>
      </c>
      <c r="B204" s="528" t="str">
        <f>'APH Kategorichef'!H204</f>
        <v>Välj…</v>
      </c>
      <c r="C204" s="528" t="str">
        <f>'APH Kategorichef'!J204</f>
        <v>Välj…</v>
      </c>
      <c r="D204" s="46">
        <f>'APH Kategorichef'!D204</f>
        <v>0</v>
      </c>
      <c r="E204" s="47" t="str">
        <f>TRIM(LEFT('1. Artikeldata Grund'!E204,30))</f>
        <v/>
      </c>
      <c r="F204" s="404" t="str">
        <f>IFERROR(TRIM(RIGHT('1. Artikeldata Grund'!E204,LEN('1. Artikeldata Grund'!E204)-30)),"")</f>
        <v/>
      </c>
      <c r="G204" s="48" t="str">
        <f>TRIM('APH Kategorichef'!K204)</f>
        <v>Välj….</v>
      </c>
      <c r="H204" s="27">
        <f>'APH Kategorichef'!L204</f>
        <v>910</v>
      </c>
      <c r="I204" s="27">
        <v>99</v>
      </c>
      <c r="J204" s="117"/>
      <c r="K204" s="48" t="s">
        <v>181</v>
      </c>
      <c r="L204" s="48" t="str">
        <f>IF('APH MD APH Specifika'!BD204="J","J","N")</f>
        <v>N</v>
      </c>
      <c r="M204" s="118"/>
      <c r="N204" s="48" t="s">
        <v>182</v>
      </c>
      <c r="O204" s="119"/>
      <c r="P204" s="48" t="s">
        <v>183</v>
      </c>
      <c r="Q204" s="27">
        <v>0</v>
      </c>
      <c r="R204" s="117"/>
      <c r="S204" s="117"/>
      <c r="T204" s="117"/>
      <c r="U204" s="117"/>
      <c r="V204" s="117"/>
      <c r="W204" s="27">
        <v>1</v>
      </c>
      <c r="X204" s="27">
        <v>1</v>
      </c>
      <c r="Y204" s="48" t="s">
        <v>182</v>
      </c>
      <c r="Z204" s="48" t="s">
        <v>182</v>
      </c>
      <c r="AA204" s="48" t="s">
        <v>182</v>
      </c>
      <c r="AB204" s="119"/>
      <c r="AC204" s="119"/>
      <c r="AD204" s="119"/>
      <c r="AE204" s="119"/>
      <c r="AF204" s="119"/>
      <c r="AG204" s="119"/>
      <c r="AH204" s="48" t="s">
        <v>182</v>
      </c>
      <c r="AI204" s="27" t="str">
        <f>TRIM(LEFT('1. Artikeldata Grund'!G204,6))</f>
        <v/>
      </c>
      <c r="AJ204" s="491" cm="1">
        <f t="array" ref="AJ204">_xlfn.IFS(AV204="1",20,AV204="2",20,AV204="3",20,AV204="0",99,AV204="",99)</f>
        <v>99</v>
      </c>
      <c r="AK204" s="50" t="s">
        <v>184</v>
      </c>
      <c r="AL204" s="50" t="s">
        <v>184</v>
      </c>
      <c r="AM204" s="117"/>
      <c r="AN204" s="48"/>
      <c r="AO204" s="48"/>
      <c r="AP204" s="48" t="str">
        <f>'4. Inköpsdata'!E204</f>
        <v>ST</v>
      </c>
      <c r="AQ204" s="51">
        <f>'4. Inköpsdata'!G204</f>
        <v>1</v>
      </c>
      <c r="AR204" s="27" t="str">
        <f>TRIM('APH Kategorichef'!N204)</f>
        <v/>
      </c>
      <c r="AS204" s="118"/>
      <c r="AT204" s="48" t="str">
        <f>LEFT('1. Artikeldata Grund'!H204,2)</f>
        <v>Vä</v>
      </c>
      <c r="AU204" s="27" t="str" cm="1">
        <f t="array" ref="AU204">_xlfn.IFS('1. Artikeldata Grund'!I204="","",'1. Artikeldata Grund'!I204=Tabeller!$I$3,"",'1. Artikeldata Grund'!I204=Tabeller!$I$4,"",'1. Artikeldata Grund'!I204=Tabeller!$I$5,LEFT('1. Artikeldata Grund'!I204,1),'1. Artikeldata Grund'!I204=Tabeller!$I$6,LEFT('1. Artikeldata Grund'!I204,1))</f>
        <v/>
      </c>
      <c r="AV204" s="27" t="str" cm="1">
        <f t="array" ref="AV204">_xlfn.IFS('1. Artikeldata Grund'!J204="","",'1. Artikeldata Grund'!J204=Tabeller!$J$3,"",'1. Artikeldata Grund'!J204=Tabeller!$J$4,"",'1. Artikeldata Grund'!J204=Tabeller!$J$5,LEFT('1. Artikeldata Grund'!J204,1),'1. Artikeldata Grund'!J204=Tabeller!$J$6,LEFT('1. Artikeldata Grund'!J204,1),'1. Artikeldata Grund'!J204=Tabeller!$J$7,LEFT('1. Artikeldata Grund'!J204,1))</f>
        <v/>
      </c>
      <c r="AW204" s="27"/>
      <c r="AX204" s="27">
        <f>IF('APH Kategorichef'!J204=Tabeller!$AH$4,2,1)</f>
        <v>1</v>
      </c>
      <c r="AY204" s="27" t="str" cm="1">
        <f t="array" ref="AY204">IF('APH Kategorichef'!J204=Tabeller!$AH$4,99,IFERROR(_xlfn.IFS('4. Inköpsdata'!L204=25%,41,'4. Inköpsdata'!L204=12%,42,'4. Inköpsdata'!L204=6%,43,'4. Inköpsdata'!L204="Momsfritt",38),""))</f>
        <v/>
      </c>
      <c r="AZ204" s="52" t="e">
        <f>IF('APH Kategorichef'!J204=Tabeller!$AH$4,'4. Inköpsdata'!J204,ROUND('APH Kategorichef'!AA204,2))</f>
        <v>#VALUE!</v>
      </c>
      <c r="BA204" s="52" t="e">
        <f>IF('APH Kategorichef'!J204=Tabeller!$AH$4,0.01,ROUND('4. Inköpsdata'!J204,2))</f>
        <v>#VALUE!</v>
      </c>
      <c r="BB204" s="27" t="str">
        <f>TRIM(RIGHT('1. Artikeldata Grund'!G204,2))</f>
        <v/>
      </c>
      <c r="BC204" s="136"/>
      <c r="BD204" s="48" t="s">
        <v>182</v>
      </c>
      <c r="BE204" s="119"/>
      <c r="BF204" s="50" t="s">
        <v>184</v>
      </c>
      <c r="BG204" s="136"/>
      <c r="BH204" s="52"/>
      <c r="BI204" s="52"/>
      <c r="BJ204" s="52"/>
      <c r="BK204" s="52"/>
      <c r="BL204" s="53" t="s">
        <v>185</v>
      </c>
      <c r="BM204" s="452" t="str">
        <f>TRIM('1. Artikeldata Grund'!D204)</f>
        <v/>
      </c>
    </row>
  </sheetData>
  <sheetProtection algorithmName="SHA-512" hashValue="rR3nOGi+T5drqVuzEDTWCZoHeEB1S9YeDjVZ8hGCKkqKVo+zCyoDwYALueD40lExurilo0gqoBJm+i4K1Kq5xw==" saltValue="6oPVXIeHnpO4+jdnJbQPNQ==" spinCount="100000" sheet="1" sort="0" autoFilter="0"/>
  <autoFilter ref="A4:BM4" xr:uid="{00000000-0001-0000-0000-000000000000}"/>
  <mergeCells count="1">
    <mergeCell ref="AU2:AW2"/>
  </mergeCells>
  <pageMargins left="0.75" right="0.75" top="1" bottom="1" header="0.5" footer="0.5"/>
  <pageSetup paperSize="9" scale="1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sheetPr>
  <dimension ref="A1:BL204"/>
  <sheetViews>
    <sheetView zoomScale="80" zoomScaleNormal="80" zoomScaleSheetLayoutView="100" workbookViewId="0">
      <pane xSplit="3" ySplit="4" topLeftCell="D5" activePane="bottomRight" state="frozen"/>
      <selection activeCell="B2" sqref="B2"/>
      <selection pane="topRight" activeCell="B2" sqref="B2"/>
      <selection pane="bottomLeft" activeCell="B2" sqref="B2"/>
      <selection pane="bottomRight" activeCell="B2" sqref="B2"/>
    </sheetView>
  </sheetViews>
  <sheetFormatPr defaultColWidth="9.140625" defaultRowHeight="15.75" x14ac:dyDescent="0.25"/>
  <cols>
    <col min="1" max="1" width="10.42578125" style="40" customWidth="1"/>
    <col min="2" max="3" width="10.5703125" style="40" customWidth="1"/>
    <col min="4" max="4" width="11.7109375" style="172" bestFit="1" customWidth="1"/>
    <col min="5" max="5" width="10.85546875" style="173" customWidth="1"/>
    <col min="6" max="6" width="10.42578125" style="173" customWidth="1"/>
    <col min="7" max="7" width="9.42578125" style="174" bestFit="1" customWidth="1"/>
    <col min="8" max="8" width="17.140625" style="175" customWidth="1"/>
    <col min="9" max="9" width="10.28515625" style="175" customWidth="1"/>
    <col min="10" max="10" width="10.7109375" style="175" customWidth="1"/>
    <col min="11" max="11" width="9.85546875" style="175" customWidth="1"/>
    <col min="12" max="12" width="10.42578125" style="175" customWidth="1"/>
    <col min="13" max="13" width="10.140625" style="173" customWidth="1"/>
    <col min="14" max="14" width="14.5703125" style="173" customWidth="1"/>
    <col min="15" max="15" width="9.28515625" style="176" customWidth="1"/>
    <col min="16" max="16" width="17.7109375" style="177" bestFit="1" customWidth="1"/>
    <col min="17" max="17" width="17.85546875" style="173" customWidth="1"/>
    <col min="18" max="18" width="10.85546875" style="173" customWidth="1"/>
    <col min="19" max="19" width="17.85546875" style="174" customWidth="1"/>
    <col min="20" max="20" width="10" style="175" customWidth="1"/>
    <col min="21" max="21" width="9.140625" style="175" customWidth="1"/>
    <col min="22" max="22" width="10.42578125" style="175" customWidth="1"/>
    <col min="23" max="23" width="10" style="175" customWidth="1"/>
    <col min="24" max="24" width="10.5703125" style="175" customWidth="1"/>
    <col min="25" max="25" width="13.140625" style="150" bestFit="1" customWidth="1"/>
    <col min="26" max="26" width="11" style="183" customWidth="1"/>
    <col min="27" max="27" width="11.5703125" style="176" customWidth="1"/>
    <col min="28" max="28" width="17.7109375" style="177" bestFit="1" customWidth="1"/>
    <col min="29" max="29" width="20.140625" style="173" bestFit="1" customWidth="1"/>
    <col min="30" max="30" width="13.42578125" style="183" bestFit="1" customWidth="1"/>
    <col min="31" max="31" width="17.7109375" style="174" bestFit="1" customWidth="1"/>
    <col min="32" max="32" width="12.28515625" style="175" bestFit="1" customWidth="1"/>
    <col min="33" max="33" width="11.7109375" style="175" bestFit="1" customWidth="1"/>
    <col min="34" max="34" width="12.140625" style="175" bestFit="1" customWidth="1"/>
    <col min="35" max="35" width="11.42578125" style="175" bestFit="1" customWidth="1"/>
    <col min="36" max="36" width="13" style="175" bestFit="1" customWidth="1"/>
    <col min="37" max="37" width="13.140625" style="149" bestFit="1" customWidth="1"/>
    <col min="38" max="38" width="18.140625" style="183" bestFit="1" customWidth="1"/>
    <col min="39" max="39" width="17.28515625" style="176" bestFit="1" customWidth="1"/>
    <col min="40" max="40" width="17.7109375" style="177" bestFit="1" customWidth="1"/>
    <col min="41" max="41" width="19.5703125" style="173" bestFit="1" customWidth="1"/>
    <col min="42" max="42" width="14.5703125" style="183" bestFit="1" customWidth="1"/>
    <col min="43" max="43" width="17.7109375" style="174" bestFit="1" customWidth="1"/>
    <col min="44" max="44" width="12.28515625" style="175" bestFit="1" customWidth="1"/>
    <col min="45" max="45" width="11.7109375" style="175" bestFit="1" customWidth="1"/>
    <col min="46" max="46" width="12.140625" style="175" bestFit="1" customWidth="1"/>
    <col min="47" max="47" width="11.42578125" style="175" bestFit="1" customWidth="1"/>
    <col min="48" max="48" width="13" style="175" bestFit="1" customWidth="1"/>
    <col min="49" max="49" width="13.140625" style="150" bestFit="1" customWidth="1"/>
    <col min="50" max="50" width="18.140625" style="183" bestFit="1" customWidth="1"/>
    <col min="51" max="51" width="17.28515625" style="176" bestFit="1" customWidth="1"/>
    <col min="52" max="52" width="17.7109375" style="177" bestFit="1" customWidth="1"/>
    <col min="53" max="53" width="19.5703125" style="191" bestFit="1" customWidth="1"/>
    <col min="54" max="54" width="14.5703125" style="191" bestFit="1" customWidth="1"/>
    <col min="55" max="55" width="17.7109375" style="40" bestFit="1" customWidth="1"/>
    <col min="56" max="56" width="12.28515625" style="40" bestFit="1" customWidth="1"/>
    <col min="57" max="57" width="11.7109375" style="40" bestFit="1" customWidth="1"/>
    <col min="58" max="58" width="12.140625" style="40" bestFit="1" customWidth="1"/>
    <col min="59" max="59" width="11.42578125" style="40" bestFit="1" customWidth="1"/>
    <col min="60" max="60" width="13" style="40" bestFit="1" customWidth="1"/>
    <col min="61" max="61" width="13.140625" bestFit="1" customWidth="1"/>
    <col min="62" max="62" width="18.140625" style="40" bestFit="1" customWidth="1"/>
    <col min="63" max="63" width="17.28515625" style="40" bestFit="1" customWidth="1"/>
    <col min="64" max="64" width="17.7109375" style="40" bestFit="1" customWidth="1"/>
  </cols>
  <sheetData>
    <row r="1" spans="1:64" s="1" customFormat="1" ht="16.5" thickBot="1" x14ac:dyDescent="0.3">
      <c r="A1" s="38"/>
      <c r="B1" s="38"/>
      <c r="C1" s="38"/>
      <c r="D1" s="151"/>
      <c r="E1" s="152"/>
      <c r="F1" s="152"/>
      <c r="G1" s="153"/>
      <c r="H1" s="154"/>
      <c r="I1" s="154"/>
      <c r="J1" s="154"/>
      <c r="K1" s="154"/>
      <c r="L1" s="154"/>
      <c r="M1" s="152"/>
      <c r="N1" s="152"/>
      <c r="O1" s="155"/>
      <c r="P1" s="156"/>
      <c r="Q1" s="152"/>
      <c r="R1" s="152"/>
      <c r="S1" s="153"/>
      <c r="T1" s="154"/>
      <c r="U1" s="154"/>
      <c r="V1" s="154"/>
      <c r="W1" s="154"/>
      <c r="X1" s="154"/>
      <c r="Y1" s="143"/>
      <c r="Z1" s="178"/>
      <c r="AA1" s="155"/>
      <c r="AB1" s="156"/>
      <c r="AC1" s="152"/>
      <c r="AD1" s="178"/>
      <c r="AE1" s="153"/>
      <c r="AF1" s="154"/>
      <c r="AG1" s="154"/>
      <c r="AH1" s="154"/>
      <c r="AI1" s="154"/>
      <c r="AJ1" s="154"/>
      <c r="AK1" s="142"/>
      <c r="AL1" s="178"/>
      <c r="AM1" s="155"/>
      <c r="AN1" s="156"/>
      <c r="AO1" s="152"/>
      <c r="AP1" s="178"/>
      <c r="AQ1" s="153"/>
      <c r="AR1" s="154"/>
      <c r="AS1" s="154"/>
      <c r="AT1" s="154"/>
      <c r="AU1" s="154"/>
      <c r="AV1" s="154"/>
      <c r="AW1" s="143"/>
      <c r="AX1" s="178"/>
      <c r="AY1" s="155"/>
      <c r="AZ1" s="156"/>
      <c r="BA1" s="186"/>
      <c r="BB1" s="186"/>
      <c r="BC1" s="38"/>
      <c r="BD1" s="38"/>
      <c r="BE1" s="38"/>
      <c r="BF1" s="38"/>
      <c r="BG1" s="38"/>
      <c r="BH1" s="38"/>
      <c r="BJ1" s="38"/>
      <c r="BK1" s="38"/>
      <c r="BL1" s="38"/>
    </row>
    <row r="2" spans="1:64" x14ac:dyDescent="0.25">
      <c r="D2" s="157" t="s">
        <v>287</v>
      </c>
      <c r="E2" s="158" t="s">
        <v>287</v>
      </c>
      <c r="F2" s="158" t="s">
        <v>287</v>
      </c>
      <c r="G2" s="158" t="s">
        <v>287</v>
      </c>
      <c r="H2" s="158" t="s">
        <v>287</v>
      </c>
      <c r="I2" s="158" t="s">
        <v>287</v>
      </c>
      <c r="J2" s="158" t="s">
        <v>287</v>
      </c>
      <c r="K2" s="158" t="s">
        <v>287</v>
      </c>
      <c r="L2" s="158" t="s">
        <v>287</v>
      </c>
      <c r="M2" s="158" t="s">
        <v>287</v>
      </c>
      <c r="N2" s="158" t="s">
        <v>287</v>
      </c>
      <c r="O2" s="158" t="s">
        <v>287</v>
      </c>
      <c r="P2" s="158" t="s">
        <v>287</v>
      </c>
      <c r="Q2" s="474" t="s">
        <v>288</v>
      </c>
      <c r="R2" s="160" t="s">
        <v>288</v>
      </c>
      <c r="S2" s="160" t="s">
        <v>288</v>
      </c>
      <c r="T2" s="160" t="s">
        <v>288</v>
      </c>
      <c r="U2" s="160" t="s">
        <v>288</v>
      </c>
      <c r="V2" s="160" t="s">
        <v>288</v>
      </c>
      <c r="W2" s="160" t="s">
        <v>288</v>
      </c>
      <c r="X2" s="160" t="s">
        <v>288</v>
      </c>
      <c r="Y2" s="144" t="s">
        <v>288</v>
      </c>
      <c r="Z2" s="160" t="s">
        <v>288</v>
      </c>
      <c r="AA2" s="160" t="s">
        <v>288</v>
      </c>
      <c r="AB2" s="179" t="s">
        <v>288</v>
      </c>
      <c r="AC2" s="180" t="s">
        <v>289</v>
      </c>
      <c r="AD2" s="181" t="s">
        <v>289</v>
      </c>
      <c r="AE2" s="181" t="s">
        <v>289</v>
      </c>
      <c r="AF2" s="181" t="s">
        <v>289</v>
      </c>
      <c r="AG2" s="181" t="s">
        <v>289</v>
      </c>
      <c r="AH2" s="181" t="s">
        <v>289</v>
      </c>
      <c r="AI2" s="181" t="s">
        <v>289</v>
      </c>
      <c r="AJ2" s="181" t="s">
        <v>289</v>
      </c>
      <c r="AK2" s="145" t="s">
        <v>289</v>
      </c>
      <c r="AL2" s="181" t="s">
        <v>289</v>
      </c>
      <c r="AM2" s="181" t="s">
        <v>289</v>
      </c>
      <c r="AN2" s="184" t="s">
        <v>289</v>
      </c>
      <c r="AO2" s="159" t="s">
        <v>290</v>
      </c>
      <c r="AP2" s="160" t="s">
        <v>290</v>
      </c>
      <c r="AQ2" s="160" t="s">
        <v>290</v>
      </c>
      <c r="AR2" s="160" t="s">
        <v>290</v>
      </c>
      <c r="AS2" s="160" t="s">
        <v>290</v>
      </c>
      <c r="AT2" s="160" t="s">
        <v>290</v>
      </c>
      <c r="AU2" s="160" t="s">
        <v>290</v>
      </c>
      <c r="AV2" s="160" t="s">
        <v>290</v>
      </c>
      <c r="AW2" s="144" t="s">
        <v>290</v>
      </c>
      <c r="AX2" s="160" t="s">
        <v>290</v>
      </c>
      <c r="AY2" s="160" t="s">
        <v>290</v>
      </c>
      <c r="AZ2" s="179" t="s">
        <v>290</v>
      </c>
      <c r="BA2" s="187" t="s">
        <v>291</v>
      </c>
      <c r="BB2" s="188" t="s">
        <v>291</v>
      </c>
      <c r="BC2" s="188" t="s">
        <v>291</v>
      </c>
      <c r="BD2" s="188" t="s">
        <v>291</v>
      </c>
      <c r="BE2" s="188" t="s">
        <v>291</v>
      </c>
      <c r="BF2" s="188" t="s">
        <v>291</v>
      </c>
      <c r="BG2" s="188" t="s">
        <v>291</v>
      </c>
      <c r="BH2" s="188" t="s">
        <v>291</v>
      </c>
      <c r="BI2" s="146" t="s">
        <v>291</v>
      </c>
      <c r="BJ2" s="188" t="s">
        <v>291</v>
      </c>
      <c r="BK2" s="188" t="s">
        <v>291</v>
      </c>
      <c r="BL2" s="192" t="s">
        <v>291</v>
      </c>
    </row>
    <row r="3" spans="1:64" s="8" customFormat="1" ht="25.5" x14ac:dyDescent="0.25">
      <c r="A3" s="85" t="s">
        <v>286</v>
      </c>
      <c r="B3" s="5" t="s">
        <v>286</v>
      </c>
      <c r="C3" s="5" t="s">
        <v>286</v>
      </c>
      <c r="D3" s="161" t="s">
        <v>266</v>
      </c>
      <c r="E3" s="17" t="s">
        <v>268</v>
      </c>
      <c r="F3" s="24" t="s">
        <v>261</v>
      </c>
      <c r="G3" s="9" t="s">
        <v>268</v>
      </c>
      <c r="H3" s="412" t="s">
        <v>2005</v>
      </c>
      <c r="I3" s="412" t="s">
        <v>2634</v>
      </c>
      <c r="J3" s="412" t="s">
        <v>2640</v>
      </c>
      <c r="K3" s="412" t="s">
        <v>2635</v>
      </c>
      <c r="L3" s="24" t="s">
        <v>261</v>
      </c>
      <c r="M3" s="17" t="s">
        <v>268</v>
      </c>
      <c r="N3" s="162" t="s">
        <v>266</v>
      </c>
      <c r="O3" s="9" t="s">
        <v>268</v>
      </c>
      <c r="P3" s="450" t="s">
        <v>309</v>
      </c>
      <c r="Q3" s="475" t="s">
        <v>309</v>
      </c>
      <c r="R3" s="24" t="s">
        <v>261</v>
      </c>
      <c r="S3" s="163" t="s">
        <v>309</v>
      </c>
      <c r="T3" s="24" t="s">
        <v>261</v>
      </c>
      <c r="U3" s="24" t="s">
        <v>261</v>
      </c>
      <c r="V3" s="24" t="s">
        <v>261</v>
      </c>
      <c r="W3" s="24" t="s">
        <v>261</v>
      </c>
      <c r="X3" s="24" t="s">
        <v>261</v>
      </c>
      <c r="Y3" s="108" t="s">
        <v>292</v>
      </c>
      <c r="Z3" s="24" t="s">
        <v>261</v>
      </c>
      <c r="AA3" s="9" t="s">
        <v>268</v>
      </c>
      <c r="AB3" s="163" t="s">
        <v>309</v>
      </c>
      <c r="AC3" s="163" t="s">
        <v>309</v>
      </c>
      <c r="AD3" s="24" t="s">
        <v>261</v>
      </c>
      <c r="AE3" s="163" t="s">
        <v>309</v>
      </c>
      <c r="AF3" s="24" t="s">
        <v>261</v>
      </c>
      <c r="AG3" s="24" t="s">
        <v>261</v>
      </c>
      <c r="AH3" s="24" t="s">
        <v>261</v>
      </c>
      <c r="AI3" s="24" t="s">
        <v>261</v>
      </c>
      <c r="AJ3" s="24" t="s">
        <v>261</v>
      </c>
      <c r="AK3" s="108" t="s">
        <v>292</v>
      </c>
      <c r="AL3" s="24" t="s">
        <v>261</v>
      </c>
      <c r="AM3" s="9" t="s">
        <v>268</v>
      </c>
      <c r="AN3" s="163" t="s">
        <v>309</v>
      </c>
      <c r="AO3" s="163" t="s">
        <v>309</v>
      </c>
      <c r="AP3" s="24" t="s">
        <v>261</v>
      </c>
      <c r="AQ3" s="163" t="s">
        <v>309</v>
      </c>
      <c r="AR3" s="24" t="s">
        <v>261</v>
      </c>
      <c r="AS3" s="24" t="s">
        <v>261</v>
      </c>
      <c r="AT3" s="24" t="s">
        <v>261</v>
      </c>
      <c r="AU3" s="24" t="s">
        <v>261</v>
      </c>
      <c r="AV3" s="24" t="s">
        <v>261</v>
      </c>
      <c r="AW3" s="108" t="s">
        <v>292</v>
      </c>
      <c r="AX3" s="24" t="s">
        <v>261</v>
      </c>
      <c r="AY3" s="10" t="s">
        <v>268</v>
      </c>
      <c r="AZ3" s="163" t="s">
        <v>309</v>
      </c>
      <c r="BA3" s="163" t="s">
        <v>309</v>
      </c>
      <c r="BB3" s="24" t="s">
        <v>261</v>
      </c>
      <c r="BC3" s="163" t="s">
        <v>309</v>
      </c>
      <c r="BD3" s="24" t="s">
        <v>261</v>
      </c>
      <c r="BE3" s="24" t="s">
        <v>261</v>
      </c>
      <c r="BF3" s="24" t="s">
        <v>261</v>
      </c>
      <c r="BG3" s="24" t="s">
        <v>261</v>
      </c>
      <c r="BH3" s="24" t="s">
        <v>261</v>
      </c>
      <c r="BI3" s="108" t="s">
        <v>292</v>
      </c>
      <c r="BJ3" s="24" t="s">
        <v>261</v>
      </c>
      <c r="BK3" s="10" t="s">
        <v>268</v>
      </c>
      <c r="BL3" s="163" t="s">
        <v>309</v>
      </c>
    </row>
    <row r="4" spans="1:64" s="15" customFormat="1" ht="38.25" x14ac:dyDescent="0.25">
      <c r="A4" s="72" t="s">
        <v>283</v>
      </c>
      <c r="B4" s="4" t="s">
        <v>2442</v>
      </c>
      <c r="C4" s="4" t="s">
        <v>2443</v>
      </c>
      <c r="D4" s="74" t="s">
        <v>0</v>
      </c>
      <c r="E4" s="164" t="s">
        <v>47</v>
      </c>
      <c r="F4" s="165" t="s">
        <v>66</v>
      </c>
      <c r="G4" s="166" t="s">
        <v>48</v>
      </c>
      <c r="H4" s="411" t="s">
        <v>49</v>
      </c>
      <c r="I4" s="411" t="s">
        <v>50</v>
      </c>
      <c r="J4" s="411" t="s">
        <v>51</v>
      </c>
      <c r="K4" s="411" t="s">
        <v>52</v>
      </c>
      <c r="L4" s="167" t="s">
        <v>53</v>
      </c>
      <c r="M4" s="168" t="s">
        <v>67</v>
      </c>
      <c r="N4" s="20" t="s">
        <v>68</v>
      </c>
      <c r="O4" s="168" t="s">
        <v>45</v>
      </c>
      <c r="P4" s="170" t="s">
        <v>46</v>
      </c>
      <c r="Q4" s="476" t="s">
        <v>47</v>
      </c>
      <c r="R4" s="167" t="s">
        <v>66</v>
      </c>
      <c r="S4" s="170" t="s">
        <v>48</v>
      </c>
      <c r="T4" s="171" t="s">
        <v>49</v>
      </c>
      <c r="U4" s="171" t="s">
        <v>50</v>
      </c>
      <c r="V4" s="171" t="s">
        <v>51</v>
      </c>
      <c r="W4" s="171" t="s">
        <v>52</v>
      </c>
      <c r="X4" s="171" t="s">
        <v>53</v>
      </c>
      <c r="Y4" s="147" t="s">
        <v>190</v>
      </c>
      <c r="Z4" s="171" t="s">
        <v>68</v>
      </c>
      <c r="AA4" s="164" t="s">
        <v>45</v>
      </c>
      <c r="AB4" s="169" t="s">
        <v>46</v>
      </c>
      <c r="AC4" s="182" t="s">
        <v>191</v>
      </c>
      <c r="AD4" s="167" t="s">
        <v>66</v>
      </c>
      <c r="AE4" s="170" t="s">
        <v>48</v>
      </c>
      <c r="AF4" s="171" t="s">
        <v>49</v>
      </c>
      <c r="AG4" s="171" t="s">
        <v>50</v>
      </c>
      <c r="AH4" s="171" t="s">
        <v>51</v>
      </c>
      <c r="AI4" s="171" t="s">
        <v>52</v>
      </c>
      <c r="AJ4" s="171" t="s">
        <v>53</v>
      </c>
      <c r="AK4" s="147" t="s">
        <v>190</v>
      </c>
      <c r="AL4" s="171" t="s">
        <v>68</v>
      </c>
      <c r="AM4" s="164" t="s">
        <v>45</v>
      </c>
      <c r="AN4" s="169" t="s">
        <v>46</v>
      </c>
      <c r="AO4" s="185" t="s">
        <v>47</v>
      </c>
      <c r="AP4" s="167" t="s">
        <v>66</v>
      </c>
      <c r="AQ4" s="170" t="s">
        <v>48</v>
      </c>
      <c r="AR4" s="167" t="s">
        <v>49</v>
      </c>
      <c r="AS4" s="171" t="s">
        <v>50</v>
      </c>
      <c r="AT4" s="171" t="s">
        <v>51</v>
      </c>
      <c r="AU4" s="167" t="s">
        <v>52</v>
      </c>
      <c r="AV4" s="171" t="s">
        <v>53</v>
      </c>
      <c r="AW4" s="147" t="s">
        <v>190</v>
      </c>
      <c r="AX4" s="171" t="s">
        <v>68</v>
      </c>
      <c r="AY4" s="164" t="s">
        <v>45</v>
      </c>
      <c r="AZ4" s="189" t="s">
        <v>46</v>
      </c>
      <c r="BA4" s="185" t="s">
        <v>47</v>
      </c>
      <c r="BB4" s="167" t="s">
        <v>66</v>
      </c>
      <c r="BC4" s="190" t="s">
        <v>48</v>
      </c>
      <c r="BD4" s="171" t="s">
        <v>49</v>
      </c>
      <c r="BE4" s="171" t="s">
        <v>50</v>
      </c>
      <c r="BF4" s="171" t="s">
        <v>51</v>
      </c>
      <c r="BG4" s="171" t="s">
        <v>52</v>
      </c>
      <c r="BH4" s="171" t="s">
        <v>53</v>
      </c>
      <c r="BI4" s="147" t="s">
        <v>190</v>
      </c>
      <c r="BJ4" s="167" t="s">
        <v>68</v>
      </c>
      <c r="BK4" s="193" t="s">
        <v>45</v>
      </c>
      <c r="BL4" s="189" t="s">
        <v>46</v>
      </c>
    </row>
    <row r="5" spans="1:64" s="7" customFormat="1" ht="12.75" x14ac:dyDescent="0.2">
      <c r="A5" s="73">
        <v>1</v>
      </c>
      <c r="B5" s="73" t="str">
        <f>'APH Kategorichef'!H5</f>
        <v>Välj…</v>
      </c>
      <c r="C5" s="73" t="str">
        <f>'APH Kategorichef'!J5</f>
        <v>Välj…</v>
      </c>
      <c r="D5" s="471">
        <f>'APH Kategorichef'!D5</f>
        <v>0</v>
      </c>
      <c r="E5" s="68" t="s">
        <v>184</v>
      </c>
      <c r="F5" s="68"/>
      <c r="G5" s="69">
        <v>1</v>
      </c>
      <c r="H5" s="581">
        <f>IF('APH Kategorichef'!J5=Tabeller!$AH$4,'3. Förpackningsdata'!F5,0)</f>
        <v>0</v>
      </c>
      <c r="I5" s="581">
        <f>'1. Artikeldata Grund'!K5</f>
        <v>0</v>
      </c>
      <c r="J5" s="581">
        <f>'1. Artikeldata Grund'!M5</f>
        <v>0</v>
      </c>
      <c r="K5" s="581">
        <f>'1. Artikeldata Grund'!L5</f>
        <v>0</v>
      </c>
      <c r="L5" s="81"/>
      <c r="M5" s="68" t="s">
        <v>186</v>
      </c>
      <c r="N5" s="69" t="str">
        <f>IF('APH Kategorichef'!W5="","",'APH Kategorichef'!W5)</f>
        <v/>
      </c>
      <c r="O5" s="70" t="s">
        <v>185</v>
      </c>
      <c r="P5" s="473" t="str">
        <f>TRIM('1. Artikeldata Grund'!D5)</f>
        <v/>
      </c>
      <c r="Q5" s="472" t="str">
        <f>IF(S5="","",IF('3. Förpackningsdata'!H5="","",'3. Förpackningsdata'!H5))</f>
        <v/>
      </c>
      <c r="R5" s="35"/>
      <c r="S5" s="28" t="str">
        <f>IF('3. Förpackningsdata'!I5="","",'3. Förpackningsdata'!I5)</f>
        <v/>
      </c>
      <c r="T5" s="26"/>
      <c r="U5" s="26"/>
      <c r="V5" s="26"/>
      <c r="W5" s="26"/>
      <c r="X5" s="26"/>
      <c r="Y5" s="364" t="str" cm="1">
        <f t="array" ref="Y5">IF(AC5&lt;&gt;Tabeller!$AI$4,_xlfn.IFS(Q5=Tabeller!$AI$3,"",Q5=Tabeller!$AL$4,"C",Q5=Tabeller!$AL$5,"L",Q5=Tabeller!$AL$6,"P",Q5="",""),"1")</f>
        <v/>
      </c>
      <c r="Z5" s="29"/>
      <c r="AA5" s="362" t="str">
        <f>IF(AB5="","","EAN")</f>
        <v/>
      </c>
      <c r="AB5" s="76" t="str">
        <f>TRIM(IF('3. Förpackningsdata'!J5="","",'3. Förpackningsdata'!J5))</f>
        <v/>
      </c>
      <c r="AC5" s="77" t="str">
        <f>IF(AE5="","",IF('3. Förpackningsdata'!L5="","",'3. Förpackningsdata'!L5))</f>
        <v/>
      </c>
      <c r="AD5" s="71"/>
      <c r="AE5" s="69" t="str">
        <f>IF('3. Förpackningsdata'!M5="","",'3. Förpackningsdata'!M5)</f>
        <v/>
      </c>
      <c r="AF5" s="81"/>
      <c r="AG5" s="81"/>
      <c r="AH5" s="81"/>
      <c r="AI5" s="81"/>
      <c r="AJ5" s="81"/>
      <c r="AK5" s="364" t="str" cm="1">
        <f t="array" ref="AK5">_xlfn.IFS(AC5=Tabeller!$AI$4,"C",AC5=Tabeller!$AI$5,"L",AC5=Tabeller!$AI$6,"P",AC5="","")</f>
        <v/>
      </c>
      <c r="AL5" s="71"/>
      <c r="AM5" s="363" t="str">
        <f>IF(AN5="","","EAN")</f>
        <v/>
      </c>
      <c r="AN5" s="75" t="str">
        <f>TRIM(IF('3. Förpackningsdata'!N5="","",'3. Förpackningsdata'!N5))</f>
        <v/>
      </c>
      <c r="AO5" s="78" t="str">
        <f>IF(AQ5="","",IF('3. Förpackningsdata'!P5="","",'3. Förpackningsdata'!P5))</f>
        <v/>
      </c>
      <c r="AP5" s="29"/>
      <c r="AQ5" s="28" t="str">
        <f>IF('3. Förpackningsdata'!Q5="","",'3. Förpackningsdata'!Q5)</f>
        <v/>
      </c>
      <c r="AR5" s="26"/>
      <c r="AS5" s="26"/>
      <c r="AT5" s="26"/>
      <c r="AU5" s="26"/>
      <c r="AV5" s="26"/>
      <c r="AW5" s="364" t="str" cm="1">
        <f t="array" ref="AW5">_xlfn.IFS(AO5=Tabeller!$AJ$5,"P",AO5=Tabeller!$AJ$4,"L",AO5="","")</f>
        <v/>
      </c>
      <c r="AX5" s="29"/>
      <c r="AY5" s="362" t="str">
        <f>IF(AZ5="","","EAN")</f>
        <v/>
      </c>
      <c r="AZ5" s="76" t="str">
        <f>TRIM(IF('3. Förpackningsdata'!R5="","",'3. Förpackningsdata'!R5))</f>
        <v/>
      </c>
      <c r="BA5" s="79" t="str">
        <f>IF(BC5="","",IF('3. Förpackningsdata'!T5="","",'3. Förpackningsdata'!T5))</f>
        <v/>
      </c>
      <c r="BB5" s="87"/>
      <c r="BC5" s="71" t="str">
        <f>IF('3. Förpackningsdata'!U5="","",'3. Förpackningsdata'!U5)</f>
        <v/>
      </c>
      <c r="BD5" s="87"/>
      <c r="BE5" s="87"/>
      <c r="BF5" s="87"/>
      <c r="BG5" s="87"/>
      <c r="BH5" s="87"/>
      <c r="BI5" s="148" t="str" cm="1">
        <f t="array" ref="BI5">_xlfn.IFS(BA5=Tabeller!$AJ$5,"P",BA5=Tabeller!$AJ$4,"L",BA5="","")</f>
        <v/>
      </c>
      <c r="BJ5" s="87"/>
      <c r="BK5" s="194" t="str">
        <f>IF(BL5="","","EAN")</f>
        <v/>
      </c>
      <c r="BL5" s="75" t="str">
        <f>TRIM(IF('3. Förpackningsdata'!V5="","",'3. Förpackningsdata'!V5))</f>
        <v/>
      </c>
    </row>
    <row r="6" spans="1:64" s="7" customFormat="1" ht="12.75" x14ac:dyDescent="0.2">
      <c r="A6" s="73">
        <v>2</v>
      </c>
      <c r="B6" s="73" t="str">
        <f>'APH Kategorichef'!H6</f>
        <v>Välj…</v>
      </c>
      <c r="C6" s="73" t="str">
        <f>'APH Kategorichef'!J6</f>
        <v>Välj…</v>
      </c>
      <c r="D6" s="471">
        <f>'APH Kategorichef'!D6</f>
        <v>0</v>
      </c>
      <c r="E6" s="68" t="s">
        <v>184</v>
      </c>
      <c r="F6" s="68"/>
      <c r="G6" s="69">
        <v>1</v>
      </c>
      <c r="H6" s="581">
        <f>IF('APH Kategorichef'!J6=Tabeller!$AH$4,'3. Förpackningsdata'!F6,0)</f>
        <v>0</v>
      </c>
      <c r="I6" s="581">
        <f>'1. Artikeldata Grund'!K6</f>
        <v>0</v>
      </c>
      <c r="J6" s="581">
        <f>'1. Artikeldata Grund'!M6</f>
        <v>0</v>
      </c>
      <c r="K6" s="581">
        <f>'1. Artikeldata Grund'!L6</f>
        <v>0</v>
      </c>
      <c r="L6" s="81"/>
      <c r="M6" s="68" t="s">
        <v>186</v>
      </c>
      <c r="N6" s="69" t="str">
        <f>IF('APH Kategorichef'!W6="","",'APH Kategorichef'!W6)</f>
        <v/>
      </c>
      <c r="O6" s="70" t="s">
        <v>185</v>
      </c>
      <c r="P6" s="473" t="str">
        <f>TRIM('1. Artikeldata Grund'!D6)</f>
        <v/>
      </c>
      <c r="Q6" s="472" t="str">
        <f>IF(S6="","",IF('3. Förpackningsdata'!H6="","",'3. Förpackningsdata'!H6))</f>
        <v/>
      </c>
      <c r="R6" s="35"/>
      <c r="S6" s="28" t="str">
        <f>IF('3. Förpackningsdata'!I6="","",'3. Förpackningsdata'!I6)</f>
        <v/>
      </c>
      <c r="T6" s="26"/>
      <c r="U6" s="26"/>
      <c r="V6" s="26"/>
      <c r="W6" s="26"/>
      <c r="X6" s="26"/>
      <c r="Y6" s="364" t="str" cm="1">
        <f t="array" ref="Y6">IF(AC6&lt;&gt;Tabeller!$AI$4,_xlfn.IFS(Q6=Tabeller!$AI$3,"",Q6=Tabeller!$AL$4,"C",Q6=Tabeller!$AL$5,"L",Q6=Tabeller!$AL$6,"P",Q6="",""),"1")</f>
        <v/>
      </c>
      <c r="Z6" s="29"/>
      <c r="AA6" s="362" t="str">
        <f t="shared" ref="AA6:AA44" si="0">IF(AB6="","","EAN")</f>
        <v/>
      </c>
      <c r="AB6" s="76" t="str">
        <f>TRIM(IF('3. Förpackningsdata'!J6="","",'3. Förpackningsdata'!J6))</f>
        <v/>
      </c>
      <c r="AC6" s="77" t="str">
        <f>IF(AE6="","",IF('3. Förpackningsdata'!L6="","",'3. Förpackningsdata'!L6))</f>
        <v/>
      </c>
      <c r="AD6" s="71"/>
      <c r="AE6" s="69" t="str">
        <f>IF('3. Förpackningsdata'!M6="","",'3. Förpackningsdata'!M6)</f>
        <v/>
      </c>
      <c r="AF6" s="81"/>
      <c r="AG6" s="81"/>
      <c r="AH6" s="81"/>
      <c r="AI6" s="81"/>
      <c r="AJ6" s="81"/>
      <c r="AK6" s="364" t="str" cm="1">
        <f t="array" ref="AK6">_xlfn.IFS(AC6=Tabeller!$AI$4,"C",AC6=Tabeller!$AI$5,"L",AC6=Tabeller!$AI$6,"P",AC6="","")</f>
        <v/>
      </c>
      <c r="AL6" s="71"/>
      <c r="AM6" s="363" t="str">
        <f t="shared" ref="AM6:AM44" si="1">IF(AN6="","","EAN")</f>
        <v/>
      </c>
      <c r="AN6" s="75" t="str">
        <f>TRIM(IF('3. Förpackningsdata'!N6="","",'3. Förpackningsdata'!N6))</f>
        <v/>
      </c>
      <c r="AO6" s="78" t="str">
        <f>IF(AQ6="","",IF('3. Förpackningsdata'!P6="","",'3. Förpackningsdata'!P6))</f>
        <v/>
      </c>
      <c r="AP6" s="29"/>
      <c r="AQ6" s="28" t="str">
        <f>IF('3. Förpackningsdata'!Q6="","",'3. Förpackningsdata'!Q6)</f>
        <v/>
      </c>
      <c r="AR6" s="26"/>
      <c r="AS6" s="26"/>
      <c r="AT6" s="26"/>
      <c r="AU6" s="26"/>
      <c r="AV6" s="26"/>
      <c r="AW6" s="364" t="str" cm="1">
        <f t="array" ref="AW6">_xlfn.IFS(AO6=Tabeller!$AJ$5,"P",AO6=Tabeller!$AJ$4,"L",AO6="","")</f>
        <v/>
      </c>
      <c r="AX6" s="29"/>
      <c r="AY6" s="362" t="str">
        <f t="shared" ref="AY6:AY44" si="2">IF(AZ6="","","EAN")</f>
        <v/>
      </c>
      <c r="AZ6" s="76" t="str">
        <f>TRIM(IF('3. Förpackningsdata'!R6="","",'3. Förpackningsdata'!R6))</f>
        <v/>
      </c>
      <c r="BA6" s="79" t="str">
        <f>IF(BC6="","",IF('3. Förpackningsdata'!T6="","",'3. Förpackningsdata'!T6))</f>
        <v/>
      </c>
      <c r="BB6" s="87"/>
      <c r="BC6" s="71" t="str">
        <f>IF('3. Förpackningsdata'!U6="","",'3. Förpackningsdata'!U6)</f>
        <v/>
      </c>
      <c r="BD6" s="87"/>
      <c r="BE6" s="87"/>
      <c r="BF6" s="87"/>
      <c r="BG6" s="87"/>
      <c r="BH6" s="87"/>
      <c r="BI6" s="148" t="str" cm="1">
        <f t="array" ref="BI6">_xlfn.IFS(BA6=Tabeller!$AJ$5,"P",BA6=Tabeller!$AJ$4,"L",BA6="","")</f>
        <v/>
      </c>
      <c r="BJ6" s="87"/>
      <c r="BK6" s="194" t="str">
        <f t="shared" ref="BK6:BK44" si="3">IF(BL6="","","EAN")</f>
        <v/>
      </c>
      <c r="BL6" s="75" t="str">
        <f>TRIM(IF('3. Förpackningsdata'!V6="","",'3. Förpackningsdata'!V6))</f>
        <v/>
      </c>
    </row>
    <row r="7" spans="1:64" s="7" customFormat="1" ht="12.75" x14ac:dyDescent="0.2">
      <c r="A7" s="73">
        <v>3</v>
      </c>
      <c r="B7" s="73" t="str">
        <f>'APH Kategorichef'!H7</f>
        <v>Välj…</v>
      </c>
      <c r="C7" s="73" t="str">
        <f>'APH Kategorichef'!J7</f>
        <v>Välj…</v>
      </c>
      <c r="D7" s="471">
        <f>'APH Kategorichef'!D7</f>
        <v>0</v>
      </c>
      <c r="E7" s="68" t="s">
        <v>184</v>
      </c>
      <c r="F7" s="68"/>
      <c r="G7" s="69">
        <v>1</v>
      </c>
      <c r="H7" s="581">
        <f>IF('APH Kategorichef'!J7=Tabeller!$AH$4,'3. Förpackningsdata'!F7,0)</f>
        <v>0</v>
      </c>
      <c r="I7" s="581">
        <f>'1. Artikeldata Grund'!K7</f>
        <v>0</v>
      </c>
      <c r="J7" s="581">
        <f>'1. Artikeldata Grund'!M7</f>
        <v>0</v>
      </c>
      <c r="K7" s="581">
        <f>'1. Artikeldata Grund'!L7</f>
        <v>0</v>
      </c>
      <c r="L7" s="81"/>
      <c r="M7" s="68" t="s">
        <v>186</v>
      </c>
      <c r="N7" s="69" t="str">
        <f>IF('APH Kategorichef'!W7="","",'APH Kategorichef'!W7)</f>
        <v/>
      </c>
      <c r="O7" s="70" t="s">
        <v>185</v>
      </c>
      <c r="P7" s="473" t="str">
        <f>TRIM('1. Artikeldata Grund'!D7)</f>
        <v/>
      </c>
      <c r="Q7" s="472" t="str">
        <f>IF(S7="","",IF('3. Förpackningsdata'!H7="","",'3. Förpackningsdata'!H7))</f>
        <v/>
      </c>
      <c r="R7" s="35"/>
      <c r="S7" s="28" t="str">
        <f>IF('3. Förpackningsdata'!I7="","",'3. Förpackningsdata'!I7)</f>
        <v/>
      </c>
      <c r="T7" s="26"/>
      <c r="U7" s="26"/>
      <c r="V7" s="26"/>
      <c r="W7" s="26"/>
      <c r="X7" s="26"/>
      <c r="Y7" s="364" t="str" cm="1">
        <f t="array" ref="Y7">IF(AC7&lt;&gt;Tabeller!$AI$4,_xlfn.IFS(Q7=Tabeller!$AI$3,"",Q7=Tabeller!$AL$4,"C",Q7=Tabeller!$AL$5,"L",Q7=Tabeller!$AL$6,"P",Q7="",""),"1")</f>
        <v/>
      </c>
      <c r="Z7" s="29"/>
      <c r="AA7" s="362" t="str">
        <f t="shared" si="0"/>
        <v/>
      </c>
      <c r="AB7" s="76" t="str">
        <f>TRIM(IF('3. Förpackningsdata'!J7="","",'3. Förpackningsdata'!J7))</f>
        <v/>
      </c>
      <c r="AC7" s="77" t="str">
        <f>IF(AE7="","",IF('3. Förpackningsdata'!L7="","",'3. Förpackningsdata'!L7))</f>
        <v/>
      </c>
      <c r="AD7" s="71"/>
      <c r="AE7" s="69" t="str">
        <f>IF('3. Förpackningsdata'!M7="","",'3. Förpackningsdata'!M7)</f>
        <v/>
      </c>
      <c r="AF7" s="81"/>
      <c r="AG7" s="81"/>
      <c r="AH7" s="81"/>
      <c r="AI7" s="81"/>
      <c r="AJ7" s="81"/>
      <c r="AK7" s="364" t="str" cm="1">
        <f t="array" ref="AK7">_xlfn.IFS(AC7=Tabeller!$AI$4,"C",AC7=Tabeller!$AI$5,"L",AC7=Tabeller!$AI$6,"P",AC7="","")</f>
        <v/>
      </c>
      <c r="AL7" s="71"/>
      <c r="AM7" s="363" t="str">
        <f t="shared" si="1"/>
        <v/>
      </c>
      <c r="AN7" s="75" t="str">
        <f>TRIM(IF('3. Förpackningsdata'!N7="","",'3. Förpackningsdata'!N7))</f>
        <v/>
      </c>
      <c r="AO7" s="78" t="str">
        <f>IF(AQ7="","",IF('3. Förpackningsdata'!P7="","",'3. Förpackningsdata'!P7))</f>
        <v/>
      </c>
      <c r="AP7" s="29"/>
      <c r="AQ7" s="28" t="str">
        <f>IF('3. Förpackningsdata'!Q7="","",'3. Förpackningsdata'!Q7)</f>
        <v/>
      </c>
      <c r="AR7" s="26"/>
      <c r="AS7" s="26"/>
      <c r="AT7" s="26"/>
      <c r="AU7" s="26"/>
      <c r="AV7" s="26"/>
      <c r="AW7" s="364" t="str" cm="1">
        <f t="array" ref="AW7">_xlfn.IFS(AO7=Tabeller!$AJ$5,"P",AO7=Tabeller!$AJ$4,"L",AO7="","")</f>
        <v/>
      </c>
      <c r="AX7" s="29"/>
      <c r="AY7" s="362" t="str">
        <f t="shared" si="2"/>
        <v/>
      </c>
      <c r="AZ7" s="76" t="str">
        <f>TRIM(IF('3. Förpackningsdata'!R7="","",'3. Förpackningsdata'!R7))</f>
        <v/>
      </c>
      <c r="BA7" s="79" t="str">
        <f>IF(BC7="","",IF('3. Förpackningsdata'!T7="","",'3. Förpackningsdata'!T7))</f>
        <v/>
      </c>
      <c r="BB7" s="87"/>
      <c r="BC7" s="71" t="str">
        <f>IF('3. Förpackningsdata'!U7="","",'3. Förpackningsdata'!U7)</f>
        <v/>
      </c>
      <c r="BD7" s="87"/>
      <c r="BE7" s="87"/>
      <c r="BF7" s="87"/>
      <c r="BG7" s="87"/>
      <c r="BH7" s="87"/>
      <c r="BI7" s="148" t="str" cm="1">
        <f t="array" ref="BI7">_xlfn.IFS(BA7=Tabeller!$AJ$5,"P",BA7=Tabeller!$AJ$4,"L",BA7="","")</f>
        <v/>
      </c>
      <c r="BJ7" s="87"/>
      <c r="BK7" s="194" t="str">
        <f t="shared" si="3"/>
        <v/>
      </c>
      <c r="BL7" s="75" t="str">
        <f>TRIM(IF('3. Förpackningsdata'!V7="","",'3. Förpackningsdata'!V7))</f>
        <v/>
      </c>
    </row>
    <row r="8" spans="1:64" s="7" customFormat="1" ht="12.75" x14ac:dyDescent="0.2">
      <c r="A8" s="73">
        <v>4</v>
      </c>
      <c r="B8" s="73" t="str">
        <f>'APH Kategorichef'!H8</f>
        <v>Välj…</v>
      </c>
      <c r="C8" s="73" t="str">
        <f>'APH Kategorichef'!J8</f>
        <v>Välj…</v>
      </c>
      <c r="D8" s="471">
        <f>'APH Kategorichef'!D8</f>
        <v>0</v>
      </c>
      <c r="E8" s="68" t="s">
        <v>184</v>
      </c>
      <c r="F8" s="68"/>
      <c r="G8" s="69">
        <v>1</v>
      </c>
      <c r="H8" s="581">
        <f>IF('APH Kategorichef'!J8=Tabeller!$AH$4,'3. Förpackningsdata'!F8,0)</f>
        <v>0</v>
      </c>
      <c r="I8" s="581">
        <f>'1. Artikeldata Grund'!K8</f>
        <v>0</v>
      </c>
      <c r="J8" s="581">
        <f>'1. Artikeldata Grund'!M8</f>
        <v>0</v>
      </c>
      <c r="K8" s="581">
        <f>'1. Artikeldata Grund'!L8</f>
        <v>0</v>
      </c>
      <c r="L8" s="81"/>
      <c r="M8" s="68" t="s">
        <v>186</v>
      </c>
      <c r="N8" s="69" t="str">
        <f>IF('APH Kategorichef'!W8="","",'APH Kategorichef'!W8)</f>
        <v/>
      </c>
      <c r="O8" s="70" t="s">
        <v>185</v>
      </c>
      <c r="P8" s="473" t="str">
        <f>TRIM('1. Artikeldata Grund'!D8)</f>
        <v/>
      </c>
      <c r="Q8" s="472" t="str">
        <f>IF(S8="","",IF('3. Förpackningsdata'!H8="","",'3. Förpackningsdata'!H8))</f>
        <v/>
      </c>
      <c r="R8" s="35"/>
      <c r="S8" s="28" t="str">
        <f>IF('3. Förpackningsdata'!I8="","",'3. Förpackningsdata'!I8)</f>
        <v/>
      </c>
      <c r="T8" s="26"/>
      <c r="U8" s="26"/>
      <c r="V8" s="26"/>
      <c r="W8" s="26"/>
      <c r="X8" s="26"/>
      <c r="Y8" s="364" t="str" cm="1">
        <f t="array" ref="Y8">IF(AC8&lt;&gt;Tabeller!$AI$4,_xlfn.IFS(Q8=Tabeller!$AI$3,"",Q8=Tabeller!$AL$4,"C",Q8=Tabeller!$AL$5,"L",Q8=Tabeller!$AL$6,"P",Q8="",""),"1")</f>
        <v/>
      </c>
      <c r="Z8" s="29"/>
      <c r="AA8" s="362" t="str">
        <f t="shared" si="0"/>
        <v/>
      </c>
      <c r="AB8" s="76" t="str">
        <f>TRIM(IF('3. Förpackningsdata'!J8="","",'3. Förpackningsdata'!J8))</f>
        <v/>
      </c>
      <c r="AC8" s="77" t="str">
        <f>IF(AE8="","",IF('3. Förpackningsdata'!L8="","",'3. Förpackningsdata'!L8))</f>
        <v/>
      </c>
      <c r="AD8" s="71"/>
      <c r="AE8" s="69" t="str">
        <f>IF('3. Förpackningsdata'!M8="","",'3. Förpackningsdata'!M8)</f>
        <v/>
      </c>
      <c r="AF8" s="81"/>
      <c r="AG8" s="81"/>
      <c r="AH8" s="81"/>
      <c r="AI8" s="81"/>
      <c r="AJ8" s="81"/>
      <c r="AK8" s="364" t="str" cm="1">
        <f t="array" ref="AK8">_xlfn.IFS(AC8=Tabeller!$AI$4,"C",AC8=Tabeller!$AI$5,"L",AC8=Tabeller!$AI$6,"P",AC8="","")</f>
        <v/>
      </c>
      <c r="AL8" s="71"/>
      <c r="AM8" s="363" t="str">
        <f t="shared" si="1"/>
        <v/>
      </c>
      <c r="AN8" s="75" t="str">
        <f>TRIM(IF('3. Förpackningsdata'!N8="","",'3. Förpackningsdata'!N8))</f>
        <v/>
      </c>
      <c r="AO8" s="78" t="str">
        <f>IF(AQ8="","",IF('3. Förpackningsdata'!P8="","",'3. Förpackningsdata'!P8))</f>
        <v/>
      </c>
      <c r="AP8" s="29"/>
      <c r="AQ8" s="28" t="str">
        <f>IF('3. Förpackningsdata'!Q8="","",'3. Förpackningsdata'!Q8)</f>
        <v/>
      </c>
      <c r="AR8" s="26"/>
      <c r="AS8" s="26"/>
      <c r="AT8" s="26"/>
      <c r="AU8" s="26"/>
      <c r="AV8" s="26"/>
      <c r="AW8" s="364" t="str" cm="1">
        <f t="array" ref="AW8">_xlfn.IFS(AO8=Tabeller!$AJ$5,"P",AO8=Tabeller!$AJ$4,"L",AO8="","")</f>
        <v/>
      </c>
      <c r="AX8" s="29"/>
      <c r="AY8" s="362" t="str">
        <f t="shared" si="2"/>
        <v/>
      </c>
      <c r="AZ8" s="76" t="str">
        <f>TRIM(IF('3. Förpackningsdata'!R8="","",'3. Förpackningsdata'!R8))</f>
        <v/>
      </c>
      <c r="BA8" s="79" t="str">
        <f>IF(BC8="","",IF('3. Förpackningsdata'!T8="","",'3. Förpackningsdata'!T8))</f>
        <v/>
      </c>
      <c r="BB8" s="87"/>
      <c r="BC8" s="71" t="str">
        <f>IF('3. Förpackningsdata'!U8="","",'3. Förpackningsdata'!U8)</f>
        <v/>
      </c>
      <c r="BD8" s="87"/>
      <c r="BE8" s="87"/>
      <c r="BF8" s="87"/>
      <c r="BG8" s="87"/>
      <c r="BH8" s="87"/>
      <c r="BI8" s="148" t="str" cm="1">
        <f t="array" ref="BI8">_xlfn.IFS(BA8=Tabeller!$AJ$5,"P",BA8=Tabeller!$AJ$4,"L",BA8="","")</f>
        <v/>
      </c>
      <c r="BJ8" s="87"/>
      <c r="BK8" s="194" t="str">
        <f t="shared" si="3"/>
        <v/>
      </c>
      <c r="BL8" s="75" t="str">
        <f>TRIM(IF('3. Förpackningsdata'!V8="","",'3. Förpackningsdata'!V8))</f>
        <v/>
      </c>
    </row>
    <row r="9" spans="1:64" s="7" customFormat="1" ht="12.75" x14ac:dyDescent="0.2">
      <c r="A9" s="73">
        <v>5</v>
      </c>
      <c r="B9" s="73" t="str">
        <f>'APH Kategorichef'!H9</f>
        <v>Välj…</v>
      </c>
      <c r="C9" s="73" t="str">
        <f>'APH Kategorichef'!J9</f>
        <v>Välj…</v>
      </c>
      <c r="D9" s="471">
        <f>'APH Kategorichef'!D9</f>
        <v>0</v>
      </c>
      <c r="E9" s="68" t="s">
        <v>184</v>
      </c>
      <c r="F9" s="68"/>
      <c r="G9" s="69">
        <v>1</v>
      </c>
      <c r="H9" s="581">
        <f>IF('APH Kategorichef'!J9=Tabeller!$AH$4,'3. Förpackningsdata'!F9,0)</f>
        <v>0</v>
      </c>
      <c r="I9" s="581">
        <f>'1. Artikeldata Grund'!K9</f>
        <v>0</v>
      </c>
      <c r="J9" s="581">
        <f>'1. Artikeldata Grund'!M9</f>
        <v>0</v>
      </c>
      <c r="K9" s="581">
        <f>'1. Artikeldata Grund'!L9</f>
        <v>0</v>
      </c>
      <c r="L9" s="81"/>
      <c r="M9" s="68" t="s">
        <v>186</v>
      </c>
      <c r="N9" s="69" t="str">
        <f>IF('APH Kategorichef'!W9="","",'APH Kategorichef'!W9)</f>
        <v/>
      </c>
      <c r="O9" s="70" t="s">
        <v>185</v>
      </c>
      <c r="P9" s="473" t="str">
        <f>TRIM('1. Artikeldata Grund'!D9)</f>
        <v/>
      </c>
      <c r="Q9" s="472" t="str">
        <f>IF(S9="","",IF('3. Förpackningsdata'!H9="","",'3. Förpackningsdata'!H9))</f>
        <v/>
      </c>
      <c r="R9" s="35"/>
      <c r="S9" s="28" t="str">
        <f>IF('3. Förpackningsdata'!I9="","",'3. Förpackningsdata'!I9)</f>
        <v/>
      </c>
      <c r="T9" s="26"/>
      <c r="U9" s="26"/>
      <c r="V9" s="26"/>
      <c r="W9" s="26"/>
      <c r="X9" s="26"/>
      <c r="Y9" s="364" t="str" cm="1">
        <f t="array" ref="Y9">IF(AC9&lt;&gt;Tabeller!$AI$4,_xlfn.IFS(Q9=Tabeller!$AI$3,"",Q9=Tabeller!$AL$4,"C",Q9=Tabeller!$AL$5,"L",Q9=Tabeller!$AL$6,"P",Q9="",""),"1")</f>
        <v/>
      </c>
      <c r="Z9" s="29"/>
      <c r="AA9" s="362" t="str">
        <f t="shared" si="0"/>
        <v/>
      </c>
      <c r="AB9" s="76" t="str">
        <f>TRIM(IF('3. Förpackningsdata'!J9="","",'3. Förpackningsdata'!J9))</f>
        <v/>
      </c>
      <c r="AC9" s="77" t="str">
        <f>IF(AE9="","",IF('3. Förpackningsdata'!L9="","",'3. Förpackningsdata'!L9))</f>
        <v/>
      </c>
      <c r="AD9" s="71"/>
      <c r="AE9" s="69" t="str">
        <f>IF('3. Förpackningsdata'!M9="","",'3. Förpackningsdata'!M9)</f>
        <v/>
      </c>
      <c r="AF9" s="81"/>
      <c r="AG9" s="81"/>
      <c r="AH9" s="81"/>
      <c r="AI9" s="81"/>
      <c r="AJ9" s="81"/>
      <c r="AK9" s="364" t="str" cm="1">
        <f t="array" ref="AK9">_xlfn.IFS(AC9=Tabeller!$AI$4,"C",AC9=Tabeller!$AI$5,"L",AC9=Tabeller!$AI$6,"P",AC9="","")</f>
        <v/>
      </c>
      <c r="AL9" s="71"/>
      <c r="AM9" s="363" t="str">
        <f t="shared" si="1"/>
        <v/>
      </c>
      <c r="AN9" s="75" t="str">
        <f>TRIM(IF('3. Förpackningsdata'!N9="","",'3. Förpackningsdata'!N9))</f>
        <v/>
      </c>
      <c r="AO9" s="78" t="str">
        <f>IF(AQ9="","",IF('3. Förpackningsdata'!P9="","",'3. Förpackningsdata'!P9))</f>
        <v/>
      </c>
      <c r="AP9" s="29"/>
      <c r="AQ9" s="28" t="str">
        <f>IF('3. Förpackningsdata'!Q9="","",'3. Förpackningsdata'!Q9)</f>
        <v/>
      </c>
      <c r="AR9" s="26"/>
      <c r="AS9" s="26"/>
      <c r="AT9" s="26"/>
      <c r="AU9" s="26"/>
      <c r="AV9" s="26"/>
      <c r="AW9" s="364" t="str" cm="1">
        <f t="array" ref="AW9">_xlfn.IFS(AO9=Tabeller!$AJ$5,"P",AO9=Tabeller!$AJ$4,"L",AO9="","")</f>
        <v/>
      </c>
      <c r="AX9" s="29"/>
      <c r="AY9" s="362" t="str">
        <f t="shared" si="2"/>
        <v/>
      </c>
      <c r="AZ9" s="76" t="str">
        <f>TRIM(IF('3. Förpackningsdata'!R9="","",'3. Förpackningsdata'!R9))</f>
        <v/>
      </c>
      <c r="BA9" s="79" t="str">
        <f>IF(BC9="","",IF('3. Förpackningsdata'!T9="","",'3. Förpackningsdata'!T9))</f>
        <v/>
      </c>
      <c r="BB9" s="87"/>
      <c r="BC9" s="71" t="str">
        <f>IF('3. Förpackningsdata'!U9="","",'3. Förpackningsdata'!U9)</f>
        <v/>
      </c>
      <c r="BD9" s="87"/>
      <c r="BE9" s="87"/>
      <c r="BF9" s="87"/>
      <c r="BG9" s="87"/>
      <c r="BH9" s="87"/>
      <c r="BI9" s="148" t="str" cm="1">
        <f t="array" ref="BI9">_xlfn.IFS(BA9=Tabeller!$AJ$5,"P",BA9=Tabeller!$AJ$4,"L",BA9="","")</f>
        <v/>
      </c>
      <c r="BJ9" s="87"/>
      <c r="BK9" s="194" t="str">
        <f t="shared" si="3"/>
        <v/>
      </c>
      <c r="BL9" s="75" t="str">
        <f>TRIM(IF('3. Förpackningsdata'!V9="","",'3. Förpackningsdata'!V9))</f>
        <v/>
      </c>
    </row>
    <row r="10" spans="1:64" s="7" customFormat="1" ht="12.75" x14ac:dyDescent="0.2">
      <c r="A10" s="73">
        <v>6</v>
      </c>
      <c r="B10" s="73" t="str">
        <f>'APH Kategorichef'!H10</f>
        <v>Välj…</v>
      </c>
      <c r="C10" s="73" t="str">
        <f>'APH Kategorichef'!J10</f>
        <v>Välj…</v>
      </c>
      <c r="D10" s="471">
        <f>'APH Kategorichef'!D10</f>
        <v>0</v>
      </c>
      <c r="E10" s="68" t="s">
        <v>184</v>
      </c>
      <c r="F10" s="68"/>
      <c r="G10" s="69">
        <v>1</v>
      </c>
      <c r="H10" s="581">
        <f>IF('APH Kategorichef'!J10=Tabeller!$AH$4,'3. Förpackningsdata'!F10,0)</f>
        <v>0</v>
      </c>
      <c r="I10" s="581">
        <f>'1. Artikeldata Grund'!K10</f>
        <v>0</v>
      </c>
      <c r="J10" s="581">
        <f>'1. Artikeldata Grund'!M10</f>
        <v>0</v>
      </c>
      <c r="K10" s="581">
        <f>'1. Artikeldata Grund'!L10</f>
        <v>0</v>
      </c>
      <c r="L10" s="81"/>
      <c r="M10" s="68" t="s">
        <v>186</v>
      </c>
      <c r="N10" s="69" t="str">
        <f>IF('APH Kategorichef'!W10="","",'APH Kategorichef'!W10)</f>
        <v/>
      </c>
      <c r="O10" s="70" t="s">
        <v>185</v>
      </c>
      <c r="P10" s="473" t="str">
        <f>TRIM('1. Artikeldata Grund'!D10)</f>
        <v/>
      </c>
      <c r="Q10" s="472" t="str">
        <f>IF(S10="","",IF('3. Förpackningsdata'!H10="","",'3. Förpackningsdata'!H10))</f>
        <v/>
      </c>
      <c r="R10" s="35"/>
      <c r="S10" s="28" t="str">
        <f>IF('3. Förpackningsdata'!I10="","",'3. Förpackningsdata'!I10)</f>
        <v/>
      </c>
      <c r="T10" s="26"/>
      <c r="U10" s="26"/>
      <c r="V10" s="26"/>
      <c r="W10" s="26"/>
      <c r="X10" s="26"/>
      <c r="Y10" s="364" t="str" cm="1">
        <f t="array" ref="Y10">IF(AC10&lt;&gt;Tabeller!$AI$4,_xlfn.IFS(Q10=Tabeller!$AI$3,"",Q10=Tabeller!$AL$4,"C",Q10=Tabeller!$AL$5,"L",Q10=Tabeller!$AL$6,"P",Q10="",""),"1")</f>
        <v/>
      </c>
      <c r="Z10" s="29"/>
      <c r="AA10" s="362" t="str">
        <f t="shared" si="0"/>
        <v/>
      </c>
      <c r="AB10" s="76" t="str">
        <f>TRIM(IF('3. Förpackningsdata'!J10="","",'3. Förpackningsdata'!J10))</f>
        <v/>
      </c>
      <c r="AC10" s="77" t="str">
        <f>IF(AE10="","",IF('3. Förpackningsdata'!L10="","",'3. Förpackningsdata'!L10))</f>
        <v/>
      </c>
      <c r="AD10" s="71"/>
      <c r="AE10" s="69" t="str">
        <f>IF('3. Förpackningsdata'!M10="","",'3. Förpackningsdata'!M10)</f>
        <v/>
      </c>
      <c r="AF10" s="81"/>
      <c r="AG10" s="81"/>
      <c r="AH10" s="81"/>
      <c r="AI10" s="81"/>
      <c r="AJ10" s="81"/>
      <c r="AK10" s="364" t="str" cm="1">
        <f t="array" ref="AK10">_xlfn.IFS(AC10=Tabeller!$AI$4,"C",AC10=Tabeller!$AI$5,"L",AC10=Tabeller!$AI$6,"P",AC10="","")</f>
        <v/>
      </c>
      <c r="AL10" s="71"/>
      <c r="AM10" s="363" t="str">
        <f t="shared" si="1"/>
        <v/>
      </c>
      <c r="AN10" s="75" t="str">
        <f>TRIM(IF('3. Förpackningsdata'!N10="","",'3. Förpackningsdata'!N10))</f>
        <v/>
      </c>
      <c r="AO10" s="78" t="str">
        <f>IF(AQ10="","",IF('3. Förpackningsdata'!P10="","",'3. Förpackningsdata'!P10))</f>
        <v/>
      </c>
      <c r="AP10" s="29"/>
      <c r="AQ10" s="28" t="str">
        <f>IF('3. Förpackningsdata'!Q10="","",'3. Förpackningsdata'!Q10)</f>
        <v/>
      </c>
      <c r="AR10" s="26"/>
      <c r="AS10" s="26"/>
      <c r="AT10" s="26"/>
      <c r="AU10" s="26"/>
      <c r="AV10" s="26"/>
      <c r="AW10" s="364" t="str" cm="1">
        <f t="array" ref="AW10">_xlfn.IFS(AO10=Tabeller!$AJ$5,"P",AO10=Tabeller!$AJ$4,"L",AO10="","")</f>
        <v/>
      </c>
      <c r="AX10" s="29"/>
      <c r="AY10" s="362" t="str">
        <f t="shared" si="2"/>
        <v/>
      </c>
      <c r="AZ10" s="76" t="str">
        <f>TRIM(IF('3. Förpackningsdata'!R10="","",'3. Förpackningsdata'!R10))</f>
        <v/>
      </c>
      <c r="BA10" s="79" t="str">
        <f>IF(BC10="","",IF('3. Förpackningsdata'!T10="","",'3. Förpackningsdata'!T10))</f>
        <v/>
      </c>
      <c r="BB10" s="87"/>
      <c r="BC10" s="71" t="str">
        <f>IF('3. Förpackningsdata'!U10="","",'3. Förpackningsdata'!U10)</f>
        <v/>
      </c>
      <c r="BD10" s="87"/>
      <c r="BE10" s="87"/>
      <c r="BF10" s="87"/>
      <c r="BG10" s="87"/>
      <c r="BH10" s="87"/>
      <c r="BI10" s="148" t="str" cm="1">
        <f t="array" ref="BI10">_xlfn.IFS(BA10=Tabeller!$AJ$5,"P",BA10=Tabeller!$AJ$4,"L",BA10="","")</f>
        <v/>
      </c>
      <c r="BJ10" s="87"/>
      <c r="BK10" s="194" t="str">
        <f t="shared" si="3"/>
        <v/>
      </c>
      <c r="BL10" s="75" t="str">
        <f>TRIM(IF('3. Förpackningsdata'!V10="","",'3. Förpackningsdata'!V10))</f>
        <v/>
      </c>
    </row>
    <row r="11" spans="1:64" s="7" customFormat="1" ht="12.75" x14ac:dyDescent="0.2">
      <c r="A11" s="73">
        <v>7</v>
      </c>
      <c r="B11" s="73" t="str">
        <f>'APH Kategorichef'!H11</f>
        <v>Välj…</v>
      </c>
      <c r="C11" s="73" t="str">
        <f>'APH Kategorichef'!J11</f>
        <v>Välj…</v>
      </c>
      <c r="D11" s="471">
        <f>'APH Kategorichef'!D11</f>
        <v>0</v>
      </c>
      <c r="E11" s="68" t="s">
        <v>184</v>
      </c>
      <c r="F11" s="68"/>
      <c r="G11" s="69">
        <v>1</v>
      </c>
      <c r="H11" s="581">
        <f>IF('APH Kategorichef'!J11=Tabeller!$AH$4,'3. Förpackningsdata'!F11,0)</f>
        <v>0</v>
      </c>
      <c r="I11" s="581">
        <f>'1. Artikeldata Grund'!K11</f>
        <v>0</v>
      </c>
      <c r="J11" s="581">
        <f>'1. Artikeldata Grund'!M11</f>
        <v>0</v>
      </c>
      <c r="K11" s="581">
        <f>'1. Artikeldata Grund'!L11</f>
        <v>0</v>
      </c>
      <c r="L11" s="81"/>
      <c r="M11" s="68" t="s">
        <v>186</v>
      </c>
      <c r="N11" s="69" t="str">
        <f>IF('APH Kategorichef'!W11="","",'APH Kategorichef'!W11)</f>
        <v/>
      </c>
      <c r="O11" s="70" t="s">
        <v>185</v>
      </c>
      <c r="P11" s="473" t="str">
        <f>TRIM('1. Artikeldata Grund'!D11)</f>
        <v/>
      </c>
      <c r="Q11" s="472" t="str">
        <f>IF(S11="","",IF('3. Förpackningsdata'!H11="","",'3. Förpackningsdata'!H11))</f>
        <v/>
      </c>
      <c r="R11" s="35"/>
      <c r="S11" s="28" t="str">
        <f>IF('3. Förpackningsdata'!I11="","",'3. Förpackningsdata'!I11)</f>
        <v/>
      </c>
      <c r="T11" s="26"/>
      <c r="U11" s="26"/>
      <c r="V11" s="26"/>
      <c r="W11" s="26"/>
      <c r="X11" s="26"/>
      <c r="Y11" s="364" t="str" cm="1">
        <f t="array" ref="Y11">IF(AC11&lt;&gt;Tabeller!$AI$4,_xlfn.IFS(Q11=Tabeller!$AI$3,"",Q11=Tabeller!$AL$4,"C",Q11=Tabeller!$AL$5,"L",Q11=Tabeller!$AL$6,"P",Q11="",""),"1")</f>
        <v/>
      </c>
      <c r="Z11" s="29"/>
      <c r="AA11" s="362" t="str">
        <f t="shared" si="0"/>
        <v/>
      </c>
      <c r="AB11" s="76" t="str">
        <f>TRIM(IF('3. Förpackningsdata'!J11="","",'3. Förpackningsdata'!J11))</f>
        <v/>
      </c>
      <c r="AC11" s="77" t="str">
        <f>IF(AE11="","",IF('3. Förpackningsdata'!L11="","",'3. Förpackningsdata'!L11))</f>
        <v/>
      </c>
      <c r="AD11" s="71"/>
      <c r="AE11" s="69" t="str">
        <f>IF('3. Förpackningsdata'!M11="","",'3. Förpackningsdata'!M11)</f>
        <v/>
      </c>
      <c r="AF11" s="81"/>
      <c r="AG11" s="81"/>
      <c r="AH11" s="81"/>
      <c r="AI11" s="81"/>
      <c r="AJ11" s="81"/>
      <c r="AK11" s="364" t="str" cm="1">
        <f t="array" ref="AK11">_xlfn.IFS(AC11=Tabeller!$AI$4,"C",AC11=Tabeller!$AI$5,"L",AC11=Tabeller!$AI$6,"P",AC11="","")</f>
        <v/>
      </c>
      <c r="AL11" s="71"/>
      <c r="AM11" s="363" t="str">
        <f t="shared" si="1"/>
        <v/>
      </c>
      <c r="AN11" s="75" t="str">
        <f>TRIM(IF('3. Förpackningsdata'!N11="","",'3. Förpackningsdata'!N11))</f>
        <v/>
      </c>
      <c r="AO11" s="78" t="str">
        <f>IF(AQ11="","",IF('3. Förpackningsdata'!P11="","",'3. Förpackningsdata'!P11))</f>
        <v/>
      </c>
      <c r="AP11" s="29"/>
      <c r="AQ11" s="28" t="str">
        <f>IF('3. Förpackningsdata'!Q11="","",'3. Förpackningsdata'!Q11)</f>
        <v/>
      </c>
      <c r="AR11" s="26"/>
      <c r="AS11" s="26"/>
      <c r="AT11" s="26"/>
      <c r="AU11" s="26"/>
      <c r="AV11" s="26"/>
      <c r="AW11" s="364" t="str" cm="1">
        <f t="array" ref="AW11">_xlfn.IFS(AO11=Tabeller!$AJ$5,"P",AO11=Tabeller!$AJ$4,"L",AO11="","")</f>
        <v/>
      </c>
      <c r="AX11" s="29"/>
      <c r="AY11" s="362" t="str">
        <f t="shared" si="2"/>
        <v/>
      </c>
      <c r="AZ11" s="76" t="str">
        <f>TRIM(IF('3. Förpackningsdata'!R11="","",'3. Förpackningsdata'!R11))</f>
        <v/>
      </c>
      <c r="BA11" s="79" t="str">
        <f>IF(BC11="","",IF('3. Förpackningsdata'!T11="","",'3. Förpackningsdata'!T11))</f>
        <v/>
      </c>
      <c r="BB11" s="87"/>
      <c r="BC11" s="71" t="str">
        <f>IF('3. Förpackningsdata'!U11="","",'3. Förpackningsdata'!U11)</f>
        <v/>
      </c>
      <c r="BD11" s="87"/>
      <c r="BE11" s="87"/>
      <c r="BF11" s="87"/>
      <c r="BG11" s="87"/>
      <c r="BH11" s="87"/>
      <c r="BI11" s="148" t="str" cm="1">
        <f t="array" ref="BI11">_xlfn.IFS(BA11=Tabeller!$AJ$5,"P",BA11=Tabeller!$AJ$4,"L",BA11="","")</f>
        <v/>
      </c>
      <c r="BJ11" s="87"/>
      <c r="BK11" s="194" t="str">
        <f t="shared" si="3"/>
        <v/>
      </c>
      <c r="BL11" s="75" t="str">
        <f>TRIM(IF('3. Förpackningsdata'!V11="","",'3. Förpackningsdata'!V11))</f>
        <v/>
      </c>
    </row>
    <row r="12" spans="1:64" s="7" customFormat="1" ht="12.75" x14ac:dyDescent="0.2">
      <c r="A12" s="73">
        <v>8</v>
      </c>
      <c r="B12" s="73" t="str">
        <f>'APH Kategorichef'!H12</f>
        <v>Välj…</v>
      </c>
      <c r="C12" s="73" t="str">
        <f>'APH Kategorichef'!J12</f>
        <v>Välj…</v>
      </c>
      <c r="D12" s="471">
        <f>'APH Kategorichef'!D12</f>
        <v>0</v>
      </c>
      <c r="E12" s="68" t="s">
        <v>184</v>
      </c>
      <c r="F12" s="68"/>
      <c r="G12" s="69">
        <v>1</v>
      </c>
      <c r="H12" s="581">
        <f>IF('APH Kategorichef'!J12=Tabeller!$AH$4,'3. Förpackningsdata'!F12,0)</f>
        <v>0</v>
      </c>
      <c r="I12" s="581">
        <f>'1. Artikeldata Grund'!K12</f>
        <v>0</v>
      </c>
      <c r="J12" s="581">
        <f>'1. Artikeldata Grund'!M12</f>
        <v>0</v>
      </c>
      <c r="K12" s="581">
        <f>'1. Artikeldata Grund'!L12</f>
        <v>0</v>
      </c>
      <c r="L12" s="81"/>
      <c r="M12" s="68" t="s">
        <v>186</v>
      </c>
      <c r="N12" s="69" t="str">
        <f>IF('APH Kategorichef'!W12="","",'APH Kategorichef'!W12)</f>
        <v/>
      </c>
      <c r="O12" s="70" t="s">
        <v>185</v>
      </c>
      <c r="P12" s="473" t="str">
        <f>TRIM('1. Artikeldata Grund'!D12)</f>
        <v/>
      </c>
      <c r="Q12" s="472" t="str">
        <f>IF(S12="","",IF('3. Förpackningsdata'!H12="","",'3. Förpackningsdata'!H12))</f>
        <v/>
      </c>
      <c r="R12" s="35"/>
      <c r="S12" s="28" t="str">
        <f>IF('3. Förpackningsdata'!I12="","",'3. Förpackningsdata'!I12)</f>
        <v/>
      </c>
      <c r="T12" s="26"/>
      <c r="U12" s="26"/>
      <c r="V12" s="26"/>
      <c r="W12" s="26"/>
      <c r="X12" s="26"/>
      <c r="Y12" s="364" t="str" cm="1">
        <f t="array" ref="Y12">IF(AC12&lt;&gt;Tabeller!$AI$4,_xlfn.IFS(Q12=Tabeller!$AI$3,"",Q12=Tabeller!$AL$4,"C",Q12=Tabeller!$AL$5,"L",Q12=Tabeller!$AL$6,"P",Q12="",""),"1")</f>
        <v/>
      </c>
      <c r="Z12" s="29"/>
      <c r="AA12" s="362" t="str">
        <f t="shared" si="0"/>
        <v/>
      </c>
      <c r="AB12" s="76" t="str">
        <f>TRIM(IF('3. Förpackningsdata'!J12="","",'3. Förpackningsdata'!J12))</f>
        <v/>
      </c>
      <c r="AC12" s="77" t="str">
        <f>IF(AE12="","",IF('3. Förpackningsdata'!L12="","",'3. Förpackningsdata'!L12))</f>
        <v/>
      </c>
      <c r="AD12" s="71"/>
      <c r="AE12" s="69" t="str">
        <f>IF('3. Förpackningsdata'!M12="","",'3. Förpackningsdata'!M12)</f>
        <v/>
      </c>
      <c r="AF12" s="81"/>
      <c r="AG12" s="81"/>
      <c r="AH12" s="81"/>
      <c r="AI12" s="81"/>
      <c r="AJ12" s="81"/>
      <c r="AK12" s="364" t="str" cm="1">
        <f t="array" ref="AK12">_xlfn.IFS(AC12=Tabeller!$AI$4,"C",AC12=Tabeller!$AI$5,"L",AC12=Tabeller!$AI$6,"P",AC12="","")</f>
        <v/>
      </c>
      <c r="AL12" s="71"/>
      <c r="AM12" s="363" t="str">
        <f t="shared" si="1"/>
        <v/>
      </c>
      <c r="AN12" s="75" t="str">
        <f>TRIM(IF('3. Förpackningsdata'!N12="","",'3. Förpackningsdata'!N12))</f>
        <v/>
      </c>
      <c r="AO12" s="78" t="str">
        <f>IF(AQ12="","",IF('3. Förpackningsdata'!P12="","",'3. Förpackningsdata'!P12))</f>
        <v/>
      </c>
      <c r="AP12" s="29"/>
      <c r="AQ12" s="28" t="str">
        <f>IF('3. Förpackningsdata'!Q12="","",'3. Förpackningsdata'!Q12)</f>
        <v/>
      </c>
      <c r="AR12" s="26"/>
      <c r="AS12" s="26"/>
      <c r="AT12" s="26"/>
      <c r="AU12" s="26"/>
      <c r="AV12" s="26"/>
      <c r="AW12" s="364" t="str" cm="1">
        <f t="array" ref="AW12">_xlfn.IFS(AO12=Tabeller!$AJ$5,"P",AO12=Tabeller!$AJ$4,"L",AO12="","")</f>
        <v/>
      </c>
      <c r="AX12" s="29"/>
      <c r="AY12" s="362" t="str">
        <f t="shared" si="2"/>
        <v/>
      </c>
      <c r="AZ12" s="76" t="str">
        <f>TRIM(IF('3. Förpackningsdata'!R12="","",'3. Förpackningsdata'!R12))</f>
        <v/>
      </c>
      <c r="BA12" s="79" t="str">
        <f>IF(BC12="","",IF('3. Förpackningsdata'!T12="","",'3. Förpackningsdata'!T12))</f>
        <v/>
      </c>
      <c r="BB12" s="87"/>
      <c r="BC12" s="71" t="str">
        <f>IF('3. Förpackningsdata'!U12="","",'3. Förpackningsdata'!U12)</f>
        <v/>
      </c>
      <c r="BD12" s="87"/>
      <c r="BE12" s="87"/>
      <c r="BF12" s="87"/>
      <c r="BG12" s="87"/>
      <c r="BH12" s="87"/>
      <c r="BI12" s="148" t="str" cm="1">
        <f t="array" ref="BI12">_xlfn.IFS(BA12=Tabeller!$AJ$5,"P",BA12=Tabeller!$AJ$4,"L",BA12="","")</f>
        <v/>
      </c>
      <c r="BJ12" s="87"/>
      <c r="BK12" s="194" t="str">
        <f t="shared" si="3"/>
        <v/>
      </c>
      <c r="BL12" s="75" t="str">
        <f>TRIM(IF('3. Förpackningsdata'!V12="","",'3. Förpackningsdata'!V12))</f>
        <v/>
      </c>
    </row>
    <row r="13" spans="1:64" s="7" customFormat="1" ht="12.75" x14ac:dyDescent="0.2">
      <c r="A13" s="73">
        <v>9</v>
      </c>
      <c r="B13" s="73" t="str">
        <f>'APH Kategorichef'!H13</f>
        <v>Välj…</v>
      </c>
      <c r="C13" s="73" t="str">
        <f>'APH Kategorichef'!J13</f>
        <v>Välj…</v>
      </c>
      <c r="D13" s="471">
        <f>'APH Kategorichef'!D13</f>
        <v>0</v>
      </c>
      <c r="E13" s="68" t="s">
        <v>184</v>
      </c>
      <c r="F13" s="68"/>
      <c r="G13" s="69">
        <v>1</v>
      </c>
      <c r="H13" s="581">
        <f>IF('APH Kategorichef'!J13=Tabeller!$AH$4,'3. Förpackningsdata'!F13,0)</f>
        <v>0</v>
      </c>
      <c r="I13" s="581">
        <f>'1. Artikeldata Grund'!K13</f>
        <v>0</v>
      </c>
      <c r="J13" s="581">
        <f>'1. Artikeldata Grund'!M13</f>
        <v>0</v>
      </c>
      <c r="K13" s="581">
        <f>'1. Artikeldata Grund'!L13</f>
        <v>0</v>
      </c>
      <c r="L13" s="81"/>
      <c r="M13" s="68" t="s">
        <v>186</v>
      </c>
      <c r="N13" s="69" t="str">
        <f>IF('APH Kategorichef'!W13="","",'APH Kategorichef'!W13)</f>
        <v/>
      </c>
      <c r="O13" s="70" t="s">
        <v>185</v>
      </c>
      <c r="P13" s="473" t="str">
        <f>TRIM('1. Artikeldata Grund'!D13)</f>
        <v/>
      </c>
      <c r="Q13" s="472" t="str">
        <f>IF(S13="","",IF('3. Förpackningsdata'!H13="","",'3. Förpackningsdata'!H13))</f>
        <v/>
      </c>
      <c r="R13" s="35"/>
      <c r="S13" s="28" t="str">
        <f>IF('3. Förpackningsdata'!I13="","",'3. Förpackningsdata'!I13)</f>
        <v/>
      </c>
      <c r="T13" s="26"/>
      <c r="U13" s="26"/>
      <c r="V13" s="26"/>
      <c r="W13" s="26"/>
      <c r="X13" s="26"/>
      <c r="Y13" s="364" t="str" cm="1">
        <f t="array" ref="Y13">IF(AC13&lt;&gt;Tabeller!$AI$4,_xlfn.IFS(Q13=Tabeller!$AI$3,"",Q13=Tabeller!$AL$4,"C",Q13=Tabeller!$AL$5,"L",Q13=Tabeller!$AL$6,"P",Q13="",""),"1")</f>
        <v/>
      </c>
      <c r="Z13" s="29"/>
      <c r="AA13" s="362" t="str">
        <f t="shared" si="0"/>
        <v/>
      </c>
      <c r="AB13" s="76" t="str">
        <f>TRIM(IF('3. Förpackningsdata'!J13="","",'3. Förpackningsdata'!J13))</f>
        <v/>
      </c>
      <c r="AC13" s="77" t="str">
        <f>IF(AE13="","",IF('3. Förpackningsdata'!L13="","",'3. Förpackningsdata'!L13))</f>
        <v/>
      </c>
      <c r="AD13" s="71"/>
      <c r="AE13" s="69" t="str">
        <f>IF('3. Förpackningsdata'!M13="","",'3. Förpackningsdata'!M13)</f>
        <v/>
      </c>
      <c r="AF13" s="81"/>
      <c r="AG13" s="81"/>
      <c r="AH13" s="81"/>
      <c r="AI13" s="81"/>
      <c r="AJ13" s="81"/>
      <c r="AK13" s="364" t="str" cm="1">
        <f t="array" ref="AK13">_xlfn.IFS(AC13=Tabeller!$AI$4,"C",AC13=Tabeller!$AI$5,"L",AC13=Tabeller!$AI$6,"P",AC13="","")</f>
        <v/>
      </c>
      <c r="AL13" s="71"/>
      <c r="AM13" s="363" t="str">
        <f t="shared" si="1"/>
        <v/>
      </c>
      <c r="AN13" s="75" t="str">
        <f>TRIM(IF('3. Förpackningsdata'!N13="","",'3. Förpackningsdata'!N13))</f>
        <v/>
      </c>
      <c r="AO13" s="78" t="str">
        <f>IF(AQ13="","",IF('3. Förpackningsdata'!P13="","",'3. Förpackningsdata'!P13))</f>
        <v/>
      </c>
      <c r="AP13" s="29"/>
      <c r="AQ13" s="28" t="str">
        <f>IF('3. Förpackningsdata'!Q13="","",'3. Förpackningsdata'!Q13)</f>
        <v/>
      </c>
      <c r="AR13" s="26"/>
      <c r="AS13" s="26"/>
      <c r="AT13" s="26"/>
      <c r="AU13" s="26"/>
      <c r="AV13" s="26"/>
      <c r="AW13" s="364" t="str" cm="1">
        <f t="array" ref="AW13">_xlfn.IFS(AO13=Tabeller!$AJ$5,"P",AO13=Tabeller!$AJ$4,"L",AO13="","")</f>
        <v/>
      </c>
      <c r="AX13" s="29"/>
      <c r="AY13" s="362" t="str">
        <f t="shared" si="2"/>
        <v/>
      </c>
      <c r="AZ13" s="76" t="str">
        <f>TRIM(IF('3. Förpackningsdata'!R13="","",'3. Förpackningsdata'!R13))</f>
        <v/>
      </c>
      <c r="BA13" s="79" t="str">
        <f>IF(BC13="","",IF('3. Förpackningsdata'!T13="","",'3. Förpackningsdata'!T13))</f>
        <v/>
      </c>
      <c r="BB13" s="87"/>
      <c r="BC13" s="71" t="str">
        <f>IF('3. Förpackningsdata'!U13="","",'3. Förpackningsdata'!U13)</f>
        <v/>
      </c>
      <c r="BD13" s="87"/>
      <c r="BE13" s="87"/>
      <c r="BF13" s="87"/>
      <c r="BG13" s="87"/>
      <c r="BH13" s="87"/>
      <c r="BI13" s="148" t="str" cm="1">
        <f t="array" ref="BI13">_xlfn.IFS(BA13=Tabeller!$AJ$5,"P",BA13=Tabeller!$AJ$4,"L",BA13="","")</f>
        <v/>
      </c>
      <c r="BJ13" s="87"/>
      <c r="BK13" s="194" t="str">
        <f t="shared" si="3"/>
        <v/>
      </c>
      <c r="BL13" s="75" t="str">
        <f>TRIM(IF('3. Förpackningsdata'!V13="","",'3. Förpackningsdata'!V13))</f>
        <v/>
      </c>
    </row>
    <row r="14" spans="1:64" s="7" customFormat="1" ht="12.75" x14ac:dyDescent="0.2">
      <c r="A14" s="73">
        <v>10</v>
      </c>
      <c r="B14" s="73" t="str">
        <f>'APH Kategorichef'!H14</f>
        <v>Välj…</v>
      </c>
      <c r="C14" s="73" t="str">
        <f>'APH Kategorichef'!J14</f>
        <v>Välj…</v>
      </c>
      <c r="D14" s="471">
        <f>'APH Kategorichef'!D14</f>
        <v>0</v>
      </c>
      <c r="E14" s="68" t="s">
        <v>184</v>
      </c>
      <c r="F14" s="68"/>
      <c r="G14" s="69">
        <v>1</v>
      </c>
      <c r="H14" s="581">
        <f>IF('APH Kategorichef'!J14=Tabeller!$AH$4,'3. Förpackningsdata'!F14,0)</f>
        <v>0</v>
      </c>
      <c r="I14" s="581">
        <f>'1. Artikeldata Grund'!K14</f>
        <v>0</v>
      </c>
      <c r="J14" s="581">
        <f>'1. Artikeldata Grund'!M14</f>
        <v>0</v>
      </c>
      <c r="K14" s="581">
        <f>'1. Artikeldata Grund'!L14</f>
        <v>0</v>
      </c>
      <c r="L14" s="81"/>
      <c r="M14" s="68" t="s">
        <v>186</v>
      </c>
      <c r="N14" s="69" t="str">
        <f>IF('APH Kategorichef'!W14="","",'APH Kategorichef'!W14)</f>
        <v/>
      </c>
      <c r="O14" s="70" t="s">
        <v>185</v>
      </c>
      <c r="P14" s="473" t="str">
        <f>TRIM('1. Artikeldata Grund'!D14)</f>
        <v/>
      </c>
      <c r="Q14" s="472" t="str">
        <f>IF(S14="","",IF('3. Förpackningsdata'!H14="","",'3. Förpackningsdata'!H14))</f>
        <v/>
      </c>
      <c r="R14" s="35"/>
      <c r="S14" s="28" t="str">
        <f>IF('3. Förpackningsdata'!I14="","",'3. Förpackningsdata'!I14)</f>
        <v/>
      </c>
      <c r="T14" s="26"/>
      <c r="U14" s="26"/>
      <c r="V14" s="26"/>
      <c r="W14" s="26"/>
      <c r="X14" s="26"/>
      <c r="Y14" s="364" t="str" cm="1">
        <f t="array" ref="Y14">IF(AC14&lt;&gt;Tabeller!$AI$4,_xlfn.IFS(Q14=Tabeller!$AI$3,"",Q14=Tabeller!$AL$4,"C",Q14=Tabeller!$AL$5,"L",Q14=Tabeller!$AL$6,"P",Q14="",""),"1")</f>
        <v/>
      </c>
      <c r="Z14" s="29"/>
      <c r="AA14" s="362" t="str">
        <f t="shared" si="0"/>
        <v/>
      </c>
      <c r="AB14" s="76" t="str">
        <f>TRIM(IF('3. Förpackningsdata'!J14="","",'3. Förpackningsdata'!J14))</f>
        <v/>
      </c>
      <c r="AC14" s="77" t="str">
        <f>IF(AE14="","",IF('3. Förpackningsdata'!L14="","",'3. Förpackningsdata'!L14))</f>
        <v/>
      </c>
      <c r="AD14" s="71"/>
      <c r="AE14" s="69" t="str">
        <f>IF('3. Förpackningsdata'!M14="","",'3. Förpackningsdata'!M14)</f>
        <v/>
      </c>
      <c r="AF14" s="81"/>
      <c r="AG14" s="81"/>
      <c r="AH14" s="81"/>
      <c r="AI14" s="81"/>
      <c r="AJ14" s="81"/>
      <c r="AK14" s="364" t="str" cm="1">
        <f t="array" ref="AK14">_xlfn.IFS(AC14=Tabeller!$AI$4,"C",AC14=Tabeller!$AI$5,"L",AC14=Tabeller!$AI$6,"P",AC14="","")</f>
        <v/>
      </c>
      <c r="AL14" s="71"/>
      <c r="AM14" s="363" t="str">
        <f t="shared" si="1"/>
        <v/>
      </c>
      <c r="AN14" s="75" t="str">
        <f>TRIM(IF('3. Förpackningsdata'!N14="","",'3. Förpackningsdata'!N14))</f>
        <v/>
      </c>
      <c r="AO14" s="78" t="str">
        <f>IF(AQ14="","",IF('3. Förpackningsdata'!P14="","",'3. Förpackningsdata'!P14))</f>
        <v/>
      </c>
      <c r="AP14" s="29"/>
      <c r="AQ14" s="28" t="str">
        <f>IF('3. Förpackningsdata'!Q14="","",'3. Förpackningsdata'!Q14)</f>
        <v/>
      </c>
      <c r="AR14" s="26"/>
      <c r="AS14" s="26"/>
      <c r="AT14" s="26"/>
      <c r="AU14" s="26"/>
      <c r="AV14" s="26"/>
      <c r="AW14" s="364" t="str" cm="1">
        <f t="array" ref="AW14">_xlfn.IFS(AO14=Tabeller!$AJ$5,"P",AO14=Tabeller!$AJ$4,"L",AO14="","")</f>
        <v/>
      </c>
      <c r="AX14" s="29"/>
      <c r="AY14" s="362" t="str">
        <f t="shared" si="2"/>
        <v/>
      </c>
      <c r="AZ14" s="76" t="str">
        <f>TRIM(IF('3. Förpackningsdata'!R14="","",'3. Förpackningsdata'!R14))</f>
        <v/>
      </c>
      <c r="BA14" s="79" t="str">
        <f>IF(BC14="","",IF('3. Förpackningsdata'!T14="","",'3. Förpackningsdata'!T14))</f>
        <v/>
      </c>
      <c r="BB14" s="87"/>
      <c r="BC14" s="71" t="str">
        <f>IF('3. Förpackningsdata'!U14="","",'3. Förpackningsdata'!U14)</f>
        <v/>
      </c>
      <c r="BD14" s="87"/>
      <c r="BE14" s="87"/>
      <c r="BF14" s="87"/>
      <c r="BG14" s="87"/>
      <c r="BH14" s="87"/>
      <c r="BI14" s="148" t="str" cm="1">
        <f t="array" ref="BI14">_xlfn.IFS(BA14=Tabeller!$AJ$5,"P",BA14=Tabeller!$AJ$4,"L",BA14="","")</f>
        <v/>
      </c>
      <c r="BJ14" s="87"/>
      <c r="BK14" s="194" t="str">
        <f t="shared" si="3"/>
        <v/>
      </c>
      <c r="BL14" s="75" t="str">
        <f>TRIM(IF('3. Förpackningsdata'!V14="","",'3. Förpackningsdata'!V14))</f>
        <v/>
      </c>
    </row>
    <row r="15" spans="1:64" s="7" customFormat="1" ht="12.75" x14ac:dyDescent="0.2">
      <c r="A15" s="73">
        <v>11</v>
      </c>
      <c r="B15" s="73" t="str">
        <f>'APH Kategorichef'!H15</f>
        <v>Välj…</v>
      </c>
      <c r="C15" s="73" t="str">
        <f>'APH Kategorichef'!J15</f>
        <v>Välj…</v>
      </c>
      <c r="D15" s="471">
        <f>'APH Kategorichef'!D15</f>
        <v>0</v>
      </c>
      <c r="E15" s="68" t="s">
        <v>184</v>
      </c>
      <c r="F15" s="68"/>
      <c r="G15" s="69">
        <v>1</v>
      </c>
      <c r="H15" s="581">
        <f>IF('APH Kategorichef'!J15=Tabeller!$AH$4,'3. Förpackningsdata'!F15,0)</f>
        <v>0</v>
      </c>
      <c r="I15" s="581">
        <f>'1. Artikeldata Grund'!K15</f>
        <v>0</v>
      </c>
      <c r="J15" s="581">
        <f>'1. Artikeldata Grund'!M15</f>
        <v>0</v>
      </c>
      <c r="K15" s="581">
        <f>'1. Artikeldata Grund'!L15</f>
        <v>0</v>
      </c>
      <c r="L15" s="81"/>
      <c r="M15" s="68" t="s">
        <v>186</v>
      </c>
      <c r="N15" s="69" t="str">
        <f>IF('APH Kategorichef'!W15="","",'APH Kategorichef'!W15)</f>
        <v/>
      </c>
      <c r="O15" s="70" t="s">
        <v>185</v>
      </c>
      <c r="P15" s="473" t="str">
        <f>TRIM('1. Artikeldata Grund'!D15)</f>
        <v/>
      </c>
      <c r="Q15" s="472" t="str">
        <f>IF(S15="","",IF('3. Förpackningsdata'!H15="","",'3. Förpackningsdata'!H15))</f>
        <v/>
      </c>
      <c r="R15" s="35"/>
      <c r="S15" s="28" t="str">
        <f>IF('3. Förpackningsdata'!I15="","",'3. Förpackningsdata'!I15)</f>
        <v/>
      </c>
      <c r="T15" s="26"/>
      <c r="U15" s="26"/>
      <c r="V15" s="26"/>
      <c r="W15" s="26"/>
      <c r="X15" s="26"/>
      <c r="Y15" s="364" t="str" cm="1">
        <f t="array" ref="Y15">IF(AC15&lt;&gt;Tabeller!$AI$4,_xlfn.IFS(Q15=Tabeller!$AI$3,"",Q15=Tabeller!$AL$4,"C",Q15=Tabeller!$AL$5,"L",Q15=Tabeller!$AL$6,"P",Q15="",""),"1")</f>
        <v/>
      </c>
      <c r="Z15" s="29"/>
      <c r="AA15" s="362" t="str">
        <f t="shared" si="0"/>
        <v/>
      </c>
      <c r="AB15" s="76" t="str">
        <f>TRIM(IF('3. Förpackningsdata'!J15="","",'3. Förpackningsdata'!J15))</f>
        <v/>
      </c>
      <c r="AC15" s="77" t="str">
        <f>IF(AE15="","",IF('3. Förpackningsdata'!L15="","",'3. Förpackningsdata'!L15))</f>
        <v/>
      </c>
      <c r="AD15" s="71"/>
      <c r="AE15" s="69" t="str">
        <f>IF('3. Förpackningsdata'!M15="","",'3. Förpackningsdata'!M15)</f>
        <v/>
      </c>
      <c r="AF15" s="81"/>
      <c r="AG15" s="81"/>
      <c r="AH15" s="81"/>
      <c r="AI15" s="81"/>
      <c r="AJ15" s="81"/>
      <c r="AK15" s="364" t="str" cm="1">
        <f t="array" ref="AK15">_xlfn.IFS(AC15=Tabeller!$AI$4,"C",AC15=Tabeller!$AI$5,"L",AC15=Tabeller!$AI$6,"P",AC15="","")</f>
        <v/>
      </c>
      <c r="AL15" s="71"/>
      <c r="AM15" s="363" t="str">
        <f t="shared" si="1"/>
        <v/>
      </c>
      <c r="AN15" s="75" t="str">
        <f>TRIM(IF('3. Förpackningsdata'!N15="","",'3. Förpackningsdata'!N15))</f>
        <v/>
      </c>
      <c r="AO15" s="78" t="str">
        <f>IF(AQ15="","",IF('3. Förpackningsdata'!P15="","",'3. Förpackningsdata'!P15))</f>
        <v/>
      </c>
      <c r="AP15" s="29"/>
      <c r="AQ15" s="28" t="str">
        <f>IF('3. Förpackningsdata'!Q15="","",'3. Förpackningsdata'!Q15)</f>
        <v/>
      </c>
      <c r="AR15" s="26"/>
      <c r="AS15" s="26"/>
      <c r="AT15" s="26"/>
      <c r="AU15" s="26"/>
      <c r="AV15" s="26"/>
      <c r="AW15" s="364" t="str" cm="1">
        <f t="array" ref="AW15">_xlfn.IFS(AO15=Tabeller!$AJ$5,"P",AO15=Tabeller!$AJ$4,"L",AO15="","")</f>
        <v/>
      </c>
      <c r="AX15" s="29"/>
      <c r="AY15" s="362" t="str">
        <f t="shared" si="2"/>
        <v/>
      </c>
      <c r="AZ15" s="76" t="str">
        <f>TRIM(IF('3. Förpackningsdata'!R15="","",'3. Förpackningsdata'!R15))</f>
        <v/>
      </c>
      <c r="BA15" s="79" t="str">
        <f>IF(BC15="","",IF('3. Förpackningsdata'!T15="","",'3. Förpackningsdata'!T15))</f>
        <v/>
      </c>
      <c r="BB15" s="87"/>
      <c r="BC15" s="71" t="str">
        <f>IF('3. Förpackningsdata'!U15="","",'3. Förpackningsdata'!U15)</f>
        <v/>
      </c>
      <c r="BD15" s="87"/>
      <c r="BE15" s="87"/>
      <c r="BF15" s="87"/>
      <c r="BG15" s="87"/>
      <c r="BH15" s="87"/>
      <c r="BI15" s="148" t="str" cm="1">
        <f t="array" ref="BI15">_xlfn.IFS(BA15=Tabeller!$AJ$5,"P",BA15=Tabeller!$AJ$4,"L",BA15="","")</f>
        <v/>
      </c>
      <c r="BJ15" s="87"/>
      <c r="BK15" s="194" t="str">
        <f t="shared" si="3"/>
        <v/>
      </c>
      <c r="BL15" s="75" t="str">
        <f>TRIM(IF('3. Förpackningsdata'!V15="","",'3. Förpackningsdata'!V15))</f>
        <v/>
      </c>
    </row>
    <row r="16" spans="1:64" s="7" customFormat="1" ht="12.75" x14ac:dyDescent="0.2">
      <c r="A16" s="73">
        <v>12</v>
      </c>
      <c r="B16" s="73" t="str">
        <f>'APH Kategorichef'!H16</f>
        <v>Välj…</v>
      </c>
      <c r="C16" s="73" t="str">
        <f>'APH Kategorichef'!J16</f>
        <v>Välj…</v>
      </c>
      <c r="D16" s="471">
        <f>'APH Kategorichef'!D16</f>
        <v>0</v>
      </c>
      <c r="E16" s="68" t="s">
        <v>184</v>
      </c>
      <c r="F16" s="68"/>
      <c r="G16" s="69">
        <v>1</v>
      </c>
      <c r="H16" s="581">
        <f>IF('APH Kategorichef'!J16=Tabeller!$AH$4,'3. Förpackningsdata'!F16,0)</f>
        <v>0</v>
      </c>
      <c r="I16" s="581">
        <f>'1. Artikeldata Grund'!K16</f>
        <v>0</v>
      </c>
      <c r="J16" s="581">
        <f>'1. Artikeldata Grund'!M16</f>
        <v>0</v>
      </c>
      <c r="K16" s="581">
        <f>'1. Artikeldata Grund'!L16</f>
        <v>0</v>
      </c>
      <c r="L16" s="81"/>
      <c r="M16" s="68" t="s">
        <v>186</v>
      </c>
      <c r="N16" s="69" t="str">
        <f>IF('APH Kategorichef'!W16="","",'APH Kategorichef'!W16)</f>
        <v/>
      </c>
      <c r="O16" s="70" t="s">
        <v>185</v>
      </c>
      <c r="P16" s="473" t="str">
        <f>TRIM('1. Artikeldata Grund'!D16)</f>
        <v/>
      </c>
      <c r="Q16" s="472" t="str">
        <f>IF(S16="","",IF('3. Förpackningsdata'!H16="","",'3. Förpackningsdata'!H16))</f>
        <v/>
      </c>
      <c r="R16" s="35"/>
      <c r="S16" s="28" t="str">
        <f>IF('3. Förpackningsdata'!I16="","",'3. Förpackningsdata'!I16)</f>
        <v/>
      </c>
      <c r="T16" s="26"/>
      <c r="U16" s="26"/>
      <c r="V16" s="26"/>
      <c r="W16" s="26"/>
      <c r="X16" s="26"/>
      <c r="Y16" s="364" t="str" cm="1">
        <f t="array" ref="Y16">IF(AC16&lt;&gt;Tabeller!$AI$4,_xlfn.IFS(Q16=Tabeller!$AI$3,"",Q16=Tabeller!$AL$4,"C",Q16=Tabeller!$AL$5,"L",Q16=Tabeller!$AL$6,"P",Q16="",""),"1")</f>
        <v/>
      </c>
      <c r="Z16" s="29"/>
      <c r="AA16" s="362" t="str">
        <f t="shared" si="0"/>
        <v/>
      </c>
      <c r="AB16" s="76" t="str">
        <f>TRIM(IF('3. Förpackningsdata'!J16="","",'3. Förpackningsdata'!J16))</f>
        <v/>
      </c>
      <c r="AC16" s="77" t="str">
        <f>IF(AE16="","",IF('3. Förpackningsdata'!L16="","",'3. Förpackningsdata'!L16))</f>
        <v/>
      </c>
      <c r="AD16" s="71"/>
      <c r="AE16" s="69" t="str">
        <f>IF('3. Förpackningsdata'!M16="","",'3. Förpackningsdata'!M16)</f>
        <v/>
      </c>
      <c r="AF16" s="81"/>
      <c r="AG16" s="81"/>
      <c r="AH16" s="81"/>
      <c r="AI16" s="81"/>
      <c r="AJ16" s="81"/>
      <c r="AK16" s="364" t="str" cm="1">
        <f t="array" ref="AK16">_xlfn.IFS(AC16=Tabeller!$AI$4,"C",AC16=Tabeller!$AI$5,"L",AC16=Tabeller!$AI$6,"P",AC16="","")</f>
        <v/>
      </c>
      <c r="AL16" s="71"/>
      <c r="AM16" s="363" t="str">
        <f t="shared" si="1"/>
        <v/>
      </c>
      <c r="AN16" s="75" t="str">
        <f>TRIM(IF('3. Förpackningsdata'!N16="","",'3. Förpackningsdata'!N16))</f>
        <v/>
      </c>
      <c r="AO16" s="78" t="str">
        <f>IF(AQ16="","",IF('3. Förpackningsdata'!P16="","",'3. Förpackningsdata'!P16))</f>
        <v/>
      </c>
      <c r="AP16" s="29"/>
      <c r="AQ16" s="28" t="str">
        <f>IF('3. Förpackningsdata'!Q16="","",'3. Förpackningsdata'!Q16)</f>
        <v/>
      </c>
      <c r="AR16" s="26"/>
      <c r="AS16" s="26"/>
      <c r="AT16" s="26"/>
      <c r="AU16" s="26"/>
      <c r="AV16" s="26"/>
      <c r="AW16" s="364" t="str" cm="1">
        <f t="array" ref="AW16">_xlfn.IFS(AO16=Tabeller!$AJ$5,"P",AO16=Tabeller!$AJ$4,"L",AO16="","")</f>
        <v/>
      </c>
      <c r="AX16" s="29"/>
      <c r="AY16" s="362" t="str">
        <f t="shared" si="2"/>
        <v/>
      </c>
      <c r="AZ16" s="76" t="str">
        <f>TRIM(IF('3. Förpackningsdata'!R16="","",'3. Förpackningsdata'!R16))</f>
        <v/>
      </c>
      <c r="BA16" s="79" t="str">
        <f>IF(BC16="","",IF('3. Förpackningsdata'!T16="","",'3. Förpackningsdata'!T16))</f>
        <v/>
      </c>
      <c r="BB16" s="87"/>
      <c r="BC16" s="71" t="str">
        <f>IF('3. Förpackningsdata'!U16="","",'3. Förpackningsdata'!U16)</f>
        <v/>
      </c>
      <c r="BD16" s="87"/>
      <c r="BE16" s="87"/>
      <c r="BF16" s="87"/>
      <c r="BG16" s="87"/>
      <c r="BH16" s="87"/>
      <c r="BI16" s="148" t="str" cm="1">
        <f t="array" ref="BI16">_xlfn.IFS(BA16=Tabeller!$AJ$5,"P",BA16=Tabeller!$AJ$4,"L",BA16="","")</f>
        <v/>
      </c>
      <c r="BJ16" s="87"/>
      <c r="BK16" s="194" t="str">
        <f t="shared" si="3"/>
        <v/>
      </c>
      <c r="BL16" s="75" t="str">
        <f>TRIM(IF('3. Förpackningsdata'!V16="","",'3. Förpackningsdata'!V16))</f>
        <v/>
      </c>
    </row>
    <row r="17" spans="1:64" s="7" customFormat="1" ht="12.75" x14ac:dyDescent="0.2">
      <c r="A17" s="73">
        <v>13</v>
      </c>
      <c r="B17" s="73" t="str">
        <f>'APH Kategorichef'!H17</f>
        <v>Välj…</v>
      </c>
      <c r="C17" s="73" t="str">
        <f>'APH Kategorichef'!J17</f>
        <v>Välj…</v>
      </c>
      <c r="D17" s="471">
        <f>'APH Kategorichef'!D17</f>
        <v>0</v>
      </c>
      <c r="E17" s="68" t="s">
        <v>184</v>
      </c>
      <c r="F17" s="68"/>
      <c r="G17" s="69">
        <v>1</v>
      </c>
      <c r="H17" s="581">
        <f>IF('APH Kategorichef'!J17=Tabeller!$AH$4,'3. Förpackningsdata'!F17,0)</f>
        <v>0</v>
      </c>
      <c r="I17" s="581">
        <f>'1. Artikeldata Grund'!K17</f>
        <v>0</v>
      </c>
      <c r="J17" s="581">
        <f>'1. Artikeldata Grund'!M17</f>
        <v>0</v>
      </c>
      <c r="K17" s="581">
        <f>'1. Artikeldata Grund'!L17</f>
        <v>0</v>
      </c>
      <c r="L17" s="81"/>
      <c r="M17" s="68" t="s">
        <v>186</v>
      </c>
      <c r="N17" s="69" t="str">
        <f>IF('APH Kategorichef'!W17="","",'APH Kategorichef'!W17)</f>
        <v/>
      </c>
      <c r="O17" s="70" t="s">
        <v>185</v>
      </c>
      <c r="P17" s="473" t="str">
        <f>TRIM('1. Artikeldata Grund'!D17)</f>
        <v/>
      </c>
      <c r="Q17" s="472" t="str">
        <f>IF(S17="","",IF('3. Förpackningsdata'!H17="","",'3. Förpackningsdata'!H17))</f>
        <v/>
      </c>
      <c r="R17" s="35"/>
      <c r="S17" s="28" t="str">
        <f>IF('3. Förpackningsdata'!I17="","",'3. Förpackningsdata'!I17)</f>
        <v/>
      </c>
      <c r="T17" s="26"/>
      <c r="U17" s="26"/>
      <c r="V17" s="26"/>
      <c r="W17" s="26"/>
      <c r="X17" s="26"/>
      <c r="Y17" s="364" t="str" cm="1">
        <f t="array" ref="Y17">IF(AC17&lt;&gt;Tabeller!$AI$4,_xlfn.IFS(Q17=Tabeller!$AI$3,"",Q17=Tabeller!$AL$4,"C",Q17=Tabeller!$AL$5,"L",Q17=Tabeller!$AL$6,"P",Q17="",""),"1")</f>
        <v/>
      </c>
      <c r="Z17" s="29"/>
      <c r="AA17" s="362" t="str">
        <f t="shared" si="0"/>
        <v/>
      </c>
      <c r="AB17" s="76" t="str">
        <f>TRIM(IF('3. Förpackningsdata'!J17="","",'3. Förpackningsdata'!J17))</f>
        <v/>
      </c>
      <c r="AC17" s="77" t="str">
        <f>IF(AE17="","",IF('3. Förpackningsdata'!L17="","",'3. Förpackningsdata'!L17))</f>
        <v/>
      </c>
      <c r="AD17" s="71"/>
      <c r="AE17" s="69" t="str">
        <f>IF('3. Förpackningsdata'!M17="","",'3. Förpackningsdata'!M17)</f>
        <v/>
      </c>
      <c r="AF17" s="81"/>
      <c r="AG17" s="81"/>
      <c r="AH17" s="81"/>
      <c r="AI17" s="81"/>
      <c r="AJ17" s="81"/>
      <c r="AK17" s="364" t="str" cm="1">
        <f t="array" ref="AK17">_xlfn.IFS(AC17=Tabeller!$AI$4,"C",AC17=Tabeller!$AI$5,"L",AC17=Tabeller!$AI$6,"P",AC17="","")</f>
        <v/>
      </c>
      <c r="AL17" s="71"/>
      <c r="AM17" s="363" t="str">
        <f t="shared" si="1"/>
        <v/>
      </c>
      <c r="AN17" s="75" t="str">
        <f>TRIM(IF('3. Förpackningsdata'!N17="","",'3. Förpackningsdata'!N17))</f>
        <v/>
      </c>
      <c r="AO17" s="78" t="str">
        <f>IF(AQ17="","",IF('3. Förpackningsdata'!P17="","",'3. Förpackningsdata'!P17))</f>
        <v/>
      </c>
      <c r="AP17" s="29"/>
      <c r="AQ17" s="28" t="str">
        <f>IF('3. Förpackningsdata'!Q17="","",'3. Förpackningsdata'!Q17)</f>
        <v/>
      </c>
      <c r="AR17" s="26"/>
      <c r="AS17" s="26"/>
      <c r="AT17" s="26"/>
      <c r="AU17" s="26"/>
      <c r="AV17" s="26"/>
      <c r="AW17" s="364" t="str" cm="1">
        <f t="array" ref="AW17">_xlfn.IFS(AO17=Tabeller!$AJ$5,"P",AO17=Tabeller!$AJ$4,"L",AO17="","")</f>
        <v/>
      </c>
      <c r="AX17" s="29"/>
      <c r="AY17" s="362" t="str">
        <f t="shared" si="2"/>
        <v/>
      </c>
      <c r="AZ17" s="76" t="str">
        <f>TRIM(IF('3. Förpackningsdata'!R17="","",'3. Förpackningsdata'!R17))</f>
        <v/>
      </c>
      <c r="BA17" s="79" t="str">
        <f>IF(BC17="","",IF('3. Förpackningsdata'!T17="","",'3. Förpackningsdata'!T17))</f>
        <v/>
      </c>
      <c r="BB17" s="87"/>
      <c r="BC17" s="71" t="str">
        <f>IF('3. Förpackningsdata'!U17="","",'3. Förpackningsdata'!U17)</f>
        <v/>
      </c>
      <c r="BD17" s="87"/>
      <c r="BE17" s="87"/>
      <c r="BF17" s="87"/>
      <c r="BG17" s="87"/>
      <c r="BH17" s="87"/>
      <c r="BI17" s="148" t="str" cm="1">
        <f t="array" ref="BI17">_xlfn.IFS(BA17=Tabeller!$AJ$5,"P",BA17=Tabeller!$AJ$4,"L",BA17="","")</f>
        <v/>
      </c>
      <c r="BJ17" s="87"/>
      <c r="BK17" s="194" t="str">
        <f t="shared" si="3"/>
        <v/>
      </c>
      <c r="BL17" s="75" t="str">
        <f>TRIM(IF('3. Förpackningsdata'!V17="","",'3. Förpackningsdata'!V17))</f>
        <v/>
      </c>
    </row>
    <row r="18" spans="1:64" s="7" customFormat="1" ht="12.75" x14ac:dyDescent="0.2">
      <c r="A18" s="73">
        <v>14</v>
      </c>
      <c r="B18" s="73" t="str">
        <f>'APH Kategorichef'!H18</f>
        <v>Välj…</v>
      </c>
      <c r="C18" s="73" t="str">
        <f>'APH Kategorichef'!J18</f>
        <v>Välj…</v>
      </c>
      <c r="D18" s="471">
        <f>'APH Kategorichef'!D18</f>
        <v>0</v>
      </c>
      <c r="E18" s="68" t="s">
        <v>184</v>
      </c>
      <c r="F18" s="68"/>
      <c r="G18" s="69">
        <v>1</v>
      </c>
      <c r="H18" s="581">
        <f>IF('APH Kategorichef'!J18=Tabeller!$AH$4,'3. Förpackningsdata'!F18,0)</f>
        <v>0</v>
      </c>
      <c r="I18" s="581">
        <f>'1. Artikeldata Grund'!K18</f>
        <v>0</v>
      </c>
      <c r="J18" s="581">
        <f>'1. Artikeldata Grund'!M18</f>
        <v>0</v>
      </c>
      <c r="K18" s="581">
        <f>'1. Artikeldata Grund'!L18</f>
        <v>0</v>
      </c>
      <c r="L18" s="81"/>
      <c r="M18" s="68" t="s">
        <v>186</v>
      </c>
      <c r="N18" s="69" t="str">
        <f>IF('APH Kategorichef'!W18="","",'APH Kategorichef'!W18)</f>
        <v/>
      </c>
      <c r="O18" s="70" t="s">
        <v>185</v>
      </c>
      <c r="P18" s="473" t="str">
        <f>TRIM('1. Artikeldata Grund'!D18)</f>
        <v/>
      </c>
      <c r="Q18" s="472" t="str">
        <f>IF(S18="","",IF('3. Förpackningsdata'!H18="","",'3. Förpackningsdata'!H18))</f>
        <v/>
      </c>
      <c r="R18" s="35"/>
      <c r="S18" s="28" t="str">
        <f>IF('3. Förpackningsdata'!I18="","",'3. Förpackningsdata'!I18)</f>
        <v/>
      </c>
      <c r="T18" s="26"/>
      <c r="U18" s="26"/>
      <c r="V18" s="26"/>
      <c r="W18" s="26"/>
      <c r="X18" s="26"/>
      <c r="Y18" s="364" t="str" cm="1">
        <f t="array" ref="Y18">IF(AC18&lt;&gt;Tabeller!$AI$4,_xlfn.IFS(Q18=Tabeller!$AI$3,"",Q18=Tabeller!$AL$4,"C",Q18=Tabeller!$AL$5,"L",Q18=Tabeller!$AL$6,"P",Q18="",""),"1")</f>
        <v/>
      </c>
      <c r="Z18" s="29"/>
      <c r="AA18" s="362" t="str">
        <f t="shared" si="0"/>
        <v/>
      </c>
      <c r="AB18" s="76" t="str">
        <f>TRIM(IF('3. Förpackningsdata'!J18="","",'3. Förpackningsdata'!J18))</f>
        <v/>
      </c>
      <c r="AC18" s="77" t="str">
        <f>IF(AE18="","",IF('3. Förpackningsdata'!L18="","",'3. Förpackningsdata'!L18))</f>
        <v/>
      </c>
      <c r="AD18" s="71"/>
      <c r="AE18" s="69" t="str">
        <f>IF('3. Förpackningsdata'!M18="","",'3. Förpackningsdata'!M18)</f>
        <v/>
      </c>
      <c r="AF18" s="81"/>
      <c r="AG18" s="81"/>
      <c r="AH18" s="81"/>
      <c r="AI18" s="81"/>
      <c r="AJ18" s="81"/>
      <c r="AK18" s="364" t="str" cm="1">
        <f t="array" ref="AK18">_xlfn.IFS(AC18=Tabeller!$AI$4,"C",AC18=Tabeller!$AI$5,"L",AC18=Tabeller!$AI$6,"P",AC18="","")</f>
        <v/>
      </c>
      <c r="AL18" s="71"/>
      <c r="AM18" s="363" t="str">
        <f t="shared" si="1"/>
        <v/>
      </c>
      <c r="AN18" s="75" t="str">
        <f>TRIM(IF('3. Förpackningsdata'!N18="","",'3. Förpackningsdata'!N18))</f>
        <v/>
      </c>
      <c r="AO18" s="78" t="str">
        <f>IF(AQ18="","",IF('3. Förpackningsdata'!P18="","",'3. Förpackningsdata'!P18))</f>
        <v/>
      </c>
      <c r="AP18" s="29"/>
      <c r="AQ18" s="28" t="str">
        <f>IF('3. Förpackningsdata'!Q18="","",'3. Förpackningsdata'!Q18)</f>
        <v/>
      </c>
      <c r="AR18" s="26"/>
      <c r="AS18" s="26"/>
      <c r="AT18" s="26"/>
      <c r="AU18" s="26"/>
      <c r="AV18" s="26"/>
      <c r="AW18" s="364" t="str" cm="1">
        <f t="array" ref="AW18">_xlfn.IFS(AO18=Tabeller!$AJ$5,"P",AO18=Tabeller!$AJ$4,"L",AO18="","")</f>
        <v/>
      </c>
      <c r="AX18" s="29"/>
      <c r="AY18" s="362" t="str">
        <f t="shared" si="2"/>
        <v/>
      </c>
      <c r="AZ18" s="76" t="str">
        <f>TRIM(IF('3. Förpackningsdata'!R18="","",'3. Förpackningsdata'!R18))</f>
        <v/>
      </c>
      <c r="BA18" s="79" t="str">
        <f>IF(BC18="","",IF('3. Förpackningsdata'!T18="","",'3. Förpackningsdata'!T18))</f>
        <v/>
      </c>
      <c r="BB18" s="87"/>
      <c r="BC18" s="71" t="str">
        <f>IF('3. Förpackningsdata'!U18="","",'3. Förpackningsdata'!U18)</f>
        <v/>
      </c>
      <c r="BD18" s="87"/>
      <c r="BE18" s="87"/>
      <c r="BF18" s="87"/>
      <c r="BG18" s="87"/>
      <c r="BH18" s="87"/>
      <c r="BI18" s="148" t="str" cm="1">
        <f t="array" ref="BI18">_xlfn.IFS(BA18=Tabeller!$AJ$5,"P",BA18=Tabeller!$AJ$4,"L",BA18="","")</f>
        <v/>
      </c>
      <c r="BJ18" s="87"/>
      <c r="BK18" s="194" t="str">
        <f t="shared" si="3"/>
        <v/>
      </c>
      <c r="BL18" s="75" t="str">
        <f>TRIM(IF('3. Förpackningsdata'!V18="","",'3. Förpackningsdata'!V18))</f>
        <v/>
      </c>
    </row>
    <row r="19" spans="1:64" s="7" customFormat="1" ht="12.75" x14ac:dyDescent="0.2">
      <c r="A19" s="73">
        <v>15</v>
      </c>
      <c r="B19" s="73" t="str">
        <f>'APH Kategorichef'!H19</f>
        <v>Välj…</v>
      </c>
      <c r="C19" s="73" t="str">
        <f>'APH Kategorichef'!J19</f>
        <v>Välj…</v>
      </c>
      <c r="D19" s="471">
        <f>'APH Kategorichef'!D19</f>
        <v>0</v>
      </c>
      <c r="E19" s="68" t="s">
        <v>184</v>
      </c>
      <c r="F19" s="68"/>
      <c r="G19" s="69">
        <v>1</v>
      </c>
      <c r="H19" s="581">
        <f>IF('APH Kategorichef'!J19=Tabeller!$AH$4,'3. Förpackningsdata'!F19,0)</f>
        <v>0</v>
      </c>
      <c r="I19" s="581">
        <f>'1. Artikeldata Grund'!K19</f>
        <v>0</v>
      </c>
      <c r="J19" s="581">
        <f>'1. Artikeldata Grund'!M19</f>
        <v>0</v>
      </c>
      <c r="K19" s="581">
        <f>'1. Artikeldata Grund'!L19</f>
        <v>0</v>
      </c>
      <c r="L19" s="81"/>
      <c r="M19" s="68" t="s">
        <v>186</v>
      </c>
      <c r="N19" s="69" t="str">
        <f>IF('APH Kategorichef'!W19="","",'APH Kategorichef'!W19)</f>
        <v/>
      </c>
      <c r="O19" s="70" t="s">
        <v>185</v>
      </c>
      <c r="P19" s="473" t="str">
        <f>TRIM('1. Artikeldata Grund'!D19)</f>
        <v/>
      </c>
      <c r="Q19" s="472" t="str">
        <f>IF(S19="","",IF('3. Förpackningsdata'!H19="","",'3. Förpackningsdata'!H19))</f>
        <v/>
      </c>
      <c r="R19" s="35"/>
      <c r="S19" s="28" t="str">
        <f>IF('3. Förpackningsdata'!I19="","",'3. Förpackningsdata'!I19)</f>
        <v/>
      </c>
      <c r="T19" s="26"/>
      <c r="U19" s="26"/>
      <c r="V19" s="26"/>
      <c r="W19" s="26"/>
      <c r="X19" s="26"/>
      <c r="Y19" s="364" t="str" cm="1">
        <f t="array" ref="Y19">IF(AC19&lt;&gt;Tabeller!$AI$4,_xlfn.IFS(Q19=Tabeller!$AI$3,"",Q19=Tabeller!$AL$4,"C",Q19=Tabeller!$AL$5,"L",Q19=Tabeller!$AL$6,"P",Q19="",""),"1")</f>
        <v/>
      </c>
      <c r="Z19" s="29"/>
      <c r="AA19" s="362" t="str">
        <f t="shared" si="0"/>
        <v/>
      </c>
      <c r="AB19" s="76" t="str">
        <f>TRIM(IF('3. Förpackningsdata'!J19="","",'3. Förpackningsdata'!J19))</f>
        <v/>
      </c>
      <c r="AC19" s="77" t="str">
        <f>IF(AE19="","",IF('3. Förpackningsdata'!L19="","",'3. Förpackningsdata'!L19))</f>
        <v/>
      </c>
      <c r="AD19" s="71"/>
      <c r="AE19" s="69" t="str">
        <f>IF('3. Förpackningsdata'!M19="","",'3. Förpackningsdata'!M19)</f>
        <v/>
      </c>
      <c r="AF19" s="81"/>
      <c r="AG19" s="81"/>
      <c r="AH19" s="81"/>
      <c r="AI19" s="81"/>
      <c r="AJ19" s="81"/>
      <c r="AK19" s="364" t="str" cm="1">
        <f t="array" ref="AK19">_xlfn.IFS(AC19=Tabeller!$AI$4,"C",AC19=Tabeller!$AI$5,"L",AC19=Tabeller!$AI$6,"P",AC19="","")</f>
        <v/>
      </c>
      <c r="AL19" s="71"/>
      <c r="AM19" s="363" t="str">
        <f t="shared" si="1"/>
        <v/>
      </c>
      <c r="AN19" s="75" t="str">
        <f>TRIM(IF('3. Förpackningsdata'!N19="","",'3. Förpackningsdata'!N19))</f>
        <v/>
      </c>
      <c r="AO19" s="78" t="str">
        <f>IF(AQ19="","",IF('3. Förpackningsdata'!P19="","",'3. Förpackningsdata'!P19))</f>
        <v/>
      </c>
      <c r="AP19" s="29"/>
      <c r="AQ19" s="28" t="str">
        <f>IF('3. Förpackningsdata'!Q19="","",'3. Förpackningsdata'!Q19)</f>
        <v/>
      </c>
      <c r="AR19" s="26"/>
      <c r="AS19" s="26"/>
      <c r="AT19" s="26"/>
      <c r="AU19" s="26"/>
      <c r="AV19" s="26"/>
      <c r="AW19" s="364" t="str" cm="1">
        <f t="array" ref="AW19">_xlfn.IFS(AO19=Tabeller!$AJ$5,"P",AO19=Tabeller!$AJ$4,"L",AO19="","")</f>
        <v/>
      </c>
      <c r="AX19" s="29"/>
      <c r="AY19" s="362" t="str">
        <f t="shared" si="2"/>
        <v/>
      </c>
      <c r="AZ19" s="76" t="str">
        <f>TRIM(IF('3. Förpackningsdata'!R19="","",'3. Förpackningsdata'!R19))</f>
        <v/>
      </c>
      <c r="BA19" s="79" t="str">
        <f>IF(BC19="","",IF('3. Förpackningsdata'!T19="","",'3. Förpackningsdata'!T19))</f>
        <v/>
      </c>
      <c r="BB19" s="87"/>
      <c r="BC19" s="71" t="str">
        <f>IF('3. Förpackningsdata'!U19="","",'3. Förpackningsdata'!U19)</f>
        <v/>
      </c>
      <c r="BD19" s="87"/>
      <c r="BE19" s="87"/>
      <c r="BF19" s="87"/>
      <c r="BG19" s="87"/>
      <c r="BH19" s="87"/>
      <c r="BI19" s="148" t="str" cm="1">
        <f t="array" ref="BI19">_xlfn.IFS(BA19=Tabeller!$AJ$5,"P",BA19=Tabeller!$AJ$4,"L",BA19="","")</f>
        <v/>
      </c>
      <c r="BJ19" s="87"/>
      <c r="BK19" s="194" t="str">
        <f t="shared" si="3"/>
        <v/>
      </c>
      <c r="BL19" s="75" t="str">
        <f>TRIM(IF('3. Förpackningsdata'!V19="","",'3. Förpackningsdata'!V19))</f>
        <v/>
      </c>
    </row>
    <row r="20" spans="1:64" s="7" customFormat="1" ht="12.75" x14ac:dyDescent="0.2">
      <c r="A20" s="73">
        <v>16</v>
      </c>
      <c r="B20" s="73" t="str">
        <f>'APH Kategorichef'!H20</f>
        <v>Välj…</v>
      </c>
      <c r="C20" s="73" t="str">
        <f>'APH Kategorichef'!J20</f>
        <v>Välj…</v>
      </c>
      <c r="D20" s="471">
        <f>'APH Kategorichef'!D20</f>
        <v>0</v>
      </c>
      <c r="E20" s="68" t="s">
        <v>184</v>
      </c>
      <c r="F20" s="68"/>
      <c r="G20" s="69">
        <v>1</v>
      </c>
      <c r="H20" s="581">
        <f>IF('APH Kategorichef'!J20=Tabeller!$AH$4,'3. Förpackningsdata'!F20,0)</f>
        <v>0</v>
      </c>
      <c r="I20" s="581">
        <f>'1. Artikeldata Grund'!K20</f>
        <v>0</v>
      </c>
      <c r="J20" s="581">
        <f>'1. Artikeldata Grund'!M20</f>
        <v>0</v>
      </c>
      <c r="K20" s="581">
        <f>'1. Artikeldata Grund'!L20</f>
        <v>0</v>
      </c>
      <c r="L20" s="81"/>
      <c r="M20" s="68" t="s">
        <v>186</v>
      </c>
      <c r="N20" s="69" t="str">
        <f>IF('APH Kategorichef'!W20="","",'APH Kategorichef'!W20)</f>
        <v/>
      </c>
      <c r="O20" s="70" t="s">
        <v>185</v>
      </c>
      <c r="P20" s="473" t="str">
        <f>TRIM('1. Artikeldata Grund'!D20)</f>
        <v/>
      </c>
      <c r="Q20" s="472" t="str">
        <f>IF(S20="","",IF('3. Förpackningsdata'!H20="","",'3. Förpackningsdata'!H20))</f>
        <v/>
      </c>
      <c r="R20" s="35"/>
      <c r="S20" s="28" t="str">
        <f>IF('3. Förpackningsdata'!I20="","",'3. Förpackningsdata'!I20)</f>
        <v/>
      </c>
      <c r="T20" s="26"/>
      <c r="U20" s="26"/>
      <c r="V20" s="26"/>
      <c r="W20" s="26"/>
      <c r="X20" s="26"/>
      <c r="Y20" s="364" t="str" cm="1">
        <f t="array" ref="Y20">IF(AC20&lt;&gt;Tabeller!$AI$4,_xlfn.IFS(Q20=Tabeller!$AI$3,"",Q20=Tabeller!$AL$4,"C",Q20=Tabeller!$AL$5,"L",Q20=Tabeller!$AL$6,"P",Q20="",""),"1")</f>
        <v/>
      </c>
      <c r="Z20" s="29"/>
      <c r="AA20" s="362" t="str">
        <f t="shared" si="0"/>
        <v/>
      </c>
      <c r="AB20" s="76" t="str">
        <f>TRIM(IF('3. Förpackningsdata'!J20="","",'3. Förpackningsdata'!J20))</f>
        <v/>
      </c>
      <c r="AC20" s="77" t="str">
        <f>IF(AE20="","",IF('3. Förpackningsdata'!L20="","",'3. Förpackningsdata'!L20))</f>
        <v/>
      </c>
      <c r="AD20" s="71"/>
      <c r="AE20" s="69" t="str">
        <f>IF('3. Förpackningsdata'!M20="","",'3. Förpackningsdata'!M20)</f>
        <v/>
      </c>
      <c r="AF20" s="81"/>
      <c r="AG20" s="81"/>
      <c r="AH20" s="81"/>
      <c r="AI20" s="81"/>
      <c r="AJ20" s="81"/>
      <c r="AK20" s="364" t="str" cm="1">
        <f t="array" ref="AK20">_xlfn.IFS(AC20=Tabeller!$AI$4,"C",AC20=Tabeller!$AI$5,"L",AC20=Tabeller!$AI$6,"P",AC20="","")</f>
        <v/>
      </c>
      <c r="AL20" s="71"/>
      <c r="AM20" s="363" t="str">
        <f t="shared" si="1"/>
        <v/>
      </c>
      <c r="AN20" s="75" t="str">
        <f>TRIM(IF('3. Förpackningsdata'!N20="","",'3. Förpackningsdata'!N20))</f>
        <v/>
      </c>
      <c r="AO20" s="78" t="str">
        <f>IF(AQ20="","",IF('3. Förpackningsdata'!P20="","",'3. Förpackningsdata'!P20))</f>
        <v/>
      </c>
      <c r="AP20" s="29"/>
      <c r="AQ20" s="28" t="str">
        <f>IF('3. Förpackningsdata'!Q20="","",'3. Förpackningsdata'!Q20)</f>
        <v/>
      </c>
      <c r="AR20" s="26"/>
      <c r="AS20" s="26"/>
      <c r="AT20" s="26"/>
      <c r="AU20" s="26"/>
      <c r="AV20" s="26"/>
      <c r="AW20" s="364" t="str" cm="1">
        <f t="array" ref="AW20">_xlfn.IFS(AO20=Tabeller!$AJ$5,"P",AO20=Tabeller!$AJ$4,"L",AO20="","")</f>
        <v/>
      </c>
      <c r="AX20" s="29"/>
      <c r="AY20" s="362" t="str">
        <f t="shared" si="2"/>
        <v/>
      </c>
      <c r="AZ20" s="76" t="str">
        <f>TRIM(IF('3. Förpackningsdata'!R20="","",'3. Förpackningsdata'!R20))</f>
        <v/>
      </c>
      <c r="BA20" s="79" t="str">
        <f>IF(BC20="","",IF('3. Förpackningsdata'!T20="","",'3. Förpackningsdata'!T20))</f>
        <v/>
      </c>
      <c r="BB20" s="87"/>
      <c r="BC20" s="71" t="str">
        <f>IF('3. Förpackningsdata'!U20="","",'3. Förpackningsdata'!U20)</f>
        <v/>
      </c>
      <c r="BD20" s="87"/>
      <c r="BE20" s="87"/>
      <c r="BF20" s="87"/>
      <c r="BG20" s="87"/>
      <c r="BH20" s="87"/>
      <c r="BI20" s="148" t="str" cm="1">
        <f t="array" ref="BI20">_xlfn.IFS(BA20=Tabeller!$AJ$5,"P",BA20=Tabeller!$AJ$4,"L",BA20="","")</f>
        <v/>
      </c>
      <c r="BJ20" s="87"/>
      <c r="BK20" s="194" t="str">
        <f t="shared" si="3"/>
        <v/>
      </c>
      <c r="BL20" s="75" t="str">
        <f>TRIM(IF('3. Förpackningsdata'!V20="","",'3. Förpackningsdata'!V20))</f>
        <v/>
      </c>
    </row>
    <row r="21" spans="1:64" s="7" customFormat="1" ht="12.75" x14ac:dyDescent="0.2">
      <c r="A21" s="73">
        <v>17</v>
      </c>
      <c r="B21" s="73" t="str">
        <f>'APH Kategorichef'!H21</f>
        <v>Välj…</v>
      </c>
      <c r="C21" s="73" t="str">
        <f>'APH Kategorichef'!J21</f>
        <v>Välj…</v>
      </c>
      <c r="D21" s="471">
        <f>'APH Kategorichef'!D21</f>
        <v>0</v>
      </c>
      <c r="E21" s="68" t="s">
        <v>184</v>
      </c>
      <c r="F21" s="68"/>
      <c r="G21" s="69">
        <v>1</v>
      </c>
      <c r="H21" s="581">
        <f>IF('APH Kategorichef'!J21=Tabeller!$AH$4,'3. Förpackningsdata'!F21,0)</f>
        <v>0</v>
      </c>
      <c r="I21" s="581">
        <f>'1. Artikeldata Grund'!K21</f>
        <v>0</v>
      </c>
      <c r="J21" s="581">
        <f>'1. Artikeldata Grund'!M21</f>
        <v>0</v>
      </c>
      <c r="K21" s="581">
        <f>'1. Artikeldata Grund'!L21</f>
        <v>0</v>
      </c>
      <c r="L21" s="81"/>
      <c r="M21" s="68" t="s">
        <v>186</v>
      </c>
      <c r="N21" s="69" t="str">
        <f>IF('APH Kategorichef'!W21="","",'APH Kategorichef'!W21)</f>
        <v/>
      </c>
      <c r="O21" s="70" t="s">
        <v>185</v>
      </c>
      <c r="P21" s="473" t="str">
        <f>TRIM('1. Artikeldata Grund'!D21)</f>
        <v/>
      </c>
      <c r="Q21" s="472" t="str">
        <f>IF(S21="","",IF('3. Förpackningsdata'!H21="","",'3. Förpackningsdata'!H21))</f>
        <v/>
      </c>
      <c r="R21" s="35"/>
      <c r="S21" s="28" t="str">
        <f>IF('3. Förpackningsdata'!I21="","",'3. Förpackningsdata'!I21)</f>
        <v/>
      </c>
      <c r="T21" s="26"/>
      <c r="U21" s="26"/>
      <c r="V21" s="26"/>
      <c r="W21" s="26"/>
      <c r="X21" s="26"/>
      <c r="Y21" s="364" t="str" cm="1">
        <f t="array" ref="Y21">IF(AC21&lt;&gt;Tabeller!$AI$4,_xlfn.IFS(Q21=Tabeller!$AI$3,"",Q21=Tabeller!$AL$4,"C",Q21=Tabeller!$AL$5,"L",Q21=Tabeller!$AL$6,"P",Q21="",""),"1")</f>
        <v/>
      </c>
      <c r="Z21" s="29"/>
      <c r="AA21" s="362" t="str">
        <f t="shared" si="0"/>
        <v/>
      </c>
      <c r="AB21" s="76" t="str">
        <f>TRIM(IF('3. Förpackningsdata'!J21="","",'3. Förpackningsdata'!J21))</f>
        <v/>
      </c>
      <c r="AC21" s="77" t="str">
        <f>IF(AE21="","",IF('3. Förpackningsdata'!L21="","",'3. Förpackningsdata'!L21))</f>
        <v/>
      </c>
      <c r="AD21" s="71"/>
      <c r="AE21" s="69" t="str">
        <f>IF('3. Förpackningsdata'!M21="","",'3. Förpackningsdata'!M21)</f>
        <v/>
      </c>
      <c r="AF21" s="81"/>
      <c r="AG21" s="81"/>
      <c r="AH21" s="81"/>
      <c r="AI21" s="81"/>
      <c r="AJ21" s="81"/>
      <c r="AK21" s="364" t="str" cm="1">
        <f t="array" ref="AK21">_xlfn.IFS(AC21=Tabeller!$AI$4,"C",AC21=Tabeller!$AI$5,"L",AC21=Tabeller!$AI$6,"P",AC21="","")</f>
        <v/>
      </c>
      <c r="AL21" s="71"/>
      <c r="AM21" s="363" t="str">
        <f t="shared" si="1"/>
        <v/>
      </c>
      <c r="AN21" s="75" t="str">
        <f>TRIM(IF('3. Förpackningsdata'!N21="","",'3. Förpackningsdata'!N21))</f>
        <v/>
      </c>
      <c r="AO21" s="78" t="str">
        <f>IF(AQ21="","",IF('3. Förpackningsdata'!P21="","",'3. Förpackningsdata'!P21))</f>
        <v/>
      </c>
      <c r="AP21" s="29"/>
      <c r="AQ21" s="28" t="str">
        <f>IF('3. Förpackningsdata'!Q21="","",'3. Förpackningsdata'!Q21)</f>
        <v/>
      </c>
      <c r="AR21" s="26"/>
      <c r="AS21" s="26"/>
      <c r="AT21" s="26"/>
      <c r="AU21" s="26"/>
      <c r="AV21" s="26"/>
      <c r="AW21" s="364" t="str" cm="1">
        <f t="array" ref="AW21">_xlfn.IFS(AO21=Tabeller!$AJ$5,"P",AO21=Tabeller!$AJ$4,"L",AO21="","")</f>
        <v/>
      </c>
      <c r="AX21" s="29"/>
      <c r="AY21" s="362" t="str">
        <f t="shared" si="2"/>
        <v/>
      </c>
      <c r="AZ21" s="76" t="str">
        <f>TRIM(IF('3. Förpackningsdata'!R21="","",'3. Förpackningsdata'!R21))</f>
        <v/>
      </c>
      <c r="BA21" s="79" t="str">
        <f>IF(BC21="","",IF('3. Förpackningsdata'!T21="","",'3. Förpackningsdata'!T21))</f>
        <v/>
      </c>
      <c r="BB21" s="87"/>
      <c r="BC21" s="71" t="str">
        <f>IF('3. Förpackningsdata'!U21="","",'3. Förpackningsdata'!U21)</f>
        <v/>
      </c>
      <c r="BD21" s="87"/>
      <c r="BE21" s="87"/>
      <c r="BF21" s="87"/>
      <c r="BG21" s="87"/>
      <c r="BH21" s="87"/>
      <c r="BI21" s="148" t="str" cm="1">
        <f t="array" ref="BI21">_xlfn.IFS(BA21=Tabeller!$AJ$5,"P",BA21=Tabeller!$AJ$4,"L",BA21="","")</f>
        <v/>
      </c>
      <c r="BJ21" s="87"/>
      <c r="BK21" s="194" t="str">
        <f t="shared" si="3"/>
        <v/>
      </c>
      <c r="BL21" s="75" t="str">
        <f>TRIM(IF('3. Förpackningsdata'!V21="","",'3. Förpackningsdata'!V21))</f>
        <v/>
      </c>
    </row>
    <row r="22" spans="1:64" s="7" customFormat="1" ht="12.75" x14ac:dyDescent="0.2">
      <c r="A22" s="73">
        <v>18</v>
      </c>
      <c r="B22" s="73" t="str">
        <f>'APH Kategorichef'!H22</f>
        <v>Välj…</v>
      </c>
      <c r="C22" s="73" t="str">
        <f>'APH Kategorichef'!J22</f>
        <v>Välj…</v>
      </c>
      <c r="D22" s="471">
        <f>'APH Kategorichef'!D22</f>
        <v>0</v>
      </c>
      <c r="E22" s="68" t="s">
        <v>184</v>
      </c>
      <c r="F22" s="68"/>
      <c r="G22" s="69">
        <v>1</v>
      </c>
      <c r="H22" s="581">
        <f>IF('APH Kategorichef'!J22=Tabeller!$AH$4,'3. Förpackningsdata'!F22,0)</f>
        <v>0</v>
      </c>
      <c r="I22" s="581">
        <f>'1. Artikeldata Grund'!K22</f>
        <v>0</v>
      </c>
      <c r="J22" s="581">
        <f>'1. Artikeldata Grund'!M22</f>
        <v>0</v>
      </c>
      <c r="K22" s="581">
        <f>'1. Artikeldata Grund'!L22</f>
        <v>0</v>
      </c>
      <c r="L22" s="81"/>
      <c r="M22" s="68" t="s">
        <v>186</v>
      </c>
      <c r="N22" s="69" t="str">
        <f>IF('APH Kategorichef'!W22="","",'APH Kategorichef'!W22)</f>
        <v/>
      </c>
      <c r="O22" s="70" t="s">
        <v>185</v>
      </c>
      <c r="P22" s="473" t="str">
        <f>TRIM('1. Artikeldata Grund'!D22)</f>
        <v/>
      </c>
      <c r="Q22" s="472" t="str">
        <f>IF(S22="","",IF('3. Förpackningsdata'!H22="","",'3. Förpackningsdata'!H22))</f>
        <v/>
      </c>
      <c r="R22" s="35"/>
      <c r="S22" s="28" t="str">
        <f>IF('3. Förpackningsdata'!I22="","",'3. Förpackningsdata'!I22)</f>
        <v/>
      </c>
      <c r="T22" s="26"/>
      <c r="U22" s="26"/>
      <c r="V22" s="26"/>
      <c r="W22" s="26"/>
      <c r="X22" s="26"/>
      <c r="Y22" s="364" t="str" cm="1">
        <f t="array" ref="Y22">IF(AC22&lt;&gt;Tabeller!$AI$4,_xlfn.IFS(Q22=Tabeller!$AI$3,"",Q22=Tabeller!$AL$4,"C",Q22=Tabeller!$AL$5,"L",Q22=Tabeller!$AL$6,"P",Q22="",""),"1")</f>
        <v/>
      </c>
      <c r="Z22" s="29"/>
      <c r="AA22" s="362" t="str">
        <f t="shared" si="0"/>
        <v/>
      </c>
      <c r="AB22" s="76" t="str">
        <f>TRIM(IF('3. Förpackningsdata'!J22="","",'3. Förpackningsdata'!J22))</f>
        <v/>
      </c>
      <c r="AC22" s="77" t="str">
        <f>IF(AE22="","",IF('3. Förpackningsdata'!L22="","",'3. Förpackningsdata'!L22))</f>
        <v/>
      </c>
      <c r="AD22" s="71"/>
      <c r="AE22" s="69" t="str">
        <f>IF('3. Förpackningsdata'!M22="","",'3. Förpackningsdata'!M22)</f>
        <v/>
      </c>
      <c r="AF22" s="81"/>
      <c r="AG22" s="81"/>
      <c r="AH22" s="81"/>
      <c r="AI22" s="81"/>
      <c r="AJ22" s="81"/>
      <c r="AK22" s="364" t="str" cm="1">
        <f t="array" ref="AK22">_xlfn.IFS(AC22=Tabeller!$AI$4,"C",AC22=Tabeller!$AI$5,"L",AC22=Tabeller!$AI$6,"P",AC22="","")</f>
        <v/>
      </c>
      <c r="AL22" s="71"/>
      <c r="AM22" s="363" t="str">
        <f t="shared" si="1"/>
        <v/>
      </c>
      <c r="AN22" s="75" t="str">
        <f>TRIM(IF('3. Förpackningsdata'!N22="","",'3. Förpackningsdata'!N22))</f>
        <v/>
      </c>
      <c r="AO22" s="78" t="str">
        <f>IF(AQ22="","",IF('3. Förpackningsdata'!P22="","",'3. Förpackningsdata'!P22))</f>
        <v/>
      </c>
      <c r="AP22" s="29"/>
      <c r="AQ22" s="28" t="str">
        <f>IF('3. Förpackningsdata'!Q22="","",'3. Förpackningsdata'!Q22)</f>
        <v/>
      </c>
      <c r="AR22" s="26"/>
      <c r="AS22" s="26"/>
      <c r="AT22" s="26"/>
      <c r="AU22" s="26"/>
      <c r="AV22" s="26"/>
      <c r="AW22" s="364" t="str" cm="1">
        <f t="array" ref="AW22">_xlfn.IFS(AO22=Tabeller!$AJ$5,"P",AO22=Tabeller!$AJ$4,"L",AO22="","")</f>
        <v/>
      </c>
      <c r="AX22" s="29"/>
      <c r="AY22" s="362" t="str">
        <f t="shared" si="2"/>
        <v/>
      </c>
      <c r="AZ22" s="76" t="str">
        <f>TRIM(IF('3. Förpackningsdata'!R22="","",'3. Förpackningsdata'!R22))</f>
        <v/>
      </c>
      <c r="BA22" s="79" t="str">
        <f>IF(BC22="","",IF('3. Förpackningsdata'!T22="","",'3. Förpackningsdata'!T22))</f>
        <v/>
      </c>
      <c r="BB22" s="87"/>
      <c r="BC22" s="71" t="str">
        <f>IF('3. Förpackningsdata'!U22="","",'3. Förpackningsdata'!U22)</f>
        <v/>
      </c>
      <c r="BD22" s="87"/>
      <c r="BE22" s="87"/>
      <c r="BF22" s="87"/>
      <c r="BG22" s="87"/>
      <c r="BH22" s="87"/>
      <c r="BI22" s="148" t="str" cm="1">
        <f t="array" ref="BI22">_xlfn.IFS(BA22=Tabeller!$AJ$5,"P",BA22=Tabeller!$AJ$4,"L",BA22="","")</f>
        <v/>
      </c>
      <c r="BJ22" s="87"/>
      <c r="BK22" s="194" t="str">
        <f t="shared" si="3"/>
        <v/>
      </c>
      <c r="BL22" s="75" t="str">
        <f>TRIM(IF('3. Förpackningsdata'!V22="","",'3. Förpackningsdata'!V22))</f>
        <v/>
      </c>
    </row>
    <row r="23" spans="1:64" s="7" customFormat="1" ht="12.75" x14ac:dyDescent="0.2">
      <c r="A23" s="73">
        <v>19</v>
      </c>
      <c r="B23" s="73" t="str">
        <f>'APH Kategorichef'!H23</f>
        <v>Välj…</v>
      </c>
      <c r="C23" s="73" t="str">
        <f>'APH Kategorichef'!J23</f>
        <v>Välj…</v>
      </c>
      <c r="D23" s="471">
        <f>'APH Kategorichef'!D23</f>
        <v>0</v>
      </c>
      <c r="E23" s="68" t="s">
        <v>184</v>
      </c>
      <c r="F23" s="68"/>
      <c r="G23" s="69">
        <v>1</v>
      </c>
      <c r="H23" s="581">
        <f>IF('APH Kategorichef'!J23=Tabeller!$AH$4,'3. Förpackningsdata'!F23,0)</f>
        <v>0</v>
      </c>
      <c r="I23" s="581">
        <f>'1. Artikeldata Grund'!K23</f>
        <v>0</v>
      </c>
      <c r="J23" s="581">
        <f>'1. Artikeldata Grund'!M23</f>
        <v>0</v>
      </c>
      <c r="K23" s="581">
        <f>'1. Artikeldata Grund'!L23</f>
        <v>0</v>
      </c>
      <c r="L23" s="81"/>
      <c r="M23" s="68" t="s">
        <v>186</v>
      </c>
      <c r="N23" s="69" t="str">
        <f>IF('APH Kategorichef'!W23="","",'APH Kategorichef'!W23)</f>
        <v/>
      </c>
      <c r="O23" s="70" t="s">
        <v>185</v>
      </c>
      <c r="P23" s="473" t="str">
        <f>TRIM('1. Artikeldata Grund'!D23)</f>
        <v/>
      </c>
      <c r="Q23" s="472" t="str">
        <f>IF(S23="","",IF('3. Förpackningsdata'!H23="","",'3. Förpackningsdata'!H23))</f>
        <v/>
      </c>
      <c r="R23" s="35"/>
      <c r="S23" s="28" t="str">
        <f>IF('3. Förpackningsdata'!I23="","",'3. Förpackningsdata'!I23)</f>
        <v/>
      </c>
      <c r="T23" s="26"/>
      <c r="U23" s="26"/>
      <c r="V23" s="26"/>
      <c r="W23" s="26"/>
      <c r="X23" s="26"/>
      <c r="Y23" s="364" t="str" cm="1">
        <f t="array" ref="Y23">IF(AC23&lt;&gt;Tabeller!$AI$4,_xlfn.IFS(Q23=Tabeller!$AI$3,"",Q23=Tabeller!$AL$4,"C",Q23=Tabeller!$AL$5,"L",Q23=Tabeller!$AL$6,"P",Q23="",""),"1")</f>
        <v/>
      </c>
      <c r="Z23" s="29"/>
      <c r="AA23" s="362" t="str">
        <f t="shared" si="0"/>
        <v/>
      </c>
      <c r="AB23" s="76" t="str">
        <f>TRIM(IF('3. Förpackningsdata'!J23="","",'3. Förpackningsdata'!J23))</f>
        <v/>
      </c>
      <c r="AC23" s="77" t="str">
        <f>IF(AE23="","",IF('3. Förpackningsdata'!L23="","",'3. Förpackningsdata'!L23))</f>
        <v/>
      </c>
      <c r="AD23" s="71"/>
      <c r="AE23" s="69" t="str">
        <f>IF('3. Förpackningsdata'!M23="","",'3. Förpackningsdata'!M23)</f>
        <v/>
      </c>
      <c r="AF23" s="81"/>
      <c r="AG23" s="81"/>
      <c r="AH23" s="81"/>
      <c r="AI23" s="81"/>
      <c r="AJ23" s="81"/>
      <c r="AK23" s="364" t="str" cm="1">
        <f t="array" ref="AK23">_xlfn.IFS(AC23=Tabeller!$AI$4,"C",AC23=Tabeller!$AI$5,"L",AC23=Tabeller!$AI$6,"P",AC23="","")</f>
        <v/>
      </c>
      <c r="AL23" s="71"/>
      <c r="AM23" s="363" t="str">
        <f t="shared" si="1"/>
        <v/>
      </c>
      <c r="AN23" s="75" t="str">
        <f>TRIM(IF('3. Förpackningsdata'!N23="","",'3. Förpackningsdata'!N23))</f>
        <v/>
      </c>
      <c r="AO23" s="78" t="str">
        <f>IF(AQ23="","",IF('3. Förpackningsdata'!P23="","",'3. Förpackningsdata'!P23))</f>
        <v/>
      </c>
      <c r="AP23" s="29"/>
      <c r="AQ23" s="28" t="str">
        <f>IF('3. Förpackningsdata'!Q23="","",'3. Förpackningsdata'!Q23)</f>
        <v/>
      </c>
      <c r="AR23" s="26"/>
      <c r="AS23" s="26"/>
      <c r="AT23" s="26"/>
      <c r="AU23" s="26"/>
      <c r="AV23" s="26"/>
      <c r="AW23" s="364" t="str" cm="1">
        <f t="array" ref="AW23">_xlfn.IFS(AO23=Tabeller!$AJ$5,"P",AO23=Tabeller!$AJ$4,"L",AO23="","")</f>
        <v/>
      </c>
      <c r="AX23" s="29"/>
      <c r="AY23" s="362" t="str">
        <f t="shared" si="2"/>
        <v/>
      </c>
      <c r="AZ23" s="76" t="str">
        <f>TRIM(IF('3. Förpackningsdata'!R23="","",'3. Förpackningsdata'!R23))</f>
        <v/>
      </c>
      <c r="BA23" s="79" t="str">
        <f>IF(BC23="","",IF('3. Förpackningsdata'!T23="","",'3. Förpackningsdata'!T23))</f>
        <v/>
      </c>
      <c r="BB23" s="87"/>
      <c r="BC23" s="71" t="str">
        <f>IF('3. Förpackningsdata'!U23="","",'3. Förpackningsdata'!U23)</f>
        <v/>
      </c>
      <c r="BD23" s="87"/>
      <c r="BE23" s="87"/>
      <c r="BF23" s="87"/>
      <c r="BG23" s="87"/>
      <c r="BH23" s="87"/>
      <c r="BI23" s="148" t="str" cm="1">
        <f t="array" ref="BI23">_xlfn.IFS(BA23=Tabeller!$AJ$5,"P",BA23=Tabeller!$AJ$4,"L",BA23="","")</f>
        <v/>
      </c>
      <c r="BJ23" s="87"/>
      <c r="BK23" s="194" t="str">
        <f t="shared" si="3"/>
        <v/>
      </c>
      <c r="BL23" s="75" t="str">
        <f>TRIM(IF('3. Förpackningsdata'!V23="","",'3. Förpackningsdata'!V23))</f>
        <v/>
      </c>
    </row>
    <row r="24" spans="1:64" s="7" customFormat="1" ht="12.75" x14ac:dyDescent="0.2">
      <c r="A24" s="73">
        <v>20</v>
      </c>
      <c r="B24" s="73" t="str">
        <f>'APH Kategorichef'!H24</f>
        <v>Välj…</v>
      </c>
      <c r="C24" s="73" t="str">
        <f>'APH Kategorichef'!J24</f>
        <v>Välj…</v>
      </c>
      <c r="D24" s="471">
        <f>'APH Kategorichef'!D24</f>
        <v>0</v>
      </c>
      <c r="E24" s="68" t="s">
        <v>184</v>
      </c>
      <c r="F24" s="68"/>
      <c r="G24" s="69">
        <v>1</v>
      </c>
      <c r="H24" s="581">
        <f>IF('APH Kategorichef'!J24=Tabeller!$AH$4,'3. Förpackningsdata'!F24,0)</f>
        <v>0</v>
      </c>
      <c r="I24" s="581">
        <f>'1. Artikeldata Grund'!K24</f>
        <v>0</v>
      </c>
      <c r="J24" s="581">
        <f>'1. Artikeldata Grund'!M24</f>
        <v>0</v>
      </c>
      <c r="K24" s="581">
        <f>'1. Artikeldata Grund'!L24</f>
        <v>0</v>
      </c>
      <c r="L24" s="81"/>
      <c r="M24" s="68" t="s">
        <v>186</v>
      </c>
      <c r="N24" s="69" t="str">
        <f>IF('APH Kategorichef'!W24="","",'APH Kategorichef'!W24)</f>
        <v/>
      </c>
      <c r="O24" s="70" t="s">
        <v>185</v>
      </c>
      <c r="P24" s="473" t="str">
        <f>TRIM('1. Artikeldata Grund'!D24)</f>
        <v/>
      </c>
      <c r="Q24" s="472" t="str">
        <f>IF(S24="","",IF('3. Förpackningsdata'!H24="","",'3. Förpackningsdata'!H24))</f>
        <v/>
      </c>
      <c r="R24" s="35"/>
      <c r="S24" s="28" t="str">
        <f>IF('3. Förpackningsdata'!I24="","",'3. Förpackningsdata'!I24)</f>
        <v/>
      </c>
      <c r="T24" s="26"/>
      <c r="U24" s="26"/>
      <c r="V24" s="26"/>
      <c r="W24" s="26"/>
      <c r="X24" s="26"/>
      <c r="Y24" s="364" t="str" cm="1">
        <f t="array" ref="Y24">IF(AC24&lt;&gt;Tabeller!$AI$4,_xlfn.IFS(Q24=Tabeller!$AI$3,"",Q24=Tabeller!$AL$4,"C",Q24=Tabeller!$AL$5,"L",Q24=Tabeller!$AL$6,"P",Q24="",""),"1")</f>
        <v/>
      </c>
      <c r="Z24" s="29"/>
      <c r="AA24" s="362" t="str">
        <f t="shared" si="0"/>
        <v/>
      </c>
      <c r="AB24" s="76" t="str">
        <f>TRIM(IF('3. Förpackningsdata'!J24="","",'3. Förpackningsdata'!J24))</f>
        <v/>
      </c>
      <c r="AC24" s="77" t="str">
        <f>IF(AE24="","",IF('3. Förpackningsdata'!L24="","",'3. Förpackningsdata'!L24))</f>
        <v/>
      </c>
      <c r="AD24" s="71"/>
      <c r="AE24" s="69" t="str">
        <f>IF('3. Förpackningsdata'!M24="","",'3. Förpackningsdata'!M24)</f>
        <v/>
      </c>
      <c r="AF24" s="81"/>
      <c r="AG24" s="81"/>
      <c r="AH24" s="81"/>
      <c r="AI24" s="81"/>
      <c r="AJ24" s="81"/>
      <c r="AK24" s="364" t="str" cm="1">
        <f t="array" ref="AK24">_xlfn.IFS(AC24=Tabeller!$AI$4,"C",AC24=Tabeller!$AI$5,"L",AC24=Tabeller!$AI$6,"P",AC24="","")</f>
        <v/>
      </c>
      <c r="AL24" s="71"/>
      <c r="AM24" s="363" t="str">
        <f t="shared" si="1"/>
        <v/>
      </c>
      <c r="AN24" s="75" t="str">
        <f>TRIM(IF('3. Förpackningsdata'!N24="","",'3. Förpackningsdata'!N24))</f>
        <v/>
      </c>
      <c r="AO24" s="78" t="str">
        <f>IF(AQ24="","",IF('3. Förpackningsdata'!P24="","",'3. Förpackningsdata'!P24))</f>
        <v/>
      </c>
      <c r="AP24" s="29"/>
      <c r="AQ24" s="28" t="str">
        <f>IF('3. Förpackningsdata'!Q24="","",'3. Förpackningsdata'!Q24)</f>
        <v/>
      </c>
      <c r="AR24" s="26"/>
      <c r="AS24" s="26"/>
      <c r="AT24" s="26"/>
      <c r="AU24" s="26"/>
      <c r="AV24" s="26"/>
      <c r="AW24" s="364" t="str" cm="1">
        <f t="array" ref="AW24">_xlfn.IFS(AO24=Tabeller!$AJ$5,"P",AO24=Tabeller!$AJ$4,"L",AO24="","")</f>
        <v/>
      </c>
      <c r="AX24" s="29"/>
      <c r="AY24" s="362" t="str">
        <f t="shared" si="2"/>
        <v/>
      </c>
      <c r="AZ24" s="76" t="str">
        <f>TRIM(IF('3. Förpackningsdata'!R24="","",'3. Förpackningsdata'!R24))</f>
        <v/>
      </c>
      <c r="BA24" s="79" t="str">
        <f>IF(BC24="","",IF('3. Förpackningsdata'!T24="","",'3. Förpackningsdata'!T24))</f>
        <v/>
      </c>
      <c r="BB24" s="87"/>
      <c r="BC24" s="71" t="str">
        <f>IF('3. Förpackningsdata'!U24="","",'3. Förpackningsdata'!U24)</f>
        <v/>
      </c>
      <c r="BD24" s="87"/>
      <c r="BE24" s="87"/>
      <c r="BF24" s="87"/>
      <c r="BG24" s="87"/>
      <c r="BH24" s="87"/>
      <c r="BI24" s="148" t="str" cm="1">
        <f t="array" ref="BI24">_xlfn.IFS(BA24=Tabeller!$AJ$5,"P",BA24=Tabeller!$AJ$4,"L",BA24="","")</f>
        <v/>
      </c>
      <c r="BJ24" s="87"/>
      <c r="BK24" s="194" t="str">
        <f t="shared" si="3"/>
        <v/>
      </c>
      <c r="BL24" s="75" t="str">
        <f>TRIM(IF('3. Förpackningsdata'!V24="","",'3. Förpackningsdata'!V24))</f>
        <v/>
      </c>
    </row>
    <row r="25" spans="1:64" s="7" customFormat="1" ht="12.75" x14ac:dyDescent="0.2">
      <c r="A25" s="73">
        <v>21</v>
      </c>
      <c r="B25" s="73" t="str">
        <f>'APH Kategorichef'!H25</f>
        <v>Välj…</v>
      </c>
      <c r="C25" s="73" t="str">
        <f>'APH Kategorichef'!J25</f>
        <v>Välj…</v>
      </c>
      <c r="D25" s="471">
        <f>'APH Kategorichef'!D25</f>
        <v>0</v>
      </c>
      <c r="E25" s="68" t="s">
        <v>184</v>
      </c>
      <c r="F25" s="68"/>
      <c r="G25" s="69">
        <v>1</v>
      </c>
      <c r="H25" s="581">
        <f>IF('APH Kategorichef'!J25=Tabeller!$AH$4,'3. Förpackningsdata'!F25,0)</f>
        <v>0</v>
      </c>
      <c r="I25" s="581">
        <f>'1. Artikeldata Grund'!K25</f>
        <v>0</v>
      </c>
      <c r="J25" s="581">
        <f>'1. Artikeldata Grund'!M25</f>
        <v>0</v>
      </c>
      <c r="K25" s="581">
        <f>'1. Artikeldata Grund'!L25</f>
        <v>0</v>
      </c>
      <c r="L25" s="81"/>
      <c r="M25" s="68" t="s">
        <v>186</v>
      </c>
      <c r="N25" s="69" t="str">
        <f>IF('APH Kategorichef'!W25="","",'APH Kategorichef'!W25)</f>
        <v/>
      </c>
      <c r="O25" s="70" t="s">
        <v>185</v>
      </c>
      <c r="P25" s="473" t="str">
        <f>TRIM('1. Artikeldata Grund'!D25)</f>
        <v/>
      </c>
      <c r="Q25" s="472" t="str">
        <f>IF(S25="","",IF('3. Förpackningsdata'!H25="","",'3. Förpackningsdata'!H25))</f>
        <v/>
      </c>
      <c r="R25" s="35"/>
      <c r="S25" s="28" t="str">
        <f>IF('3. Förpackningsdata'!I25="","",'3. Förpackningsdata'!I25)</f>
        <v/>
      </c>
      <c r="T25" s="26"/>
      <c r="U25" s="26"/>
      <c r="V25" s="26"/>
      <c r="W25" s="26"/>
      <c r="X25" s="26"/>
      <c r="Y25" s="364" t="str" cm="1">
        <f t="array" ref="Y25">IF(AC25&lt;&gt;Tabeller!$AI$4,_xlfn.IFS(Q25=Tabeller!$AI$3,"",Q25=Tabeller!$AL$4,"C",Q25=Tabeller!$AL$5,"L",Q25=Tabeller!$AL$6,"P",Q25="",""),"1")</f>
        <v/>
      </c>
      <c r="Z25" s="29"/>
      <c r="AA25" s="362" t="str">
        <f t="shared" si="0"/>
        <v/>
      </c>
      <c r="AB25" s="76" t="str">
        <f>TRIM(IF('3. Förpackningsdata'!J25="","",'3. Förpackningsdata'!J25))</f>
        <v/>
      </c>
      <c r="AC25" s="77" t="str">
        <f>IF(AE25="","",IF('3. Förpackningsdata'!L25="","",'3. Förpackningsdata'!L25))</f>
        <v/>
      </c>
      <c r="AD25" s="71"/>
      <c r="AE25" s="69" t="str">
        <f>IF('3. Förpackningsdata'!M25="","",'3. Förpackningsdata'!M25)</f>
        <v/>
      </c>
      <c r="AF25" s="81"/>
      <c r="AG25" s="81"/>
      <c r="AH25" s="81"/>
      <c r="AI25" s="81"/>
      <c r="AJ25" s="81"/>
      <c r="AK25" s="364" t="str" cm="1">
        <f t="array" ref="AK25">_xlfn.IFS(AC25=Tabeller!$AI$4,"C",AC25=Tabeller!$AI$5,"L",AC25=Tabeller!$AI$6,"P",AC25="","")</f>
        <v/>
      </c>
      <c r="AL25" s="71"/>
      <c r="AM25" s="363" t="str">
        <f t="shared" si="1"/>
        <v/>
      </c>
      <c r="AN25" s="75" t="str">
        <f>TRIM(IF('3. Förpackningsdata'!N25="","",'3. Förpackningsdata'!N25))</f>
        <v/>
      </c>
      <c r="AO25" s="78" t="str">
        <f>IF(AQ25="","",IF('3. Förpackningsdata'!P25="","",'3. Förpackningsdata'!P25))</f>
        <v/>
      </c>
      <c r="AP25" s="29"/>
      <c r="AQ25" s="28" t="str">
        <f>IF('3. Förpackningsdata'!Q25="","",'3. Förpackningsdata'!Q25)</f>
        <v/>
      </c>
      <c r="AR25" s="26"/>
      <c r="AS25" s="26"/>
      <c r="AT25" s="26"/>
      <c r="AU25" s="26"/>
      <c r="AV25" s="26"/>
      <c r="AW25" s="364" t="str" cm="1">
        <f t="array" ref="AW25">_xlfn.IFS(AO25=Tabeller!$AJ$5,"P",AO25=Tabeller!$AJ$4,"L",AO25="","")</f>
        <v/>
      </c>
      <c r="AX25" s="29"/>
      <c r="AY25" s="362" t="str">
        <f t="shared" si="2"/>
        <v/>
      </c>
      <c r="AZ25" s="76" t="str">
        <f>TRIM(IF('3. Förpackningsdata'!R25="","",'3. Förpackningsdata'!R25))</f>
        <v/>
      </c>
      <c r="BA25" s="79" t="str">
        <f>IF(BC25="","",IF('3. Förpackningsdata'!T25="","",'3. Förpackningsdata'!T25))</f>
        <v/>
      </c>
      <c r="BB25" s="87"/>
      <c r="BC25" s="71" t="str">
        <f>IF('3. Förpackningsdata'!U25="","",'3. Förpackningsdata'!U25)</f>
        <v/>
      </c>
      <c r="BD25" s="87"/>
      <c r="BE25" s="87"/>
      <c r="BF25" s="87"/>
      <c r="BG25" s="87"/>
      <c r="BH25" s="87"/>
      <c r="BI25" s="148" t="str" cm="1">
        <f t="array" ref="BI25">_xlfn.IFS(BA25=Tabeller!$AJ$5,"P",BA25=Tabeller!$AJ$4,"L",BA25="","")</f>
        <v/>
      </c>
      <c r="BJ25" s="87"/>
      <c r="BK25" s="194" t="str">
        <f t="shared" si="3"/>
        <v/>
      </c>
      <c r="BL25" s="75" t="str">
        <f>TRIM(IF('3. Förpackningsdata'!V25="","",'3. Förpackningsdata'!V25))</f>
        <v/>
      </c>
    </row>
    <row r="26" spans="1:64" s="7" customFormat="1" ht="12.75" x14ac:dyDescent="0.2">
      <c r="A26" s="73">
        <v>22</v>
      </c>
      <c r="B26" s="73" t="str">
        <f>'APH Kategorichef'!H26</f>
        <v>Välj…</v>
      </c>
      <c r="C26" s="73" t="str">
        <f>'APH Kategorichef'!J26</f>
        <v>Välj…</v>
      </c>
      <c r="D26" s="471">
        <f>'APH Kategorichef'!D26</f>
        <v>0</v>
      </c>
      <c r="E26" s="68" t="s">
        <v>184</v>
      </c>
      <c r="F26" s="68"/>
      <c r="G26" s="69">
        <v>1</v>
      </c>
      <c r="H26" s="581">
        <f>IF('APH Kategorichef'!J26=Tabeller!$AH$4,'3. Förpackningsdata'!F26,0)</f>
        <v>0</v>
      </c>
      <c r="I26" s="581">
        <f>'1. Artikeldata Grund'!K26</f>
        <v>0</v>
      </c>
      <c r="J26" s="581">
        <f>'1. Artikeldata Grund'!M26</f>
        <v>0</v>
      </c>
      <c r="K26" s="581">
        <f>'1. Artikeldata Grund'!L26</f>
        <v>0</v>
      </c>
      <c r="L26" s="81"/>
      <c r="M26" s="68" t="s">
        <v>186</v>
      </c>
      <c r="N26" s="69" t="str">
        <f>IF('APH Kategorichef'!W26="","",'APH Kategorichef'!W26)</f>
        <v/>
      </c>
      <c r="O26" s="70" t="s">
        <v>185</v>
      </c>
      <c r="P26" s="473" t="str">
        <f>TRIM('1. Artikeldata Grund'!D26)</f>
        <v/>
      </c>
      <c r="Q26" s="472" t="str">
        <f>IF(S26="","",IF('3. Förpackningsdata'!H26="","",'3. Förpackningsdata'!H26))</f>
        <v/>
      </c>
      <c r="R26" s="35"/>
      <c r="S26" s="28" t="str">
        <f>IF('3. Förpackningsdata'!I26="","",'3. Förpackningsdata'!I26)</f>
        <v/>
      </c>
      <c r="T26" s="26"/>
      <c r="U26" s="26"/>
      <c r="V26" s="26"/>
      <c r="W26" s="26"/>
      <c r="X26" s="26"/>
      <c r="Y26" s="364" t="str" cm="1">
        <f t="array" ref="Y26">IF(AC26&lt;&gt;Tabeller!$AI$4,_xlfn.IFS(Q26=Tabeller!$AI$3,"",Q26=Tabeller!$AL$4,"C",Q26=Tabeller!$AL$5,"L",Q26=Tabeller!$AL$6,"P",Q26="",""),"1")</f>
        <v/>
      </c>
      <c r="Z26" s="29"/>
      <c r="AA26" s="362" t="str">
        <f t="shared" si="0"/>
        <v/>
      </c>
      <c r="AB26" s="76" t="str">
        <f>TRIM(IF('3. Förpackningsdata'!J26="","",'3. Förpackningsdata'!J26))</f>
        <v/>
      </c>
      <c r="AC26" s="77" t="str">
        <f>IF(AE26="","",IF('3. Förpackningsdata'!L26="","",'3. Förpackningsdata'!L26))</f>
        <v/>
      </c>
      <c r="AD26" s="71"/>
      <c r="AE26" s="69" t="str">
        <f>IF('3. Förpackningsdata'!M26="","",'3. Förpackningsdata'!M26)</f>
        <v/>
      </c>
      <c r="AF26" s="81"/>
      <c r="AG26" s="81"/>
      <c r="AH26" s="81"/>
      <c r="AI26" s="81"/>
      <c r="AJ26" s="81"/>
      <c r="AK26" s="364" t="str" cm="1">
        <f t="array" ref="AK26">_xlfn.IFS(AC26=Tabeller!$AI$4,"C",AC26=Tabeller!$AI$5,"L",AC26=Tabeller!$AI$6,"P",AC26="","")</f>
        <v/>
      </c>
      <c r="AL26" s="71"/>
      <c r="AM26" s="363" t="str">
        <f t="shared" si="1"/>
        <v/>
      </c>
      <c r="AN26" s="75" t="str">
        <f>TRIM(IF('3. Förpackningsdata'!N26="","",'3. Förpackningsdata'!N26))</f>
        <v/>
      </c>
      <c r="AO26" s="78" t="str">
        <f>IF(AQ26="","",IF('3. Förpackningsdata'!P26="","",'3. Förpackningsdata'!P26))</f>
        <v/>
      </c>
      <c r="AP26" s="29"/>
      <c r="AQ26" s="28" t="str">
        <f>IF('3. Förpackningsdata'!Q26="","",'3. Förpackningsdata'!Q26)</f>
        <v/>
      </c>
      <c r="AR26" s="26"/>
      <c r="AS26" s="26"/>
      <c r="AT26" s="26"/>
      <c r="AU26" s="26"/>
      <c r="AV26" s="26"/>
      <c r="AW26" s="364" t="str" cm="1">
        <f t="array" ref="AW26">_xlfn.IFS(AO26=Tabeller!$AJ$5,"P",AO26=Tabeller!$AJ$4,"L",AO26="","")</f>
        <v/>
      </c>
      <c r="AX26" s="29"/>
      <c r="AY26" s="362" t="str">
        <f t="shared" si="2"/>
        <v/>
      </c>
      <c r="AZ26" s="76" t="str">
        <f>TRIM(IF('3. Förpackningsdata'!R26="","",'3. Förpackningsdata'!R26))</f>
        <v/>
      </c>
      <c r="BA26" s="79" t="str">
        <f>IF(BC26="","",IF('3. Förpackningsdata'!T26="","",'3. Förpackningsdata'!T26))</f>
        <v/>
      </c>
      <c r="BB26" s="87"/>
      <c r="BC26" s="71" t="str">
        <f>IF('3. Förpackningsdata'!U26="","",'3. Förpackningsdata'!U26)</f>
        <v/>
      </c>
      <c r="BD26" s="87"/>
      <c r="BE26" s="87"/>
      <c r="BF26" s="87"/>
      <c r="BG26" s="87"/>
      <c r="BH26" s="87"/>
      <c r="BI26" s="148" t="str" cm="1">
        <f t="array" ref="BI26">_xlfn.IFS(BA26=Tabeller!$AJ$5,"P",BA26=Tabeller!$AJ$4,"L",BA26="","")</f>
        <v/>
      </c>
      <c r="BJ26" s="87"/>
      <c r="BK26" s="194" t="str">
        <f t="shared" si="3"/>
        <v/>
      </c>
      <c r="BL26" s="75" t="str">
        <f>TRIM(IF('3. Förpackningsdata'!V26="","",'3. Förpackningsdata'!V26))</f>
        <v/>
      </c>
    </row>
    <row r="27" spans="1:64" s="7" customFormat="1" ht="12.75" x14ac:dyDescent="0.2">
      <c r="A27" s="73">
        <v>23</v>
      </c>
      <c r="B27" s="73" t="str">
        <f>'APH Kategorichef'!H27</f>
        <v>Välj…</v>
      </c>
      <c r="C27" s="73" t="str">
        <f>'APH Kategorichef'!J27</f>
        <v>Välj…</v>
      </c>
      <c r="D27" s="471">
        <f>'APH Kategorichef'!D27</f>
        <v>0</v>
      </c>
      <c r="E27" s="68" t="s">
        <v>184</v>
      </c>
      <c r="F27" s="68"/>
      <c r="G27" s="69">
        <v>1</v>
      </c>
      <c r="H27" s="581">
        <f>IF('APH Kategorichef'!J27=Tabeller!$AH$4,'3. Förpackningsdata'!F27,0)</f>
        <v>0</v>
      </c>
      <c r="I27" s="581">
        <f>'1. Artikeldata Grund'!K27</f>
        <v>0</v>
      </c>
      <c r="J27" s="581">
        <f>'1. Artikeldata Grund'!M27</f>
        <v>0</v>
      </c>
      <c r="K27" s="581">
        <f>'1. Artikeldata Grund'!L27</f>
        <v>0</v>
      </c>
      <c r="L27" s="81"/>
      <c r="M27" s="68" t="s">
        <v>186</v>
      </c>
      <c r="N27" s="69" t="str">
        <f>IF('APH Kategorichef'!W27="","",'APH Kategorichef'!W27)</f>
        <v/>
      </c>
      <c r="O27" s="70" t="s">
        <v>185</v>
      </c>
      <c r="P27" s="473" t="str">
        <f>TRIM('1. Artikeldata Grund'!D27)</f>
        <v/>
      </c>
      <c r="Q27" s="472" t="str">
        <f>IF(S27="","",IF('3. Förpackningsdata'!H27="","",'3. Förpackningsdata'!H27))</f>
        <v/>
      </c>
      <c r="R27" s="35"/>
      <c r="S27" s="28" t="str">
        <f>IF('3. Förpackningsdata'!I27="","",'3. Förpackningsdata'!I27)</f>
        <v/>
      </c>
      <c r="T27" s="26"/>
      <c r="U27" s="26"/>
      <c r="V27" s="26"/>
      <c r="W27" s="26"/>
      <c r="X27" s="26"/>
      <c r="Y27" s="364" t="str" cm="1">
        <f t="array" ref="Y27">IF(AC27&lt;&gt;Tabeller!$AI$4,_xlfn.IFS(Q27=Tabeller!$AI$3,"",Q27=Tabeller!$AL$4,"C",Q27=Tabeller!$AL$5,"L",Q27=Tabeller!$AL$6,"P",Q27="",""),"1")</f>
        <v/>
      </c>
      <c r="Z27" s="29"/>
      <c r="AA27" s="362" t="str">
        <f t="shared" si="0"/>
        <v/>
      </c>
      <c r="AB27" s="76" t="str">
        <f>TRIM(IF('3. Förpackningsdata'!J27="","",'3. Förpackningsdata'!J27))</f>
        <v/>
      </c>
      <c r="AC27" s="77" t="str">
        <f>IF(AE27="","",IF('3. Förpackningsdata'!L27="","",'3. Förpackningsdata'!L27))</f>
        <v/>
      </c>
      <c r="AD27" s="71"/>
      <c r="AE27" s="69" t="str">
        <f>IF('3. Förpackningsdata'!M27="","",'3. Förpackningsdata'!M27)</f>
        <v/>
      </c>
      <c r="AF27" s="81"/>
      <c r="AG27" s="81"/>
      <c r="AH27" s="81"/>
      <c r="AI27" s="81"/>
      <c r="AJ27" s="81"/>
      <c r="AK27" s="364" t="str" cm="1">
        <f t="array" ref="AK27">_xlfn.IFS(AC27=Tabeller!$AI$4,"C",AC27=Tabeller!$AI$5,"L",AC27=Tabeller!$AI$6,"P",AC27="","")</f>
        <v/>
      </c>
      <c r="AL27" s="71"/>
      <c r="AM27" s="363" t="str">
        <f t="shared" si="1"/>
        <v/>
      </c>
      <c r="AN27" s="75" t="str">
        <f>TRIM(IF('3. Förpackningsdata'!N27="","",'3. Förpackningsdata'!N27))</f>
        <v/>
      </c>
      <c r="AO27" s="78" t="str">
        <f>IF(AQ27="","",IF('3. Förpackningsdata'!P27="","",'3. Förpackningsdata'!P27))</f>
        <v/>
      </c>
      <c r="AP27" s="29"/>
      <c r="AQ27" s="28" t="str">
        <f>IF('3. Förpackningsdata'!Q27="","",'3. Förpackningsdata'!Q27)</f>
        <v/>
      </c>
      <c r="AR27" s="26"/>
      <c r="AS27" s="26"/>
      <c r="AT27" s="26"/>
      <c r="AU27" s="26"/>
      <c r="AV27" s="26"/>
      <c r="AW27" s="364" t="str" cm="1">
        <f t="array" ref="AW27">_xlfn.IFS(AO27=Tabeller!$AJ$5,"P",AO27=Tabeller!$AJ$4,"L",AO27="","")</f>
        <v/>
      </c>
      <c r="AX27" s="29"/>
      <c r="AY27" s="362" t="str">
        <f t="shared" si="2"/>
        <v/>
      </c>
      <c r="AZ27" s="76" t="str">
        <f>TRIM(IF('3. Förpackningsdata'!R27="","",'3. Förpackningsdata'!R27))</f>
        <v/>
      </c>
      <c r="BA27" s="79" t="str">
        <f>IF(BC27="","",IF('3. Förpackningsdata'!T27="","",'3. Förpackningsdata'!T27))</f>
        <v/>
      </c>
      <c r="BB27" s="87"/>
      <c r="BC27" s="71" t="str">
        <f>IF('3. Förpackningsdata'!U27="","",'3. Förpackningsdata'!U27)</f>
        <v/>
      </c>
      <c r="BD27" s="87"/>
      <c r="BE27" s="87"/>
      <c r="BF27" s="87"/>
      <c r="BG27" s="87"/>
      <c r="BH27" s="87"/>
      <c r="BI27" s="148" t="str" cm="1">
        <f t="array" ref="BI27">_xlfn.IFS(BA27=Tabeller!$AJ$5,"P",BA27=Tabeller!$AJ$4,"L",BA27="","")</f>
        <v/>
      </c>
      <c r="BJ27" s="87"/>
      <c r="BK27" s="194" t="str">
        <f t="shared" si="3"/>
        <v/>
      </c>
      <c r="BL27" s="75" t="str">
        <f>TRIM(IF('3. Förpackningsdata'!V27="","",'3. Förpackningsdata'!V27))</f>
        <v/>
      </c>
    </row>
    <row r="28" spans="1:64" s="7" customFormat="1" ht="12.75" x14ac:dyDescent="0.2">
      <c r="A28" s="73">
        <v>24</v>
      </c>
      <c r="B28" s="73" t="str">
        <f>'APH Kategorichef'!H28</f>
        <v>Välj…</v>
      </c>
      <c r="C28" s="73" t="str">
        <f>'APH Kategorichef'!J28</f>
        <v>Välj…</v>
      </c>
      <c r="D28" s="471">
        <f>'APH Kategorichef'!D28</f>
        <v>0</v>
      </c>
      <c r="E28" s="68" t="s">
        <v>184</v>
      </c>
      <c r="F28" s="68"/>
      <c r="G28" s="69">
        <v>1</v>
      </c>
      <c r="H28" s="581">
        <f>IF('APH Kategorichef'!J28=Tabeller!$AH$4,'3. Förpackningsdata'!F28,0)</f>
        <v>0</v>
      </c>
      <c r="I28" s="581">
        <f>'1. Artikeldata Grund'!K28</f>
        <v>0</v>
      </c>
      <c r="J28" s="581">
        <f>'1. Artikeldata Grund'!M28</f>
        <v>0</v>
      </c>
      <c r="K28" s="581">
        <f>'1. Artikeldata Grund'!L28</f>
        <v>0</v>
      </c>
      <c r="L28" s="81"/>
      <c r="M28" s="68" t="s">
        <v>186</v>
      </c>
      <c r="N28" s="69" t="str">
        <f>IF('APH Kategorichef'!W28="","",'APH Kategorichef'!W28)</f>
        <v/>
      </c>
      <c r="O28" s="70" t="s">
        <v>185</v>
      </c>
      <c r="P28" s="473" t="str">
        <f>TRIM('1. Artikeldata Grund'!D28)</f>
        <v/>
      </c>
      <c r="Q28" s="472" t="str">
        <f>IF(S28="","",IF('3. Förpackningsdata'!H28="","",'3. Förpackningsdata'!H28))</f>
        <v/>
      </c>
      <c r="R28" s="35"/>
      <c r="S28" s="28" t="str">
        <f>IF('3. Förpackningsdata'!I28="","",'3. Förpackningsdata'!I28)</f>
        <v/>
      </c>
      <c r="T28" s="26"/>
      <c r="U28" s="26"/>
      <c r="V28" s="26"/>
      <c r="W28" s="26"/>
      <c r="X28" s="26"/>
      <c r="Y28" s="364" t="str" cm="1">
        <f t="array" ref="Y28">IF(AC28&lt;&gt;Tabeller!$AI$4,_xlfn.IFS(Q28=Tabeller!$AI$3,"",Q28=Tabeller!$AL$4,"C",Q28=Tabeller!$AL$5,"L",Q28=Tabeller!$AL$6,"P",Q28="",""),"1")</f>
        <v/>
      </c>
      <c r="Z28" s="29"/>
      <c r="AA28" s="362" t="str">
        <f t="shared" si="0"/>
        <v/>
      </c>
      <c r="AB28" s="76" t="str">
        <f>TRIM(IF('3. Förpackningsdata'!J28="","",'3. Förpackningsdata'!J28))</f>
        <v/>
      </c>
      <c r="AC28" s="77" t="str">
        <f>IF(AE28="","",IF('3. Förpackningsdata'!L28="","",'3. Förpackningsdata'!L28))</f>
        <v/>
      </c>
      <c r="AD28" s="71"/>
      <c r="AE28" s="69" t="str">
        <f>IF('3. Förpackningsdata'!M28="","",'3. Förpackningsdata'!M28)</f>
        <v/>
      </c>
      <c r="AF28" s="81"/>
      <c r="AG28" s="81"/>
      <c r="AH28" s="81"/>
      <c r="AI28" s="81"/>
      <c r="AJ28" s="81"/>
      <c r="AK28" s="364" t="str" cm="1">
        <f t="array" ref="AK28">_xlfn.IFS(AC28=Tabeller!$AI$4,"C",AC28=Tabeller!$AI$5,"L",AC28=Tabeller!$AI$6,"P",AC28="","")</f>
        <v/>
      </c>
      <c r="AL28" s="71"/>
      <c r="AM28" s="363" t="str">
        <f t="shared" si="1"/>
        <v/>
      </c>
      <c r="AN28" s="75" t="str">
        <f>TRIM(IF('3. Förpackningsdata'!N28="","",'3. Förpackningsdata'!N28))</f>
        <v/>
      </c>
      <c r="AO28" s="78" t="str">
        <f>IF(AQ28="","",IF('3. Förpackningsdata'!P28="","",'3. Förpackningsdata'!P28))</f>
        <v/>
      </c>
      <c r="AP28" s="29"/>
      <c r="AQ28" s="28" t="str">
        <f>IF('3. Förpackningsdata'!Q28="","",'3. Förpackningsdata'!Q28)</f>
        <v/>
      </c>
      <c r="AR28" s="26"/>
      <c r="AS28" s="26"/>
      <c r="AT28" s="26"/>
      <c r="AU28" s="26"/>
      <c r="AV28" s="26"/>
      <c r="AW28" s="364" t="str" cm="1">
        <f t="array" ref="AW28">_xlfn.IFS(AO28=Tabeller!$AJ$5,"P",AO28=Tabeller!$AJ$4,"L",AO28="","")</f>
        <v/>
      </c>
      <c r="AX28" s="29"/>
      <c r="AY28" s="362" t="str">
        <f t="shared" si="2"/>
        <v/>
      </c>
      <c r="AZ28" s="76" t="str">
        <f>TRIM(IF('3. Förpackningsdata'!R28="","",'3. Förpackningsdata'!R28))</f>
        <v/>
      </c>
      <c r="BA28" s="79" t="str">
        <f>IF(BC28="","",IF('3. Förpackningsdata'!T28="","",'3. Förpackningsdata'!T28))</f>
        <v/>
      </c>
      <c r="BB28" s="87"/>
      <c r="BC28" s="71" t="str">
        <f>IF('3. Förpackningsdata'!U28="","",'3. Förpackningsdata'!U28)</f>
        <v/>
      </c>
      <c r="BD28" s="87"/>
      <c r="BE28" s="87"/>
      <c r="BF28" s="87"/>
      <c r="BG28" s="87"/>
      <c r="BH28" s="87"/>
      <c r="BI28" s="148" t="str" cm="1">
        <f t="array" ref="BI28">_xlfn.IFS(BA28=Tabeller!$AJ$5,"P",BA28=Tabeller!$AJ$4,"L",BA28="","")</f>
        <v/>
      </c>
      <c r="BJ28" s="87"/>
      <c r="BK28" s="194" t="str">
        <f t="shared" si="3"/>
        <v/>
      </c>
      <c r="BL28" s="75" t="str">
        <f>TRIM(IF('3. Förpackningsdata'!V28="","",'3. Förpackningsdata'!V28))</f>
        <v/>
      </c>
    </row>
    <row r="29" spans="1:64" s="7" customFormat="1" ht="12.75" x14ac:dyDescent="0.2">
      <c r="A29" s="73">
        <v>25</v>
      </c>
      <c r="B29" s="73" t="str">
        <f>'APH Kategorichef'!H29</f>
        <v>Välj…</v>
      </c>
      <c r="C29" s="73" t="str">
        <f>'APH Kategorichef'!J29</f>
        <v>Välj…</v>
      </c>
      <c r="D29" s="471">
        <f>'APH Kategorichef'!D29</f>
        <v>0</v>
      </c>
      <c r="E29" s="68" t="s">
        <v>184</v>
      </c>
      <c r="F29" s="68"/>
      <c r="G29" s="69">
        <v>1</v>
      </c>
      <c r="H29" s="581">
        <f>IF('APH Kategorichef'!J29=Tabeller!$AH$4,'3. Förpackningsdata'!F29,0)</f>
        <v>0</v>
      </c>
      <c r="I29" s="581">
        <f>'1. Artikeldata Grund'!K29</f>
        <v>0</v>
      </c>
      <c r="J29" s="581">
        <f>'1. Artikeldata Grund'!M29</f>
        <v>0</v>
      </c>
      <c r="K29" s="581">
        <f>'1. Artikeldata Grund'!L29</f>
        <v>0</v>
      </c>
      <c r="L29" s="81"/>
      <c r="M29" s="68" t="s">
        <v>186</v>
      </c>
      <c r="N29" s="69" t="str">
        <f>IF('APH Kategorichef'!W29="","",'APH Kategorichef'!W29)</f>
        <v/>
      </c>
      <c r="O29" s="70" t="s">
        <v>185</v>
      </c>
      <c r="P29" s="473" t="str">
        <f>TRIM('1. Artikeldata Grund'!D29)</f>
        <v/>
      </c>
      <c r="Q29" s="472" t="str">
        <f>IF(S29="","",IF('3. Förpackningsdata'!H29="","",'3. Förpackningsdata'!H29))</f>
        <v/>
      </c>
      <c r="R29" s="35"/>
      <c r="S29" s="28" t="str">
        <f>IF('3. Förpackningsdata'!I29="","",'3. Förpackningsdata'!I29)</f>
        <v/>
      </c>
      <c r="T29" s="26"/>
      <c r="U29" s="26"/>
      <c r="V29" s="26"/>
      <c r="W29" s="26"/>
      <c r="X29" s="26"/>
      <c r="Y29" s="364" t="str" cm="1">
        <f t="array" ref="Y29">IF(AC29&lt;&gt;Tabeller!$AI$4,_xlfn.IFS(Q29=Tabeller!$AI$3,"",Q29=Tabeller!$AL$4,"C",Q29=Tabeller!$AL$5,"L",Q29=Tabeller!$AL$6,"P",Q29="",""),"1")</f>
        <v/>
      </c>
      <c r="Z29" s="29"/>
      <c r="AA29" s="362" t="str">
        <f t="shared" si="0"/>
        <v/>
      </c>
      <c r="AB29" s="76" t="str">
        <f>TRIM(IF('3. Förpackningsdata'!J29="","",'3. Förpackningsdata'!J29))</f>
        <v/>
      </c>
      <c r="AC29" s="77" t="str">
        <f>IF(AE29="","",IF('3. Förpackningsdata'!L29="","",'3. Förpackningsdata'!L29))</f>
        <v/>
      </c>
      <c r="AD29" s="71"/>
      <c r="AE29" s="69" t="str">
        <f>IF('3. Förpackningsdata'!M29="","",'3. Förpackningsdata'!M29)</f>
        <v/>
      </c>
      <c r="AF29" s="81"/>
      <c r="AG29" s="81"/>
      <c r="AH29" s="81"/>
      <c r="AI29" s="81"/>
      <c r="AJ29" s="81"/>
      <c r="AK29" s="364" t="str" cm="1">
        <f t="array" ref="AK29">_xlfn.IFS(AC29=Tabeller!$AI$4,"C",AC29=Tabeller!$AI$5,"L",AC29=Tabeller!$AI$6,"P",AC29="","")</f>
        <v/>
      </c>
      <c r="AL29" s="71"/>
      <c r="AM29" s="363" t="str">
        <f t="shared" si="1"/>
        <v/>
      </c>
      <c r="AN29" s="75" t="str">
        <f>TRIM(IF('3. Förpackningsdata'!N29="","",'3. Förpackningsdata'!N29))</f>
        <v/>
      </c>
      <c r="AO29" s="78" t="str">
        <f>IF(AQ29="","",IF('3. Förpackningsdata'!P29="","",'3. Förpackningsdata'!P29))</f>
        <v/>
      </c>
      <c r="AP29" s="29"/>
      <c r="AQ29" s="28" t="str">
        <f>IF('3. Förpackningsdata'!Q29="","",'3. Förpackningsdata'!Q29)</f>
        <v/>
      </c>
      <c r="AR29" s="26"/>
      <c r="AS29" s="26"/>
      <c r="AT29" s="26"/>
      <c r="AU29" s="26"/>
      <c r="AV29" s="26"/>
      <c r="AW29" s="364" t="str" cm="1">
        <f t="array" ref="AW29">_xlfn.IFS(AO29=Tabeller!$AJ$5,"P",AO29=Tabeller!$AJ$4,"L",AO29="","")</f>
        <v/>
      </c>
      <c r="AX29" s="29"/>
      <c r="AY29" s="362" t="str">
        <f t="shared" si="2"/>
        <v/>
      </c>
      <c r="AZ29" s="76" t="str">
        <f>TRIM(IF('3. Förpackningsdata'!R29="","",'3. Förpackningsdata'!R29))</f>
        <v/>
      </c>
      <c r="BA29" s="79" t="str">
        <f>IF(BC29="","",IF('3. Förpackningsdata'!T29="","",'3. Förpackningsdata'!T29))</f>
        <v/>
      </c>
      <c r="BB29" s="87"/>
      <c r="BC29" s="71" t="str">
        <f>IF('3. Förpackningsdata'!U29="","",'3. Förpackningsdata'!U29)</f>
        <v/>
      </c>
      <c r="BD29" s="87"/>
      <c r="BE29" s="87"/>
      <c r="BF29" s="87"/>
      <c r="BG29" s="87"/>
      <c r="BH29" s="87"/>
      <c r="BI29" s="148" t="str" cm="1">
        <f t="array" ref="BI29">_xlfn.IFS(BA29=Tabeller!$AJ$5,"P",BA29=Tabeller!$AJ$4,"L",BA29="","")</f>
        <v/>
      </c>
      <c r="BJ29" s="87"/>
      <c r="BK29" s="194" t="str">
        <f t="shared" si="3"/>
        <v/>
      </c>
      <c r="BL29" s="75" t="str">
        <f>TRIM(IF('3. Förpackningsdata'!V29="","",'3. Förpackningsdata'!V29))</f>
        <v/>
      </c>
    </row>
    <row r="30" spans="1:64" s="7" customFormat="1" ht="12.75" x14ac:dyDescent="0.2">
      <c r="A30" s="73">
        <v>26</v>
      </c>
      <c r="B30" s="73" t="str">
        <f>'APH Kategorichef'!H30</f>
        <v>Välj…</v>
      </c>
      <c r="C30" s="73" t="str">
        <f>'APH Kategorichef'!J30</f>
        <v>Välj…</v>
      </c>
      <c r="D30" s="471">
        <f>'APH Kategorichef'!D30</f>
        <v>0</v>
      </c>
      <c r="E30" s="68" t="s">
        <v>184</v>
      </c>
      <c r="F30" s="68"/>
      <c r="G30" s="69">
        <v>1</v>
      </c>
      <c r="H30" s="581">
        <f>IF('APH Kategorichef'!J30=Tabeller!$AH$4,'3. Förpackningsdata'!F30,0)</f>
        <v>0</v>
      </c>
      <c r="I30" s="581">
        <f>'1. Artikeldata Grund'!K30</f>
        <v>0</v>
      </c>
      <c r="J30" s="581">
        <f>'1. Artikeldata Grund'!M30</f>
        <v>0</v>
      </c>
      <c r="K30" s="581">
        <f>'1. Artikeldata Grund'!L30</f>
        <v>0</v>
      </c>
      <c r="L30" s="81"/>
      <c r="M30" s="68" t="s">
        <v>186</v>
      </c>
      <c r="N30" s="69" t="str">
        <f>IF('APH Kategorichef'!W30="","",'APH Kategorichef'!W30)</f>
        <v/>
      </c>
      <c r="O30" s="70" t="s">
        <v>185</v>
      </c>
      <c r="P30" s="473" t="str">
        <f>TRIM('1. Artikeldata Grund'!D30)</f>
        <v/>
      </c>
      <c r="Q30" s="472" t="str">
        <f>IF(S30="","",IF('3. Förpackningsdata'!H30="","",'3. Förpackningsdata'!H30))</f>
        <v/>
      </c>
      <c r="R30" s="35"/>
      <c r="S30" s="28" t="str">
        <f>IF('3. Förpackningsdata'!I30="","",'3. Förpackningsdata'!I30)</f>
        <v/>
      </c>
      <c r="T30" s="26"/>
      <c r="U30" s="26"/>
      <c r="V30" s="26"/>
      <c r="W30" s="26"/>
      <c r="X30" s="26"/>
      <c r="Y30" s="364" t="str" cm="1">
        <f t="array" ref="Y30">IF(AC30&lt;&gt;Tabeller!$AI$4,_xlfn.IFS(Q30=Tabeller!$AI$3,"",Q30=Tabeller!$AL$4,"C",Q30=Tabeller!$AL$5,"L",Q30=Tabeller!$AL$6,"P",Q30="",""),"1")</f>
        <v/>
      </c>
      <c r="Z30" s="29"/>
      <c r="AA30" s="362" t="str">
        <f t="shared" si="0"/>
        <v/>
      </c>
      <c r="AB30" s="76" t="str">
        <f>TRIM(IF('3. Förpackningsdata'!J30="","",'3. Förpackningsdata'!J30))</f>
        <v/>
      </c>
      <c r="AC30" s="77" t="str">
        <f>IF(AE30="","",IF('3. Förpackningsdata'!L30="","",'3. Förpackningsdata'!L30))</f>
        <v/>
      </c>
      <c r="AD30" s="71"/>
      <c r="AE30" s="69" t="str">
        <f>IF('3. Förpackningsdata'!M30="","",'3. Förpackningsdata'!M30)</f>
        <v/>
      </c>
      <c r="AF30" s="81"/>
      <c r="AG30" s="81"/>
      <c r="AH30" s="81"/>
      <c r="AI30" s="81"/>
      <c r="AJ30" s="81"/>
      <c r="AK30" s="364" t="str" cm="1">
        <f t="array" ref="AK30">_xlfn.IFS(AC30=Tabeller!$AI$4,"C",AC30=Tabeller!$AI$5,"L",AC30=Tabeller!$AI$6,"P",AC30="","")</f>
        <v/>
      </c>
      <c r="AL30" s="71"/>
      <c r="AM30" s="363" t="str">
        <f t="shared" si="1"/>
        <v/>
      </c>
      <c r="AN30" s="75" t="str">
        <f>TRIM(IF('3. Förpackningsdata'!N30="","",'3. Förpackningsdata'!N30))</f>
        <v/>
      </c>
      <c r="AO30" s="78" t="str">
        <f>IF(AQ30="","",IF('3. Förpackningsdata'!P30="","",'3. Förpackningsdata'!P30))</f>
        <v/>
      </c>
      <c r="AP30" s="29"/>
      <c r="AQ30" s="28" t="str">
        <f>IF('3. Förpackningsdata'!Q30="","",'3. Förpackningsdata'!Q30)</f>
        <v/>
      </c>
      <c r="AR30" s="26"/>
      <c r="AS30" s="26"/>
      <c r="AT30" s="26"/>
      <c r="AU30" s="26"/>
      <c r="AV30" s="26"/>
      <c r="AW30" s="364" t="str" cm="1">
        <f t="array" ref="AW30">_xlfn.IFS(AO30=Tabeller!$AJ$5,"P",AO30=Tabeller!$AJ$4,"L",AO30="","")</f>
        <v/>
      </c>
      <c r="AX30" s="29"/>
      <c r="AY30" s="362" t="str">
        <f t="shared" si="2"/>
        <v/>
      </c>
      <c r="AZ30" s="76" t="str">
        <f>TRIM(IF('3. Förpackningsdata'!R30="","",'3. Förpackningsdata'!R30))</f>
        <v/>
      </c>
      <c r="BA30" s="79" t="str">
        <f>IF(BC30="","",IF('3. Förpackningsdata'!T30="","",'3. Förpackningsdata'!T30))</f>
        <v/>
      </c>
      <c r="BB30" s="87"/>
      <c r="BC30" s="71" t="str">
        <f>IF('3. Förpackningsdata'!U30="","",'3. Förpackningsdata'!U30)</f>
        <v/>
      </c>
      <c r="BD30" s="87"/>
      <c r="BE30" s="87"/>
      <c r="BF30" s="87"/>
      <c r="BG30" s="87"/>
      <c r="BH30" s="87"/>
      <c r="BI30" s="148" t="str" cm="1">
        <f t="array" ref="BI30">_xlfn.IFS(BA30=Tabeller!$AJ$5,"P",BA30=Tabeller!$AJ$4,"L",BA30="","")</f>
        <v/>
      </c>
      <c r="BJ30" s="87"/>
      <c r="BK30" s="194" t="str">
        <f t="shared" si="3"/>
        <v/>
      </c>
      <c r="BL30" s="75" t="str">
        <f>TRIM(IF('3. Förpackningsdata'!V30="","",'3. Förpackningsdata'!V30))</f>
        <v/>
      </c>
    </row>
    <row r="31" spans="1:64" s="7" customFormat="1" ht="12.75" x14ac:dyDescent="0.2">
      <c r="A31" s="73">
        <v>27</v>
      </c>
      <c r="B31" s="73" t="str">
        <f>'APH Kategorichef'!H31</f>
        <v>Välj…</v>
      </c>
      <c r="C31" s="73" t="str">
        <f>'APH Kategorichef'!J31</f>
        <v>Välj…</v>
      </c>
      <c r="D31" s="471">
        <f>'APH Kategorichef'!D31</f>
        <v>0</v>
      </c>
      <c r="E31" s="68" t="s">
        <v>184</v>
      </c>
      <c r="F31" s="68"/>
      <c r="G31" s="69">
        <v>1</v>
      </c>
      <c r="H31" s="581">
        <f>IF('APH Kategorichef'!J31=Tabeller!$AH$4,'3. Förpackningsdata'!F31,0)</f>
        <v>0</v>
      </c>
      <c r="I31" s="581">
        <f>'1. Artikeldata Grund'!K31</f>
        <v>0</v>
      </c>
      <c r="J31" s="581">
        <f>'1. Artikeldata Grund'!M31</f>
        <v>0</v>
      </c>
      <c r="K31" s="581">
        <f>'1. Artikeldata Grund'!L31</f>
        <v>0</v>
      </c>
      <c r="L31" s="81"/>
      <c r="M31" s="68" t="s">
        <v>186</v>
      </c>
      <c r="N31" s="69" t="str">
        <f>IF('APH Kategorichef'!W31="","",'APH Kategorichef'!W31)</f>
        <v/>
      </c>
      <c r="O31" s="70" t="s">
        <v>185</v>
      </c>
      <c r="P31" s="473" t="str">
        <f>TRIM('1. Artikeldata Grund'!D31)</f>
        <v/>
      </c>
      <c r="Q31" s="472" t="str">
        <f>IF(S31="","",IF('3. Förpackningsdata'!H31="","",'3. Förpackningsdata'!H31))</f>
        <v/>
      </c>
      <c r="R31" s="35"/>
      <c r="S31" s="28" t="str">
        <f>IF('3. Förpackningsdata'!I31="","",'3. Förpackningsdata'!I31)</f>
        <v/>
      </c>
      <c r="T31" s="26"/>
      <c r="U31" s="26"/>
      <c r="V31" s="26"/>
      <c r="W31" s="26"/>
      <c r="X31" s="26"/>
      <c r="Y31" s="364" t="str" cm="1">
        <f t="array" ref="Y31">IF(AC31&lt;&gt;Tabeller!$AI$4,_xlfn.IFS(Q31=Tabeller!$AI$3,"",Q31=Tabeller!$AL$4,"C",Q31=Tabeller!$AL$5,"L",Q31=Tabeller!$AL$6,"P",Q31="",""),"1")</f>
        <v/>
      </c>
      <c r="Z31" s="29"/>
      <c r="AA31" s="362" t="str">
        <f t="shared" si="0"/>
        <v/>
      </c>
      <c r="AB31" s="76" t="str">
        <f>TRIM(IF('3. Förpackningsdata'!J31="","",'3. Förpackningsdata'!J31))</f>
        <v/>
      </c>
      <c r="AC31" s="77" t="str">
        <f>IF(AE31="","",IF('3. Förpackningsdata'!L31="","",'3. Förpackningsdata'!L31))</f>
        <v/>
      </c>
      <c r="AD31" s="71"/>
      <c r="AE31" s="69" t="str">
        <f>IF('3. Förpackningsdata'!M31="","",'3. Förpackningsdata'!M31)</f>
        <v/>
      </c>
      <c r="AF31" s="81"/>
      <c r="AG31" s="81"/>
      <c r="AH31" s="81"/>
      <c r="AI31" s="81"/>
      <c r="AJ31" s="81"/>
      <c r="AK31" s="364" t="str" cm="1">
        <f t="array" ref="AK31">_xlfn.IFS(AC31=Tabeller!$AI$4,"C",AC31=Tabeller!$AI$5,"L",AC31=Tabeller!$AI$6,"P",AC31="","")</f>
        <v/>
      </c>
      <c r="AL31" s="71"/>
      <c r="AM31" s="363" t="str">
        <f t="shared" si="1"/>
        <v/>
      </c>
      <c r="AN31" s="75" t="str">
        <f>TRIM(IF('3. Förpackningsdata'!N31="","",'3. Förpackningsdata'!N31))</f>
        <v/>
      </c>
      <c r="AO31" s="78" t="str">
        <f>IF(AQ31="","",IF('3. Förpackningsdata'!P31="","",'3. Förpackningsdata'!P31))</f>
        <v/>
      </c>
      <c r="AP31" s="29"/>
      <c r="AQ31" s="28" t="str">
        <f>IF('3. Förpackningsdata'!Q31="","",'3. Förpackningsdata'!Q31)</f>
        <v/>
      </c>
      <c r="AR31" s="26"/>
      <c r="AS31" s="26"/>
      <c r="AT31" s="26"/>
      <c r="AU31" s="26"/>
      <c r="AV31" s="26"/>
      <c r="AW31" s="364" t="str" cm="1">
        <f t="array" ref="AW31">_xlfn.IFS(AO31=Tabeller!$AJ$5,"P",AO31=Tabeller!$AJ$4,"L",AO31="","")</f>
        <v/>
      </c>
      <c r="AX31" s="29"/>
      <c r="AY31" s="362" t="str">
        <f t="shared" si="2"/>
        <v/>
      </c>
      <c r="AZ31" s="76" t="str">
        <f>TRIM(IF('3. Förpackningsdata'!R31="","",'3. Förpackningsdata'!R31))</f>
        <v/>
      </c>
      <c r="BA31" s="79" t="str">
        <f>IF(BC31="","",IF('3. Förpackningsdata'!T31="","",'3. Förpackningsdata'!T31))</f>
        <v/>
      </c>
      <c r="BB31" s="87"/>
      <c r="BC31" s="71" t="str">
        <f>IF('3. Förpackningsdata'!U31="","",'3. Förpackningsdata'!U31)</f>
        <v/>
      </c>
      <c r="BD31" s="87"/>
      <c r="BE31" s="87"/>
      <c r="BF31" s="87"/>
      <c r="BG31" s="87"/>
      <c r="BH31" s="87"/>
      <c r="BI31" s="148" t="str" cm="1">
        <f t="array" ref="BI31">_xlfn.IFS(BA31=Tabeller!$AJ$5,"P",BA31=Tabeller!$AJ$4,"L",BA31="","")</f>
        <v/>
      </c>
      <c r="BJ31" s="87"/>
      <c r="BK31" s="194" t="str">
        <f t="shared" si="3"/>
        <v/>
      </c>
      <c r="BL31" s="75" t="str">
        <f>TRIM(IF('3. Förpackningsdata'!V31="","",'3. Förpackningsdata'!V31))</f>
        <v/>
      </c>
    </row>
    <row r="32" spans="1:64" s="7" customFormat="1" ht="12.75" x14ac:dyDescent="0.2">
      <c r="A32" s="73">
        <v>28</v>
      </c>
      <c r="B32" s="73" t="str">
        <f>'APH Kategorichef'!H32</f>
        <v>Välj…</v>
      </c>
      <c r="C32" s="73" t="str">
        <f>'APH Kategorichef'!J32</f>
        <v>Välj…</v>
      </c>
      <c r="D32" s="471">
        <f>'APH Kategorichef'!D32</f>
        <v>0</v>
      </c>
      <c r="E32" s="68" t="s">
        <v>184</v>
      </c>
      <c r="F32" s="68"/>
      <c r="G32" s="69">
        <v>1</v>
      </c>
      <c r="H32" s="581">
        <f>IF('APH Kategorichef'!J32=Tabeller!$AH$4,'3. Förpackningsdata'!F32,0)</f>
        <v>0</v>
      </c>
      <c r="I32" s="581">
        <f>'1. Artikeldata Grund'!K32</f>
        <v>0</v>
      </c>
      <c r="J32" s="581">
        <f>'1. Artikeldata Grund'!M32</f>
        <v>0</v>
      </c>
      <c r="K32" s="581">
        <f>'1. Artikeldata Grund'!L32</f>
        <v>0</v>
      </c>
      <c r="L32" s="81"/>
      <c r="M32" s="68" t="s">
        <v>186</v>
      </c>
      <c r="N32" s="69" t="str">
        <f>IF('APH Kategorichef'!W32="","",'APH Kategorichef'!W32)</f>
        <v/>
      </c>
      <c r="O32" s="70" t="s">
        <v>185</v>
      </c>
      <c r="P32" s="473" t="str">
        <f>TRIM('1. Artikeldata Grund'!D32)</f>
        <v/>
      </c>
      <c r="Q32" s="472" t="str">
        <f>IF(S32="","",IF('3. Förpackningsdata'!H32="","",'3. Förpackningsdata'!H32))</f>
        <v/>
      </c>
      <c r="R32" s="35"/>
      <c r="S32" s="28" t="str">
        <f>IF('3. Förpackningsdata'!I32="","",'3. Förpackningsdata'!I32)</f>
        <v/>
      </c>
      <c r="T32" s="26"/>
      <c r="U32" s="26"/>
      <c r="V32" s="26"/>
      <c r="W32" s="26"/>
      <c r="X32" s="26"/>
      <c r="Y32" s="364" t="str" cm="1">
        <f t="array" ref="Y32">IF(AC32&lt;&gt;Tabeller!$AI$4,_xlfn.IFS(Q32=Tabeller!$AI$3,"",Q32=Tabeller!$AL$4,"C",Q32=Tabeller!$AL$5,"L",Q32=Tabeller!$AL$6,"P",Q32="",""),"1")</f>
        <v/>
      </c>
      <c r="Z32" s="29"/>
      <c r="AA32" s="362" t="str">
        <f t="shared" si="0"/>
        <v/>
      </c>
      <c r="AB32" s="76" t="str">
        <f>TRIM(IF('3. Förpackningsdata'!J32="","",'3. Förpackningsdata'!J32))</f>
        <v/>
      </c>
      <c r="AC32" s="77" t="str">
        <f>IF(AE32="","",IF('3. Förpackningsdata'!L32="","",'3. Förpackningsdata'!L32))</f>
        <v/>
      </c>
      <c r="AD32" s="71"/>
      <c r="AE32" s="69" t="str">
        <f>IF('3. Förpackningsdata'!M32="","",'3. Förpackningsdata'!M32)</f>
        <v/>
      </c>
      <c r="AF32" s="81"/>
      <c r="AG32" s="81"/>
      <c r="AH32" s="81"/>
      <c r="AI32" s="81"/>
      <c r="AJ32" s="81"/>
      <c r="AK32" s="364" t="str" cm="1">
        <f t="array" ref="AK32">_xlfn.IFS(AC32=Tabeller!$AI$4,"C",AC32=Tabeller!$AI$5,"L",AC32=Tabeller!$AI$6,"P",AC32="","")</f>
        <v/>
      </c>
      <c r="AL32" s="71"/>
      <c r="AM32" s="363" t="str">
        <f t="shared" si="1"/>
        <v/>
      </c>
      <c r="AN32" s="75" t="str">
        <f>TRIM(IF('3. Förpackningsdata'!N32="","",'3. Förpackningsdata'!N32))</f>
        <v/>
      </c>
      <c r="AO32" s="78" t="str">
        <f>IF(AQ32="","",IF('3. Förpackningsdata'!P32="","",'3. Förpackningsdata'!P32))</f>
        <v/>
      </c>
      <c r="AP32" s="29"/>
      <c r="AQ32" s="28" t="str">
        <f>IF('3. Förpackningsdata'!Q32="","",'3. Förpackningsdata'!Q32)</f>
        <v/>
      </c>
      <c r="AR32" s="26"/>
      <c r="AS32" s="26"/>
      <c r="AT32" s="26"/>
      <c r="AU32" s="26"/>
      <c r="AV32" s="26"/>
      <c r="AW32" s="364" t="str" cm="1">
        <f t="array" ref="AW32">_xlfn.IFS(AO32=Tabeller!$AJ$5,"P",AO32=Tabeller!$AJ$4,"L",AO32="","")</f>
        <v/>
      </c>
      <c r="AX32" s="29"/>
      <c r="AY32" s="362" t="str">
        <f t="shared" si="2"/>
        <v/>
      </c>
      <c r="AZ32" s="76" t="str">
        <f>TRIM(IF('3. Förpackningsdata'!R32="","",'3. Förpackningsdata'!R32))</f>
        <v/>
      </c>
      <c r="BA32" s="79" t="str">
        <f>IF(BC32="","",IF('3. Förpackningsdata'!T32="","",'3. Förpackningsdata'!T32))</f>
        <v/>
      </c>
      <c r="BB32" s="87"/>
      <c r="BC32" s="71" t="str">
        <f>IF('3. Förpackningsdata'!U32="","",'3. Förpackningsdata'!U32)</f>
        <v/>
      </c>
      <c r="BD32" s="87"/>
      <c r="BE32" s="87"/>
      <c r="BF32" s="87"/>
      <c r="BG32" s="87"/>
      <c r="BH32" s="87"/>
      <c r="BI32" s="148" t="str" cm="1">
        <f t="array" ref="BI32">_xlfn.IFS(BA32=Tabeller!$AJ$5,"P",BA32=Tabeller!$AJ$4,"L",BA32="","")</f>
        <v/>
      </c>
      <c r="BJ32" s="87"/>
      <c r="BK32" s="194" t="str">
        <f t="shared" si="3"/>
        <v/>
      </c>
      <c r="BL32" s="75" t="str">
        <f>TRIM(IF('3. Förpackningsdata'!V32="","",'3. Förpackningsdata'!V32))</f>
        <v/>
      </c>
    </row>
    <row r="33" spans="1:64" s="7" customFormat="1" ht="12.75" x14ac:dyDescent="0.2">
      <c r="A33" s="73">
        <v>29</v>
      </c>
      <c r="B33" s="73" t="str">
        <f>'APH Kategorichef'!H33</f>
        <v>Välj…</v>
      </c>
      <c r="C33" s="73" t="str">
        <f>'APH Kategorichef'!J33</f>
        <v>Välj…</v>
      </c>
      <c r="D33" s="471">
        <f>'APH Kategorichef'!D33</f>
        <v>0</v>
      </c>
      <c r="E33" s="68" t="s">
        <v>184</v>
      </c>
      <c r="F33" s="68"/>
      <c r="G33" s="69">
        <v>1</v>
      </c>
      <c r="H33" s="581">
        <f>IF('APH Kategorichef'!J33=Tabeller!$AH$4,'3. Förpackningsdata'!F33,0)</f>
        <v>0</v>
      </c>
      <c r="I33" s="581">
        <f>'1. Artikeldata Grund'!K33</f>
        <v>0</v>
      </c>
      <c r="J33" s="581">
        <f>'1. Artikeldata Grund'!M33</f>
        <v>0</v>
      </c>
      <c r="K33" s="581">
        <f>'1. Artikeldata Grund'!L33</f>
        <v>0</v>
      </c>
      <c r="L33" s="81"/>
      <c r="M33" s="68" t="s">
        <v>186</v>
      </c>
      <c r="N33" s="69" t="str">
        <f>IF('APH Kategorichef'!W33="","",'APH Kategorichef'!W33)</f>
        <v/>
      </c>
      <c r="O33" s="70" t="s">
        <v>185</v>
      </c>
      <c r="P33" s="473" t="str">
        <f>TRIM('1. Artikeldata Grund'!D33)</f>
        <v/>
      </c>
      <c r="Q33" s="472" t="str">
        <f>IF(S33="","",IF('3. Förpackningsdata'!H33="","",'3. Förpackningsdata'!H33))</f>
        <v/>
      </c>
      <c r="R33" s="35"/>
      <c r="S33" s="28" t="str">
        <f>IF('3. Förpackningsdata'!I33="","",'3. Förpackningsdata'!I33)</f>
        <v/>
      </c>
      <c r="T33" s="26"/>
      <c r="U33" s="26"/>
      <c r="V33" s="26"/>
      <c r="W33" s="26"/>
      <c r="X33" s="26"/>
      <c r="Y33" s="364" t="str" cm="1">
        <f t="array" ref="Y33">IF(AC33&lt;&gt;Tabeller!$AI$4,_xlfn.IFS(Q33=Tabeller!$AI$3,"",Q33=Tabeller!$AL$4,"C",Q33=Tabeller!$AL$5,"L",Q33=Tabeller!$AL$6,"P",Q33="",""),"1")</f>
        <v/>
      </c>
      <c r="Z33" s="29"/>
      <c r="AA33" s="362" t="str">
        <f t="shared" si="0"/>
        <v/>
      </c>
      <c r="AB33" s="76" t="str">
        <f>TRIM(IF('3. Förpackningsdata'!J33="","",'3. Förpackningsdata'!J33))</f>
        <v/>
      </c>
      <c r="AC33" s="77" t="str">
        <f>IF(AE33="","",IF('3. Förpackningsdata'!L33="","",'3. Förpackningsdata'!L33))</f>
        <v/>
      </c>
      <c r="AD33" s="71"/>
      <c r="AE33" s="69" t="str">
        <f>IF('3. Förpackningsdata'!M33="","",'3. Förpackningsdata'!M33)</f>
        <v/>
      </c>
      <c r="AF33" s="81"/>
      <c r="AG33" s="81"/>
      <c r="AH33" s="81"/>
      <c r="AI33" s="81"/>
      <c r="AJ33" s="81"/>
      <c r="AK33" s="364" t="str" cm="1">
        <f t="array" ref="AK33">_xlfn.IFS(AC33=Tabeller!$AI$4,"C",AC33=Tabeller!$AI$5,"L",AC33=Tabeller!$AI$6,"P",AC33="","")</f>
        <v/>
      </c>
      <c r="AL33" s="71"/>
      <c r="AM33" s="363" t="str">
        <f t="shared" si="1"/>
        <v/>
      </c>
      <c r="AN33" s="75" t="str">
        <f>TRIM(IF('3. Förpackningsdata'!N33="","",'3. Förpackningsdata'!N33))</f>
        <v/>
      </c>
      <c r="AO33" s="78" t="str">
        <f>IF(AQ33="","",IF('3. Förpackningsdata'!P33="","",'3. Förpackningsdata'!P33))</f>
        <v/>
      </c>
      <c r="AP33" s="29"/>
      <c r="AQ33" s="28" t="str">
        <f>IF('3. Förpackningsdata'!Q33="","",'3. Förpackningsdata'!Q33)</f>
        <v/>
      </c>
      <c r="AR33" s="26"/>
      <c r="AS33" s="26"/>
      <c r="AT33" s="26"/>
      <c r="AU33" s="26"/>
      <c r="AV33" s="26"/>
      <c r="AW33" s="364" t="str" cm="1">
        <f t="array" ref="AW33">_xlfn.IFS(AO33=Tabeller!$AJ$5,"P",AO33=Tabeller!$AJ$4,"L",AO33="","")</f>
        <v/>
      </c>
      <c r="AX33" s="29"/>
      <c r="AY33" s="362" t="str">
        <f t="shared" si="2"/>
        <v/>
      </c>
      <c r="AZ33" s="76" t="str">
        <f>TRIM(IF('3. Förpackningsdata'!R33="","",'3. Förpackningsdata'!R33))</f>
        <v/>
      </c>
      <c r="BA33" s="79" t="str">
        <f>IF(BC33="","",IF('3. Förpackningsdata'!T33="","",'3. Förpackningsdata'!T33))</f>
        <v/>
      </c>
      <c r="BB33" s="87"/>
      <c r="BC33" s="71" t="str">
        <f>IF('3. Förpackningsdata'!U33="","",'3. Förpackningsdata'!U33)</f>
        <v/>
      </c>
      <c r="BD33" s="87"/>
      <c r="BE33" s="87"/>
      <c r="BF33" s="87"/>
      <c r="BG33" s="87"/>
      <c r="BH33" s="87"/>
      <c r="BI33" s="148" t="str" cm="1">
        <f t="array" ref="BI33">_xlfn.IFS(BA33=Tabeller!$AJ$5,"P",BA33=Tabeller!$AJ$4,"L",BA33="","")</f>
        <v/>
      </c>
      <c r="BJ33" s="87"/>
      <c r="BK33" s="194" t="str">
        <f t="shared" si="3"/>
        <v/>
      </c>
      <c r="BL33" s="75" t="str">
        <f>TRIM(IF('3. Förpackningsdata'!V33="","",'3. Förpackningsdata'!V33))</f>
        <v/>
      </c>
    </row>
    <row r="34" spans="1:64" s="7" customFormat="1" ht="12.75" x14ac:dyDescent="0.2">
      <c r="A34" s="73">
        <v>30</v>
      </c>
      <c r="B34" s="73" t="str">
        <f>'APH Kategorichef'!H34</f>
        <v>Välj…</v>
      </c>
      <c r="C34" s="73" t="str">
        <f>'APH Kategorichef'!J34</f>
        <v>Välj…</v>
      </c>
      <c r="D34" s="471">
        <f>'APH Kategorichef'!D34</f>
        <v>0</v>
      </c>
      <c r="E34" s="68" t="s">
        <v>184</v>
      </c>
      <c r="F34" s="68"/>
      <c r="G34" s="69">
        <v>1</v>
      </c>
      <c r="H34" s="581">
        <f>IF('APH Kategorichef'!J34=Tabeller!$AH$4,'3. Förpackningsdata'!F34,0)</f>
        <v>0</v>
      </c>
      <c r="I34" s="581">
        <f>'1. Artikeldata Grund'!K34</f>
        <v>0</v>
      </c>
      <c r="J34" s="581">
        <f>'1. Artikeldata Grund'!M34</f>
        <v>0</v>
      </c>
      <c r="K34" s="581">
        <f>'1. Artikeldata Grund'!L34</f>
        <v>0</v>
      </c>
      <c r="L34" s="81"/>
      <c r="M34" s="68" t="s">
        <v>186</v>
      </c>
      <c r="N34" s="69" t="str">
        <f>IF('APH Kategorichef'!W34="","",'APH Kategorichef'!W34)</f>
        <v/>
      </c>
      <c r="O34" s="70" t="s">
        <v>185</v>
      </c>
      <c r="P34" s="473" t="str">
        <f>TRIM('1. Artikeldata Grund'!D34)</f>
        <v/>
      </c>
      <c r="Q34" s="472" t="str">
        <f>IF(S34="","",IF('3. Förpackningsdata'!H34="","",'3. Förpackningsdata'!H34))</f>
        <v/>
      </c>
      <c r="R34" s="35"/>
      <c r="S34" s="28" t="str">
        <f>IF('3. Förpackningsdata'!I34="","",'3. Förpackningsdata'!I34)</f>
        <v/>
      </c>
      <c r="T34" s="26"/>
      <c r="U34" s="26"/>
      <c r="V34" s="26"/>
      <c r="W34" s="26"/>
      <c r="X34" s="26"/>
      <c r="Y34" s="364" t="str" cm="1">
        <f t="array" ref="Y34">IF(AC34&lt;&gt;Tabeller!$AI$4,_xlfn.IFS(Q34=Tabeller!$AI$3,"",Q34=Tabeller!$AL$4,"C",Q34=Tabeller!$AL$5,"L",Q34=Tabeller!$AL$6,"P",Q34="",""),"1")</f>
        <v/>
      </c>
      <c r="Z34" s="29"/>
      <c r="AA34" s="362" t="str">
        <f t="shared" si="0"/>
        <v/>
      </c>
      <c r="AB34" s="76" t="str">
        <f>TRIM(IF('3. Förpackningsdata'!J34="","",'3. Förpackningsdata'!J34))</f>
        <v/>
      </c>
      <c r="AC34" s="77" t="str">
        <f>IF(AE34="","",IF('3. Förpackningsdata'!L34="","",'3. Förpackningsdata'!L34))</f>
        <v/>
      </c>
      <c r="AD34" s="71"/>
      <c r="AE34" s="69" t="str">
        <f>IF('3. Förpackningsdata'!M34="","",'3. Förpackningsdata'!M34)</f>
        <v/>
      </c>
      <c r="AF34" s="81"/>
      <c r="AG34" s="81"/>
      <c r="AH34" s="81"/>
      <c r="AI34" s="81"/>
      <c r="AJ34" s="81"/>
      <c r="AK34" s="364" t="str" cm="1">
        <f t="array" ref="AK34">_xlfn.IFS(AC34=Tabeller!$AI$4,"C",AC34=Tabeller!$AI$5,"L",AC34=Tabeller!$AI$6,"P",AC34="","")</f>
        <v/>
      </c>
      <c r="AL34" s="71"/>
      <c r="AM34" s="363" t="str">
        <f t="shared" si="1"/>
        <v/>
      </c>
      <c r="AN34" s="75" t="str">
        <f>TRIM(IF('3. Förpackningsdata'!N34="","",'3. Förpackningsdata'!N34))</f>
        <v/>
      </c>
      <c r="AO34" s="78" t="str">
        <f>IF(AQ34="","",IF('3. Förpackningsdata'!P34="","",'3. Förpackningsdata'!P34))</f>
        <v/>
      </c>
      <c r="AP34" s="29"/>
      <c r="AQ34" s="28" t="str">
        <f>IF('3. Förpackningsdata'!Q34="","",'3. Förpackningsdata'!Q34)</f>
        <v/>
      </c>
      <c r="AR34" s="26"/>
      <c r="AS34" s="26"/>
      <c r="AT34" s="26"/>
      <c r="AU34" s="26"/>
      <c r="AV34" s="26"/>
      <c r="AW34" s="364" t="str" cm="1">
        <f t="array" ref="AW34">_xlfn.IFS(AO34=Tabeller!$AJ$5,"P",AO34=Tabeller!$AJ$4,"L",AO34="","")</f>
        <v/>
      </c>
      <c r="AX34" s="29"/>
      <c r="AY34" s="362" t="str">
        <f t="shared" si="2"/>
        <v/>
      </c>
      <c r="AZ34" s="76" t="str">
        <f>TRIM(IF('3. Förpackningsdata'!R34="","",'3. Förpackningsdata'!R34))</f>
        <v/>
      </c>
      <c r="BA34" s="79" t="str">
        <f>IF(BC34="","",IF('3. Förpackningsdata'!T34="","",'3. Förpackningsdata'!T34))</f>
        <v/>
      </c>
      <c r="BB34" s="87"/>
      <c r="BC34" s="71" t="str">
        <f>IF('3. Förpackningsdata'!U34="","",'3. Förpackningsdata'!U34)</f>
        <v/>
      </c>
      <c r="BD34" s="87"/>
      <c r="BE34" s="87"/>
      <c r="BF34" s="87"/>
      <c r="BG34" s="87"/>
      <c r="BH34" s="87"/>
      <c r="BI34" s="148" t="str" cm="1">
        <f t="array" ref="BI34">_xlfn.IFS(BA34=Tabeller!$AJ$5,"P",BA34=Tabeller!$AJ$4,"L",BA34="","")</f>
        <v/>
      </c>
      <c r="BJ34" s="87"/>
      <c r="BK34" s="194" t="str">
        <f t="shared" si="3"/>
        <v/>
      </c>
      <c r="BL34" s="75" t="str">
        <f>TRIM(IF('3. Förpackningsdata'!V34="","",'3. Förpackningsdata'!V34))</f>
        <v/>
      </c>
    </row>
    <row r="35" spans="1:64" s="7" customFormat="1" ht="12.75" x14ac:dyDescent="0.2">
      <c r="A35" s="73">
        <v>31</v>
      </c>
      <c r="B35" s="73" t="str">
        <f>'APH Kategorichef'!H35</f>
        <v>Välj…</v>
      </c>
      <c r="C35" s="73" t="str">
        <f>'APH Kategorichef'!J35</f>
        <v>Välj…</v>
      </c>
      <c r="D35" s="471">
        <f>'APH Kategorichef'!D35</f>
        <v>0</v>
      </c>
      <c r="E35" s="68" t="s">
        <v>184</v>
      </c>
      <c r="F35" s="68"/>
      <c r="G35" s="69">
        <v>1</v>
      </c>
      <c r="H35" s="581">
        <f>IF('APH Kategorichef'!J35=Tabeller!$AH$4,'3. Förpackningsdata'!F35,0)</f>
        <v>0</v>
      </c>
      <c r="I35" s="581">
        <f>'1. Artikeldata Grund'!K35</f>
        <v>0</v>
      </c>
      <c r="J35" s="581">
        <f>'1. Artikeldata Grund'!M35</f>
        <v>0</v>
      </c>
      <c r="K35" s="581">
        <f>'1. Artikeldata Grund'!L35</f>
        <v>0</v>
      </c>
      <c r="L35" s="81"/>
      <c r="M35" s="68" t="s">
        <v>186</v>
      </c>
      <c r="N35" s="69" t="str">
        <f>IF('APH Kategorichef'!W35="","",'APH Kategorichef'!W35)</f>
        <v/>
      </c>
      <c r="O35" s="70" t="s">
        <v>185</v>
      </c>
      <c r="P35" s="473" t="str">
        <f>TRIM('1. Artikeldata Grund'!D35)</f>
        <v/>
      </c>
      <c r="Q35" s="472" t="str">
        <f>IF(S35="","",IF('3. Förpackningsdata'!H35="","",'3. Förpackningsdata'!H35))</f>
        <v/>
      </c>
      <c r="R35" s="35"/>
      <c r="S35" s="28" t="str">
        <f>IF('3. Förpackningsdata'!I35="","",'3. Förpackningsdata'!I35)</f>
        <v/>
      </c>
      <c r="T35" s="26"/>
      <c r="U35" s="26"/>
      <c r="V35" s="26"/>
      <c r="W35" s="26"/>
      <c r="X35" s="26"/>
      <c r="Y35" s="364" t="str" cm="1">
        <f t="array" ref="Y35">IF(AC35&lt;&gt;Tabeller!$AI$4,_xlfn.IFS(Q35=Tabeller!$AI$3,"",Q35=Tabeller!$AL$4,"C",Q35=Tabeller!$AL$5,"L",Q35=Tabeller!$AL$6,"P",Q35="",""),"1")</f>
        <v/>
      </c>
      <c r="Z35" s="29"/>
      <c r="AA35" s="362" t="str">
        <f t="shared" si="0"/>
        <v/>
      </c>
      <c r="AB35" s="76" t="str">
        <f>TRIM(IF('3. Förpackningsdata'!J35="","",'3. Förpackningsdata'!J35))</f>
        <v/>
      </c>
      <c r="AC35" s="77" t="str">
        <f>IF(AE35="","",IF('3. Förpackningsdata'!L35="","",'3. Förpackningsdata'!L35))</f>
        <v/>
      </c>
      <c r="AD35" s="71"/>
      <c r="AE35" s="69" t="str">
        <f>IF('3. Förpackningsdata'!M35="","",'3. Förpackningsdata'!M35)</f>
        <v/>
      </c>
      <c r="AF35" s="81"/>
      <c r="AG35" s="81"/>
      <c r="AH35" s="81"/>
      <c r="AI35" s="81"/>
      <c r="AJ35" s="81"/>
      <c r="AK35" s="364" t="str" cm="1">
        <f t="array" ref="AK35">_xlfn.IFS(AC35=Tabeller!$AI$4,"C",AC35=Tabeller!$AI$5,"L",AC35=Tabeller!$AI$6,"P",AC35="","")</f>
        <v/>
      </c>
      <c r="AL35" s="71"/>
      <c r="AM35" s="363" t="str">
        <f t="shared" si="1"/>
        <v/>
      </c>
      <c r="AN35" s="75" t="str">
        <f>TRIM(IF('3. Förpackningsdata'!N35="","",'3. Förpackningsdata'!N35))</f>
        <v/>
      </c>
      <c r="AO35" s="78" t="str">
        <f>IF(AQ35="","",IF('3. Förpackningsdata'!P35="","",'3. Förpackningsdata'!P35))</f>
        <v/>
      </c>
      <c r="AP35" s="29"/>
      <c r="AQ35" s="28" t="str">
        <f>IF('3. Förpackningsdata'!Q35="","",'3. Förpackningsdata'!Q35)</f>
        <v/>
      </c>
      <c r="AR35" s="26"/>
      <c r="AS35" s="26"/>
      <c r="AT35" s="26"/>
      <c r="AU35" s="26"/>
      <c r="AV35" s="26"/>
      <c r="AW35" s="364" t="str" cm="1">
        <f t="array" ref="AW35">_xlfn.IFS(AO35=Tabeller!$AJ$5,"P",AO35=Tabeller!$AJ$4,"L",AO35="","")</f>
        <v/>
      </c>
      <c r="AX35" s="29"/>
      <c r="AY35" s="362" t="str">
        <f t="shared" si="2"/>
        <v/>
      </c>
      <c r="AZ35" s="76" t="str">
        <f>TRIM(IF('3. Förpackningsdata'!R35="","",'3. Förpackningsdata'!R35))</f>
        <v/>
      </c>
      <c r="BA35" s="79" t="str">
        <f>IF(BC35="","",IF('3. Förpackningsdata'!T35="","",'3. Förpackningsdata'!T35))</f>
        <v/>
      </c>
      <c r="BB35" s="87"/>
      <c r="BC35" s="71" t="str">
        <f>IF('3. Förpackningsdata'!U35="","",'3. Förpackningsdata'!U35)</f>
        <v/>
      </c>
      <c r="BD35" s="87"/>
      <c r="BE35" s="87"/>
      <c r="BF35" s="87"/>
      <c r="BG35" s="87"/>
      <c r="BH35" s="87"/>
      <c r="BI35" s="148" t="str" cm="1">
        <f t="array" ref="BI35">_xlfn.IFS(BA35=Tabeller!$AJ$5,"P",BA35=Tabeller!$AJ$4,"L",BA35="","")</f>
        <v/>
      </c>
      <c r="BJ35" s="87"/>
      <c r="BK35" s="194" t="str">
        <f t="shared" si="3"/>
        <v/>
      </c>
      <c r="BL35" s="75" t="str">
        <f>TRIM(IF('3. Förpackningsdata'!V35="","",'3. Förpackningsdata'!V35))</f>
        <v/>
      </c>
    </row>
    <row r="36" spans="1:64" s="7" customFormat="1" ht="12.75" x14ac:dyDescent="0.2">
      <c r="A36" s="73">
        <v>32</v>
      </c>
      <c r="B36" s="73" t="str">
        <f>'APH Kategorichef'!H36</f>
        <v>Välj…</v>
      </c>
      <c r="C36" s="73" t="str">
        <f>'APH Kategorichef'!J36</f>
        <v>Välj…</v>
      </c>
      <c r="D36" s="471">
        <f>'APH Kategorichef'!D36</f>
        <v>0</v>
      </c>
      <c r="E36" s="68" t="s">
        <v>184</v>
      </c>
      <c r="F36" s="68"/>
      <c r="G36" s="69">
        <v>1</v>
      </c>
      <c r="H36" s="581">
        <f>IF('APH Kategorichef'!J36=Tabeller!$AH$4,'3. Förpackningsdata'!F36,0)</f>
        <v>0</v>
      </c>
      <c r="I36" s="581">
        <f>'1. Artikeldata Grund'!K36</f>
        <v>0</v>
      </c>
      <c r="J36" s="581">
        <f>'1. Artikeldata Grund'!M36</f>
        <v>0</v>
      </c>
      <c r="K36" s="581">
        <f>'1. Artikeldata Grund'!L36</f>
        <v>0</v>
      </c>
      <c r="L36" s="81"/>
      <c r="M36" s="68" t="s">
        <v>186</v>
      </c>
      <c r="N36" s="69" t="str">
        <f>IF('APH Kategorichef'!W36="","",'APH Kategorichef'!W36)</f>
        <v/>
      </c>
      <c r="O36" s="70" t="s">
        <v>185</v>
      </c>
      <c r="P36" s="473" t="str">
        <f>TRIM('1. Artikeldata Grund'!D36)</f>
        <v/>
      </c>
      <c r="Q36" s="472" t="str">
        <f>IF(S36="","",IF('3. Förpackningsdata'!H36="","",'3. Förpackningsdata'!H36))</f>
        <v/>
      </c>
      <c r="R36" s="35"/>
      <c r="S36" s="28" t="str">
        <f>IF('3. Förpackningsdata'!I36="","",'3. Förpackningsdata'!I36)</f>
        <v/>
      </c>
      <c r="T36" s="26"/>
      <c r="U36" s="26"/>
      <c r="V36" s="26"/>
      <c r="W36" s="26"/>
      <c r="X36" s="26"/>
      <c r="Y36" s="364" t="str" cm="1">
        <f t="array" ref="Y36">IF(AC36&lt;&gt;Tabeller!$AI$4,_xlfn.IFS(Q36=Tabeller!$AI$3,"",Q36=Tabeller!$AL$4,"C",Q36=Tabeller!$AL$5,"L",Q36=Tabeller!$AL$6,"P",Q36="",""),"1")</f>
        <v/>
      </c>
      <c r="Z36" s="29"/>
      <c r="AA36" s="362" t="str">
        <f t="shared" si="0"/>
        <v/>
      </c>
      <c r="AB36" s="76" t="str">
        <f>TRIM(IF('3. Förpackningsdata'!J36="","",'3. Förpackningsdata'!J36))</f>
        <v/>
      </c>
      <c r="AC36" s="77" t="str">
        <f>IF(AE36="","",IF('3. Förpackningsdata'!L36="","",'3. Förpackningsdata'!L36))</f>
        <v/>
      </c>
      <c r="AD36" s="71"/>
      <c r="AE36" s="69" t="str">
        <f>IF('3. Förpackningsdata'!M36="","",'3. Förpackningsdata'!M36)</f>
        <v/>
      </c>
      <c r="AF36" s="81"/>
      <c r="AG36" s="81"/>
      <c r="AH36" s="81"/>
      <c r="AI36" s="81"/>
      <c r="AJ36" s="81"/>
      <c r="AK36" s="364" t="str" cm="1">
        <f t="array" ref="AK36">_xlfn.IFS(AC36=Tabeller!$AI$4,"C",AC36=Tabeller!$AI$5,"L",AC36=Tabeller!$AI$6,"P",AC36="","")</f>
        <v/>
      </c>
      <c r="AL36" s="71"/>
      <c r="AM36" s="363" t="str">
        <f t="shared" si="1"/>
        <v/>
      </c>
      <c r="AN36" s="75" t="str">
        <f>TRIM(IF('3. Förpackningsdata'!N36="","",'3. Förpackningsdata'!N36))</f>
        <v/>
      </c>
      <c r="AO36" s="78" t="str">
        <f>IF(AQ36="","",IF('3. Förpackningsdata'!P36="","",'3. Förpackningsdata'!P36))</f>
        <v/>
      </c>
      <c r="AP36" s="29"/>
      <c r="AQ36" s="28" t="str">
        <f>IF('3. Förpackningsdata'!Q36="","",'3. Förpackningsdata'!Q36)</f>
        <v/>
      </c>
      <c r="AR36" s="26"/>
      <c r="AS36" s="26"/>
      <c r="AT36" s="26"/>
      <c r="AU36" s="26"/>
      <c r="AV36" s="26"/>
      <c r="AW36" s="364" t="str" cm="1">
        <f t="array" ref="AW36">_xlfn.IFS(AO36=Tabeller!$AJ$5,"P",AO36=Tabeller!$AJ$4,"L",AO36="","")</f>
        <v/>
      </c>
      <c r="AX36" s="29"/>
      <c r="AY36" s="362" t="str">
        <f t="shared" si="2"/>
        <v/>
      </c>
      <c r="AZ36" s="76" t="str">
        <f>TRIM(IF('3. Förpackningsdata'!R36="","",'3. Förpackningsdata'!R36))</f>
        <v/>
      </c>
      <c r="BA36" s="79" t="str">
        <f>IF(BC36="","",IF('3. Förpackningsdata'!T36="","",'3. Förpackningsdata'!T36))</f>
        <v/>
      </c>
      <c r="BB36" s="87"/>
      <c r="BC36" s="71" t="str">
        <f>IF('3. Förpackningsdata'!U36="","",'3. Förpackningsdata'!U36)</f>
        <v/>
      </c>
      <c r="BD36" s="87"/>
      <c r="BE36" s="87"/>
      <c r="BF36" s="87"/>
      <c r="BG36" s="87"/>
      <c r="BH36" s="87"/>
      <c r="BI36" s="148" t="str" cm="1">
        <f t="array" ref="BI36">_xlfn.IFS(BA36=Tabeller!$AJ$5,"P",BA36=Tabeller!$AJ$4,"L",BA36="","")</f>
        <v/>
      </c>
      <c r="BJ36" s="87"/>
      <c r="BK36" s="194" t="str">
        <f t="shared" si="3"/>
        <v/>
      </c>
      <c r="BL36" s="75" t="str">
        <f>TRIM(IF('3. Förpackningsdata'!V36="","",'3. Förpackningsdata'!V36))</f>
        <v/>
      </c>
    </row>
    <row r="37" spans="1:64" s="7" customFormat="1" ht="12.75" x14ac:dyDescent="0.2">
      <c r="A37" s="73">
        <v>33</v>
      </c>
      <c r="B37" s="73" t="str">
        <f>'APH Kategorichef'!H37</f>
        <v>Välj…</v>
      </c>
      <c r="C37" s="73" t="str">
        <f>'APH Kategorichef'!J37</f>
        <v>Välj…</v>
      </c>
      <c r="D37" s="471">
        <f>'APH Kategorichef'!D37</f>
        <v>0</v>
      </c>
      <c r="E37" s="68" t="s">
        <v>184</v>
      </c>
      <c r="F37" s="68"/>
      <c r="G37" s="69">
        <v>1</v>
      </c>
      <c r="H37" s="581">
        <f>IF('APH Kategorichef'!J37=Tabeller!$AH$4,'3. Förpackningsdata'!F37,0)</f>
        <v>0</v>
      </c>
      <c r="I37" s="581">
        <f>'1. Artikeldata Grund'!K37</f>
        <v>0</v>
      </c>
      <c r="J37" s="581">
        <f>'1. Artikeldata Grund'!M37</f>
        <v>0</v>
      </c>
      <c r="K37" s="581">
        <f>'1. Artikeldata Grund'!L37</f>
        <v>0</v>
      </c>
      <c r="L37" s="81"/>
      <c r="M37" s="68" t="s">
        <v>186</v>
      </c>
      <c r="N37" s="69" t="str">
        <f>IF('APH Kategorichef'!W37="","",'APH Kategorichef'!W37)</f>
        <v/>
      </c>
      <c r="O37" s="70" t="s">
        <v>185</v>
      </c>
      <c r="P37" s="473" t="str">
        <f>TRIM('1. Artikeldata Grund'!D37)</f>
        <v/>
      </c>
      <c r="Q37" s="472" t="str">
        <f>IF(S37="","",IF('3. Förpackningsdata'!H37="","",'3. Förpackningsdata'!H37))</f>
        <v/>
      </c>
      <c r="R37" s="35"/>
      <c r="S37" s="28" t="str">
        <f>IF('3. Förpackningsdata'!I37="","",'3. Förpackningsdata'!I37)</f>
        <v/>
      </c>
      <c r="T37" s="26"/>
      <c r="U37" s="26"/>
      <c r="V37" s="26"/>
      <c r="W37" s="26"/>
      <c r="X37" s="26"/>
      <c r="Y37" s="364" t="str" cm="1">
        <f t="array" ref="Y37">IF(AC37&lt;&gt;Tabeller!$AI$4,_xlfn.IFS(Q37=Tabeller!$AI$3,"",Q37=Tabeller!$AL$4,"C",Q37=Tabeller!$AL$5,"L",Q37=Tabeller!$AL$6,"P",Q37="",""),"1")</f>
        <v/>
      </c>
      <c r="Z37" s="29"/>
      <c r="AA37" s="362" t="str">
        <f t="shared" si="0"/>
        <v/>
      </c>
      <c r="AB37" s="31" t="str">
        <f>TRIM(IF('3. Förpackningsdata'!J37="","",'3. Förpackningsdata'!J37))</f>
        <v/>
      </c>
      <c r="AC37" s="77" t="str">
        <f>IF(AE37="","",IF('3. Förpackningsdata'!L37="","",'3. Förpackningsdata'!L37))</f>
        <v/>
      </c>
      <c r="AD37" s="71"/>
      <c r="AE37" s="69" t="str">
        <f>IF('3. Förpackningsdata'!M37="","",'3. Förpackningsdata'!M37)</f>
        <v/>
      </c>
      <c r="AF37" s="81"/>
      <c r="AG37" s="81"/>
      <c r="AH37" s="81"/>
      <c r="AI37" s="81"/>
      <c r="AJ37" s="81"/>
      <c r="AK37" s="364" t="str" cm="1">
        <f t="array" ref="AK37">_xlfn.IFS(AC37=Tabeller!$AI$4,"C",AC37=Tabeller!$AI$5,"L",AC37=Tabeller!$AI$6,"P",AC37="","")</f>
        <v/>
      </c>
      <c r="AL37" s="71"/>
      <c r="AM37" s="363" t="str">
        <f t="shared" si="1"/>
        <v/>
      </c>
      <c r="AN37" s="473" t="str">
        <f>TRIM(IF('3. Förpackningsdata'!N37="","",'3. Förpackningsdata'!N37))</f>
        <v/>
      </c>
      <c r="AO37" s="78" t="str">
        <f>IF(AQ37="","",IF('3. Förpackningsdata'!P37="","",'3. Förpackningsdata'!P37))</f>
        <v/>
      </c>
      <c r="AP37" s="29"/>
      <c r="AQ37" s="28" t="str">
        <f>IF('3. Förpackningsdata'!Q37="","",'3. Förpackningsdata'!Q37)</f>
        <v/>
      </c>
      <c r="AR37" s="26"/>
      <c r="AS37" s="26"/>
      <c r="AT37" s="26"/>
      <c r="AU37" s="26"/>
      <c r="AV37" s="26"/>
      <c r="AW37" s="364" t="str" cm="1">
        <f t="array" ref="AW37">_xlfn.IFS(AO37=Tabeller!$AJ$5,"P",AO37=Tabeller!$AJ$4,"L",AO37="","")</f>
        <v/>
      </c>
      <c r="AX37" s="29"/>
      <c r="AY37" s="362" t="str">
        <f t="shared" si="2"/>
        <v/>
      </c>
      <c r="AZ37" s="31" t="str">
        <f>TRIM(IF('3. Förpackningsdata'!R37="","",'3. Förpackningsdata'!R37))</f>
        <v/>
      </c>
      <c r="BA37" s="79" t="str">
        <f>IF(BC37="","",IF('3. Förpackningsdata'!T37="","",'3. Förpackningsdata'!T37))</f>
        <v/>
      </c>
      <c r="BB37" s="87"/>
      <c r="BC37" s="71" t="str">
        <f>IF('3. Förpackningsdata'!U37="","",'3. Förpackningsdata'!U37)</f>
        <v/>
      </c>
      <c r="BD37" s="87"/>
      <c r="BE37" s="87"/>
      <c r="BF37" s="87"/>
      <c r="BG37" s="87"/>
      <c r="BH37" s="87"/>
      <c r="BI37" s="148" t="str" cm="1">
        <f t="array" ref="BI37">_xlfn.IFS(BA37=Tabeller!$AJ$5,"P",BA37=Tabeller!$AJ$4,"L",BA37="","")</f>
        <v/>
      </c>
      <c r="BJ37" s="87"/>
      <c r="BK37" s="194" t="str">
        <f t="shared" si="3"/>
        <v/>
      </c>
      <c r="BL37" s="75" t="str">
        <f>TRIM(IF('3. Förpackningsdata'!V37="","",'3. Förpackningsdata'!V37))</f>
        <v/>
      </c>
    </row>
    <row r="38" spans="1:64" s="7" customFormat="1" ht="12.75" x14ac:dyDescent="0.2">
      <c r="A38" s="73">
        <v>34</v>
      </c>
      <c r="B38" s="73" t="str">
        <f>'APH Kategorichef'!H38</f>
        <v>Välj…</v>
      </c>
      <c r="C38" s="73" t="str">
        <f>'APH Kategorichef'!J38</f>
        <v>Välj…</v>
      </c>
      <c r="D38" s="471">
        <f>'APH Kategorichef'!D38</f>
        <v>0</v>
      </c>
      <c r="E38" s="68" t="s">
        <v>184</v>
      </c>
      <c r="F38" s="68"/>
      <c r="G38" s="69">
        <v>1</v>
      </c>
      <c r="H38" s="581">
        <f>IF('APH Kategorichef'!J38=Tabeller!$AH$4,'3. Förpackningsdata'!F38,0)</f>
        <v>0</v>
      </c>
      <c r="I38" s="581">
        <f>'1. Artikeldata Grund'!K38</f>
        <v>0</v>
      </c>
      <c r="J38" s="581">
        <f>'1. Artikeldata Grund'!M38</f>
        <v>0</v>
      </c>
      <c r="K38" s="581">
        <f>'1. Artikeldata Grund'!L38</f>
        <v>0</v>
      </c>
      <c r="L38" s="81"/>
      <c r="M38" s="68" t="s">
        <v>186</v>
      </c>
      <c r="N38" s="69" t="str">
        <f>IF('APH Kategorichef'!W38="","",'APH Kategorichef'!W38)</f>
        <v/>
      </c>
      <c r="O38" s="70" t="s">
        <v>185</v>
      </c>
      <c r="P38" s="473" t="str">
        <f>TRIM('1. Artikeldata Grund'!D38)</f>
        <v/>
      </c>
      <c r="Q38" s="472" t="str">
        <f>IF(S38="","",IF('3. Förpackningsdata'!H38="","",'3. Förpackningsdata'!H38))</f>
        <v/>
      </c>
      <c r="R38" s="35"/>
      <c r="S38" s="28" t="str">
        <f>IF('3. Förpackningsdata'!I38="","",'3. Förpackningsdata'!I38)</f>
        <v/>
      </c>
      <c r="T38" s="26"/>
      <c r="U38" s="26"/>
      <c r="V38" s="26"/>
      <c r="W38" s="26"/>
      <c r="X38" s="26"/>
      <c r="Y38" s="364" t="str" cm="1">
        <f t="array" ref="Y38">IF(AC38&lt;&gt;Tabeller!$AI$4,_xlfn.IFS(Q38=Tabeller!$AI$3,"",Q38=Tabeller!$AL$4,"C",Q38=Tabeller!$AL$5,"L",Q38=Tabeller!$AL$6,"P",Q38="",""),"1")</f>
        <v/>
      </c>
      <c r="Z38" s="29"/>
      <c r="AA38" s="362" t="str">
        <f t="shared" si="0"/>
        <v/>
      </c>
      <c r="AB38" s="31" t="str">
        <f>TRIM(IF('3. Förpackningsdata'!J38="","",'3. Förpackningsdata'!J38))</f>
        <v/>
      </c>
      <c r="AC38" s="77" t="str">
        <f>IF(AE38="","",IF('3. Förpackningsdata'!L38="","",'3. Förpackningsdata'!L38))</f>
        <v/>
      </c>
      <c r="AD38" s="71"/>
      <c r="AE38" s="69" t="str">
        <f>IF('3. Förpackningsdata'!M38="","",'3. Förpackningsdata'!M38)</f>
        <v/>
      </c>
      <c r="AF38" s="81"/>
      <c r="AG38" s="81"/>
      <c r="AH38" s="81"/>
      <c r="AI38" s="81"/>
      <c r="AJ38" s="81"/>
      <c r="AK38" s="364" t="str" cm="1">
        <f t="array" ref="AK38">_xlfn.IFS(AC38=Tabeller!$AI$4,"C",AC38=Tabeller!$AI$5,"L",AC38=Tabeller!$AI$6,"P",AC38="","")</f>
        <v/>
      </c>
      <c r="AL38" s="71"/>
      <c r="AM38" s="363" t="str">
        <f t="shared" si="1"/>
        <v/>
      </c>
      <c r="AN38" s="473" t="str">
        <f>TRIM(IF('3. Förpackningsdata'!N38="","",'3. Förpackningsdata'!N38))</f>
        <v/>
      </c>
      <c r="AO38" s="78" t="str">
        <f>IF(AQ38="","",IF('3. Förpackningsdata'!P38="","",'3. Förpackningsdata'!P38))</f>
        <v/>
      </c>
      <c r="AP38" s="29"/>
      <c r="AQ38" s="28" t="str">
        <f>IF('3. Förpackningsdata'!Q38="","",'3. Förpackningsdata'!Q38)</f>
        <v/>
      </c>
      <c r="AR38" s="26"/>
      <c r="AS38" s="26"/>
      <c r="AT38" s="26"/>
      <c r="AU38" s="26"/>
      <c r="AV38" s="26"/>
      <c r="AW38" s="364" t="str" cm="1">
        <f t="array" ref="AW38">_xlfn.IFS(AO38=Tabeller!$AJ$5,"P",AO38=Tabeller!$AJ$4,"L",AO38="","")</f>
        <v/>
      </c>
      <c r="AX38" s="29"/>
      <c r="AY38" s="362" t="str">
        <f t="shared" si="2"/>
        <v/>
      </c>
      <c r="AZ38" s="31" t="str">
        <f>TRIM(IF('3. Förpackningsdata'!R38="","",'3. Förpackningsdata'!R38))</f>
        <v/>
      </c>
      <c r="BA38" s="79" t="str">
        <f>IF(BC38="","",IF('3. Förpackningsdata'!T38="","",'3. Förpackningsdata'!T38))</f>
        <v/>
      </c>
      <c r="BB38" s="87"/>
      <c r="BC38" s="71" t="str">
        <f>IF('3. Förpackningsdata'!U38="","",'3. Förpackningsdata'!U38)</f>
        <v/>
      </c>
      <c r="BD38" s="87"/>
      <c r="BE38" s="87"/>
      <c r="BF38" s="87"/>
      <c r="BG38" s="87"/>
      <c r="BH38" s="87"/>
      <c r="BI38" s="148" t="str" cm="1">
        <f t="array" ref="BI38">_xlfn.IFS(BA38=Tabeller!$AJ$5,"P",BA38=Tabeller!$AJ$4,"L",BA38="","")</f>
        <v/>
      </c>
      <c r="BJ38" s="87"/>
      <c r="BK38" s="194" t="str">
        <f t="shared" si="3"/>
        <v/>
      </c>
      <c r="BL38" s="75" t="str">
        <f>TRIM(IF('3. Förpackningsdata'!V38="","",'3. Förpackningsdata'!V38))</f>
        <v/>
      </c>
    </row>
    <row r="39" spans="1:64" s="7" customFormat="1" ht="12.75" x14ac:dyDescent="0.2">
      <c r="A39" s="73">
        <v>35</v>
      </c>
      <c r="B39" s="73" t="str">
        <f>'APH Kategorichef'!H39</f>
        <v>Välj…</v>
      </c>
      <c r="C39" s="73" t="str">
        <f>'APH Kategorichef'!J39</f>
        <v>Välj…</v>
      </c>
      <c r="D39" s="471">
        <f>'APH Kategorichef'!D39</f>
        <v>0</v>
      </c>
      <c r="E39" s="68" t="s">
        <v>184</v>
      </c>
      <c r="F39" s="68"/>
      <c r="G39" s="69">
        <v>1</v>
      </c>
      <c r="H39" s="581">
        <f>IF('APH Kategorichef'!J39=Tabeller!$AH$4,'3. Förpackningsdata'!F39,0)</f>
        <v>0</v>
      </c>
      <c r="I39" s="581">
        <f>'1. Artikeldata Grund'!K39</f>
        <v>0</v>
      </c>
      <c r="J39" s="581">
        <f>'1. Artikeldata Grund'!M39</f>
        <v>0</v>
      </c>
      <c r="K39" s="581">
        <f>'1. Artikeldata Grund'!L39</f>
        <v>0</v>
      </c>
      <c r="L39" s="81"/>
      <c r="M39" s="68" t="s">
        <v>186</v>
      </c>
      <c r="N39" s="69" t="str">
        <f>IF('APH Kategorichef'!W39="","",'APH Kategorichef'!W39)</f>
        <v/>
      </c>
      <c r="O39" s="70" t="s">
        <v>185</v>
      </c>
      <c r="P39" s="473" t="str">
        <f>TRIM('1. Artikeldata Grund'!D39)</f>
        <v/>
      </c>
      <c r="Q39" s="472" t="str">
        <f>IF(S39="","",IF('3. Förpackningsdata'!H39="","",'3. Förpackningsdata'!H39))</f>
        <v/>
      </c>
      <c r="R39" s="35"/>
      <c r="S39" s="28" t="str">
        <f>IF('3. Förpackningsdata'!I39="","",'3. Förpackningsdata'!I39)</f>
        <v/>
      </c>
      <c r="T39" s="26"/>
      <c r="U39" s="26"/>
      <c r="V39" s="26"/>
      <c r="W39" s="26"/>
      <c r="X39" s="26"/>
      <c r="Y39" s="364" t="str" cm="1">
        <f t="array" ref="Y39">IF(AC39&lt;&gt;Tabeller!$AI$4,_xlfn.IFS(Q39=Tabeller!$AI$3,"",Q39=Tabeller!$AL$4,"C",Q39=Tabeller!$AL$5,"L",Q39=Tabeller!$AL$6,"P",Q39="",""),"1")</f>
        <v/>
      </c>
      <c r="Z39" s="29"/>
      <c r="AA39" s="362" t="str">
        <f t="shared" si="0"/>
        <v/>
      </c>
      <c r="AB39" s="31" t="str">
        <f>TRIM(IF('3. Förpackningsdata'!J39="","",'3. Förpackningsdata'!J39))</f>
        <v/>
      </c>
      <c r="AC39" s="77" t="str">
        <f>IF(AE39="","",IF('3. Förpackningsdata'!L39="","",'3. Förpackningsdata'!L39))</f>
        <v/>
      </c>
      <c r="AD39" s="71"/>
      <c r="AE39" s="69" t="str">
        <f>IF('3. Förpackningsdata'!M39="","",'3. Förpackningsdata'!M39)</f>
        <v/>
      </c>
      <c r="AF39" s="81"/>
      <c r="AG39" s="81"/>
      <c r="AH39" s="81"/>
      <c r="AI39" s="81"/>
      <c r="AJ39" s="81"/>
      <c r="AK39" s="364" t="str" cm="1">
        <f t="array" ref="AK39">_xlfn.IFS(AC39=Tabeller!$AI$4,"C",AC39=Tabeller!$AI$5,"L",AC39=Tabeller!$AI$6,"P",AC39="","")</f>
        <v/>
      </c>
      <c r="AL39" s="71"/>
      <c r="AM39" s="363" t="str">
        <f t="shared" si="1"/>
        <v/>
      </c>
      <c r="AN39" s="473" t="str">
        <f>TRIM(IF('3. Förpackningsdata'!N39="","",'3. Förpackningsdata'!N39))</f>
        <v/>
      </c>
      <c r="AO39" s="78" t="str">
        <f>IF(AQ39="","",IF('3. Förpackningsdata'!P39="","",'3. Förpackningsdata'!P39))</f>
        <v/>
      </c>
      <c r="AP39" s="29"/>
      <c r="AQ39" s="28" t="str">
        <f>IF('3. Förpackningsdata'!Q39="","",'3. Förpackningsdata'!Q39)</f>
        <v/>
      </c>
      <c r="AR39" s="26"/>
      <c r="AS39" s="26"/>
      <c r="AT39" s="26"/>
      <c r="AU39" s="26"/>
      <c r="AV39" s="26"/>
      <c r="AW39" s="364" t="str" cm="1">
        <f t="array" ref="AW39">_xlfn.IFS(AO39=Tabeller!$AJ$5,"P",AO39=Tabeller!$AJ$4,"L",AO39="","")</f>
        <v/>
      </c>
      <c r="AX39" s="29"/>
      <c r="AY39" s="362" t="str">
        <f t="shared" si="2"/>
        <v/>
      </c>
      <c r="AZ39" s="31" t="str">
        <f>TRIM(IF('3. Förpackningsdata'!R39="","",'3. Förpackningsdata'!R39))</f>
        <v/>
      </c>
      <c r="BA39" s="79" t="str">
        <f>IF(BC39="","",IF('3. Förpackningsdata'!T39="","",'3. Förpackningsdata'!T39))</f>
        <v/>
      </c>
      <c r="BB39" s="87"/>
      <c r="BC39" s="71" t="str">
        <f>IF('3. Förpackningsdata'!U39="","",'3. Förpackningsdata'!U39)</f>
        <v/>
      </c>
      <c r="BD39" s="87"/>
      <c r="BE39" s="87"/>
      <c r="BF39" s="87"/>
      <c r="BG39" s="87"/>
      <c r="BH39" s="87"/>
      <c r="BI39" s="148" t="str" cm="1">
        <f t="array" ref="BI39">_xlfn.IFS(BA39=Tabeller!$AJ$5,"P",BA39=Tabeller!$AJ$4,"L",BA39="","")</f>
        <v/>
      </c>
      <c r="BJ39" s="87"/>
      <c r="BK39" s="194" t="str">
        <f t="shared" si="3"/>
        <v/>
      </c>
      <c r="BL39" s="75" t="str">
        <f>TRIM(IF('3. Förpackningsdata'!V39="","",'3. Förpackningsdata'!V39))</f>
        <v/>
      </c>
    </row>
    <row r="40" spans="1:64" s="7" customFormat="1" ht="12.75" x14ac:dyDescent="0.2">
      <c r="A40" s="73">
        <v>36</v>
      </c>
      <c r="B40" s="73" t="str">
        <f>'APH Kategorichef'!H40</f>
        <v>Välj…</v>
      </c>
      <c r="C40" s="73" t="str">
        <f>'APH Kategorichef'!J40</f>
        <v>Välj…</v>
      </c>
      <c r="D40" s="471">
        <f>'APH Kategorichef'!D40</f>
        <v>0</v>
      </c>
      <c r="E40" s="68" t="s">
        <v>184</v>
      </c>
      <c r="F40" s="68"/>
      <c r="G40" s="69">
        <v>1</v>
      </c>
      <c r="H40" s="581">
        <f>IF('APH Kategorichef'!J40=Tabeller!$AH$4,'3. Förpackningsdata'!F40,0)</f>
        <v>0</v>
      </c>
      <c r="I40" s="581">
        <f>'1. Artikeldata Grund'!K40</f>
        <v>0</v>
      </c>
      <c r="J40" s="581">
        <f>'1. Artikeldata Grund'!M40</f>
        <v>0</v>
      </c>
      <c r="K40" s="581">
        <f>'1. Artikeldata Grund'!L40</f>
        <v>0</v>
      </c>
      <c r="L40" s="81"/>
      <c r="M40" s="68" t="s">
        <v>186</v>
      </c>
      <c r="N40" s="69" t="str">
        <f>IF('APH Kategorichef'!W40="","",'APH Kategorichef'!W40)</f>
        <v/>
      </c>
      <c r="O40" s="70" t="s">
        <v>185</v>
      </c>
      <c r="P40" s="473" t="str">
        <f>TRIM('1. Artikeldata Grund'!D40)</f>
        <v/>
      </c>
      <c r="Q40" s="472" t="str">
        <f>IF(S40="","",IF('3. Förpackningsdata'!H40="","",'3. Förpackningsdata'!H40))</f>
        <v/>
      </c>
      <c r="R40" s="35"/>
      <c r="S40" s="28" t="str">
        <f>IF('3. Förpackningsdata'!I40="","",'3. Förpackningsdata'!I40)</f>
        <v/>
      </c>
      <c r="T40" s="26"/>
      <c r="U40" s="26"/>
      <c r="V40" s="26"/>
      <c r="W40" s="26"/>
      <c r="X40" s="26"/>
      <c r="Y40" s="364" t="str" cm="1">
        <f t="array" ref="Y40">IF(AC40&lt;&gt;Tabeller!$AI$4,_xlfn.IFS(Q40=Tabeller!$AI$3,"",Q40=Tabeller!$AL$4,"C",Q40=Tabeller!$AL$5,"L",Q40=Tabeller!$AL$6,"P",Q40="",""),"1")</f>
        <v/>
      </c>
      <c r="Z40" s="29"/>
      <c r="AA40" s="362" t="str">
        <f t="shared" si="0"/>
        <v/>
      </c>
      <c r="AB40" s="31" t="str">
        <f>TRIM(IF('3. Förpackningsdata'!J40="","",'3. Förpackningsdata'!J40))</f>
        <v/>
      </c>
      <c r="AC40" s="77" t="str">
        <f>IF(AE40="","",IF('3. Förpackningsdata'!L40="","",'3. Förpackningsdata'!L40))</f>
        <v/>
      </c>
      <c r="AD40" s="71"/>
      <c r="AE40" s="69" t="str">
        <f>IF('3. Förpackningsdata'!M40="","",'3. Förpackningsdata'!M40)</f>
        <v/>
      </c>
      <c r="AF40" s="81"/>
      <c r="AG40" s="81"/>
      <c r="AH40" s="81"/>
      <c r="AI40" s="81"/>
      <c r="AJ40" s="81"/>
      <c r="AK40" s="364" t="str" cm="1">
        <f t="array" ref="AK40">_xlfn.IFS(AC40=Tabeller!$AI$4,"C",AC40=Tabeller!$AI$5,"L",AC40=Tabeller!$AI$6,"P",AC40="","")</f>
        <v/>
      </c>
      <c r="AL40" s="71"/>
      <c r="AM40" s="363" t="str">
        <f t="shared" si="1"/>
        <v/>
      </c>
      <c r="AN40" s="473" t="str">
        <f>TRIM(IF('3. Förpackningsdata'!N40="","",'3. Förpackningsdata'!N40))</f>
        <v/>
      </c>
      <c r="AO40" s="78" t="str">
        <f>IF(AQ40="","",IF('3. Förpackningsdata'!P40="","",'3. Förpackningsdata'!P40))</f>
        <v/>
      </c>
      <c r="AP40" s="29"/>
      <c r="AQ40" s="28" t="str">
        <f>IF('3. Förpackningsdata'!Q40="","",'3. Förpackningsdata'!Q40)</f>
        <v/>
      </c>
      <c r="AR40" s="26"/>
      <c r="AS40" s="26"/>
      <c r="AT40" s="26"/>
      <c r="AU40" s="26"/>
      <c r="AV40" s="26"/>
      <c r="AW40" s="364" t="str" cm="1">
        <f t="array" ref="AW40">_xlfn.IFS(AO40=Tabeller!$AJ$5,"P",AO40=Tabeller!$AJ$4,"L",AO40="","")</f>
        <v/>
      </c>
      <c r="AX40" s="29"/>
      <c r="AY40" s="362" t="str">
        <f t="shared" si="2"/>
        <v/>
      </c>
      <c r="AZ40" s="31" t="str">
        <f>TRIM(IF('3. Förpackningsdata'!R40="","",'3. Förpackningsdata'!R40))</f>
        <v/>
      </c>
      <c r="BA40" s="79" t="str">
        <f>IF(BC40="","",IF('3. Förpackningsdata'!T40="","",'3. Förpackningsdata'!T40))</f>
        <v/>
      </c>
      <c r="BB40" s="87"/>
      <c r="BC40" s="71" t="str">
        <f>IF('3. Förpackningsdata'!U40="","",'3. Förpackningsdata'!U40)</f>
        <v/>
      </c>
      <c r="BD40" s="87"/>
      <c r="BE40" s="87"/>
      <c r="BF40" s="87"/>
      <c r="BG40" s="87"/>
      <c r="BH40" s="87"/>
      <c r="BI40" s="148" t="str" cm="1">
        <f t="array" ref="BI40">_xlfn.IFS(BA40=Tabeller!$AJ$5,"P",BA40=Tabeller!$AJ$4,"L",BA40="","")</f>
        <v/>
      </c>
      <c r="BJ40" s="87"/>
      <c r="BK40" s="194" t="str">
        <f t="shared" si="3"/>
        <v/>
      </c>
      <c r="BL40" s="75" t="str">
        <f>TRIM(IF('3. Förpackningsdata'!V40="","",'3. Förpackningsdata'!V40))</f>
        <v/>
      </c>
    </row>
    <row r="41" spans="1:64" s="7" customFormat="1" ht="12.75" x14ac:dyDescent="0.2">
      <c r="A41" s="73">
        <v>37</v>
      </c>
      <c r="B41" s="73" t="str">
        <f>'APH Kategorichef'!H41</f>
        <v>Välj…</v>
      </c>
      <c r="C41" s="73" t="str">
        <f>'APH Kategorichef'!J41</f>
        <v>Välj…</v>
      </c>
      <c r="D41" s="471">
        <f>'APH Kategorichef'!D41</f>
        <v>0</v>
      </c>
      <c r="E41" s="68" t="s">
        <v>184</v>
      </c>
      <c r="F41" s="68"/>
      <c r="G41" s="69">
        <v>1</v>
      </c>
      <c r="H41" s="581">
        <f>IF('APH Kategorichef'!J41=Tabeller!$AH$4,'3. Förpackningsdata'!F41,0)</f>
        <v>0</v>
      </c>
      <c r="I41" s="581">
        <f>'1. Artikeldata Grund'!K41</f>
        <v>0</v>
      </c>
      <c r="J41" s="581">
        <f>'1. Artikeldata Grund'!M41</f>
        <v>0</v>
      </c>
      <c r="K41" s="581">
        <f>'1. Artikeldata Grund'!L41</f>
        <v>0</v>
      </c>
      <c r="L41" s="81"/>
      <c r="M41" s="68" t="s">
        <v>186</v>
      </c>
      <c r="N41" s="69" t="str">
        <f>IF('APH Kategorichef'!W41="","",'APH Kategorichef'!W41)</f>
        <v/>
      </c>
      <c r="O41" s="70" t="s">
        <v>185</v>
      </c>
      <c r="P41" s="473" t="str">
        <f>TRIM('1. Artikeldata Grund'!D41)</f>
        <v/>
      </c>
      <c r="Q41" s="472" t="str">
        <f>IF(S41="","",IF('3. Förpackningsdata'!H41="","",'3. Förpackningsdata'!H41))</f>
        <v/>
      </c>
      <c r="R41" s="35"/>
      <c r="S41" s="28" t="str">
        <f>IF('3. Förpackningsdata'!I41="","",'3. Förpackningsdata'!I41)</f>
        <v/>
      </c>
      <c r="T41" s="26"/>
      <c r="U41" s="26"/>
      <c r="V41" s="26"/>
      <c r="W41" s="26"/>
      <c r="X41" s="26"/>
      <c r="Y41" s="364" t="str" cm="1">
        <f t="array" ref="Y41">IF(AC41&lt;&gt;Tabeller!$AI$4,_xlfn.IFS(Q41=Tabeller!$AI$3,"",Q41=Tabeller!$AL$4,"C",Q41=Tabeller!$AL$5,"L",Q41=Tabeller!$AL$6,"P",Q41="",""),"1")</f>
        <v/>
      </c>
      <c r="Z41" s="29"/>
      <c r="AA41" s="362" t="str">
        <f t="shared" si="0"/>
        <v/>
      </c>
      <c r="AB41" s="31" t="str">
        <f>TRIM(IF('3. Förpackningsdata'!J41="","",'3. Förpackningsdata'!J41))</f>
        <v/>
      </c>
      <c r="AC41" s="77" t="str">
        <f>IF(AE41="","",IF('3. Förpackningsdata'!L41="","",'3. Förpackningsdata'!L41))</f>
        <v/>
      </c>
      <c r="AD41" s="71"/>
      <c r="AE41" s="69" t="str">
        <f>IF('3. Förpackningsdata'!M41="","",'3. Förpackningsdata'!M41)</f>
        <v/>
      </c>
      <c r="AF41" s="81"/>
      <c r="AG41" s="81"/>
      <c r="AH41" s="81"/>
      <c r="AI41" s="81"/>
      <c r="AJ41" s="81"/>
      <c r="AK41" s="364" t="str" cm="1">
        <f t="array" ref="AK41">_xlfn.IFS(AC41=Tabeller!$AI$4,"C",AC41=Tabeller!$AI$5,"L",AC41=Tabeller!$AI$6,"P",AC41="","")</f>
        <v/>
      </c>
      <c r="AL41" s="71"/>
      <c r="AM41" s="363" t="str">
        <f t="shared" si="1"/>
        <v/>
      </c>
      <c r="AN41" s="473" t="str">
        <f>TRIM(IF('3. Förpackningsdata'!N41="","",'3. Förpackningsdata'!N41))</f>
        <v/>
      </c>
      <c r="AO41" s="78" t="str">
        <f>IF(AQ41="","",IF('3. Förpackningsdata'!P41="","",'3. Förpackningsdata'!P41))</f>
        <v/>
      </c>
      <c r="AP41" s="29"/>
      <c r="AQ41" s="28" t="str">
        <f>IF('3. Förpackningsdata'!Q41="","",'3. Förpackningsdata'!Q41)</f>
        <v/>
      </c>
      <c r="AR41" s="26"/>
      <c r="AS41" s="26"/>
      <c r="AT41" s="26"/>
      <c r="AU41" s="26"/>
      <c r="AV41" s="26"/>
      <c r="AW41" s="364" t="str" cm="1">
        <f t="array" ref="AW41">_xlfn.IFS(AO41=Tabeller!$AJ$5,"P",AO41=Tabeller!$AJ$4,"L",AO41="","")</f>
        <v/>
      </c>
      <c r="AX41" s="29"/>
      <c r="AY41" s="362" t="str">
        <f t="shared" si="2"/>
        <v/>
      </c>
      <c r="AZ41" s="31" t="str">
        <f>TRIM(IF('3. Förpackningsdata'!R41="","",'3. Förpackningsdata'!R41))</f>
        <v/>
      </c>
      <c r="BA41" s="79" t="str">
        <f>IF(BC41="","",IF('3. Förpackningsdata'!T41="","",'3. Förpackningsdata'!T41))</f>
        <v/>
      </c>
      <c r="BB41" s="87"/>
      <c r="BC41" s="71" t="str">
        <f>IF('3. Förpackningsdata'!U41="","",'3. Förpackningsdata'!U41)</f>
        <v/>
      </c>
      <c r="BD41" s="87"/>
      <c r="BE41" s="87"/>
      <c r="BF41" s="87"/>
      <c r="BG41" s="87"/>
      <c r="BH41" s="87"/>
      <c r="BI41" s="148" t="str" cm="1">
        <f t="array" ref="BI41">_xlfn.IFS(BA41=Tabeller!$AJ$5,"P",BA41=Tabeller!$AJ$4,"L",BA41="","")</f>
        <v/>
      </c>
      <c r="BJ41" s="87"/>
      <c r="BK41" s="194" t="str">
        <f t="shared" si="3"/>
        <v/>
      </c>
      <c r="BL41" s="75" t="str">
        <f>TRIM(IF('3. Förpackningsdata'!V41="","",'3. Förpackningsdata'!V41))</f>
        <v/>
      </c>
    </row>
    <row r="42" spans="1:64" s="7" customFormat="1" ht="12.75" x14ac:dyDescent="0.2">
      <c r="A42" s="73">
        <v>38</v>
      </c>
      <c r="B42" s="73" t="str">
        <f>'APH Kategorichef'!H42</f>
        <v>Välj…</v>
      </c>
      <c r="C42" s="73" t="str">
        <f>'APH Kategorichef'!J42</f>
        <v>Välj…</v>
      </c>
      <c r="D42" s="471">
        <f>'APH Kategorichef'!D42</f>
        <v>0</v>
      </c>
      <c r="E42" s="68" t="s">
        <v>184</v>
      </c>
      <c r="F42" s="68"/>
      <c r="G42" s="69">
        <v>1</v>
      </c>
      <c r="H42" s="581">
        <f>IF('APH Kategorichef'!J42=Tabeller!$AH$4,'3. Förpackningsdata'!F42,0)</f>
        <v>0</v>
      </c>
      <c r="I42" s="581">
        <f>'1. Artikeldata Grund'!K42</f>
        <v>0</v>
      </c>
      <c r="J42" s="581">
        <f>'1. Artikeldata Grund'!M42</f>
        <v>0</v>
      </c>
      <c r="K42" s="581">
        <f>'1. Artikeldata Grund'!L42</f>
        <v>0</v>
      </c>
      <c r="L42" s="81"/>
      <c r="M42" s="68" t="s">
        <v>186</v>
      </c>
      <c r="N42" s="69" t="str">
        <f>IF('APH Kategorichef'!W42="","",'APH Kategorichef'!W42)</f>
        <v/>
      </c>
      <c r="O42" s="70" t="s">
        <v>185</v>
      </c>
      <c r="P42" s="473" t="str">
        <f>TRIM('1. Artikeldata Grund'!D42)</f>
        <v/>
      </c>
      <c r="Q42" s="472" t="str">
        <f>IF(S42="","",IF('3. Förpackningsdata'!H42="","",'3. Förpackningsdata'!H42))</f>
        <v/>
      </c>
      <c r="R42" s="35"/>
      <c r="S42" s="28" t="str">
        <f>IF('3. Förpackningsdata'!I42="","",'3. Förpackningsdata'!I42)</f>
        <v/>
      </c>
      <c r="T42" s="26"/>
      <c r="U42" s="26"/>
      <c r="V42" s="26"/>
      <c r="W42" s="26"/>
      <c r="X42" s="26"/>
      <c r="Y42" s="364" t="str" cm="1">
        <f t="array" ref="Y42">IF(AC42&lt;&gt;Tabeller!$AI$4,_xlfn.IFS(Q42=Tabeller!$AI$3,"",Q42=Tabeller!$AL$4,"C",Q42=Tabeller!$AL$5,"L",Q42=Tabeller!$AL$6,"P",Q42="",""),"1")</f>
        <v/>
      </c>
      <c r="Z42" s="29"/>
      <c r="AA42" s="362" t="str">
        <f t="shared" si="0"/>
        <v/>
      </c>
      <c r="AB42" s="31" t="str">
        <f>TRIM(IF('3. Förpackningsdata'!J42="","",'3. Förpackningsdata'!J42))</f>
        <v/>
      </c>
      <c r="AC42" s="77" t="str">
        <f>IF(AE42="","",IF('3. Förpackningsdata'!L42="","",'3. Förpackningsdata'!L42))</f>
        <v/>
      </c>
      <c r="AD42" s="71"/>
      <c r="AE42" s="69" t="str">
        <f>IF('3. Förpackningsdata'!M42="","",'3. Förpackningsdata'!M42)</f>
        <v/>
      </c>
      <c r="AF42" s="81"/>
      <c r="AG42" s="81"/>
      <c r="AH42" s="81"/>
      <c r="AI42" s="81"/>
      <c r="AJ42" s="81"/>
      <c r="AK42" s="364" t="str" cm="1">
        <f t="array" ref="AK42">_xlfn.IFS(AC42=Tabeller!$AI$4,"C",AC42=Tabeller!$AI$5,"L",AC42=Tabeller!$AI$6,"P",AC42="","")</f>
        <v/>
      </c>
      <c r="AL42" s="71"/>
      <c r="AM42" s="363" t="str">
        <f t="shared" si="1"/>
        <v/>
      </c>
      <c r="AN42" s="473" t="str">
        <f>TRIM(IF('3. Förpackningsdata'!N42="","",'3. Förpackningsdata'!N42))</f>
        <v/>
      </c>
      <c r="AO42" s="78" t="str">
        <f>IF(AQ42="","",IF('3. Förpackningsdata'!P42="","",'3. Förpackningsdata'!P42))</f>
        <v/>
      </c>
      <c r="AP42" s="29"/>
      <c r="AQ42" s="28" t="str">
        <f>IF('3. Förpackningsdata'!Q42="","",'3. Förpackningsdata'!Q42)</f>
        <v/>
      </c>
      <c r="AR42" s="26"/>
      <c r="AS42" s="26"/>
      <c r="AT42" s="26"/>
      <c r="AU42" s="26"/>
      <c r="AV42" s="26"/>
      <c r="AW42" s="364" t="str" cm="1">
        <f t="array" ref="AW42">_xlfn.IFS(AO42=Tabeller!$AJ$5,"P",AO42=Tabeller!$AJ$4,"L",AO42="","")</f>
        <v/>
      </c>
      <c r="AX42" s="29"/>
      <c r="AY42" s="362" t="str">
        <f t="shared" si="2"/>
        <v/>
      </c>
      <c r="AZ42" s="31" t="str">
        <f>TRIM(IF('3. Förpackningsdata'!R42="","",'3. Förpackningsdata'!R42))</f>
        <v/>
      </c>
      <c r="BA42" s="79" t="str">
        <f>IF(BC42="","",IF('3. Förpackningsdata'!T42="","",'3. Förpackningsdata'!T42))</f>
        <v/>
      </c>
      <c r="BB42" s="87"/>
      <c r="BC42" s="71" t="str">
        <f>IF('3. Förpackningsdata'!U42="","",'3. Förpackningsdata'!U42)</f>
        <v/>
      </c>
      <c r="BD42" s="87"/>
      <c r="BE42" s="87"/>
      <c r="BF42" s="87"/>
      <c r="BG42" s="87"/>
      <c r="BH42" s="87"/>
      <c r="BI42" s="148" t="str" cm="1">
        <f t="array" ref="BI42">_xlfn.IFS(BA42=Tabeller!$AJ$5,"P",BA42=Tabeller!$AJ$4,"L",BA42="","")</f>
        <v/>
      </c>
      <c r="BJ42" s="87"/>
      <c r="BK42" s="194" t="str">
        <f t="shared" si="3"/>
        <v/>
      </c>
      <c r="BL42" s="75" t="str">
        <f>TRIM(IF('3. Förpackningsdata'!V42="","",'3. Förpackningsdata'!V42))</f>
        <v/>
      </c>
    </row>
    <row r="43" spans="1:64" s="7" customFormat="1" ht="12.75" x14ac:dyDescent="0.2">
      <c r="A43" s="73">
        <v>39</v>
      </c>
      <c r="B43" s="73" t="str">
        <f>'APH Kategorichef'!H43</f>
        <v>Välj…</v>
      </c>
      <c r="C43" s="73" t="str">
        <f>'APH Kategorichef'!J43</f>
        <v>Välj…</v>
      </c>
      <c r="D43" s="471">
        <f>'APH Kategorichef'!D43</f>
        <v>0</v>
      </c>
      <c r="E43" s="68" t="s">
        <v>184</v>
      </c>
      <c r="F43" s="68"/>
      <c r="G43" s="69">
        <v>1</v>
      </c>
      <c r="H43" s="581">
        <f>IF('APH Kategorichef'!J43=Tabeller!$AH$4,'3. Förpackningsdata'!F43,0)</f>
        <v>0</v>
      </c>
      <c r="I43" s="581">
        <f>'1. Artikeldata Grund'!K43</f>
        <v>0</v>
      </c>
      <c r="J43" s="581">
        <f>'1. Artikeldata Grund'!M43</f>
        <v>0</v>
      </c>
      <c r="K43" s="581">
        <f>'1. Artikeldata Grund'!L43</f>
        <v>0</v>
      </c>
      <c r="L43" s="81"/>
      <c r="M43" s="68" t="s">
        <v>186</v>
      </c>
      <c r="N43" s="69" t="str">
        <f>IF('APH Kategorichef'!W43="","",'APH Kategorichef'!W43)</f>
        <v/>
      </c>
      <c r="O43" s="70" t="s">
        <v>185</v>
      </c>
      <c r="P43" s="473" t="str">
        <f>TRIM('1. Artikeldata Grund'!D43)</f>
        <v/>
      </c>
      <c r="Q43" s="472" t="str">
        <f>IF(S43="","",IF('3. Förpackningsdata'!H43="","",'3. Förpackningsdata'!H43))</f>
        <v/>
      </c>
      <c r="R43" s="35"/>
      <c r="S43" s="28" t="str">
        <f>IF('3. Förpackningsdata'!I43="","",'3. Förpackningsdata'!I43)</f>
        <v/>
      </c>
      <c r="T43" s="26"/>
      <c r="U43" s="26"/>
      <c r="V43" s="26"/>
      <c r="W43" s="26"/>
      <c r="X43" s="26"/>
      <c r="Y43" s="364" t="str" cm="1">
        <f t="array" ref="Y43">IF(AC43&lt;&gt;Tabeller!$AI$4,_xlfn.IFS(Q43=Tabeller!$AI$3,"",Q43=Tabeller!$AL$4,"C",Q43=Tabeller!$AL$5,"L",Q43=Tabeller!$AL$6,"P",Q43="",""),"1")</f>
        <v/>
      </c>
      <c r="Z43" s="29"/>
      <c r="AA43" s="362" t="str">
        <f t="shared" si="0"/>
        <v/>
      </c>
      <c r="AB43" s="31" t="str">
        <f>TRIM(IF('3. Förpackningsdata'!J43="","",'3. Förpackningsdata'!J43))</f>
        <v/>
      </c>
      <c r="AC43" s="77" t="str">
        <f>IF(AE43="","",IF('3. Förpackningsdata'!L43="","",'3. Förpackningsdata'!L43))</f>
        <v/>
      </c>
      <c r="AD43" s="71"/>
      <c r="AE43" s="69" t="str">
        <f>IF('3. Förpackningsdata'!M43="","",'3. Förpackningsdata'!M43)</f>
        <v/>
      </c>
      <c r="AF43" s="81"/>
      <c r="AG43" s="81"/>
      <c r="AH43" s="81"/>
      <c r="AI43" s="81"/>
      <c r="AJ43" s="81"/>
      <c r="AK43" s="364" t="str" cm="1">
        <f t="array" ref="AK43">_xlfn.IFS(AC43=Tabeller!$AI$4,"C",AC43=Tabeller!$AI$5,"L",AC43=Tabeller!$AI$6,"P",AC43="","")</f>
        <v/>
      </c>
      <c r="AL43" s="71"/>
      <c r="AM43" s="363" t="str">
        <f t="shared" si="1"/>
        <v/>
      </c>
      <c r="AN43" s="473" t="str">
        <f>TRIM(IF('3. Förpackningsdata'!N43="","",'3. Förpackningsdata'!N43))</f>
        <v/>
      </c>
      <c r="AO43" s="78" t="str">
        <f>IF(AQ43="","",IF('3. Förpackningsdata'!P43="","",'3. Förpackningsdata'!P43))</f>
        <v/>
      </c>
      <c r="AP43" s="29"/>
      <c r="AQ43" s="28" t="str">
        <f>IF('3. Förpackningsdata'!Q43="","",'3. Förpackningsdata'!Q43)</f>
        <v/>
      </c>
      <c r="AR43" s="26"/>
      <c r="AS43" s="26"/>
      <c r="AT43" s="26"/>
      <c r="AU43" s="26"/>
      <c r="AV43" s="26"/>
      <c r="AW43" s="364" t="str" cm="1">
        <f t="array" ref="AW43">_xlfn.IFS(AO43=Tabeller!$AJ$5,"P",AO43=Tabeller!$AJ$4,"L",AO43="","")</f>
        <v/>
      </c>
      <c r="AX43" s="29"/>
      <c r="AY43" s="362" t="str">
        <f t="shared" si="2"/>
        <v/>
      </c>
      <c r="AZ43" s="31" t="str">
        <f>TRIM(IF('3. Förpackningsdata'!R43="","",'3. Förpackningsdata'!R43))</f>
        <v/>
      </c>
      <c r="BA43" s="79" t="str">
        <f>IF(BC43="","",IF('3. Förpackningsdata'!T43="","",'3. Förpackningsdata'!T43))</f>
        <v/>
      </c>
      <c r="BB43" s="87"/>
      <c r="BC43" s="71" t="str">
        <f>IF('3. Förpackningsdata'!U43="","",'3. Förpackningsdata'!U43)</f>
        <v/>
      </c>
      <c r="BD43" s="87"/>
      <c r="BE43" s="87"/>
      <c r="BF43" s="87"/>
      <c r="BG43" s="87"/>
      <c r="BH43" s="87"/>
      <c r="BI43" s="148" t="str" cm="1">
        <f t="array" ref="BI43">_xlfn.IFS(BA43=Tabeller!$AJ$5,"P",BA43=Tabeller!$AJ$4,"L",BA43="","")</f>
        <v/>
      </c>
      <c r="BJ43" s="87"/>
      <c r="BK43" s="194" t="str">
        <f t="shared" si="3"/>
        <v/>
      </c>
      <c r="BL43" s="75" t="str">
        <f>TRIM(IF('3. Förpackningsdata'!V43="","",'3. Förpackningsdata'!V43))</f>
        <v/>
      </c>
    </row>
    <row r="44" spans="1:64" s="7" customFormat="1" ht="12.75" x14ac:dyDescent="0.2">
      <c r="A44" s="73">
        <v>40</v>
      </c>
      <c r="B44" s="73" t="str">
        <f>'APH Kategorichef'!H44</f>
        <v>Välj…</v>
      </c>
      <c r="C44" s="73" t="str">
        <f>'APH Kategorichef'!J44</f>
        <v>Välj…</v>
      </c>
      <c r="D44" s="471">
        <f>'APH Kategorichef'!D44</f>
        <v>0</v>
      </c>
      <c r="E44" s="68" t="s">
        <v>184</v>
      </c>
      <c r="F44" s="68"/>
      <c r="G44" s="69">
        <v>1</v>
      </c>
      <c r="H44" s="581">
        <f>IF('APH Kategorichef'!J44=Tabeller!$AH$4,'3. Förpackningsdata'!F44,0)</f>
        <v>0</v>
      </c>
      <c r="I44" s="581">
        <f>'1. Artikeldata Grund'!K44</f>
        <v>0</v>
      </c>
      <c r="J44" s="581">
        <f>'1. Artikeldata Grund'!M44</f>
        <v>0</v>
      </c>
      <c r="K44" s="581">
        <f>'1. Artikeldata Grund'!L44</f>
        <v>0</v>
      </c>
      <c r="L44" s="81"/>
      <c r="M44" s="68" t="s">
        <v>186</v>
      </c>
      <c r="N44" s="69" t="str">
        <f>IF('APH Kategorichef'!W44="","",'APH Kategorichef'!W44)</f>
        <v/>
      </c>
      <c r="O44" s="70" t="s">
        <v>185</v>
      </c>
      <c r="P44" s="473" t="str">
        <f>TRIM('1. Artikeldata Grund'!D44)</f>
        <v/>
      </c>
      <c r="Q44" s="472" t="str">
        <f>IF(S44="","",IF('3. Förpackningsdata'!H44="","",'3. Förpackningsdata'!H44))</f>
        <v/>
      </c>
      <c r="R44" s="35"/>
      <c r="S44" s="28" t="str">
        <f>IF('3. Förpackningsdata'!I44="","",'3. Förpackningsdata'!I44)</f>
        <v/>
      </c>
      <c r="T44" s="26"/>
      <c r="U44" s="26"/>
      <c r="V44" s="26"/>
      <c r="W44" s="26"/>
      <c r="X44" s="26"/>
      <c r="Y44" s="364" t="str" cm="1">
        <f t="array" ref="Y44">IF(AC44&lt;&gt;Tabeller!$AI$4,_xlfn.IFS(Q44=Tabeller!$AI$3,"",Q44=Tabeller!$AL$4,"C",Q44=Tabeller!$AL$5,"L",Q44=Tabeller!$AL$6,"P",Q44="",""),"1")</f>
        <v/>
      </c>
      <c r="Z44" s="29"/>
      <c r="AA44" s="362" t="str">
        <f t="shared" si="0"/>
        <v/>
      </c>
      <c r="AB44" s="31" t="str">
        <f>TRIM(IF('3. Förpackningsdata'!J44="","",'3. Förpackningsdata'!J44))</f>
        <v/>
      </c>
      <c r="AC44" s="77" t="str">
        <f>IF(AE44="","",IF('3. Förpackningsdata'!L44="","",'3. Förpackningsdata'!L44))</f>
        <v/>
      </c>
      <c r="AD44" s="71"/>
      <c r="AE44" s="69" t="str">
        <f>IF('3. Förpackningsdata'!M44="","",'3. Förpackningsdata'!M44)</f>
        <v/>
      </c>
      <c r="AF44" s="81"/>
      <c r="AG44" s="81"/>
      <c r="AH44" s="81"/>
      <c r="AI44" s="81"/>
      <c r="AJ44" s="81"/>
      <c r="AK44" s="364" t="str" cm="1">
        <f t="array" ref="AK44">_xlfn.IFS(AC44=Tabeller!$AI$4,"C",AC44=Tabeller!$AI$5,"L",AC44=Tabeller!$AI$6,"P",AC44="","")</f>
        <v/>
      </c>
      <c r="AL44" s="71"/>
      <c r="AM44" s="363" t="str">
        <f t="shared" si="1"/>
        <v/>
      </c>
      <c r="AN44" s="473" t="str">
        <f>TRIM(IF('3. Förpackningsdata'!N44="","",'3. Förpackningsdata'!N44))</f>
        <v/>
      </c>
      <c r="AO44" s="78" t="str">
        <f>IF(AQ44="","",IF('3. Förpackningsdata'!P44="","",'3. Förpackningsdata'!P44))</f>
        <v/>
      </c>
      <c r="AP44" s="29"/>
      <c r="AQ44" s="28" t="str">
        <f>IF('3. Förpackningsdata'!Q44="","",'3. Förpackningsdata'!Q44)</f>
        <v/>
      </c>
      <c r="AR44" s="26"/>
      <c r="AS44" s="26"/>
      <c r="AT44" s="26"/>
      <c r="AU44" s="26"/>
      <c r="AV44" s="26"/>
      <c r="AW44" s="364" t="str" cm="1">
        <f t="array" ref="AW44">_xlfn.IFS(AO44=Tabeller!$AJ$5,"P",AO44=Tabeller!$AJ$4,"L",AO44="","")</f>
        <v/>
      </c>
      <c r="AX44" s="29"/>
      <c r="AY44" s="362" t="str">
        <f t="shared" si="2"/>
        <v/>
      </c>
      <c r="AZ44" s="31" t="str">
        <f>TRIM(IF('3. Förpackningsdata'!R44="","",'3. Förpackningsdata'!R44))</f>
        <v/>
      </c>
      <c r="BA44" s="79" t="str">
        <f>IF(BC44="","",IF('3. Förpackningsdata'!T44="","",'3. Förpackningsdata'!T44))</f>
        <v/>
      </c>
      <c r="BB44" s="87"/>
      <c r="BC44" s="71" t="str">
        <f>IF('3. Förpackningsdata'!U44="","",'3. Förpackningsdata'!U44)</f>
        <v/>
      </c>
      <c r="BD44" s="87"/>
      <c r="BE44" s="87"/>
      <c r="BF44" s="87"/>
      <c r="BG44" s="87"/>
      <c r="BH44" s="87"/>
      <c r="BI44" s="148" t="str" cm="1">
        <f t="array" ref="BI44">_xlfn.IFS(BA44=Tabeller!$AJ$5,"P",BA44=Tabeller!$AJ$4,"L",BA44="","")</f>
        <v/>
      </c>
      <c r="BJ44" s="87"/>
      <c r="BK44" s="194" t="str">
        <f t="shared" si="3"/>
        <v/>
      </c>
      <c r="BL44" s="75" t="str">
        <f>TRIM(IF('3. Förpackningsdata'!V44="","",'3. Förpackningsdata'!V44))</f>
        <v/>
      </c>
    </row>
    <row r="45" spans="1:64" ht="15" x14ac:dyDescent="0.25">
      <c r="A45" s="73">
        <v>41</v>
      </c>
      <c r="B45" s="73" t="str">
        <f>'APH Kategorichef'!H45</f>
        <v>Välj…</v>
      </c>
      <c r="C45" s="73" t="str">
        <f>'APH Kategorichef'!J45</f>
        <v>Välj…</v>
      </c>
      <c r="D45" s="471">
        <f>'APH Kategorichef'!D45</f>
        <v>0</v>
      </c>
      <c r="E45" s="68" t="s">
        <v>184</v>
      </c>
      <c r="F45" s="68"/>
      <c r="G45" s="69">
        <v>1</v>
      </c>
      <c r="H45" s="581">
        <f>IF('APH Kategorichef'!J45=Tabeller!$AH$4,'3. Förpackningsdata'!F45,0)</f>
        <v>0</v>
      </c>
      <c r="I45" s="581">
        <f>'1. Artikeldata Grund'!K45</f>
        <v>0</v>
      </c>
      <c r="J45" s="581">
        <f>'1. Artikeldata Grund'!M45</f>
        <v>0</v>
      </c>
      <c r="K45" s="581">
        <f>'1. Artikeldata Grund'!L45</f>
        <v>0</v>
      </c>
      <c r="L45" s="81"/>
      <c r="M45" s="68" t="s">
        <v>186</v>
      </c>
      <c r="N45" s="69" t="str">
        <f>IF('APH Kategorichef'!W45="","",'APH Kategorichef'!W45)</f>
        <v/>
      </c>
      <c r="O45" s="70" t="s">
        <v>185</v>
      </c>
      <c r="P45" s="473" t="str">
        <f>TRIM('1. Artikeldata Grund'!D45)</f>
        <v/>
      </c>
      <c r="Q45" s="472" t="str">
        <f>IF(S45="","",IF('3. Förpackningsdata'!H45="","",'3. Förpackningsdata'!H45))</f>
        <v/>
      </c>
      <c r="R45" s="35"/>
      <c r="S45" s="28" t="str">
        <f>IF('3. Förpackningsdata'!I45="","",'3. Förpackningsdata'!I45)</f>
        <v/>
      </c>
      <c r="T45" s="26"/>
      <c r="U45" s="26"/>
      <c r="V45" s="26"/>
      <c r="W45" s="26"/>
      <c r="X45" s="26"/>
      <c r="Y45" s="364" t="str" cm="1">
        <f t="array" ref="Y45">IF(AC45&lt;&gt;Tabeller!$AI$4,_xlfn.IFS(Q45=Tabeller!$AI$3,"",Q45=Tabeller!$AL$4,"C",Q45=Tabeller!$AL$5,"L",Q45=Tabeller!$AL$6,"P",Q45="",""),"1")</f>
        <v/>
      </c>
      <c r="Z45" s="29"/>
      <c r="AA45" s="362" t="str">
        <f t="shared" ref="AA45:AA108" si="4">IF(AB45="","","EAN")</f>
        <v/>
      </c>
      <c r="AB45" s="31" t="str">
        <f>TRIM(IF('3. Förpackningsdata'!J45="","",'3. Förpackningsdata'!J45))</f>
        <v/>
      </c>
      <c r="AC45" s="77" t="str">
        <f>IF(AE45="","",IF('3. Förpackningsdata'!L45="","",'3. Förpackningsdata'!L45))</f>
        <v/>
      </c>
      <c r="AD45" s="71"/>
      <c r="AE45" s="69" t="str">
        <f>IF('3. Förpackningsdata'!M45="","",'3. Förpackningsdata'!M45)</f>
        <v/>
      </c>
      <c r="AF45" s="81"/>
      <c r="AG45" s="81"/>
      <c r="AH45" s="81"/>
      <c r="AI45" s="81"/>
      <c r="AJ45" s="81"/>
      <c r="AK45" s="364" t="str" cm="1">
        <f t="array" ref="AK45">_xlfn.IFS(AC45=Tabeller!$AI$4,"C",AC45=Tabeller!$AI$5,"L",AC45=Tabeller!$AI$6,"P",AC45="","")</f>
        <v/>
      </c>
      <c r="AL45" s="71"/>
      <c r="AM45" s="363" t="str">
        <f t="shared" ref="AM45:AM108" si="5">IF(AN45="","","EAN")</f>
        <v/>
      </c>
      <c r="AN45" s="473" t="str">
        <f>TRIM(IF('3. Förpackningsdata'!N45="","",'3. Förpackningsdata'!N45))</f>
        <v/>
      </c>
      <c r="AO45" s="78" t="str">
        <f>IF(AQ45="","",IF('3. Förpackningsdata'!P45="","",'3. Förpackningsdata'!P45))</f>
        <v/>
      </c>
      <c r="AP45" s="29"/>
      <c r="AQ45" s="28" t="str">
        <f>IF('3. Förpackningsdata'!Q45="","",'3. Förpackningsdata'!Q45)</f>
        <v/>
      </c>
      <c r="AR45" s="26"/>
      <c r="AS45" s="26"/>
      <c r="AT45" s="26"/>
      <c r="AU45" s="26"/>
      <c r="AV45" s="26"/>
      <c r="AW45" s="364" t="str" cm="1">
        <f t="array" ref="AW45">_xlfn.IFS(AO45=Tabeller!$AJ$5,"P",AO45=Tabeller!$AJ$4,"L",AO45="","")</f>
        <v/>
      </c>
      <c r="AX45" s="29"/>
      <c r="AY45" s="362" t="str">
        <f t="shared" ref="AY45:AY108" si="6">IF(AZ45="","","EAN")</f>
        <v/>
      </c>
      <c r="AZ45" s="31" t="str">
        <f>TRIM(IF('3. Förpackningsdata'!R45="","",'3. Förpackningsdata'!R45))</f>
        <v/>
      </c>
      <c r="BA45" s="79" t="str">
        <f>IF(BC45="","",IF('3. Förpackningsdata'!T45="","",'3. Förpackningsdata'!T45))</f>
        <v/>
      </c>
      <c r="BB45" s="87"/>
      <c r="BC45" s="71" t="str">
        <f>IF('3. Förpackningsdata'!U45="","",'3. Förpackningsdata'!U45)</f>
        <v/>
      </c>
      <c r="BD45" s="87"/>
      <c r="BE45" s="87"/>
      <c r="BF45" s="87"/>
      <c r="BG45" s="87"/>
      <c r="BH45" s="87"/>
      <c r="BI45" s="148" t="str" cm="1">
        <f t="array" ref="BI45">_xlfn.IFS(BA45=Tabeller!$AJ$5,"P",BA45=Tabeller!$AJ$4,"L",BA45="","")</f>
        <v/>
      </c>
      <c r="BJ45" s="87"/>
      <c r="BK45" s="194" t="str">
        <f t="shared" ref="BK45:BK108" si="7">IF(BL45="","","EAN")</f>
        <v/>
      </c>
      <c r="BL45" s="75" t="str">
        <f>TRIM(IF('3. Förpackningsdata'!V45="","",'3. Förpackningsdata'!V45))</f>
        <v/>
      </c>
    </row>
    <row r="46" spans="1:64" ht="15" x14ac:dyDescent="0.25">
      <c r="A46" s="73">
        <v>42</v>
      </c>
      <c r="B46" s="73" t="str">
        <f>'APH Kategorichef'!H46</f>
        <v>Välj…</v>
      </c>
      <c r="C46" s="73" t="str">
        <f>'APH Kategorichef'!J46</f>
        <v>Välj…</v>
      </c>
      <c r="D46" s="471">
        <f>'APH Kategorichef'!D46</f>
        <v>0</v>
      </c>
      <c r="E46" s="68" t="s">
        <v>184</v>
      </c>
      <c r="F46" s="68"/>
      <c r="G46" s="69">
        <v>1</v>
      </c>
      <c r="H46" s="581">
        <f>IF('APH Kategorichef'!J46=Tabeller!$AH$4,'3. Förpackningsdata'!F46,0)</f>
        <v>0</v>
      </c>
      <c r="I46" s="581">
        <f>'1. Artikeldata Grund'!K46</f>
        <v>0</v>
      </c>
      <c r="J46" s="581">
        <f>'1. Artikeldata Grund'!M46</f>
        <v>0</v>
      </c>
      <c r="K46" s="581">
        <f>'1. Artikeldata Grund'!L46</f>
        <v>0</v>
      </c>
      <c r="L46" s="81"/>
      <c r="M46" s="68" t="s">
        <v>186</v>
      </c>
      <c r="N46" s="69" t="str">
        <f>IF('APH Kategorichef'!W46="","",'APH Kategorichef'!W46)</f>
        <v/>
      </c>
      <c r="O46" s="70" t="s">
        <v>185</v>
      </c>
      <c r="P46" s="473" t="str">
        <f>TRIM('1. Artikeldata Grund'!D46)</f>
        <v/>
      </c>
      <c r="Q46" s="472" t="str">
        <f>IF(S46="","",IF('3. Förpackningsdata'!H46="","",'3. Förpackningsdata'!H46))</f>
        <v/>
      </c>
      <c r="R46" s="35"/>
      <c r="S46" s="28" t="str">
        <f>IF('3. Förpackningsdata'!I46="","",'3. Förpackningsdata'!I46)</f>
        <v/>
      </c>
      <c r="T46" s="26"/>
      <c r="U46" s="26"/>
      <c r="V46" s="26"/>
      <c r="W46" s="26"/>
      <c r="X46" s="26"/>
      <c r="Y46" s="364" t="str" cm="1">
        <f t="array" ref="Y46">IF(AC46&lt;&gt;Tabeller!$AI$4,_xlfn.IFS(Q46=Tabeller!$AI$3,"",Q46=Tabeller!$AL$4,"C",Q46=Tabeller!$AL$5,"L",Q46=Tabeller!$AL$6,"P",Q46="",""),"1")</f>
        <v/>
      </c>
      <c r="Z46" s="29"/>
      <c r="AA46" s="362" t="str">
        <f t="shared" si="4"/>
        <v/>
      </c>
      <c r="AB46" s="31" t="str">
        <f>TRIM(IF('3. Förpackningsdata'!J46="","",'3. Förpackningsdata'!J46))</f>
        <v/>
      </c>
      <c r="AC46" s="77" t="str">
        <f>IF(AE46="","",IF('3. Förpackningsdata'!L46="","",'3. Förpackningsdata'!L46))</f>
        <v/>
      </c>
      <c r="AD46" s="71"/>
      <c r="AE46" s="69" t="str">
        <f>IF('3. Förpackningsdata'!M46="","",'3. Förpackningsdata'!M46)</f>
        <v/>
      </c>
      <c r="AF46" s="81"/>
      <c r="AG46" s="81"/>
      <c r="AH46" s="81"/>
      <c r="AI46" s="81"/>
      <c r="AJ46" s="81"/>
      <c r="AK46" s="364" t="str" cm="1">
        <f t="array" ref="AK46">_xlfn.IFS(AC46=Tabeller!$AI$4,"C",AC46=Tabeller!$AI$5,"L",AC46=Tabeller!$AI$6,"P",AC46="","")</f>
        <v/>
      </c>
      <c r="AL46" s="71"/>
      <c r="AM46" s="363" t="str">
        <f t="shared" si="5"/>
        <v/>
      </c>
      <c r="AN46" s="473" t="str">
        <f>TRIM(IF('3. Förpackningsdata'!N46="","",'3. Förpackningsdata'!N46))</f>
        <v/>
      </c>
      <c r="AO46" s="78" t="str">
        <f>IF(AQ46="","",IF('3. Förpackningsdata'!P46="","",'3. Förpackningsdata'!P46))</f>
        <v/>
      </c>
      <c r="AP46" s="29"/>
      <c r="AQ46" s="28" t="str">
        <f>IF('3. Förpackningsdata'!Q46="","",'3. Förpackningsdata'!Q46)</f>
        <v/>
      </c>
      <c r="AR46" s="26"/>
      <c r="AS46" s="26"/>
      <c r="AT46" s="26"/>
      <c r="AU46" s="26"/>
      <c r="AV46" s="26"/>
      <c r="AW46" s="364" t="str" cm="1">
        <f t="array" ref="AW46">_xlfn.IFS(AO46=Tabeller!$AJ$5,"P",AO46=Tabeller!$AJ$4,"L",AO46="","")</f>
        <v/>
      </c>
      <c r="AX46" s="29"/>
      <c r="AY46" s="362" t="str">
        <f t="shared" si="6"/>
        <v/>
      </c>
      <c r="AZ46" s="31" t="str">
        <f>TRIM(IF('3. Förpackningsdata'!R46="","",'3. Förpackningsdata'!R46))</f>
        <v/>
      </c>
      <c r="BA46" s="79" t="str">
        <f>IF(BC46="","",IF('3. Förpackningsdata'!T46="","",'3. Förpackningsdata'!T46))</f>
        <v/>
      </c>
      <c r="BB46" s="87"/>
      <c r="BC46" s="71" t="str">
        <f>IF('3. Förpackningsdata'!U46="","",'3. Förpackningsdata'!U46)</f>
        <v/>
      </c>
      <c r="BD46" s="87"/>
      <c r="BE46" s="87"/>
      <c r="BF46" s="87"/>
      <c r="BG46" s="87"/>
      <c r="BH46" s="87"/>
      <c r="BI46" s="148" t="str" cm="1">
        <f t="array" ref="BI46">_xlfn.IFS(BA46=Tabeller!$AJ$5,"P",BA46=Tabeller!$AJ$4,"L",BA46="","")</f>
        <v/>
      </c>
      <c r="BJ46" s="87"/>
      <c r="BK46" s="194" t="str">
        <f t="shared" si="7"/>
        <v/>
      </c>
      <c r="BL46" s="75" t="str">
        <f>TRIM(IF('3. Förpackningsdata'!V46="","",'3. Förpackningsdata'!V46))</f>
        <v/>
      </c>
    </row>
    <row r="47" spans="1:64" ht="15" x14ac:dyDescent="0.25">
      <c r="A47" s="73">
        <v>43</v>
      </c>
      <c r="B47" s="73" t="str">
        <f>'APH Kategorichef'!H47</f>
        <v>Välj…</v>
      </c>
      <c r="C47" s="73" t="str">
        <f>'APH Kategorichef'!J47</f>
        <v>Välj…</v>
      </c>
      <c r="D47" s="471">
        <f>'APH Kategorichef'!D47</f>
        <v>0</v>
      </c>
      <c r="E47" s="68" t="s">
        <v>184</v>
      </c>
      <c r="F47" s="68"/>
      <c r="G47" s="69">
        <v>1</v>
      </c>
      <c r="H47" s="581">
        <f>IF('APH Kategorichef'!J47=Tabeller!$AH$4,'3. Förpackningsdata'!F47,0)</f>
        <v>0</v>
      </c>
      <c r="I47" s="581">
        <f>'1. Artikeldata Grund'!K47</f>
        <v>0</v>
      </c>
      <c r="J47" s="581">
        <f>'1. Artikeldata Grund'!M47</f>
        <v>0</v>
      </c>
      <c r="K47" s="581">
        <f>'1. Artikeldata Grund'!L47</f>
        <v>0</v>
      </c>
      <c r="L47" s="81"/>
      <c r="M47" s="68" t="s">
        <v>186</v>
      </c>
      <c r="N47" s="69" t="str">
        <f>IF('APH Kategorichef'!W47="","",'APH Kategorichef'!W47)</f>
        <v/>
      </c>
      <c r="O47" s="70" t="s">
        <v>185</v>
      </c>
      <c r="P47" s="473" t="str">
        <f>TRIM('1. Artikeldata Grund'!D47)</f>
        <v/>
      </c>
      <c r="Q47" s="472" t="str">
        <f>IF(S47="","",IF('3. Förpackningsdata'!H47="","",'3. Förpackningsdata'!H47))</f>
        <v/>
      </c>
      <c r="R47" s="35"/>
      <c r="S47" s="28" t="str">
        <f>IF('3. Förpackningsdata'!I47="","",'3. Förpackningsdata'!I47)</f>
        <v/>
      </c>
      <c r="T47" s="26"/>
      <c r="U47" s="26"/>
      <c r="V47" s="26"/>
      <c r="W47" s="26"/>
      <c r="X47" s="26"/>
      <c r="Y47" s="364" t="str" cm="1">
        <f t="array" ref="Y47">IF(AC47&lt;&gt;Tabeller!$AI$4,_xlfn.IFS(Q47=Tabeller!$AI$3,"",Q47=Tabeller!$AL$4,"C",Q47=Tabeller!$AL$5,"L",Q47=Tabeller!$AL$6,"P",Q47="",""),"1")</f>
        <v/>
      </c>
      <c r="Z47" s="29"/>
      <c r="AA47" s="362" t="str">
        <f t="shared" si="4"/>
        <v/>
      </c>
      <c r="AB47" s="31" t="str">
        <f>TRIM(IF('3. Förpackningsdata'!J47="","",'3. Förpackningsdata'!J47))</f>
        <v/>
      </c>
      <c r="AC47" s="77" t="str">
        <f>IF(AE47="","",IF('3. Förpackningsdata'!L47="","",'3. Förpackningsdata'!L47))</f>
        <v/>
      </c>
      <c r="AD47" s="71"/>
      <c r="AE47" s="69" t="str">
        <f>IF('3. Förpackningsdata'!M47="","",'3. Förpackningsdata'!M47)</f>
        <v/>
      </c>
      <c r="AF47" s="81"/>
      <c r="AG47" s="81"/>
      <c r="AH47" s="81"/>
      <c r="AI47" s="81"/>
      <c r="AJ47" s="81"/>
      <c r="AK47" s="364" t="str" cm="1">
        <f t="array" ref="AK47">_xlfn.IFS(AC47=Tabeller!$AI$4,"C",AC47=Tabeller!$AI$5,"L",AC47=Tabeller!$AI$6,"P",AC47="","")</f>
        <v/>
      </c>
      <c r="AL47" s="71"/>
      <c r="AM47" s="363" t="str">
        <f t="shared" si="5"/>
        <v/>
      </c>
      <c r="AN47" s="473" t="str">
        <f>TRIM(IF('3. Förpackningsdata'!N47="","",'3. Förpackningsdata'!N47))</f>
        <v/>
      </c>
      <c r="AO47" s="78" t="str">
        <f>IF(AQ47="","",IF('3. Förpackningsdata'!P47="","",'3. Förpackningsdata'!P47))</f>
        <v/>
      </c>
      <c r="AP47" s="29"/>
      <c r="AQ47" s="28" t="str">
        <f>IF('3. Förpackningsdata'!Q47="","",'3. Förpackningsdata'!Q47)</f>
        <v/>
      </c>
      <c r="AR47" s="26"/>
      <c r="AS47" s="26"/>
      <c r="AT47" s="26"/>
      <c r="AU47" s="26"/>
      <c r="AV47" s="26"/>
      <c r="AW47" s="364" t="str" cm="1">
        <f t="array" ref="AW47">_xlfn.IFS(AO47=Tabeller!$AJ$5,"P",AO47=Tabeller!$AJ$4,"L",AO47="","")</f>
        <v/>
      </c>
      <c r="AX47" s="29"/>
      <c r="AY47" s="362" t="str">
        <f t="shared" si="6"/>
        <v/>
      </c>
      <c r="AZ47" s="31" t="str">
        <f>TRIM(IF('3. Förpackningsdata'!R47="","",'3. Förpackningsdata'!R47))</f>
        <v/>
      </c>
      <c r="BA47" s="79" t="str">
        <f>IF(BC47="","",IF('3. Förpackningsdata'!T47="","",'3. Förpackningsdata'!T47))</f>
        <v/>
      </c>
      <c r="BB47" s="87"/>
      <c r="BC47" s="71" t="str">
        <f>IF('3. Förpackningsdata'!U47="","",'3. Förpackningsdata'!U47)</f>
        <v/>
      </c>
      <c r="BD47" s="87"/>
      <c r="BE47" s="87"/>
      <c r="BF47" s="87"/>
      <c r="BG47" s="87"/>
      <c r="BH47" s="87"/>
      <c r="BI47" s="148" t="str" cm="1">
        <f t="array" ref="BI47">_xlfn.IFS(BA47=Tabeller!$AJ$5,"P",BA47=Tabeller!$AJ$4,"L",BA47="","")</f>
        <v/>
      </c>
      <c r="BJ47" s="87"/>
      <c r="BK47" s="194" t="str">
        <f t="shared" si="7"/>
        <v/>
      </c>
      <c r="BL47" s="75" t="str">
        <f>TRIM(IF('3. Förpackningsdata'!V47="","",'3. Förpackningsdata'!V47))</f>
        <v/>
      </c>
    </row>
    <row r="48" spans="1:64" ht="15" x14ac:dyDescent="0.25">
      <c r="A48" s="73">
        <v>44</v>
      </c>
      <c r="B48" s="73" t="str">
        <f>'APH Kategorichef'!H48</f>
        <v>Välj…</v>
      </c>
      <c r="C48" s="73" t="str">
        <f>'APH Kategorichef'!J48</f>
        <v>Välj…</v>
      </c>
      <c r="D48" s="471">
        <f>'APH Kategorichef'!D48</f>
        <v>0</v>
      </c>
      <c r="E48" s="68" t="s">
        <v>184</v>
      </c>
      <c r="F48" s="68"/>
      <c r="G48" s="69">
        <v>1</v>
      </c>
      <c r="H48" s="581">
        <f>IF('APH Kategorichef'!J48=Tabeller!$AH$4,'3. Förpackningsdata'!F48,0)</f>
        <v>0</v>
      </c>
      <c r="I48" s="581">
        <f>'1. Artikeldata Grund'!K48</f>
        <v>0</v>
      </c>
      <c r="J48" s="581">
        <f>'1. Artikeldata Grund'!M48</f>
        <v>0</v>
      </c>
      <c r="K48" s="581">
        <f>'1. Artikeldata Grund'!L48</f>
        <v>0</v>
      </c>
      <c r="L48" s="81"/>
      <c r="M48" s="68" t="s">
        <v>186</v>
      </c>
      <c r="N48" s="69" t="str">
        <f>IF('APH Kategorichef'!W48="","",'APH Kategorichef'!W48)</f>
        <v/>
      </c>
      <c r="O48" s="70" t="s">
        <v>185</v>
      </c>
      <c r="P48" s="473" t="str">
        <f>TRIM('1. Artikeldata Grund'!D48)</f>
        <v/>
      </c>
      <c r="Q48" s="472" t="str">
        <f>IF(S48="","",IF('3. Förpackningsdata'!H48="","",'3. Förpackningsdata'!H48))</f>
        <v/>
      </c>
      <c r="R48" s="35"/>
      <c r="S48" s="28" t="str">
        <f>IF('3. Förpackningsdata'!I48="","",'3. Förpackningsdata'!I48)</f>
        <v/>
      </c>
      <c r="T48" s="26"/>
      <c r="U48" s="26"/>
      <c r="V48" s="26"/>
      <c r="W48" s="26"/>
      <c r="X48" s="26"/>
      <c r="Y48" s="364" t="str" cm="1">
        <f t="array" ref="Y48">IF(AC48&lt;&gt;Tabeller!$AI$4,_xlfn.IFS(Q48=Tabeller!$AI$3,"",Q48=Tabeller!$AL$4,"C",Q48=Tabeller!$AL$5,"L",Q48=Tabeller!$AL$6,"P",Q48="",""),"1")</f>
        <v/>
      </c>
      <c r="Z48" s="29"/>
      <c r="AA48" s="362" t="str">
        <f t="shared" si="4"/>
        <v/>
      </c>
      <c r="AB48" s="31" t="str">
        <f>TRIM(IF('3. Förpackningsdata'!J48="","",'3. Förpackningsdata'!J48))</f>
        <v/>
      </c>
      <c r="AC48" s="77" t="str">
        <f>IF(AE48="","",IF('3. Förpackningsdata'!L48="","",'3. Förpackningsdata'!L48))</f>
        <v/>
      </c>
      <c r="AD48" s="71"/>
      <c r="AE48" s="69" t="str">
        <f>IF('3. Förpackningsdata'!M48="","",'3. Förpackningsdata'!M48)</f>
        <v/>
      </c>
      <c r="AF48" s="81"/>
      <c r="AG48" s="81"/>
      <c r="AH48" s="81"/>
      <c r="AI48" s="81"/>
      <c r="AJ48" s="81"/>
      <c r="AK48" s="364" t="str" cm="1">
        <f t="array" ref="AK48">_xlfn.IFS(AC48=Tabeller!$AI$4,"C",AC48=Tabeller!$AI$5,"L",AC48=Tabeller!$AI$6,"P",AC48="","")</f>
        <v/>
      </c>
      <c r="AL48" s="71"/>
      <c r="AM48" s="363" t="str">
        <f t="shared" si="5"/>
        <v/>
      </c>
      <c r="AN48" s="473" t="str">
        <f>TRIM(IF('3. Förpackningsdata'!N48="","",'3. Förpackningsdata'!N48))</f>
        <v/>
      </c>
      <c r="AO48" s="78" t="str">
        <f>IF(AQ48="","",IF('3. Förpackningsdata'!P48="","",'3. Förpackningsdata'!P48))</f>
        <v/>
      </c>
      <c r="AP48" s="29"/>
      <c r="AQ48" s="28" t="str">
        <f>IF('3. Förpackningsdata'!Q48="","",'3. Förpackningsdata'!Q48)</f>
        <v/>
      </c>
      <c r="AR48" s="26"/>
      <c r="AS48" s="26"/>
      <c r="AT48" s="26"/>
      <c r="AU48" s="26"/>
      <c r="AV48" s="26"/>
      <c r="AW48" s="364" t="str" cm="1">
        <f t="array" ref="AW48">_xlfn.IFS(AO48=Tabeller!$AJ$5,"P",AO48=Tabeller!$AJ$4,"L",AO48="","")</f>
        <v/>
      </c>
      <c r="AX48" s="29"/>
      <c r="AY48" s="362" t="str">
        <f t="shared" si="6"/>
        <v/>
      </c>
      <c r="AZ48" s="31" t="str">
        <f>TRIM(IF('3. Förpackningsdata'!R48="","",'3. Förpackningsdata'!R48))</f>
        <v/>
      </c>
      <c r="BA48" s="79" t="str">
        <f>IF(BC48="","",IF('3. Förpackningsdata'!T48="","",'3. Förpackningsdata'!T48))</f>
        <v/>
      </c>
      <c r="BB48" s="87"/>
      <c r="BC48" s="71" t="str">
        <f>IF('3. Förpackningsdata'!U48="","",'3. Förpackningsdata'!U48)</f>
        <v/>
      </c>
      <c r="BD48" s="87"/>
      <c r="BE48" s="87"/>
      <c r="BF48" s="87"/>
      <c r="BG48" s="87"/>
      <c r="BH48" s="87"/>
      <c r="BI48" s="148" t="str" cm="1">
        <f t="array" ref="BI48">_xlfn.IFS(BA48=Tabeller!$AJ$5,"P",BA48=Tabeller!$AJ$4,"L",BA48="","")</f>
        <v/>
      </c>
      <c r="BJ48" s="87"/>
      <c r="BK48" s="194" t="str">
        <f t="shared" si="7"/>
        <v/>
      </c>
      <c r="BL48" s="75" t="str">
        <f>TRIM(IF('3. Förpackningsdata'!V48="","",'3. Förpackningsdata'!V48))</f>
        <v/>
      </c>
    </row>
    <row r="49" spans="1:64" ht="15" x14ac:dyDescent="0.25">
      <c r="A49" s="73">
        <v>45</v>
      </c>
      <c r="B49" s="73" t="str">
        <f>'APH Kategorichef'!H49</f>
        <v>Välj…</v>
      </c>
      <c r="C49" s="73" t="str">
        <f>'APH Kategorichef'!J49</f>
        <v>Välj…</v>
      </c>
      <c r="D49" s="471">
        <f>'APH Kategorichef'!D49</f>
        <v>0</v>
      </c>
      <c r="E49" s="68" t="s">
        <v>184</v>
      </c>
      <c r="F49" s="68"/>
      <c r="G49" s="69">
        <v>1</v>
      </c>
      <c r="H49" s="581">
        <f>IF('APH Kategorichef'!J49=Tabeller!$AH$4,'3. Förpackningsdata'!F49,0)</f>
        <v>0</v>
      </c>
      <c r="I49" s="581">
        <f>'1. Artikeldata Grund'!K49</f>
        <v>0</v>
      </c>
      <c r="J49" s="581">
        <f>'1. Artikeldata Grund'!M49</f>
        <v>0</v>
      </c>
      <c r="K49" s="581">
        <f>'1. Artikeldata Grund'!L49</f>
        <v>0</v>
      </c>
      <c r="L49" s="81"/>
      <c r="M49" s="68" t="s">
        <v>186</v>
      </c>
      <c r="N49" s="69" t="str">
        <f>IF('APH Kategorichef'!W49="","",'APH Kategorichef'!W49)</f>
        <v/>
      </c>
      <c r="O49" s="70" t="s">
        <v>185</v>
      </c>
      <c r="P49" s="473" t="str">
        <f>TRIM('1. Artikeldata Grund'!D49)</f>
        <v/>
      </c>
      <c r="Q49" s="472" t="str">
        <f>IF(S49="","",IF('3. Förpackningsdata'!H49="","",'3. Förpackningsdata'!H49))</f>
        <v/>
      </c>
      <c r="R49" s="35"/>
      <c r="S49" s="28" t="str">
        <f>IF('3. Förpackningsdata'!I49="","",'3. Förpackningsdata'!I49)</f>
        <v/>
      </c>
      <c r="T49" s="26"/>
      <c r="U49" s="26"/>
      <c r="V49" s="26"/>
      <c r="W49" s="26"/>
      <c r="X49" s="26"/>
      <c r="Y49" s="364" t="str" cm="1">
        <f t="array" ref="Y49">IF(AC49&lt;&gt;Tabeller!$AI$4,_xlfn.IFS(Q49=Tabeller!$AI$3,"",Q49=Tabeller!$AL$4,"C",Q49=Tabeller!$AL$5,"L",Q49=Tabeller!$AL$6,"P",Q49="",""),"1")</f>
        <v/>
      </c>
      <c r="Z49" s="29"/>
      <c r="AA49" s="362" t="str">
        <f t="shared" si="4"/>
        <v/>
      </c>
      <c r="AB49" s="31" t="str">
        <f>TRIM(IF('3. Förpackningsdata'!J49="","",'3. Förpackningsdata'!J49))</f>
        <v/>
      </c>
      <c r="AC49" s="77" t="str">
        <f>IF(AE49="","",IF('3. Förpackningsdata'!L49="","",'3. Förpackningsdata'!L49))</f>
        <v/>
      </c>
      <c r="AD49" s="71"/>
      <c r="AE49" s="69" t="str">
        <f>IF('3. Förpackningsdata'!M49="","",'3. Förpackningsdata'!M49)</f>
        <v/>
      </c>
      <c r="AF49" s="81"/>
      <c r="AG49" s="81"/>
      <c r="AH49" s="81"/>
      <c r="AI49" s="81"/>
      <c r="AJ49" s="81"/>
      <c r="AK49" s="364" t="str" cm="1">
        <f t="array" ref="AK49">_xlfn.IFS(AC49=Tabeller!$AI$4,"C",AC49=Tabeller!$AI$5,"L",AC49=Tabeller!$AI$6,"P",AC49="","")</f>
        <v/>
      </c>
      <c r="AL49" s="71"/>
      <c r="AM49" s="363" t="str">
        <f t="shared" si="5"/>
        <v/>
      </c>
      <c r="AN49" s="473" t="str">
        <f>TRIM(IF('3. Förpackningsdata'!N49="","",'3. Förpackningsdata'!N49))</f>
        <v/>
      </c>
      <c r="AO49" s="78" t="str">
        <f>IF(AQ49="","",IF('3. Förpackningsdata'!P49="","",'3. Förpackningsdata'!P49))</f>
        <v/>
      </c>
      <c r="AP49" s="29"/>
      <c r="AQ49" s="28" t="str">
        <f>IF('3. Förpackningsdata'!Q49="","",'3. Förpackningsdata'!Q49)</f>
        <v/>
      </c>
      <c r="AR49" s="26"/>
      <c r="AS49" s="26"/>
      <c r="AT49" s="26"/>
      <c r="AU49" s="26"/>
      <c r="AV49" s="26"/>
      <c r="AW49" s="364" t="str" cm="1">
        <f t="array" ref="AW49">_xlfn.IFS(AO49=Tabeller!$AJ$5,"P",AO49=Tabeller!$AJ$4,"L",AO49="","")</f>
        <v/>
      </c>
      <c r="AX49" s="29"/>
      <c r="AY49" s="362" t="str">
        <f t="shared" si="6"/>
        <v/>
      </c>
      <c r="AZ49" s="31" t="str">
        <f>TRIM(IF('3. Förpackningsdata'!R49="","",'3. Förpackningsdata'!R49))</f>
        <v/>
      </c>
      <c r="BA49" s="79" t="str">
        <f>IF(BC49="","",IF('3. Förpackningsdata'!T49="","",'3. Förpackningsdata'!T49))</f>
        <v/>
      </c>
      <c r="BB49" s="87"/>
      <c r="BC49" s="71" t="str">
        <f>IF('3. Förpackningsdata'!U49="","",'3. Förpackningsdata'!U49)</f>
        <v/>
      </c>
      <c r="BD49" s="87"/>
      <c r="BE49" s="87"/>
      <c r="BF49" s="87"/>
      <c r="BG49" s="87"/>
      <c r="BH49" s="87"/>
      <c r="BI49" s="148" t="str" cm="1">
        <f t="array" ref="BI49">_xlfn.IFS(BA49=Tabeller!$AJ$5,"P",BA49=Tabeller!$AJ$4,"L",BA49="","")</f>
        <v/>
      </c>
      <c r="BJ49" s="87"/>
      <c r="BK49" s="194" t="str">
        <f t="shared" si="7"/>
        <v/>
      </c>
      <c r="BL49" s="75" t="str">
        <f>TRIM(IF('3. Förpackningsdata'!V49="","",'3. Förpackningsdata'!V49))</f>
        <v/>
      </c>
    </row>
    <row r="50" spans="1:64" ht="15" x14ac:dyDescent="0.25">
      <c r="A50" s="73">
        <v>46</v>
      </c>
      <c r="B50" s="73" t="str">
        <f>'APH Kategorichef'!H50</f>
        <v>Välj…</v>
      </c>
      <c r="C50" s="73" t="str">
        <f>'APH Kategorichef'!J50</f>
        <v>Välj…</v>
      </c>
      <c r="D50" s="471">
        <f>'APH Kategorichef'!D50</f>
        <v>0</v>
      </c>
      <c r="E50" s="68" t="s">
        <v>184</v>
      </c>
      <c r="F50" s="68"/>
      <c r="G50" s="69">
        <v>1</v>
      </c>
      <c r="H50" s="581">
        <f>IF('APH Kategorichef'!J50=Tabeller!$AH$4,'3. Förpackningsdata'!F50,0)</f>
        <v>0</v>
      </c>
      <c r="I50" s="581">
        <f>'1. Artikeldata Grund'!K50</f>
        <v>0</v>
      </c>
      <c r="J50" s="581">
        <f>'1. Artikeldata Grund'!M50</f>
        <v>0</v>
      </c>
      <c r="K50" s="581">
        <f>'1. Artikeldata Grund'!L50</f>
        <v>0</v>
      </c>
      <c r="L50" s="81"/>
      <c r="M50" s="68" t="s">
        <v>186</v>
      </c>
      <c r="N50" s="69" t="str">
        <f>IF('APH Kategorichef'!W50="","",'APH Kategorichef'!W50)</f>
        <v/>
      </c>
      <c r="O50" s="70" t="s">
        <v>185</v>
      </c>
      <c r="P50" s="473" t="str">
        <f>TRIM('1. Artikeldata Grund'!D50)</f>
        <v/>
      </c>
      <c r="Q50" s="472" t="str">
        <f>IF(S50="","",IF('3. Förpackningsdata'!H50="","",'3. Förpackningsdata'!H50))</f>
        <v/>
      </c>
      <c r="R50" s="35"/>
      <c r="S50" s="28" t="str">
        <f>IF('3. Förpackningsdata'!I50="","",'3. Förpackningsdata'!I50)</f>
        <v/>
      </c>
      <c r="T50" s="26"/>
      <c r="U50" s="26"/>
      <c r="V50" s="26"/>
      <c r="W50" s="26"/>
      <c r="X50" s="26"/>
      <c r="Y50" s="364" t="str" cm="1">
        <f t="array" ref="Y50">IF(AC50&lt;&gt;Tabeller!$AI$4,_xlfn.IFS(Q50=Tabeller!$AI$3,"",Q50=Tabeller!$AL$4,"C",Q50=Tabeller!$AL$5,"L",Q50=Tabeller!$AL$6,"P",Q50="",""),"1")</f>
        <v/>
      </c>
      <c r="Z50" s="29"/>
      <c r="AA50" s="362" t="str">
        <f t="shared" si="4"/>
        <v/>
      </c>
      <c r="AB50" s="31" t="str">
        <f>TRIM(IF('3. Förpackningsdata'!J50="","",'3. Förpackningsdata'!J50))</f>
        <v/>
      </c>
      <c r="AC50" s="77" t="str">
        <f>IF(AE50="","",IF('3. Förpackningsdata'!L50="","",'3. Förpackningsdata'!L50))</f>
        <v/>
      </c>
      <c r="AD50" s="71"/>
      <c r="AE50" s="69" t="str">
        <f>IF('3. Förpackningsdata'!M50="","",'3. Förpackningsdata'!M50)</f>
        <v/>
      </c>
      <c r="AF50" s="81"/>
      <c r="AG50" s="81"/>
      <c r="AH50" s="81"/>
      <c r="AI50" s="81"/>
      <c r="AJ50" s="81"/>
      <c r="AK50" s="364" t="str" cm="1">
        <f t="array" ref="AK50">_xlfn.IFS(AC50=Tabeller!$AI$4,"C",AC50=Tabeller!$AI$5,"L",AC50=Tabeller!$AI$6,"P",AC50="","")</f>
        <v/>
      </c>
      <c r="AL50" s="71"/>
      <c r="AM50" s="363" t="str">
        <f t="shared" si="5"/>
        <v/>
      </c>
      <c r="AN50" s="473" t="str">
        <f>TRIM(IF('3. Förpackningsdata'!N50="","",'3. Förpackningsdata'!N50))</f>
        <v/>
      </c>
      <c r="AO50" s="78" t="str">
        <f>IF(AQ50="","",IF('3. Förpackningsdata'!P50="","",'3. Förpackningsdata'!P50))</f>
        <v/>
      </c>
      <c r="AP50" s="29"/>
      <c r="AQ50" s="28" t="str">
        <f>IF('3. Förpackningsdata'!Q50="","",'3. Förpackningsdata'!Q50)</f>
        <v/>
      </c>
      <c r="AR50" s="26"/>
      <c r="AS50" s="26"/>
      <c r="AT50" s="26"/>
      <c r="AU50" s="26"/>
      <c r="AV50" s="26"/>
      <c r="AW50" s="364" t="str" cm="1">
        <f t="array" ref="AW50">_xlfn.IFS(AO50=Tabeller!$AJ$5,"P",AO50=Tabeller!$AJ$4,"L",AO50="","")</f>
        <v/>
      </c>
      <c r="AX50" s="29"/>
      <c r="AY50" s="362" t="str">
        <f t="shared" si="6"/>
        <v/>
      </c>
      <c r="AZ50" s="31" t="str">
        <f>TRIM(IF('3. Förpackningsdata'!R50="","",'3. Förpackningsdata'!R50))</f>
        <v/>
      </c>
      <c r="BA50" s="79" t="str">
        <f>IF(BC50="","",IF('3. Förpackningsdata'!T50="","",'3. Förpackningsdata'!T50))</f>
        <v/>
      </c>
      <c r="BB50" s="87"/>
      <c r="BC50" s="71" t="str">
        <f>IF('3. Förpackningsdata'!U50="","",'3. Förpackningsdata'!U50)</f>
        <v/>
      </c>
      <c r="BD50" s="87"/>
      <c r="BE50" s="87"/>
      <c r="BF50" s="87"/>
      <c r="BG50" s="87"/>
      <c r="BH50" s="87"/>
      <c r="BI50" s="148" t="str" cm="1">
        <f t="array" ref="BI50">_xlfn.IFS(BA50=Tabeller!$AJ$5,"P",BA50=Tabeller!$AJ$4,"L",BA50="","")</f>
        <v/>
      </c>
      <c r="BJ50" s="87"/>
      <c r="BK50" s="194" t="str">
        <f t="shared" si="7"/>
        <v/>
      </c>
      <c r="BL50" s="75" t="str">
        <f>TRIM(IF('3. Förpackningsdata'!V50="","",'3. Förpackningsdata'!V50))</f>
        <v/>
      </c>
    </row>
    <row r="51" spans="1:64" ht="15" x14ac:dyDescent="0.25">
      <c r="A51" s="73">
        <v>47</v>
      </c>
      <c r="B51" s="73" t="str">
        <f>'APH Kategorichef'!H51</f>
        <v>Välj…</v>
      </c>
      <c r="C51" s="73" t="str">
        <f>'APH Kategorichef'!J51</f>
        <v>Välj…</v>
      </c>
      <c r="D51" s="471">
        <f>'APH Kategorichef'!D51</f>
        <v>0</v>
      </c>
      <c r="E51" s="68" t="s">
        <v>184</v>
      </c>
      <c r="F51" s="68"/>
      <c r="G51" s="69">
        <v>1</v>
      </c>
      <c r="H51" s="581">
        <f>IF('APH Kategorichef'!J51=Tabeller!$AH$4,'3. Förpackningsdata'!F51,0)</f>
        <v>0</v>
      </c>
      <c r="I51" s="581">
        <f>'1. Artikeldata Grund'!K51</f>
        <v>0</v>
      </c>
      <c r="J51" s="581">
        <f>'1. Artikeldata Grund'!M51</f>
        <v>0</v>
      </c>
      <c r="K51" s="581">
        <f>'1. Artikeldata Grund'!L51</f>
        <v>0</v>
      </c>
      <c r="L51" s="81"/>
      <c r="M51" s="68" t="s">
        <v>186</v>
      </c>
      <c r="N51" s="69" t="str">
        <f>IF('APH Kategorichef'!W51="","",'APH Kategorichef'!W51)</f>
        <v/>
      </c>
      <c r="O51" s="70" t="s">
        <v>185</v>
      </c>
      <c r="P51" s="473" t="str">
        <f>TRIM('1. Artikeldata Grund'!D51)</f>
        <v/>
      </c>
      <c r="Q51" s="472" t="str">
        <f>IF(S51="","",IF('3. Förpackningsdata'!H51="","",'3. Förpackningsdata'!H51))</f>
        <v/>
      </c>
      <c r="R51" s="35"/>
      <c r="S51" s="28" t="str">
        <f>IF('3. Förpackningsdata'!I51="","",'3. Förpackningsdata'!I51)</f>
        <v/>
      </c>
      <c r="T51" s="26"/>
      <c r="U51" s="26"/>
      <c r="V51" s="26"/>
      <c r="W51" s="26"/>
      <c r="X51" s="26"/>
      <c r="Y51" s="364" t="str" cm="1">
        <f t="array" ref="Y51">IF(AC51&lt;&gt;Tabeller!$AI$4,_xlfn.IFS(Q51=Tabeller!$AI$3,"",Q51=Tabeller!$AL$4,"C",Q51=Tabeller!$AL$5,"L",Q51=Tabeller!$AL$6,"P",Q51="",""),"1")</f>
        <v/>
      </c>
      <c r="Z51" s="29"/>
      <c r="AA51" s="362" t="str">
        <f t="shared" si="4"/>
        <v/>
      </c>
      <c r="AB51" s="31" t="str">
        <f>TRIM(IF('3. Förpackningsdata'!J51="","",'3. Förpackningsdata'!J51))</f>
        <v/>
      </c>
      <c r="AC51" s="77" t="str">
        <f>IF(AE51="","",IF('3. Förpackningsdata'!L51="","",'3. Förpackningsdata'!L51))</f>
        <v/>
      </c>
      <c r="AD51" s="71"/>
      <c r="AE51" s="69" t="str">
        <f>IF('3. Förpackningsdata'!M51="","",'3. Förpackningsdata'!M51)</f>
        <v/>
      </c>
      <c r="AF51" s="81"/>
      <c r="AG51" s="81"/>
      <c r="AH51" s="81"/>
      <c r="AI51" s="81"/>
      <c r="AJ51" s="81"/>
      <c r="AK51" s="364" t="str" cm="1">
        <f t="array" ref="AK51">_xlfn.IFS(AC51=Tabeller!$AI$4,"C",AC51=Tabeller!$AI$5,"L",AC51=Tabeller!$AI$6,"P",AC51="","")</f>
        <v/>
      </c>
      <c r="AL51" s="71"/>
      <c r="AM51" s="363" t="str">
        <f t="shared" si="5"/>
        <v/>
      </c>
      <c r="AN51" s="473" t="str">
        <f>TRIM(IF('3. Förpackningsdata'!N51="","",'3. Förpackningsdata'!N51))</f>
        <v/>
      </c>
      <c r="AO51" s="78" t="str">
        <f>IF(AQ51="","",IF('3. Förpackningsdata'!P51="","",'3. Förpackningsdata'!P51))</f>
        <v/>
      </c>
      <c r="AP51" s="29"/>
      <c r="AQ51" s="28" t="str">
        <f>IF('3. Förpackningsdata'!Q51="","",'3. Förpackningsdata'!Q51)</f>
        <v/>
      </c>
      <c r="AR51" s="26"/>
      <c r="AS51" s="26"/>
      <c r="AT51" s="26"/>
      <c r="AU51" s="26"/>
      <c r="AV51" s="26"/>
      <c r="AW51" s="364" t="str" cm="1">
        <f t="array" ref="AW51">_xlfn.IFS(AO51=Tabeller!$AJ$5,"P",AO51=Tabeller!$AJ$4,"L",AO51="","")</f>
        <v/>
      </c>
      <c r="AX51" s="29"/>
      <c r="AY51" s="362" t="str">
        <f t="shared" si="6"/>
        <v/>
      </c>
      <c r="AZ51" s="31" t="str">
        <f>TRIM(IF('3. Förpackningsdata'!R51="","",'3. Förpackningsdata'!R51))</f>
        <v/>
      </c>
      <c r="BA51" s="79" t="str">
        <f>IF(BC51="","",IF('3. Förpackningsdata'!T51="","",'3. Förpackningsdata'!T51))</f>
        <v/>
      </c>
      <c r="BB51" s="87"/>
      <c r="BC51" s="71" t="str">
        <f>IF('3. Förpackningsdata'!U51="","",'3. Förpackningsdata'!U51)</f>
        <v/>
      </c>
      <c r="BD51" s="87"/>
      <c r="BE51" s="87"/>
      <c r="BF51" s="87"/>
      <c r="BG51" s="87"/>
      <c r="BH51" s="87"/>
      <c r="BI51" s="148" t="str" cm="1">
        <f t="array" ref="BI51">_xlfn.IFS(BA51=Tabeller!$AJ$5,"P",BA51=Tabeller!$AJ$4,"L",BA51="","")</f>
        <v/>
      </c>
      <c r="BJ51" s="87"/>
      <c r="BK51" s="194" t="str">
        <f t="shared" si="7"/>
        <v/>
      </c>
      <c r="BL51" s="75" t="str">
        <f>TRIM(IF('3. Förpackningsdata'!V51="","",'3. Förpackningsdata'!V51))</f>
        <v/>
      </c>
    </row>
    <row r="52" spans="1:64" ht="15" x14ac:dyDescent="0.25">
      <c r="A52" s="73">
        <v>48</v>
      </c>
      <c r="B52" s="73" t="str">
        <f>'APH Kategorichef'!H52</f>
        <v>Välj…</v>
      </c>
      <c r="C52" s="73" t="str">
        <f>'APH Kategorichef'!J52</f>
        <v>Välj…</v>
      </c>
      <c r="D52" s="471">
        <f>'APH Kategorichef'!D52</f>
        <v>0</v>
      </c>
      <c r="E52" s="68" t="s">
        <v>184</v>
      </c>
      <c r="F52" s="68"/>
      <c r="G52" s="69">
        <v>1</v>
      </c>
      <c r="H52" s="581">
        <f>IF('APH Kategorichef'!J52=Tabeller!$AH$4,'3. Förpackningsdata'!F52,0)</f>
        <v>0</v>
      </c>
      <c r="I52" s="581">
        <f>'1. Artikeldata Grund'!K52</f>
        <v>0</v>
      </c>
      <c r="J52" s="581">
        <f>'1. Artikeldata Grund'!M52</f>
        <v>0</v>
      </c>
      <c r="K52" s="581">
        <f>'1. Artikeldata Grund'!L52</f>
        <v>0</v>
      </c>
      <c r="L52" s="81"/>
      <c r="M52" s="68" t="s">
        <v>186</v>
      </c>
      <c r="N52" s="69" t="str">
        <f>IF('APH Kategorichef'!W52="","",'APH Kategorichef'!W52)</f>
        <v/>
      </c>
      <c r="O52" s="70" t="s">
        <v>185</v>
      </c>
      <c r="P52" s="473" t="str">
        <f>TRIM('1. Artikeldata Grund'!D52)</f>
        <v/>
      </c>
      <c r="Q52" s="472" t="str">
        <f>IF(S52="","",IF('3. Förpackningsdata'!H52="","",'3. Förpackningsdata'!H52))</f>
        <v/>
      </c>
      <c r="R52" s="35"/>
      <c r="S52" s="28" t="str">
        <f>IF('3. Förpackningsdata'!I52="","",'3. Förpackningsdata'!I52)</f>
        <v/>
      </c>
      <c r="T52" s="26"/>
      <c r="U52" s="26"/>
      <c r="V52" s="26"/>
      <c r="W52" s="26"/>
      <c r="X52" s="26"/>
      <c r="Y52" s="364" t="str" cm="1">
        <f t="array" ref="Y52">IF(AC52&lt;&gt;Tabeller!$AI$4,_xlfn.IFS(Q52=Tabeller!$AI$3,"",Q52=Tabeller!$AL$4,"C",Q52=Tabeller!$AL$5,"L",Q52=Tabeller!$AL$6,"P",Q52="",""),"1")</f>
        <v/>
      </c>
      <c r="Z52" s="29"/>
      <c r="AA52" s="362" t="str">
        <f t="shared" si="4"/>
        <v/>
      </c>
      <c r="AB52" s="31" t="str">
        <f>TRIM(IF('3. Förpackningsdata'!J52="","",'3. Förpackningsdata'!J52))</f>
        <v/>
      </c>
      <c r="AC52" s="77" t="str">
        <f>IF(AE52="","",IF('3. Förpackningsdata'!L52="","",'3. Förpackningsdata'!L52))</f>
        <v/>
      </c>
      <c r="AD52" s="71"/>
      <c r="AE52" s="69" t="str">
        <f>IF('3. Förpackningsdata'!M52="","",'3. Förpackningsdata'!M52)</f>
        <v/>
      </c>
      <c r="AF52" s="81"/>
      <c r="AG52" s="81"/>
      <c r="AH52" s="81"/>
      <c r="AI52" s="81"/>
      <c r="AJ52" s="81"/>
      <c r="AK52" s="364" t="str" cm="1">
        <f t="array" ref="AK52">_xlfn.IFS(AC52=Tabeller!$AI$4,"C",AC52=Tabeller!$AI$5,"L",AC52=Tabeller!$AI$6,"P",AC52="","")</f>
        <v/>
      </c>
      <c r="AL52" s="71"/>
      <c r="AM52" s="363" t="str">
        <f t="shared" si="5"/>
        <v/>
      </c>
      <c r="AN52" s="473" t="str">
        <f>TRIM(IF('3. Förpackningsdata'!N52="","",'3. Förpackningsdata'!N52))</f>
        <v/>
      </c>
      <c r="AO52" s="78" t="str">
        <f>IF(AQ52="","",IF('3. Förpackningsdata'!P52="","",'3. Förpackningsdata'!P52))</f>
        <v/>
      </c>
      <c r="AP52" s="29"/>
      <c r="AQ52" s="28" t="str">
        <f>IF('3. Förpackningsdata'!Q52="","",'3. Förpackningsdata'!Q52)</f>
        <v/>
      </c>
      <c r="AR52" s="26"/>
      <c r="AS52" s="26"/>
      <c r="AT52" s="26"/>
      <c r="AU52" s="26"/>
      <c r="AV52" s="26"/>
      <c r="AW52" s="364" t="str" cm="1">
        <f t="array" ref="AW52">_xlfn.IFS(AO52=Tabeller!$AJ$5,"P",AO52=Tabeller!$AJ$4,"L",AO52="","")</f>
        <v/>
      </c>
      <c r="AX52" s="29"/>
      <c r="AY52" s="362" t="str">
        <f t="shared" si="6"/>
        <v/>
      </c>
      <c r="AZ52" s="31" t="str">
        <f>TRIM(IF('3. Förpackningsdata'!R52="","",'3. Förpackningsdata'!R52))</f>
        <v/>
      </c>
      <c r="BA52" s="79" t="str">
        <f>IF(BC52="","",IF('3. Förpackningsdata'!T52="","",'3. Förpackningsdata'!T52))</f>
        <v/>
      </c>
      <c r="BB52" s="87"/>
      <c r="BC52" s="71" t="str">
        <f>IF('3. Förpackningsdata'!U52="","",'3. Förpackningsdata'!U52)</f>
        <v/>
      </c>
      <c r="BD52" s="87"/>
      <c r="BE52" s="87"/>
      <c r="BF52" s="87"/>
      <c r="BG52" s="87"/>
      <c r="BH52" s="87"/>
      <c r="BI52" s="148" t="str" cm="1">
        <f t="array" ref="BI52">_xlfn.IFS(BA52=Tabeller!$AJ$5,"P",BA52=Tabeller!$AJ$4,"L",BA52="","")</f>
        <v/>
      </c>
      <c r="BJ52" s="87"/>
      <c r="BK52" s="194" t="str">
        <f t="shared" si="7"/>
        <v/>
      </c>
      <c r="BL52" s="75" t="str">
        <f>TRIM(IF('3. Förpackningsdata'!V52="","",'3. Förpackningsdata'!V52))</f>
        <v/>
      </c>
    </row>
    <row r="53" spans="1:64" ht="15" x14ac:dyDescent="0.25">
      <c r="A53" s="73">
        <v>49</v>
      </c>
      <c r="B53" s="73" t="str">
        <f>'APH Kategorichef'!H53</f>
        <v>Välj…</v>
      </c>
      <c r="C53" s="73" t="str">
        <f>'APH Kategorichef'!J53</f>
        <v>Välj…</v>
      </c>
      <c r="D53" s="471">
        <f>'APH Kategorichef'!D53</f>
        <v>0</v>
      </c>
      <c r="E53" s="68" t="s">
        <v>184</v>
      </c>
      <c r="F53" s="68"/>
      <c r="G53" s="69">
        <v>1</v>
      </c>
      <c r="H53" s="581">
        <f>IF('APH Kategorichef'!J53=Tabeller!$AH$4,'3. Förpackningsdata'!F53,0)</f>
        <v>0</v>
      </c>
      <c r="I53" s="581">
        <f>'1. Artikeldata Grund'!K53</f>
        <v>0</v>
      </c>
      <c r="J53" s="581">
        <f>'1. Artikeldata Grund'!M53</f>
        <v>0</v>
      </c>
      <c r="K53" s="581">
        <f>'1. Artikeldata Grund'!L53</f>
        <v>0</v>
      </c>
      <c r="L53" s="81"/>
      <c r="M53" s="68" t="s">
        <v>186</v>
      </c>
      <c r="N53" s="69" t="str">
        <f>IF('APH Kategorichef'!W53="","",'APH Kategorichef'!W53)</f>
        <v/>
      </c>
      <c r="O53" s="70" t="s">
        <v>185</v>
      </c>
      <c r="P53" s="473" t="str">
        <f>TRIM('1. Artikeldata Grund'!D53)</f>
        <v/>
      </c>
      <c r="Q53" s="472" t="str">
        <f>IF(S53="","",IF('3. Förpackningsdata'!H53="","",'3. Förpackningsdata'!H53))</f>
        <v/>
      </c>
      <c r="R53" s="35"/>
      <c r="S53" s="28" t="str">
        <f>IF('3. Förpackningsdata'!I53="","",'3. Förpackningsdata'!I53)</f>
        <v/>
      </c>
      <c r="T53" s="26"/>
      <c r="U53" s="26"/>
      <c r="V53" s="26"/>
      <c r="W53" s="26"/>
      <c r="X53" s="26"/>
      <c r="Y53" s="364" t="str" cm="1">
        <f t="array" ref="Y53">IF(AC53&lt;&gt;Tabeller!$AI$4,_xlfn.IFS(Q53=Tabeller!$AI$3,"",Q53=Tabeller!$AL$4,"C",Q53=Tabeller!$AL$5,"L",Q53=Tabeller!$AL$6,"P",Q53="",""),"1")</f>
        <v/>
      </c>
      <c r="Z53" s="29"/>
      <c r="AA53" s="362" t="str">
        <f t="shared" si="4"/>
        <v/>
      </c>
      <c r="AB53" s="31" t="str">
        <f>TRIM(IF('3. Förpackningsdata'!J53="","",'3. Förpackningsdata'!J53))</f>
        <v/>
      </c>
      <c r="AC53" s="77" t="str">
        <f>IF(AE53="","",IF('3. Förpackningsdata'!L53="","",'3. Förpackningsdata'!L53))</f>
        <v/>
      </c>
      <c r="AD53" s="71"/>
      <c r="AE53" s="69" t="str">
        <f>IF('3. Förpackningsdata'!M53="","",'3. Förpackningsdata'!M53)</f>
        <v/>
      </c>
      <c r="AF53" s="81"/>
      <c r="AG53" s="81"/>
      <c r="AH53" s="81"/>
      <c r="AI53" s="81"/>
      <c r="AJ53" s="81"/>
      <c r="AK53" s="364" t="str" cm="1">
        <f t="array" ref="AK53">_xlfn.IFS(AC53=Tabeller!$AI$4,"C",AC53=Tabeller!$AI$5,"L",AC53=Tabeller!$AI$6,"P",AC53="","")</f>
        <v/>
      </c>
      <c r="AL53" s="71"/>
      <c r="AM53" s="363" t="str">
        <f t="shared" si="5"/>
        <v/>
      </c>
      <c r="AN53" s="473" t="str">
        <f>TRIM(IF('3. Förpackningsdata'!N53="","",'3. Förpackningsdata'!N53))</f>
        <v/>
      </c>
      <c r="AO53" s="78" t="str">
        <f>IF(AQ53="","",IF('3. Förpackningsdata'!P53="","",'3. Förpackningsdata'!P53))</f>
        <v/>
      </c>
      <c r="AP53" s="29"/>
      <c r="AQ53" s="28" t="str">
        <f>IF('3. Förpackningsdata'!Q53="","",'3. Förpackningsdata'!Q53)</f>
        <v/>
      </c>
      <c r="AR53" s="26"/>
      <c r="AS53" s="26"/>
      <c r="AT53" s="26"/>
      <c r="AU53" s="26"/>
      <c r="AV53" s="26"/>
      <c r="AW53" s="364" t="str" cm="1">
        <f t="array" ref="AW53">_xlfn.IFS(AO53=Tabeller!$AJ$5,"P",AO53=Tabeller!$AJ$4,"L",AO53="","")</f>
        <v/>
      </c>
      <c r="AX53" s="29"/>
      <c r="AY53" s="362" t="str">
        <f t="shared" si="6"/>
        <v/>
      </c>
      <c r="AZ53" s="31" t="str">
        <f>TRIM(IF('3. Förpackningsdata'!R53="","",'3. Förpackningsdata'!R53))</f>
        <v/>
      </c>
      <c r="BA53" s="79" t="str">
        <f>IF(BC53="","",IF('3. Förpackningsdata'!T53="","",'3. Förpackningsdata'!T53))</f>
        <v/>
      </c>
      <c r="BB53" s="87"/>
      <c r="BC53" s="71" t="str">
        <f>IF('3. Förpackningsdata'!U53="","",'3. Förpackningsdata'!U53)</f>
        <v/>
      </c>
      <c r="BD53" s="87"/>
      <c r="BE53" s="87"/>
      <c r="BF53" s="87"/>
      <c r="BG53" s="87"/>
      <c r="BH53" s="87"/>
      <c r="BI53" s="148" t="str" cm="1">
        <f t="array" ref="BI53">_xlfn.IFS(BA53=Tabeller!$AJ$5,"P",BA53=Tabeller!$AJ$4,"L",BA53="","")</f>
        <v/>
      </c>
      <c r="BJ53" s="87"/>
      <c r="BK53" s="194" t="str">
        <f t="shared" si="7"/>
        <v/>
      </c>
      <c r="BL53" s="75" t="str">
        <f>TRIM(IF('3. Förpackningsdata'!V53="","",'3. Förpackningsdata'!V53))</f>
        <v/>
      </c>
    </row>
    <row r="54" spans="1:64" ht="15" x14ac:dyDescent="0.25">
      <c r="A54" s="73">
        <v>50</v>
      </c>
      <c r="B54" s="73" t="str">
        <f>'APH Kategorichef'!H54</f>
        <v>Välj…</v>
      </c>
      <c r="C54" s="73" t="str">
        <f>'APH Kategorichef'!J54</f>
        <v>Välj…</v>
      </c>
      <c r="D54" s="471">
        <f>'APH Kategorichef'!D54</f>
        <v>0</v>
      </c>
      <c r="E54" s="68" t="s">
        <v>184</v>
      </c>
      <c r="F54" s="68"/>
      <c r="G54" s="69">
        <v>1</v>
      </c>
      <c r="H54" s="581">
        <f>IF('APH Kategorichef'!J54=Tabeller!$AH$4,'3. Förpackningsdata'!F54,0)</f>
        <v>0</v>
      </c>
      <c r="I54" s="581">
        <f>'1. Artikeldata Grund'!K54</f>
        <v>0</v>
      </c>
      <c r="J54" s="581">
        <f>'1. Artikeldata Grund'!M54</f>
        <v>0</v>
      </c>
      <c r="K54" s="581">
        <f>'1. Artikeldata Grund'!L54</f>
        <v>0</v>
      </c>
      <c r="L54" s="81"/>
      <c r="M54" s="68" t="s">
        <v>186</v>
      </c>
      <c r="N54" s="69" t="str">
        <f>IF('APH Kategorichef'!W54="","",'APH Kategorichef'!W54)</f>
        <v/>
      </c>
      <c r="O54" s="70" t="s">
        <v>185</v>
      </c>
      <c r="P54" s="473" t="str">
        <f>TRIM('1. Artikeldata Grund'!D54)</f>
        <v/>
      </c>
      <c r="Q54" s="472" t="str">
        <f>IF(S54="","",IF('3. Förpackningsdata'!H54="","",'3. Förpackningsdata'!H54))</f>
        <v/>
      </c>
      <c r="R54" s="35"/>
      <c r="S54" s="28" t="str">
        <f>IF('3. Förpackningsdata'!I54="","",'3. Förpackningsdata'!I54)</f>
        <v/>
      </c>
      <c r="T54" s="26"/>
      <c r="U54" s="26"/>
      <c r="V54" s="26"/>
      <c r="W54" s="26"/>
      <c r="X54" s="26"/>
      <c r="Y54" s="364" t="str" cm="1">
        <f t="array" ref="Y54">IF(AC54&lt;&gt;Tabeller!$AI$4,_xlfn.IFS(Q54=Tabeller!$AI$3,"",Q54=Tabeller!$AL$4,"C",Q54=Tabeller!$AL$5,"L",Q54=Tabeller!$AL$6,"P",Q54="",""),"1")</f>
        <v/>
      </c>
      <c r="Z54" s="29"/>
      <c r="AA54" s="362" t="str">
        <f t="shared" si="4"/>
        <v/>
      </c>
      <c r="AB54" s="31" t="str">
        <f>TRIM(IF('3. Förpackningsdata'!J54="","",'3. Förpackningsdata'!J54))</f>
        <v/>
      </c>
      <c r="AC54" s="77" t="str">
        <f>IF(AE54="","",IF('3. Förpackningsdata'!L54="","",'3. Förpackningsdata'!L54))</f>
        <v/>
      </c>
      <c r="AD54" s="71"/>
      <c r="AE54" s="69" t="str">
        <f>IF('3. Förpackningsdata'!M54="","",'3. Förpackningsdata'!M54)</f>
        <v/>
      </c>
      <c r="AF54" s="81"/>
      <c r="AG54" s="81"/>
      <c r="AH54" s="81"/>
      <c r="AI54" s="81"/>
      <c r="AJ54" s="81"/>
      <c r="AK54" s="364" t="str" cm="1">
        <f t="array" ref="AK54">_xlfn.IFS(AC54=Tabeller!$AI$4,"C",AC54=Tabeller!$AI$5,"L",AC54=Tabeller!$AI$6,"P",AC54="","")</f>
        <v/>
      </c>
      <c r="AL54" s="71"/>
      <c r="AM54" s="363" t="str">
        <f t="shared" si="5"/>
        <v/>
      </c>
      <c r="AN54" s="473" t="str">
        <f>TRIM(IF('3. Förpackningsdata'!N54="","",'3. Förpackningsdata'!N54))</f>
        <v/>
      </c>
      <c r="AO54" s="78" t="str">
        <f>IF(AQ54="","",IF('3. Förpackningsdata'!P54="","",'3. Förpackningsdata'!P54))</f>
        <v/>
      </c>
      <c r="AP54" s="29"/>
      <c r="AQ54" s="28" t="str">
        <f>IF('3. Förpackningsdata'!Q54="","",'3. Förpackningsdata'!Q54)</f>
        <v/>
      </c>
      <c r="AR54" s="26"/>
      <c r="AS54" s="26"/>
      <c r="AT54" s="26"/>
      <c r="AU54" s="26"/>
      <c r="AV54" s="26"/>
      <c r="AW54" s="364" t="str" cm="1">
        <f t="array" ref="AW54">_xlfn.IFS(AO54=Tabeller!$AJ$5,"P",AO54=Tabeller!$AJ$4,"L",AO54="","")</f>
        <v/>
      </c>
      <c r="AX54" s="29"/>
      <c r="AY54" s="362" t="str">
        <f t="shared" si="6"/>
        <v/>
      </c>
      <c r="AZ54" s="31" t="str">
        <f>TRIM(IF('3. Förpackningsdata'!R54="","",'3. Förpackningsdata'!R54))</f>
        <v/>
      </c>
      <c r="BA54" s="79" t="str">
        <f>IF(BC54="","",IF('3. Förpackningsdata'!T54="","",'3. Förpackningsdata'!T54))</f>
        <v/>
      </c>
      <c r="BB54" s="87"/>
      <c r="BC54" s="71" t="str">
        <f>IF('3. Förpackningsdata'!U54="","",'3. Förpackningsdata'!U54)</f>
        <v/>
      </c>
      <c r="BD54" s="87"/>
      <c r="BE54" s="87"/>
      <c r="BF54" s="87"/>
      <c r="BG54" s="87"/>
      <c r="BH54" s="87"/>
      <c r="BI54" s="148" t="str" cm="1">
        <f t="array" ref="BI54">_xlfn.IFS(BA54=Tabeller!$AJ$5,"P",BA54=Tabeller!$AJ$4,"L",BA54="","")</f>
        <v/>
      </c>
      <c r="BJ54" s="87"/>
      <c r="BK54" s="194" t="str">
        <f t="shared" si="7"/>
        <v/>
      </c>
      <c r="BL54" s="75" t="str">
        <f>TRIM(IF('3. Förpackningsdata'!V54="","",'3. Förpackningsdata'!V54))</f>
        <v/>
      </c>
    </row>
    <row r="55" spans="1:64" ht="15" x14ac:dyDescent="0.25">
      <c r="A55" s="73">
        <v>51</v>
      </c>
      <c r="B55" s="73" t="str">
        <f>'APH Kategorichef'!H55</f>
        <v>Välj…</v>
      </c>
      <c r="C55" s="73" t="str">
        <f>'APH Kategorichef'!J55</f>
        <v>Välj…</v>
      </c>
      <c r="D55" s="471">
        <f>'APH Kategorichef'!D55</f>
        <v>0</v>
      </c>
      <c r="E55" s="68" t="s">
        <v>184</v>
      </c>
      <c r="F55" s="68"/>
      <c r="G55" s="69">
        <v>1</v>
      </c>
      <c r="H55" s="581">
        <f>IF('APH Kategorichef'!J55=Tabeller!$AH$4,'3. Förpackningsdata'!F55,0)</f>
        <v>0</v>
      </c>
      <c r="I55" s="581">
        <f>'1. Artikeldata Grund'!K55</f>
        <v>0</v>
      </c>
      <c r="J55" s="581">
        <f>'1. Artikeldata Grund'!M55</f>
        <v>0</v>
      </c>
      <c r="K55" s="581">
        <f>'1. Artikeldata Grund'!L55</f>
        <v>0</v>
      </c>
      <c r="L55" s="81"/>
      <c r="M55" s="68" t="s">
        <v>186</v>
      </c>
      <c r="N55" s="69" t="str">
        <f>IF('APH Kategorichef'!W55="","",'APH Kategorichef'!W55)</f>
        <v/>
      </c>
      <c r="O55" s="70" t="s">
        <v>185</v>
      </c>
      <c r="P55" s="473" t="str">
        <f>TRIM('1. Artikeldata Grund'!D55)</f>
        <v/>
      </c>
      <c r="Q55" s="472" t="str">
        <f>IF(S55="","",IF('3. Förpackningsdata'!H55="","",'3. Förpackningsdata'!H55))</f>
        <v/>
      </c>
      <c r="R55" s="35"/>
      <c r="S55" s="28" t="str">
        <f>IF('3. Förpackningsdata'!I55="","",'3. Förpackningsdata'!I55)</f>
        <v/>
      </c>
      <c r="T55" s="26"/>
      <c r="U55" s="26"/>
      <c r="V55" s="26"/>
      <c r="W55" s="26"/>
      <c r="X55" s="26"/>
      <c r="Y55" s="364" t="str" cm="1">
        <f t="array" ref="Y55">IF(AC55&lt;&gt;Tabeller!$AI$4,_xlfn.IFS(Q55=Tabeller!$AI$3,"",Q55=Tabeller!$AL$4,"C",Q55=Tabeller!$AL$5,"L",Q55=Tabeller!$AL$6,"P",Q55="",""),"1")</f>
        <v/>
      </c>
      <c r="Z55" s="29"/>
      <c r="AA55" s="362" t="str">
        <f t="shared" si="4"/>
        <v/>
      </c>
      <c r="AB55" s="31" t="str">
        <f>TRIM(IF('3. Förpackningsdata'!J55="","",'3. Förpackningsdata'!J55))</f>
        <v/>
      </c>
      <c r="AC55" s="77" t="str">
        <f>IF(AE55="","",IF('3. Förpackningsdata'!L55="","",'3. Förpackningsdata'!L55))</f>
        <v/>
      </c>
      <c r="AD55" s="71"/>
      <c r="AE55" s="69" t="str">
        <f>IF('3. Förpackningsdata'!M55="","",'3. Förpackningsdata'!M55)</f>
        <v/>
      </c>
      <c r="AF55" s="81"/>
      <c r="AG55" s="81"/>
      <c r="AH55" s="81"/>
      <c r="AI55" s="81"/>
      <c r="AJ55" s="81"/>
      <c r="AK55" s="364" t="str" cm="1">
        <f t="array" ref="AK55">_xlfn.IFS(AC55=Tabeller!$AI$4,"C",AC55=Tabeller!$AI$5,"L",AC55=Tabeller!$AI$6,"P",AC55="","")</f>
        <v/>
      </c>
      <c r="AL55" s="71"/>
      <c r="AM55" s="363" t="str">
        <f t="shared" si="5"/>
        <v/>
      </c>
      <c r="AN55" s="473" t="str">
        <f>TRIM(IF('3. Förpackningsdata'!N55="","",'3. Förpackningsdata'!N55))</f>
        <v/>
      </c>
      <c r="AO55" s="78" t="str">
        <f>IF(AQ55="","",IF('3. Förpackningsdata'!P55="","",'3. Förpackningsdata'!P55))</f>
        <v/>
      </c>
      <c r="AP55" s="29"/>
      <c r="AQ55" s="28" t="str">
        <f>IF('3. Förpackningsdata'!Q55="","",'3. Förpackningsdata'!Q55)</f>
        <v/>
      </c>
      <c r="AR55" s="26"/>
      <c r="AS55" s="26"/>
      <c r="AT55" s="26"/>
      <c r="AU55" s="26"/>
      <c r="AV55" s="26"/>
      <c r="AW55" s="364" t="str" cm="1">
        <f t="array" ref="AW55">_xlfn.IFS(AO55=Tabeller!$AJ$5,"P",AO55=Tabeller!$AJ$4,"L",AO55="","")</f>
        <v/>
      </c>
      <c r="AX55" s="29"/>
      <c r="AY55" s="362" t="str">
        <f t="shared" si="6"/>
        <v/>
      </c>
      <c r="AZ55" s="31" t="str">
        <f>TRIM(IF('3. Förpackningsdata'!R55="","",'3. Förpackningsdata'!R55))</f>
        <v/>
      </c>
      <c r="BA55" s="79" t="str">
        <f>IF(BC55="","",IF('3. Förpackningsdata'!T55="","",'3. Förpackningsdata'!T55))</f>
        <v/>
      </c>
      <c r="BB55" s="87"/>
      <c r="BC55" s="71" t="str">
        <f>IF('3. Förpackningsdata'!U55="","",'3. Förpackningsdata'!U55)</f>
        <v/>
      </c>
      <c r="BD55" s="87"/>
      <c r="BE55" s="87"/>
      <c r="BF55" s="87"/>
      <c r="BG55" s="87"/>
      <c r="BH55" s="87"/>
      <c r="BI55" s="148" t="str" cm="1">
        <f t="array" ref="BI55">_xlfn.IFS(BA55=Tabeller!$AJ$5,"P",BA55=Tabeller!$AJ$4,"L",BA55="","")</f>
        <v/>
      </c>
      <c r="BJ55" s="87"/>
      <c r="BK55" s="194" t="str">
        <f t="shared" si="7"/>
        <v/>
      </c>
      <c r="BL55" s="75" t="str">
        <f>TRIM(IF('3. Förpackningsdata'!V55="","",'3. Förpackningsdata'!V55))</f>
        <v/>
      </c>
    </row>
    <row r="56" spans="1:64" ht="15" x14ac:dyDescent="0.25">
      <c r="A56" s="73">
        <v>52</v>
      </c>
      <c r="B56" s="73" t="str">
        <f>'APH Kategorichef'!H56</f>
        <v>Välj…</v>
      </c>
      <c r="C56" s="73" t="str">
        <f>'APH Kategorichef'!J56</f>
        <v>Välj…</v>
      </c>
      <c r="D56" s="471">
        <f>'APH Kategorichef'!D56</f>
        <v>0</v>
      </c>
      <c r="E56" s="68" t="s">
        <v>184</v>
      </c>
      <c r="F56" s="68"/>
      <c r="G56" s="69">
        <v>1</v>
      </c>
      <c r="H56" s="581">
        <f>IF('APH Kategorichef'!J56=Tabeller!$AH$4,'3. Förpackningsdata'!F56,0)</f>
        <v>0</v>
      </c>
      <c r="I56" s="581">
        <f>'1. Artikeldata Grund'!K56</f>
        <v>0</v>
      </c>
      <c r="J56" s="581">
        <f>'1. Artikeldata Grund'!M56</f>
        <v>0</v>
      </c>
      <c r="K56" s="581">
        <f>'1. Artikeldata Grund'!L56</f>
        <v>0</v>
      </c>
      <c r="L56" s="81"/>
      <c r="M56" s="68" t="s">
        <v>186</v>
      </c>
      <c r="N56" s="69" t="str">
        <f>IF('APH Kategorichef'!W56="","",'APH Kategorichef'!W56)</f>
        <v/>
      </c>
      <c r="O56" s="70" t="s">
        <v>185</v>
      </c>
      <c r="P56" s="473" t="str">
        <f>TRIM('1. Artikeldata Grund'!D56)</f>
        <v/>
      </c>
      <c r="Q56" s="472" t="str">
        <f>IF(S56="","",IF('3. Förpackningsdata'!H56="","",'3. Förpackningsdata'!H56))</f>
        <v/>
      </c>
      <c r="R56" s="35"/>
      <c r="S56" s="28" t="str">
        <f>IF('3. Förpackningsdata'!I56="","",'3. Förpackningsdata'!I56)</f>
        <v/>
      </c>
      <c r="T56" s="26"/>
      <c r="U56" s="26"/>
      <c r="V56" s="26"/>
      <c r="W56" s="26"/>
      <c r="X56" s="26"/>
      <c r="Y56" s="364" t="str" cm="1">
        <f t="array" ref="Y56">IF(AC56&lt;&gt;Tabeller!$AI$4,_xlfn.IFS(Q56=Tabeller!$AI$3,"",Q56=Tabeller!$AL$4,"C",Q56=Tabeller!$AL$5,"L",Q56=Tabeller!$AL$6,"P",Q56="",""),"1")</f>
        <v/>
      </c>
      <c r="Z56" s="29"/>
      <c r="AA56" s="362" t="str">
        <f t="shared" si="4"/>
        <v/>
      </c>
      <c r="AB56" s="31" t="str">
        <f>TRIM(IF('3. Förpackningsdata'!J56="","",'3. Förpackningsdata'!J56))</f>
        <v/>
      </c>
      <c r="AC56" s="77" t="str">
        <f>IF(AE56="","",IF('3. Förpackningsdata'!L56="","",'3. Förpackningsdata'!L56))</f>
        <v/>
      </c>
      <c r="AD56" s="71"/>
      <c r="AE56" s="69" t="str">
        <f>IF('3. Förpackningsdata'!M56="","",'3. Förpackningsdata'!M56)</f>
        <v/>
      </c>
      <c r="AF56" s="81"/>
      <c r="AG56" s="81"/>
      <c r="AH56" s="81"/>
      <c r="AI56" s="81"/>
      <c r="AJ56" s="81"/>
      <c r="AK56" s="364" t="str" cm="1">
        <f t="array" ref="AK56">_xlfn.IFS(AC56=Tabeller!$AI$4,"C",AC56=Tabeller!$AI$5,"L",AC56=Tabeller!$AI$6,"P",AC56="","")</f>
        <v/>
      </c>
      <c r="AL56" s="71"/>
      <c r="AM56" s="363" t="str">
        <f t="shared" si="5"/>
        <v/>
      </c>
      <c r="AN56" s="473" t="str">
        <f>TRIM(IF('3. Förpackningsdata'!N56="","",'3. Förpackningsdata'!N56))</f>
        <v/>
      </c>
      <c r="AO56" s="78" t="str">
        <f>IF(AQ56="","",IF('3. Förpackningsdata'!P56="","",'3. Förpackningsdata'!P56))</f>
        <v/>
      </c>
      <c r="AP56" s="29"/>
      <c r="AQ56" s="28" t="str">
        <f>IF('3. Förpackningsdata'!Q56="","",'3. Förpackningsdata'!Q56)</f>
        <v/>
      </c>
      <c r="AR56" s="26"/>
      <c r="AS56" s="26"/>
      <c r="AT56" s="26"/>
      <c r="AU56" s="26"/>
      <c r="AV56" s="26"/>
      <c r="AW56" s="364" t="str" cm="1">
        <f t="array" ref="AW56">_xlfn.IFS(AO56=Tabeller!$AJ$5,"P",AO56=Tabeller!$AJ$4,"L",AO56="","")</f>
        <v/>
      </c>
      <c r="AX56" s="29"/>
      <c r="AY56" s="362" t="str">
        <f t="shared" si="6"/>
        <v/>
      </c>
      <c r="AZ56" s="31" t="str">
        <f>TRIM(IF('3. Förpackningsdata'!R56="","",'3. Förpackningsdata'!R56))</f>
        <v/>
      </c>
      <c r="BA56" s="79" t="str">
        <f>IF(BC56="","",IF('3. Förpackningsdata'!T56="","",'3. Förpackningsdata'!T56))</f>
        <v/>
      </c>
      <c r="BB56" s="87"/>
      <c r="BC56" s="71" t="str">
        <f>IF('3. Förpackningsdata'!U56="","",'3. Förpackningsdata'!U56)</f>
        <v/>
      </c>
      <c r="BD56" s="87"/>
      <c r="BE56" s="87"/>
      <c r="BF56" s="87"/>
      <c r="BG56" s="87"/>
      <c r="BH56" s="87"/>
      <c r="BI56" s="148" t="str" cm="1">
        <f t="array" ref="BI56">_xlfn.IFS(BA56=Tabeller!$AJ$5,"P",BA56=Tabeller!$AJ$4,"L",BA56="","")</f>
        <v/>
      </c>
      <c r="BJ56" s="87"/>
      <c r="BK56" s="194" t="str">
        <f t="shared" si="7"/>
        <v/>
      </c>
      <c r="BL56" s="75" t="str">
        <f>TRIM(IF('3. Förpackningsdata'!V56="","",'3. Förpackningsdata'!V56))</f>
        <v/>
      </c>
    </row>
    <row r="57" spans="1:64" ht="15" x14ac:dyDescent="0.25">
      <c r="A57" s="73">
        <v>53</v>
      </c>
      <c r="B57" s="73" t="str">
        <f>'APH Kategorichef'!H57</f>
        <v>Välj…</v>
      </c>
      <c r="C57" s="73" t="str">
        <f>'APH Kategorichef'!J57</f>
        <v>Välj…</v>
      </c>
      <c r="D57" s="471">
        <f>'APH Kategorichef'!D57</f>
        <v>0</v>
      </c>
      <c r="E57" s="68" t="s">
        <v>184</v>
      </c>
      <c r="F57" s="68"/>
      <c r="G57" s="69">
        <v>1</v>
      </c>
      <c r="H57" s="581">
        <f>IF('APH Kategorichef'!J57=Tabeller!$AH$4,'3. Förpackningsdata'!F57,0)</f>
        <v>0</v>
      </c>
      <c r="I57" s="581">
        <f>'1. Artikeldata Grund'!K57</f>
        <v>0</v>
      </c>
      <c r="J57" s="581">
        <f>'1. Artikeldata Grund'!M57</f>
        <v>0</v>
      </c>
      <c r="K57" s="581">
        <f>'1. Artikeldata Grund'!L57</f>
        <v>0</v>
      </c>
      <c r="L57" s="81"/>
      <c r="M57" s="68" t="s">
        <v>186</v>
      </c>
      <c r="N57" s="69" t="str">
        <f>IF('APH Kategorichef'!W57="","",'APH Kategorichef'!W57)</f>
        <v/>
      </c>
      <c r="O57" s="70" t="s">
        <v>185</v>
      </c>
      <c r="P57" s="473" t="str">
        <f>TRIM('1. Artikeldata Grund'!D57)</f>
        <v/>
      </c>
      <c r="Q57" s="472" t="str">
        <f>IF(S57="","",IF('3. Förpackningsdata'!H57="","",'3. Förpackningsdata'!H57))</f>
        <v/>
      </c>
      <c r="R57" s="35"/>
      <c r="S57" s="28" t="str">
        <f>IF('3. Förpackningsdata'!I57="","",'3. Förpackningsdata'!I57)</f>
        <v/>
      </c>
      <c r="T57" s="26"/>
      <c r="U57" s="26"/>
      <c r="V57" s="26"/>
      <c r="W57" s="26"/>
      <c r="X57" s="26"/>
      <c r="Y57" s="364" t="str" cm="1">
        <f t="array" ref="Y57">IF(AC57&lt;&gt;Tabeller!$AI$4,_xlfn.IFS(Q57=Tabeller!$AI$3,"",Q57=Tabeller!$AL$4,"C",Q57=Tabeller!$AL$5,"L",Q57=Tabeller!$AL$6,"P",Q57="",""),"1")</f>
        <v/>
      </c>
      <c r="Z57" s="29"/>
      <c r="AA57" s="362" t="str">
        <f t="shared" si="4"/>
        <v/>
      </c>
      <c r="AB57" s="31" t="str">
        <f>TRIM(IF('3. Förpackningsdata'!J57="","",'3. Förpackningsdata'!J57))</f>
        <v/>
      </c>
      <c r="AC57" s="77" t="str">
        <f>IF(AE57="","",IF('3. Förpackningsdata'!L57="","",'3. Förpackningsdata'!L57))</f>
        <v/>
      </c>
      <c r="AD57" s="71"/>
      <c r="AE57" s="69" t="str">
        <f>IF('3. Förpackningsdata'!M57="","",'3. Förpackningsdata'!M57)</f>
        <v/>
      </c>
      <c r="AF57" s="81"/>
      <c r="AG57" s="81"/>
      <c r="AH57" s="81"/>
      <c r="AI57" s="81"/>
      <c r="AJ57" s="81"/>
      <c r="AK57" s="364" t="str" cm="1">
        <f t="array" ref="AK57">_xlfn.IFS(AC57=Tabeller!$AI$4,"C",AC57=Tabeller!$AI$5,"L",AC57=Tabeller!$AI$6,"P",AC57="","")</f>
        <v/>
      </c>
      <c r="AL57" s="71"/>
      <c r="AM57" s="363" t="str">
        <f t="shared" si="5"/>
        <v/>
      </c>
      <c r="AN57" s="473" t="str">
        <f>TRIM(IF('3. Förpackningsdata'!N57="","",'3. Förpackningsdata'!N57))</f>
        <v/>
      </c>
      <c r="AO57" s="78" t="str">
        <f>IF(AQ57="","",IF('3. Förpackningsdata'!P57="","",'3. Förpackningsdata'!P57))</f>
        <v/>
      </c>
      <c r="AP57" s="29"/>
      <c r="AQ57" s="28" t="str">
        <f>IF('3. Förpackningsdata'!Q57="","",'3. Förpackningsdata'!Q57)</f>
        <v/>
      </c>
      <c r="AR57" s="26"/>
      <c r="AS57" s="26"/>
      <c r="AT57" s="26"/>
      <c r="AU57" s="26"/>
      <c r="AV57" s="26"/>
      <c r="AW57" s="364" t="str" cm="1">
        <f t="array" ref="AW57">_xlfn.IFS(AO57=Tabeller!$AJ$5,"P",AO57=Tabeller!$AJ$4,"L",AO57="","")</f>
        <v/>
      </c>
      <c r="AX57" s="29"/>
      <c r="AY57" s="362" t="str">
        <f t="shared" si="6"/>
        <v/>
      </c>
      <c r="AZ57" s="31" t="str">
        <f>TRIM(IF('3. Förpackningsdata'!R57="","",'3. Förpackningsdata'!R57))</f>
        <v/>
      </c>
      <c r="BA57" s="79" t="str">
        <f>IF(BC57="","",IF('3. Förpackningsdata'!T57="","",'3. Förpackningsdata'!T57))</f>
        <v/>
      </c>
      <c r="BB57" s="87"/>
      <c r="BC57" s="71" t="str">
        <f>IF('3. Förpackningsdata'!U57="","",'3. Förpackningsdata'!U57)</f>
        <v/>
      </c>
      <c r="BD57" s="87"/>
      <c r="BE57" s="87"/>
      <c r="BF57" s="87"/>
      <c r="BG57" s="87"/>
      <c r="BH57" s="87"/>
      <c r="BI57" s="148" t="str" cm="1">
        <f t="array" ref="BI57">_xlfn.IFS(BA57=Tabeller!$AJ$5,"P",BA57=Tabeller!$AJ$4,"L",BA57="","")</f>
        <v/>
      </c>
      <c r="BJ57" s="87"/>
      <c r="BK57" s="194" t="str">
        <f t="shared" si="7"/>
        <v/>
      </c>
      <c r="BL57" s="75" t="str">
        <f>TRIM(IF('3. Förpackningsdata'!V57="","",'3. Förpackningsdata'!V57))</f>
        <v/>
      </c>
    </row>
    <row r="58" spans="1:64" ht="15" x14ac:dyDescent="0.25">
      <c r="A58" s="73">
        <v>54</v>
      </c>
      <c r="B58" s="73" t="str">
        <f>'APH Kategorichef'!H58</f>
        <v>Välj…</v>
      </c>
      <c r="C58" s="73" t="str">
        <f>'APH Kategorichef'!J58</f>
        <v>Välj…</v>
      </c>
      <c r="D58" s="471">
        <f>'APH Kategorichef'!D58</f>
        <v>0</v>
      </c>
      <c r="E58" s="68" t="s">
        <v>184</v>
      </c>
      <c r="F58" s="68"/>
      <c r="G58" s="69">
        <v>1</v>
      </c>
      <c r="H58" s="581">
        <f>IF('APH Kategorichef'!J58=Tabeller!$AH$4,'3. Förpackningsdata'!F58,0)</f>
        <v>0</v>
      </c>
      <c r="I58" s="581">
        <f>'1. Artikeldata Grund'!K58</f>
        <v>0</v>
      </c>
      <c r="J58" s="581">
        <f>'1. Artikeldata Grund'!M58</f>
        <v>0</v>
      </c>
      <c r="K58" s="581">
        <f>'1. Artikeldata Grund'!L58</f>
        <v>0</v>
      </c>
      <c r="L58" s="81"/>
      <c r="M58" s="68" t="s">
        <v>186</v>
      </c>
      <c r="N58" s="69" t="str">
        <f>IF('APH Kategorichef'!W58="","",'APH Kategorichef'!W58)</f>
        <v/>
      </c>
      <c r="O58" s="70" t="s">
        <v>185</v>
      </c>
      <c r="P58" s="473" t="str">
        <f>TRIM('1. Artikeldata Grund'!D58)</f>
        <v/>
      </c>
      <c r="Q58" s="472" t="str">
        <f>IF(S58="","",IF('3. Förpackningsdata'!H58="","",'3. Förpackningsdata'!H58))</f>
        <v/>
      </c>
      <c r="R58" s="35"/>
      <c r="S58" s="28" t="str">
        <f>IF('3. Förpackningsdata'!I58="","",'3. Förpackningsdata'!I58)</f>
        <v/>
      </c>
      <c r="T58" s="26"/>
      <c r="U58" s="26"/>
      <c r="V58" s="26"/>
      <c r="W58" s="26"/>
      <c r="X58" s="26"/>
      <c r="Y58" s="364" t="str" cm="1">
        <f t="array" ref="Y58">IF(AC58&lt;&gt;Tabeller!$AI$4,_xlfn.IFS(Q58=Tabeller!$AI$3,"",Q58=Tabeller!$AL$4,"C",Q58=Tabeller!$AL$5,"L",Q58=Tabeller!$AL$6,"P",Q58="",""),"1")</f>
        <v/>
      </c>
      <c r="Z58" s="29"/>
      <c r="AA58" s="362" t="str">
        <f t="shared" si="4"/>
        <v/>
      </c>
      <c r="AB58" s="31" t="str">
        <f>TRIM(IF('3. Förpackningsdata'!J58="","",'3. Förpackningsdata'!J58))</f>
        <v/>
      </c>
      <c r="AC58" s="77" t="str">
        <f>IF(AE58="","",IF('3. Förpackningsdata'!L58="","",'3. Förpackningsdata'!L58))</f>
        <v/>
      </c>
      <c r="AD58" s="71"/>
      <c r="AE58" s="69" t="str">
        <f>IF('3. Förpackningsdata'!M58="","",'3. Förpackningsdata'!M58)</f>
        <v/>
      </c>
      <c r="AF58" s="81"/>
      <c r="AG58" s="81"/>
      <c r="AH58" s="81"/>
      <c r="AI58" s="81"/>
      <c r="AJ58" s="81"/>
      <c r="AK58" s="364" t="str" cm="1">
        <f t="array" ref="AK58">_xlfn.IFS(AC58=Tabeller!$AI$4,"C",AC58=Tabeller!$AI$5,"L",AC58=Tabeller!$AI$6,"P",AC58="","")</f>
        <v/>
      </c>
      <c r="AL58" s="71"/>
      <c r="AM58" s="363" t="str">
        <f t="shared" si="5"/>
        <v/>
      </c>
      <c r="AN58" s="473" t="str">
        <f>TRIM(IF('3. Förpackningsdata'!N58="","",'3. Förpackningsdata'!N58))</f>
        <v/>
      </c>
      <c r="AO58" s="78" t="str">
        <f>IF(AQ58="","",IF('3. Förpackningsdata'!P58="","",'3. Förpackningsdata'!P58))</f>
        <v/>
      </c>
      <c r="AP58" s="29"/>
      <c r="AQ58" s="28" t="str">
        <f>IF('3. Förpackningsdata'!Q58="","",'3. Förpackningsdata'!Q58)</f>
        <v/>
      </c>
      <c r="AR58" s="26"/>
      <c r="AS58" s="26"/>
      <c r="AT58" s="26"/>
      <c r="AU58" s="26"/>
      <c r="AV58" s="26"/>
      <c r="AW58" s="364" t="str" cm="1">
        <f t="array" ref="AW58">_xlfn.IFS(AO58=Tabeller!$AJ$5,"P",AO58=Tabeller!$AJ$4,"L",AO58="","")</f>
        <v/>
      </c>
      <c r="AX58" s="29"/>
      <c r="AY58" s="362" t="str">
        <f t="shared" si="6"/>
        <v/>
      </c>
      <c r="AZ58" s="31" t="str">
        <f>TRIM(IF('3. Förpackningsdata'!R58="","",'3. Förpackningsdata'!R58))</f>
        <v/>
      </c>
      <c r="BA58" s="79" t="str">
        <f>IF(BC58="","",IF('3. Förpackningsdata'!T58="","",'3. Förpackningsdata'!T58))</f>
        <v/>
      </c>
      <c r="BB58" s="87"/>
      <c r="BC58" s="71" t="str">
        <f>IF('3. Förpackningsdata'!U58="","",'3. Förpackningsdata'!U58)</f>
        <v/>
      </c>
      <c r="BD58" s="87"/>
      <c r="BE58" s="87"/>
      <c r="BF58" s="87"/>
      <c r="BG58" s="87"/>
      <c r="BH58" s="87"/>
      <c r="BI58" s="148" t="str" cm="1">
        <f t="array" ref="BI58">_xlfn.IFS(BA58=Tabeller!$AJ$5,"P",BA58=Tabeller!$AJ$4,"L",BA58="","")</f>
        <v/>
      </c>
      <c r="BJ58" s="87"/>
      <c r="BK58" s="194" t="str">
        <f t="shared" si="7"/>
        <v/>
      </c>
      <c r="BL58" s="75" t="str">
        <f>TRIM(IF('3. Förpackningsdata'!V58="","",'3. Förpackningsdata'!V58))</f>
        <v/>
      </c>
    </row>
    <row r="59" spans="1:64" ht="15" x14ac:dyDescent="0.25">
      <c r="A59" s="73">
        <v>55</v>
      </c>
      <c r="B59" s="73" t="str">
        <f>'APH Kategorichef'!H59</f>
        <v>Välj…</v>
      </c>
      <c r="C59" s="73" t="str">
        <f>'APH Kategorichef'!J59</f>
        <v>Välj…</v>
      </c>
      <c r="D59" s="471">
        <f>'APH Kategorichef'!D59</f>
        <v>0</v>
      </c>
      <c r="E59" s="68" t="s">
        <v>184</v>
      </c>
      <c r="F59" s="68"/>
      <c r="G59" s="69">
        <v>1</v>
      </c>
      <c r="H59" s="581">
        <f>IF('APH Kategorichef'!J59=Tabeller!$AH$4,'3. Förpackningsdata'!F59,0)</f>
        <v>0</v>
      </c>
      <c r="I59" s="581">
        <f>'1. Artikeldata Grund'!K59</f>
        <v>0</v>
      </c>
      <c r="J59" s="581">
        <f>'1. Artikeldata Grund'!M59</f>
        <v>0</v>
      </c>
      <c r="K59" s="581">
        <f>'1. Artikeldata Grund'!L59</f>
        <v>0</v>
      </c>
      <c r="L59" s="81"/>
      <c r="M59" s="68" t="s">
        <v>186</v>
      </c>
      <c r="N59" s="69" t="str">
        <f>IF('APH Kategorichef'!W59="","",'APH Kategorichef'!W59)</f>
        <v/>
      </c>
      <c r="O59" s="70" t="s">
        <v>185</v>
      </c>
      <c r="P59" s="473" t="str">
        <f>TRIM('1. Artikeldata Grund'!D59)</f>
        <v/>
      </c>
      <c r="Q59" s="472" t="str">
        <f>IF(S59="","",IF('3. Förpackningsdata'!H59="","",'3. Förpackningsdata'!H59))</f>
        <v/>
      </c>
      <c r="R59" s="35"/>
      <c r="S59" s="28" t="str">
        <f>IF('3. Förpackningsdata'!I59="","",'3. Förpackningsdata'!I59)</f>
        <v/>
      </c>
      <c r="T59" s="26"/>
      <c r="U59" s="26"/>
      <c r="V59" s="26"/>
      <c r="W59" s="26"/>
      <c r="X59" s="26"/>
      <c r="Y59" s="364" t="str" cm="1">
        <f t="array" ref="Y59">IF(AC59&lt;&gt;Tabeller!$AI$4,_xlfn.IFS(Q59=Tabeller!$AI$3,"",Q59=Tabeller!$AL$4,"C",Q59=Tabeller!$AL$5,"L",Q59=Tabeller!$AL$6,"P",Q59="",""),"1")</f>
        <v/>
      </c>
      <c r="Z59" s="29"/>
      <c r="AA59" s="362" t="str">
        <f t="shared" si="4"/>
        <v/>
      </c>
      <c r="AB59" s="31" t="str">
        <f>TRIM(IF('3. Förpackningsdata'!J59="","",'3. Förpackningsdata'!J59))</f>
        <v/>
      </c>
      <c r="AC59" s="77" t="str">
        <f>IF(AE59="","",IF('3. Förpackningsdata'!L59="","",'3. Förpackningsdata'!L59))</f>
        <v/>
      </c>
      <c r="AD59" s="71"/>
      <c r="AE59" s="69" t="str">
        <f>IF('3. Förpackningsdata'!M59="","",'3. Förpackningsdata'!M59)</f>
        <v/>
      </c>
      <c r="AF59" s="81"/>
      <c r="AG59" s="81"/>
      <c r="AH59" s="81"/>
      <c r="AI59" s="81"/>
      <c r="AJ59" s="81"/>
      <c r="AK59" s="364" t="str" cm="1">
        <f t="array" ref="AK59">_xlfn.IFS(AC59=Tabeller!$AI$4,"C",AC59=Tabeller!$AI$5,"L",AC59=Tabeller!$AI$6,"P",AC59="","")</f>
        <v/>
      </c>
      <c r="AL59" s="71"/>
      <c r="AM59" s="363" t="str">
        <f t="shared" si="5"/>
        <v/>
      </c>
      <c r="AN59" s="473" t="str">
        <f>TRIM(IF('3. Förpackningsdata'!N59="","",'3. Förpackningsdata'!N59))</f>
        <v/>
      </c>
      <c r="AO59" s="78" t="str">
        <f>IF(AQ59="","",IF('3. Förpackningsdata'!P59="","",'3. Förpackningsdata'!P59))</f>
        <v/>
      </c>
      <c r="AP59" s="29"/>
      <c r="AQ59" s="28" t="str">
        <f>IF('3. Förpackningsdata'!Q59="","",'3. Förpackningsdata'!Q59)</f>
        <v/>
      </c>
      <c r="AR59" s="26"/>
      <c r="AS59" s="26"/>
      <c r="AT59" s="26"/>
      <c r="AU59" s="26"/>
      <c r="AV59" s="26"/>
      <c r="AW59" s="364" t="str" cm="1">
        <f t="array" ref="AW59">_xlfn.IFS(AO59=Tabeller!$AJ$5,"P",AO59=Tabeller!$AJ$4,"L",AO59="","")</f>
        <v/>
      </c>
      <c r="AX59" s="29"/>
      <c r="AY59" s="362" t="str">
        <f t="shared" si="6"/>
        <v/>
      </c>
      <c r="AZ59" s="31" t="str">
        <f>TRIM(IF('3. Förpackningsdata'!R59="","",'3. Förpackningsdata'!R59))</f>
        <v/>
      </c>
      <c r="BA59" s="79" t="str">
        <f>IF(BC59="","",IF('3. Förpackningsdata'!T59="","",'3. Förpackningsdata'!T59))</f>
        <v/>
      </c>
      <c r="BB59" s="87"/>
      <c r="BC59" s="71" t="str">
        <f>IF('3. Förpackningsdata'!U59="","",'3. Förpackningsdata'!U59)</f>
        <v/>
      </c>
      <c r="BD59" s="87"/>
      <c r="BE59" s="87"/>
      <c r="BF59" s="87"/>
      <c r="BG59" s="87"/>
      <c r="BH59" s="87"/>
      <c r="BI59" s="148" t="str" cm="1">
        <f t="array" ref="BI59">_xlfn.IFS(BA59=Tabeller!$AJ$5,"P",BA59=Tabeller!$AJ$4,"L",BA59="","")</f>
        <v/>
      </c>
      <c r="BJ59" s="87"/>
      <c r="BK59" s="194" t="str">
        <f t="shared" si="7"/>
        <v/>
      </c>
      <c r="BL59" s="75" t="str">
        <f>TRIM(IF('3. Förpackningsdata'!V59="","",'3. Förpackningsdata'!V59))</f>
        <v/>
      </c>
    </row>
    <row r="60" spans="1:64" ht="15" x14ac:dyDescent="0.25">
      <c r="A60" s="73">
        <v>56</v>
      </c>
      <c r="B60" s="73" t="str">
        <f>'APH Kategorichef'!H60</f>
        <v>Välj…</v>
      </c>
      <c r="C60" s="73" t="str">
        <f>'APH Kategorichef'!J60</f>
        <v>Välj…</v>
      </c>
      <c r="D60" s="471">
        <f>'APH Kategorichef'!D60</f>
        <v>0</v>
      </c>
      <c r="E60" s="68" t="s">
        <v>184</v>
      </c>
      <c r="F60" s="68"/>
      <c r="G60" s="69">
        <v>1</v>
      </c>
      <c r="H60" s="581">
        <f>IF('APH Kategorichef'!J60=Tabeller!$AH$4,'3. Förpackningsdata'!F60,0)</f>
        <v>0</v>
      </c>
      <c r="I60" s="581">
        <f>'1. Artikeldata Grund'!K60</f>
        <v>0</v>
      </c>
      <c r="J60" s="581">
        <f>'1. Artikeldata Grund'!M60</f>
        <v>0</v>
      </c>
      <c r="K60" s="581">
        <f>'1. Artikeldata Grund'!L60</f>
        <v>0</v>
      </c>
      <c r="L60" s="81"/>
      <c r="M60" s="68" t="s">
        <v>186</v>
      </c>
      <c r="N60" s="69" t="str">
        <f>IF('APH Kategorichef'!W60="","",'APH Kategorichef'!W60)</f>
        <v/>
      </c>
      <c r="O60" s="70" t="s">
        <v>185</v>
      </c>
      <c r="P60" s="473" t="str">
        <f>TRIM('1. Artikeldata Grund'!D60)</f>
        <v/>
      </c>
      <c r="Q60" s="472" t="str">
        <f>IF(S60="","",IF('3. Förpackningsdata'!H60="","",'3. Förpackningsdata'!H60))</f>
        <v/>
      </c>
      <c r="R60" s="35"/>
      <c r="S60" s="28" t="str">
        <f>IF('3. Förpackningsdata'!I60="","",'3. Förpackningsdata'!I60)</f>
        <v/>
      </c>
      <c r="T60" s="26"/>
      <c r="U60" s="26"/>
      <c r="V60" s="26"/>
      <c r="W60" s="26"/>
      <c r="X60" s="26"/>
      <c r="Y60" s="364" t="str" cm="1">
        <f t="array" ref="Y60">IF(AC60&lt;&gt;Tabeller!$AI$4,_xlfn.IFS(Q60=Tabeller!$AI$3,"",Q60=Tabeller!$AL$4,"C",Q60=Tabeller!$AL$5,"L",Q60=Tabeller!$AL$6,"P",Q60="",""),"1")</f>
        <v/>
      </c>
      <c r="Z60" s="29"/>
      <c r="AA60" s="362" t="str">
        <f t="shared" si="4"/>
        <v/>
      </c>
      <c r="AB60" s="31" t="str">
        <f>TRIM(IF('3. Förpackningsdata'!J60="","",'3. Förpackningsdata'!J60))</f>
        <v/>
      </c>
      <c r="AC60" s="77" t="str">
        <f>IF(AE60="","",IF('3. Förpackningsdata'!L60="","",'3. Förpackningsdata'!L60))</f>
        <v/>
      </c>
      <c r="AD60" s="71"/>
      <c r="AE60" s="69" t="str">
        <f>IF('3. Förpackningsdata'!M60="","",'3. Förpackningsdata'!M60)</f>
        <v/>
      </c>
      <c r="AF60" s="81"/>
      <c r="AG60" s="81"/>
      <c r="AH60" s="81"/>
      <c r="AI60" s="81"/>
      <c r="AJ60" s="81"/>
      <c r="AK60" s="364" t="str" cm="1">
        <f t="array" ref="AK60">_xlfn.IFS(AC60=Tabeller!$AI$4,"C",AC60=Tabeller!$AI$5,"L",AC60=Tabeller!$AI$6,"P",AC60="","")</f>
        <v/>
      </c>
      <c r="AL60" s="71"/>
      <c r="AM60" s="363" t="str">
        <f t="shared" si="5"/>
        <v/>
      </c>
      <c r="AN60" s="473" t="str">
        <f>TRIM(IF('3. Förpackningsdata'!N60="","",'3. Förpackningsdata'!N60))</f>
        <v/>
      </c>
      <c r="AO60" s="78" t="str">
        <f>IF(AQ60="","",IF('3. Förpackningsdata'!P60="","",'3. Förpackningsdata'!P60))</f>
        <v/>
      </c>
      <c r="AP60" s="29"/>
      <c r="AQ60" s="28" t="str">
        <f>IF('3. Förpackningsdata'!Q60="","",'3. Förpackningsdata'!Q60)</f>
        <v/>
      </c>
      <c r="AR60" s="26"/>
      <c r="AS60" s="26"/>
      <c r="AT60" s="26"/>
      <c r="AU60" s="26"/>
      <c r="AV60" s="26"/>
      <c r="AW60" s="364" t="str" cm="1">
        <f t="array" ref="AW60">_xlfn.IFS(AO60=Tabeller!$AJ$5,"P",AO60=Tabeller!$AJ$4,"L",AO60="","")</f>
        <v/>
      </c>
      <c r="AX60" s="29"/>
      <c r="AY60" s="362" t="str">
        <f t="shared" si="6"/>
        <v/>
      </c>
      <c r="AZ60" s="31" t="str">
        <f>TRIM(IF('3. Förpackningsdata'!R60="","",'3. Förpackningsdata'!R60))</f>
        <v/>
      </c>
      <c r="BA60" s="79" t="str">
        <f>IF(BC60="","",IF('3. Förpackningsdata'!T60="","",'3. Förpackningsdata'!T60))</f>
        <v/>
      </c>
      <c r="BB60" s="87"/>
      <c r="BC60" s="71" t="str">
        <f>IF('3. Förpackningsdata'!U60="","",'3. Förpackningsdata'!U60)</f>
        <v/>
      </c>
      <c r="BD60" s="87"/>
      <c r="BE60" s="87"/>
      <c r="BF60" s="87"/>
      <c r="BG60" s="87"/>
      <c r="BH60" s="87"/>
      <c r="BI60" s="148" t="str" cm="1">
        <f t="array" ref="BI60">_xlfn.IFS(BA60=Tabeller!$AJ$5,"P",BA60=Tabeller!$AJ$4,"L",BA60="","")</f>
        <v/>
      </c>
      <c r="BJ60" s="87"/>
      <c r="BK60" s="194" t="str">
        <f t="shared" si="7"/>
        <v/>
      </c>
      <c r="BL60" s="75" t="str">
        <f>TRIM(IF('3. Förpackningsdata'!V60="","",'3. Förpackningsdata'!V60))</f>
        <v/>
      </c>
    </row>
    <row r="61" spans="1:64" ht="15" x14ac:dyDescent="0.25">
      <c r="A61" s="73">
        <v>57</v>
      </c>
      <c r="B61" s="73" t="str">
        <f>'APH Kategorichef'!H61</f>
        <v>Välj…</v>
      </c>
      <c r="C61" s="73" t="str">
        <f>'APH Kategorichef'!J61</f>
        <v>Välj…</v>
      </c>
      <c r="D61" s="471">
        <f>'APH Kategorichef'!D61</f>
        <v>0</v>
      </c>
      <c r="E61" s="68" t="s">
        <v>184</v>
      </c>
      <c r="F61" s="68"/>
      <c r="G61" s="69">
        <v>1</v>
      </c>
      <c r="H61" s="581">
        <f>IF('APH Kategorichef'!J61=Tabeller!$AH$4,'3. Förpackningsdata'!F61,0)</f>
        <v>0</v>
      </c>
      <c r="I61" s="581">
        <f>'1. Artikeldata Grund'!K61</f>
        <v>0</v>
      </c>
      <c r="J61" s="581">
        <f>'1. Artikeldata Grund'!M61</f>
        <v>0</v>
      </c>
      <c r="K61" s="581">
        <f>'1. Artikeldata Grund'!L61</f>
        <v>0</v>
      </c>
      <c r="L61" s="81"/>
      <c r="M61" s="68" t="s">
        <v>186</v>
      </c>
      <c r="N61" s="69" t="str">
        <f>IF('APH Kategorichef'!W61="","",'APH Kategorichef'!W61)</f>
        <v/>
      </c>
      <c r="O61" s="70" t="s">
        <v>185</v>
      </c>
      <c r="P61" s="473" t="str">
        <f>TRIM('1. Artikeldata Grund'!D61)</f>
        <v/>
      </c>
      <c r="Q61" s="472" t="str">
        <f>IF(S61="","",IF('3. Förpackningsdata'!H61="","",'3. Förpackningsdata'!H61))</f>
        <v/>
      </c>
      <c r="R61" s="35"/>
      <c r="S61" s="28" t="str">
        <f>IF('3. Förpackningsdata'!I61="","",'3. Förpackningsdata'!I61)</f>
        <v/>
      </c>
      <c r="T61" s="26"/>
      <c r="U61" s="26"/>
      <c r="V61" s="26"/>
      <c r="W61" s="26"/>
      <c r="X61" s="26"/>
      <c r="Y61" s="364" t="str" cm="1">
        <f t="array" ref="Y61">IF(AC61&lt;&gt;Tabeller!$AI$4,_xlfn.IFS(Q61=Tabeller!$AI$3,"",Q61=Tabeller!$AL$4,"C",Q61=Tabeller!$AL$5,"L",Q61=Tabeller!$AL$6,"P",Q61="",""),"1")</f>
        <v/>
      </c>
      <c r="Z61" s="29"/>
      <c r="AA61" s="362" t="str">
        <f t="shared" si="4"/>
        <v/>
      </c>
      <c r="AB61" s="31" t="str">
        <f>TRIM(IF('3. Förpackningsdata'!J61="","",'3. Förpackningsdata'!J61))</f>
        <v/>
      </c>
      <c r="AC61" s="77" t="str">
        <f>IF(AE61="","",IF('3. Förpackningsdata'!L61="","",'3. Förpackningsdata'!L61))</f>
        <v/>
      </c>
      <c r="AD61" s="71"/>
      <c r="AE61" s="69" t="str">
        <f>IF('3. Förpackningsdata'!M61="","",'3. Förpackningsdata'!M61)</f>
        <v/>
      </c>
      <c r="AF61" s="81"/>
      <c r="AG61" s="81"/>
      <c r="AH61" s="81"/>
      <c r="AI61" s="81"/>
      <c r="AJ61" s="81"/>
      <c r="AK61" s="364" t="str" cm="1">
        <f t="array" ref="AK61">_xlfn.IFS(AC61=Tabeller!$AI$4,"C",AC61=Tabeller!$AI$5,"L",AC61=Tabeller!$AI$6,"P",AC61="","")</f>
        <v/>
      </c>
      <c r="AL61" s="71"/>
      <c r="AM61" s="363" t="str">
        <f t="shared" si="5"/>
        <v/>
      </c>
      <c r="AN61" s="473" t="str">
        <f>TRIM(IF('3. Förpackningsdata'!N61="","",'3. Förpackningsdata'!N61))</f>
        <v/>
      </c>
      <c r="AO61" s="78" t="str">
        <f>IF(AQ61="","",IF('3. Förpackningsdata'!P61="","",'3. Förpackningsdata'!P61))</f>
        <v/>
      </c>
      <c r="AP61" s="29"/>
      <c r="AQ61" s="28" t="str">
        <f>IF('3. Förpackningsdata'!Q61="","",'3. Förpackningsdata'!Q61)</f>
        <v/>
      </c>
      <c r="AR61" s="26"/>
      <c r="AS61" s="26"/>
      <c r="AT61" s="26"/>
      <c r="AU61" s="26"/>
      <c r="AV61" s="26"/>
      <c r="AW61" s="364" t="str" cm="1">
        <f t="array" ref="AW61">_xlfn.IFS(AO61=Tabeller!$AJ$5,"P",AO61=Tabeller!$AJ$4,"L",AO61="","")</f>
        <v/>
      </c>
      <c r="AX61" s="29"/>
      <c r="AY61" s="362" t="str">
        <f t="shared" si="6"/>
        <v/>
      </c>
      <c r="AZ61" s="31" t="str">
        <f>TRIM(IF('3. Förpackningsdata'!R61="","",'3. Förpackningsdata'!R61))</f>
        <v/>
      </c>
      <c r="BA61" s="79" t="str">
        <f>IF(BC61="","",IF('3. Förpackningsdata'!T61="","",'3. Förpackningsdata'!T61))</f>
        <v/>
      </c>
      <c r="BB61" s="87"/>
      <c r="BC61" s="71" t="str">
        <f>IF('3. Förpackningsdata'!U61="","",'3. Förpackningsdata'!U61)</f>
        <v/>
      </c>
      <c r="BD61" s="87"/>
      <c r="BE61" s="87"/>
      <c r="BF61" s="87"/>
      <c r="BG61" s="87"/>
      <c r="BH61" s="87"/>
      <c r="BI61" s="148" t="str" cm="1">
        <f t="array" ref="BI61">_xlfn.IFS(BA61=Tabeller!$AJ$5,"P",BA61=Tabeller!$AJ$4,"L",BA61="","")</f>
        <v/>
      </c>
      <c r="BJ61" s="87"/>
      <c r="BK61" s="194" t="str">
        <f t="shared" si="7"/>
        <v/>
      </c>
      <c r="BL61" s="75" t="str">
        <f>TRIM(IF('3. Förpackningsdata'!V61="","",'3. Förpackningsdata'!V61))</f>
        <v/>
      </c>
    </row>
    <row r="62" spans="1:64" ht="15" x14ac:dyDescent="0.25">
      <c r="A62" s="73">
        <v>58</v>
      </c>
      <c r="B62" s="73" t="str">
        <f>'APH Kategorichef'!H62</f>
        <v>Välj…</v>
      </c>
      <c r="C62" s="73" t="str">
        <f>'APH Kategorichef'!J62</f>
        <v>Välj…</v>
      </c>
      <c r="D62" s="471">
        <f>'APH Kategorichef'!D62</f>
        <v>0</v>
      </c>
      <c r="E62" s="68" t="s">
        <v>184</v>
      </c>
      <c r="F62" s="68"/>
      <c r="G62" s="69">
        <v>1</v>
      </c>
      <c r="H62" s="581">
        <f>IF('APH Kategorichef'!J62=Tabeller!$AH$4,'3. Förpackningsdata'!F62,0)</f>
        <v>0</v>
      </c>
      <c r="I62" s="581">
        <f>'1. Artikeldata Grund'!K62</f>
        <v>0</v>
      </c>
      <c r="J62" s="581">
        <f>'1. Artikeldata Grund'!M62</f>
        <v>0</v>
      </c>
      <c r="K62" s="581">
        <f>'1. Artikeldata Grund'!L62</f>
        <v>0</v>
      </c>
      <c r="L62" s="81"/>
      <c r="M62" s="68" t="s">
        <v>186</v>
      </c>
      <c r="N62" s="69" t="str">
        <f>IF('APH Kategorichef'!W62="","",'APH Kategorichef'!W62)</f>
        <v/>
      </c>
      <c r="O62" s="70" t="s">
        <v>185</v>
      </c>
      <c r="P62" s="473" t="str">
        <f>TRIM('1. Artikeldata Grund'!D62)</f>
        <v/>
      </c>
      <c r="Q62" s="472" t="str">
        <f>IF(S62="","",IF('3. Förpackningsdata'!H62="","",'3. Förpackningsdata'!H62))</f>
        <v/>
      </c>
      <c r="R62" s="35"/>
      <c r="S62" s="28" t="str">
        <f>IF('3. Förpackningsdata'!I62="","",'3. Förpackningsdata'!I62)</f>
        <v/>
      </c>
      <c r="T62" s="26"/>
      <c r="U62" s="26"/>
      <c r="V62" s="26"/>
      <c r="W62" s="26"/>
      <c r="X62" s="26"/>
      <c r="Y62" s="364" t="str" cm="1">
        <f t="array" ref="Y62">IF(AC62&lt;&gt;Tabeller!$AI$4,_xlfn.IFS(Q62=Tabeller!$AI$3,"",Q62=Tabeller!$AL$4,"C",Q62=Tabeller!$AL$5,"L",Q62=Tabeller!$AL$6,"P",Q62="",""),"1")</f>
        <v/>
      </c>
      <c r="Z62" s="29"/>
      <c r="AA62" s="362" t="str">
        <f t="shared" si="4"/>
        <v/>
      </c>
      <c r="AB62" s="31" t="str">
        <f>TRIM(IF('3. Förpackningsdata'!J62="","",'3. Förpackningsdata'!J62))</f>
        <v/>
      </c>
      <c r="AC62" s="77" t="str">
        <f>IF(AE62="","",IF('3. Förpackningsdata'!L62="","",'3. Förpackningsdata'!L62))</f>
        <v/>
      </c>
      <c r="AD62" s="71"/>
      <c r="AE62" s="69" t="str">
        <f>IF('3. Förpackningsdata'!M62="","",'3. Förpackningsdata'!M62)</f>
        <v/>
      </c>
      <c r="AF62" s="81"/>
      <c r="AG62" s="81"/>
      <c r="AH62" s="81"/>
      <c r="AI62" s="81"/>
      <c r="AJ62" s="81"/>
      <c r="AK62" s="364" t="str" cm="1">
        <f t="array" ref="AK62">_xlfn.IFS(AC62=Tabeller!$AI$4,"C",AC62=Tabeller!$AI$5,"L",AC62=Tabeller!$AI$6,"P",AC62="","")</f>
        <v/>
      </c>
      <c r="AL62" s="71"/>
      <c r="AM62" s="363" t="str">
        <f t="shared" si="5"/>
        <v/>
      </c>
      <c r="AN62" s="473" t="str">
        <f>TRIM(IF('3. Förpackningsdata'!N62="","",'3. Förpackningsdata'!N62))</f>
        <v/>
      </c>
      <c r="AO62" s="78" t="str">
        <f>IF(AQ62="","",IF('3. Förpackningsdata'!P62="","",'3. Förpackningsdata'!P62))</f>
        <v/>
      </c>
      <c r="AP62" s="29"/>
      <c r="AQ62" s="28" t="str">
        <f>IF('3. Förpackningsdata'!Q62="","",'3. Förpackningsdata'!Q62)</f>
        <v/>
      </c>
      <c r="AR62" s="26"/>
      <c r="AS62" s="26"/>
      <c r="AT62" s="26"/>
      <c r="AU62" s="26"/>
      <c r="AV62" s="26"/>
      <c r="AW62" s="364" t="str" cm="1">
        <f t="array" ref="AW62">_xlfn.IFS(AO62=Tabeller!$AJ$5,"P",AO62=Tabeller!$AJ$4,"L",AO62="","")</f>
        <v/>
      </c>
      <c r="AX62" s="29"/>
      <c r="AY62" s="362" t="str">
        <f t="shared" si="6"/>
        <v/>
      </c>
      <c r="AZ62" s="31" t="str">
        <f>TRIM(IF('3. Förpackningsdata'!R62="","",'3. Förpackningsdata'!R62))</f>
        <v/>
      </c>
      <c r="BA62" s="79" t="str">
        <f>IF(BC62="","",IF('3. Förpackningsdata'!T62="","",'3. Förpackningsdata'!T62))</f>
        <v/>
      </c>
      <c r="BB62" s="87"/>
      <c r="BC62" s="71" t="str">
        <f>IF('3. Förpackningsdata'!U62="","",'3. Förpackningsdata'!U62)</f>
        <v/>
      </c>
      <c r="BD62" s="87"/>
      <c r="BE62" s="87"/>
      <c r="BF62" s="87"/>
      <c r="BG62" s="87"/>
      <c r="BH62" s="87"/>
      <c r="BI62" s="148" t="str" cm="1">
        <f t="array" ref="BI62">_xlfn.IFS(BA62=Tabeller!$AJ$5,"P",BA62=Tabeller!$AJ$4,"L",BA62="","")</f>
        <v/>
      </c>
      <c r="BJ62" s="87"/>
      <c r="BK62" s="194" t="str">
        <f t="shared" si="7"/>
        <v/>
      </c>
      <c r="BL62" s="75" t="str">
        <f>TRIM(IF('3. Förpackningsdata'!V62="","",'3. Förpackningsdata'!V62))</f>
        <v/>
      </c>
    </row>
    <row r="63" spans="1:64" ht="15" x14ac:dyDescent="0.25">
      <c r="A63" s="73">
        <v>59</v>
      </c>
      <c r="B63" s="73" t="str">
        <f>'APH Kategorichef'!H63</f>
        <v>Välj…</v>
      </c>
      <c r="C63" s="73" t="str">
        <f>'APH Kategorichef'!J63</f>
        <v>Välj…</v>
      </c>
      <c r="D63" s="471">
        <f>'APH Kategorichef'!D63</f>
        <v>0</v>
      </c>
      <c r="E63" s="68" t="s">
        <v>184</v>
      </c>
      <c r="F63" s="68"/>
      <c r="G63" s="69">
        <v>1</v>
      </c>
      <c r="H63" s="581">
        <f>IF('APH Kategorichef'!J63=Tabeller!$AH$4,'3. Förpackningsdata'!F63,0)</f>
        <v>0</v>
      </c>
      <c r="I63" s="581">
        <f>'1. Artikeldata Grund'!K63</f>
        <v>0</v>
      </c>
      <c r="J63" s="581">
        <f>'1. Artikeldata Grund'!M63</f>
        <v>0</v>
      </c>
      <c r="K63" s="581">
        <f>'1. Artikeldata Grund'!L63</f>
        <v>0</v>
      </c>
      <c r="L63" s="81"/>
      <c r="M63" s="68" t="s">
        <v>186</v>
      </c>
      <c r="N63" s="69" t="str">
        <f>IF('APH Kategorichef'!W63="","",'APH Kategorichef'!W63)</f>
        <v/>
      </c>
      <c r="O63" s="70" t="s">
        <v>185</v>
      </c>
      <c r="P63" s="473" t="str">
        <f>TRIM('1. Artikeldata Grund'!D63)</f>
        <v/>
      </c>
      <c r="Q63" s="472" t="str">
        <f>IF(S63="","",IF('3. Förpackningsdata'!H63="","",'3. Förpackningsdata'!H63))</f>
        <v/>
      </c>
      <c r="R63" s="35"/>
      <c r="S63" s="28" t="str">
        <f>IF('3. Förpackningsdata'!I63="","",'3. Förpackningsdata'!I63)</f>
        <v/>
      </c>
      <c r="T63" s="26"/>
      <c r="U63" s="26"/>
      <c r="V63" s="26"/>
      <c r="W63" s="26"/>
      <c r="X63" s="26"/>
      <c r="Y63" s="364" t="str" cm="1">
        <f t="array" ref="Y63">IF(AC63&lt;&gt;Tabeller!$AI$4,_xlfn.IFS(Q63=Tabeller!$AI$3,"",Q63=Tabeller!$AL$4,"C",Q63=Tabeller!$AL$5,"L",Q63=Tabeller!$AL$6,"P",Q63="",""),"1")</f>
        <v/>
      </c>
      <c r="Z63" s="29"/>
      <c r="AA63" s="362" t="str">
        <f t="shared" si="4"/>
        <v/>
      </c>
      <c r="AB63" s="31" t="str">
        <f>TRIM(IF('3. Förpackningsdata'!J63="","",'3. Förpackningsdata'!J63))</f>
        <v/>
      </c>
      <c r="AC63" s="77" t="str">
        <f>IF(AE63="","",IF('3. Förpackningsdata'!L63="","",'3. Förpackningsdata'!L63))</f>
        <v/>
      </c>
      <c r="AD63" s="71"/>
      <c r="AE63" s="69" t="str">
        <f>IF('3. Förpackningsdata'!M63="","",'3. Förpackningsdata'!M63)</f>
        <v/>
      </c>
      <c r="AF63" s="81"/>
      <c r="AG63" s="81"/>
      <c r="AH63" s="81"/>
      <c r="AI63" s="81"/>
      <c r="AJ63" s="81"/>
      <c r="AK63" s="364" t="str" cm="1">
        <f t="array" ref="AK63">_xlfn.IFS(AC63=Tabeller!$AI$4,"C",AC63=Tabeller!$AI$5,"L",AC63=Tabeller!$AI$6,"P",AC63="","")</f>
        <v/>
      </c>
      <c r="AL63" s="71"/>
      <c r="AM63" s="363" t="str">
        <f t="shared" si="5"/>
        <v/>
      </c>
      <c r="AN63" s="473" t="str">
        <f>TRIM(IF('3. Förpackningsdata'!N63="","",'3. Förpackningsdata'!N63))</f>
        <v/>
      </c>
      <c r="AO63" s="78" t="str">
        <f>IF(AQ63="","",IF('3. Förpackningsdata'!P63="","",'3. Förpackningsdata'!P63))</f>
        <v/>
      </c>
      <c r="AP63" s="29"/>
      <c r="AQ63" s="28" t="str">
        <f>IF('3. Förpackningsdata'!Q63="","",'3. Förpackningsdata'!Q63)</f>
        <v/>
      </c>
      <c r="AR63" s="26"/>
      <c r="AS63" s="26"/>
      <c r="AT63" s="26"/>
      <c r="AU63" s="26"/>
      <c r="AV63" s="26"/>
      <c r="AW63" s="364" t="str" cm="1">
        <f t="array" ref="AW63">_xlfn.IFS(AO63=Tabeller!$AJ$5,"P",AO63=Tabeller!$AJ$4,"L",AO63="","")</f>
        <v/>
      </c>
      <c r="AX63" s="29"/>
      <c r="AY63" s="362" t="str">
        <f t="shared" si="6"/>
        <v/>
      </c>
      <c r="AZ63" s="31" t="str">
        <f>TRIM(IF('3. Förpackningsdata'!R63="","",'3. Förpackningsdata'!R63))</f>
        <v/>
      </c>
      <c r="BA63" s="79" t="str">
        <f>IF(BC63="","",IF('3. Förpackningsdata'!T63="","",'3. Förpackningsdata'!T63))</f>
        <v/>
      </c>
      <c r="BB63" s="87"/>
      <c r="BC63" s="71" t="str">
        <f>IF('3. Förpackningsdata'!U63="","",'3. Förpackningsdata'!U63)</f>
        <v/>
      </c>
      <c r="BD63" s="87"/>
      <c r="BE63" s="87"/>
      <c r="BF63" s="87"/>
      <c r="BG63" s="87"/>
      <c r="BH63" s="87"/>
      <c r="BI63" s="148" t="str" cm="1">
        <f t="array" ref="BI63">_xlfn.IFS(BA63=Tabeller!$AJ$5,"P",BA63=Tabeller!$AJ$4,"L",BA63="","")</f>
        <v/>
      </c>
      <c r="BJ63" s="87"/>
      <c r="BK63" s="194" t="str">
        <f t="shared" si="7"/>
        <v/>
      </c>
      <c r="BL63" s="75" t="str">
        <f>TRIM(IF('3. Förpackningsdata'!V63="","",'3. Förpackningsdata'!V63))</f>
        <v/>
      </c>
    </row>
    <row r="64" spans="1:64" ht="15" x14ac:dyDescent="0.25">
      <c r="A64" s="73">
        <v>60</v>
      </c>
      <c r="B64" s="73" t="str">
        <f>'APH Kategorichef'!H64</f>
        <v>Välj…</v>
      </c>
      <c r="C64" s="73" t="str">
        <f>'APH Kategorichef'!J64</f>
        <v>Välj…</v>
      </c>
      <c r="D64" s="471">
        <f>'APH Kategorichef'!D64</f>
        <v>0</v>
      </c>
      <c r="E64" s="68" t="s">
        <v>184</v>
      </c>
      <c r="F64" s="68"/>
      <c r="G64" s="69">
        <v>1</v>
      </c>
      <c r="H64" s="581">
        <f>IF('APH Kategorichef'!J64=Tabeller!$AH$4,'3. Förpackningsdata'!F64,0)</f>
        <v>0</v>
      </c>
      <c r="I64" s="581">
        <f>'1. Artikeldata Grund'!K64</f>
        <v>0</v>
      </c>
      <c r="J64" s="581">
        <f>'1. Artikeldata Grund'!M64</f>
        <v>0</v>
      </c>
      <c r="K64" s="581">
        <f>'1. Artikeldata Grund'!L64</f>
        <v>0</v>
      </c>
      <c r="L64" s="81"/>
      <c r="M64" s="68" t="s">
        <v>186</v>
      </c>
      <c r="N64" s="69" t="str">
        <f>IF('APH Kategorichef'!W64="","",'APH Kategorichef'!W64)</f>
        <v/>
      </c>
      <c r="O64" s="70" t="s">
        <v>185</v>
      </c>
      <c r="P64" s="473" t="str">
        <f>TRIM('1. Artikeldata Grund'!D64)</f>
        <v/>
      </c>
      <c r="Q64" s="472" t="str">
        <f>IF(S64="","",IF('3. Förpackningsdata'!H64="","",'3. Förpackningsdata'!H64))</f>
        <v/>
      </c>
      <c r="R64" s="35"/>
      <c r="S64" s="28" t="str">
        <f>IF('3. Förpackningsdata'!I64="","",'3. Förpackningsdata'!I64)</f>
        <v/>
      </c>
      <c r="T64" s="26"/>
      <c r="U64" s="26"/>
      <c r="V64" s="26"/>
      <c r="W64" s="26"/>
      <c r="X64" s="26"/>
      <c r="Y64" s="364" t="str" cm="1">
        <f t="array" ref="Y64">IF(AC64&lt;&gt;Tabeller!$AI$4,_xlfn.IFS(Q64=Tabeller!$AI$3,"",Q64=Tabeller!$AL$4,"C",Q64=Tabeller!$AL$5,"L",Q64=Tabeller!$AL$6,"P",Q64="",""),"1")</f>
        <v/>
      </c>
      <c r="Z64" s="29"/>
      <c r="AA64" s="362" t="str">
        <f t="shared" si="4"/>
        <v/>
      </c>
      <c r="AB64" s="31" t="str">
        <f>TRIM(IF('3. Förpackningsdata'!J64="","",'3. Förpackningsdata'!J64))</f>
        <v/>
      </c>
      <c r="AC64" s="77" t="str">
        <f>IF(AE64="","",IF('3. Förpackningsdata'!L64="","",'3. Förpackningsdata'!L64))</f>
        <v/>
      </c>
      <c r="AD64" s="71"/>
      <c r="AE64" s="69" t="str">
        <f>IF('3. Förpackningsdata'!M64="","",'3. Förpackningsdata'!M64)</f>
        <v/>
      </c>
      <c r="AF64" s="81"/>
      <c r="AG64" s="81"/>
      <c r="AH64" s="81"/>
      <c r="AI64" s="81"/>
      <c r="AJ64" s="81"/>
      <c r="AK64" s="364" t="str" cm="1">
        <f t="array" ref="AK64">_xlfn.IFS(AC64=Tabeller!$AI$4,"C",AC64=Tabeller!$AI$5,"L",AC64=Tabeller!$AI$6,"P",AC64="","")</f>
        <v/>
      </c>
      <c r="AL64" s="71"/>
      <c r="AM64" s="363" t="str">
        <f t="shared" si="5"/>
        <v/>
      </c>
      <c r="AN64" s="473" t="str">
        <f>TRIM(IF('3. Förpackningsdata'!N64="","",'3. Förpackningsdata'!N64))</f>
        <v/>
      </c>
      <c r="AO64" s="78" t="str">
        <f>IF(AQ64="","",IF('3. Förpackningsdata'!P64="","",'3. Förpackningsdata'!P64))</f>
        <v/>
      </c>
      <c r="AP64" s="29"/>
      <c r="AQ64" s="28" t="str">
        <f>IF('3. Förpackningsdata'!Q64="","",'3. Förpackningsdata'!Q64)</f>
        <v/>
      </c>
      <c r="AR64" s="26"/>
      <c r="AS64" s="26"/>
      <c r="AT64" s="26"/>
      <c r="AU64" s="26"/>
      <c r="AV64" s="26"/>
      <c r="AW64" s="364" t="str" cm="1">
        <f t="array" ref="AW64">_xlfn.IFS(AO64=Tabeller!$AJ$5,"P",AO64=Tabeller!$AJ$4,"L",AO64="","")</f>
        <v/>
      </c>
      <c r="AX64" s="29"/>
      <c r="AY64" s="362" t="str">
        <f t="shared" si="6"/>
        <v/>
      </c>
      <c r="AZ64" s="31" t="str">
        <f>TRIM(IF('3. Förpackningsdata'!R64="","",'3. Förpackningsdata'!R64))</f>
        <v/>
      </c>
      <c r="BA64" s="79" t="str">
        <f>IF(BC64="","",IF('3. Förpackningsdata'!T64="","",'3. Förpackningsdata'!T64))</f>
        <v/>
      </c>
      <c r="BB64" s="87"/>
      <c r="BC64" s="71" t="str">
        <f>IF('3. Förpackningsdata'!U64="","",'3. Förpackningsdata'!U64)</f>
        <v/>
      </c>
      <c r="BD64" s="87"/>
      <c r="BE64" s="87"/>
      <c r="BF64" s="87"/>
      <c r="BG64" s="87"/>
      <c r="BH64" s="87"/>
      <c r="BI64" s="148" t="str" cm="1">
        <f t="array" ref="BI64">_xlfn.IFS(BA64=Tabeller!$AJ$5,"P",BA64=Tabeller!$AJ$4,"L",BA64="","")</f>
        <v/>
      </c>
      <c r="BJ64" s="87"/>
      <c r="BK64" s="194" t="str">
        <f t="shared" si="7"/>
        <v/>
      </c>
      <c r="BL64" s="75" t="str">
        <f>TRIM(IF('3. Förpackningsdata'!V64="","",'3. Förpackningsdata'!V64))</f>
        <v/>
      </c>
    </row>
    <row r="65" spans="1:64" ht="15" x14ac:dyDescent="0.25">
      <c r="A65" s="73">
        <v>61</v>
      </c>
      <c r="B65" s="73" t="str">
        <f>'APH Kategorichef'!H65</f>
        <v>Välj…</v>
      </c>
      <c r="C65" s="73" t="str">
        <f>'APH Kategorichef'!J65</f>
        <v>Välj…</v>
      </c>
      <c r="D65" s="471">
        <f>'APH Kategorichef'!D65</f>
        <v>0</v>
      </c>
      <c r="E65" s="68" t="s">
        <v>184</v>
      </c>
      <c r="F65" s="68"/>
      <c r="G65" s="69">
        <v>1</v>
      </c>
      <c r="H65" s="581">
        <f>IF('APH Kategorichef'!J65=Tabeller!$AH$4,'3. Förpackningsdata'!F65,0)</f>
        <v>0</v>
      </c>
      <c r="I65" s="581">
        <f>'1. Artikeldata Grund'!K65</f>
        <v>0</v>
      </c>
      <c r="J65" s="581">
        <f>'1. Artikeldata Grund'!M65</f>
        <v>0</v>
      </c>
      <c r="K65" s="581">
        <f>'1. Artikeldata Grund'!L65</f>
        <v>0</v>
      </c>
      <c r="L65" s="81"/>
      <c r="M65" s="68" t="s">
        <v>186</v>
      </c>
      <c r="N65" s="69" t="str">
        <f>IF('APH Kategorichef'!W65="","",'APH Kategorichef'!W65)</f>
        <v/>
      </c>
      <c r="O65" s="70" t="s">
        <v>185</v>
      </c>
      <c r="P65" s="473" t="str">
        <f>TRIM('1. Artikeldata Grund'!D65)</f>
        <v/>
      </c>
      <c r="Q65" s="472" t="str">
        <f>IF(S65="","",IF('3. Förpackningsdata'!H65="","",'3. Förpackningsdata'!H65))</f>
        <v/>
      </c>
      <c r="R65" s="35"/>
      <c r="S65" s="28" t="str">
        <f>IF('3. Förpackningsdata'!I65="","",'3. Förpackningsdata'!I65)</f>
        <v/>
      </c>
      <c r="T65" s="26"/>
      <c r="U65" s="26"/>
      <c r="V65" s="26"/>
      <c r="W65" s="26"/>
      <c r="X65" s="26"/>
      <c r="Y65" s="364" t="str" cm="1">
        <f t="array" ref="Y65">IF(AC65&lt;&gt;Tabeller!$AI$4,_xlfn.IFS(Q65=Tabeller!$AI$3,"",Q65=Tabeller!$AL$4,"C",Q65=Tabeller!$AL$5,"L",Q65=Tabeller!$AL$6,"P",Q65="",""),"1")</f>
        <v/>
      </c>
      <c r="Z65" s="29"/>
      <c r="AA65" s="362" t="str">
        <f t="shared" si="4"/>
        <v/>
      </c>
      <c r="AB65" s="31" t="str">
        <f>TRIM(IF('3. Förpackningsdata'!J65="","",'3. Förpackningsdata'!J65))</f>
        <v/>
      </c>
      <c r="AC65" s="77" t="str">
        <f>IF(AE65="","",IF('3. Förpackningsdata'!L65="","",'3. Förpackningsdata'!L65))</f>
        <v/>
      </c>
      <c r="AD65" s="71"/>
      <c r="AE65" s="69" t="str">
        <f>IF('3. Förpackningsdata'!M65="","",'3. Förpackningsdata'!M65)</f>
        <v/>
      </c>
      <c r="AF65" s="81"/>
      <c r="AG65" s="81"/>
      <c r="AH65" s="81"/>
      <c r="AI65" s="81"/>
      <c r="AJ65" s="81"/>
      <c r="AK65" s="364" t="str" cm="1">
        <f t="array" ref="AK65">_xlfn.IFS(AC65=Tabeller!$AI$4,"C",AC65=Tabeller!$AI$5,"L",AC65=Tabeller!$AI$6,"P",AC65="","")</f>
        <v/>
      </c>
      <c r="AL65" s="71"/>
      <c r="AM65" s="363" t="str">
        <f t="shared" si="5"/>
        <v/>
      </c>
      <c r="AN65" s="473" t="str">
        <f>TRIM(IF('3. Förpackningsdata'!N65="","",'3. Förpackningsdata'!N65))</f>
        <v/>
      </c>
      <c r="AO65" s="78" t="str">
        <f>IF(AQ65="","",IF('3. Förpackningsdata'!P65="","",'3. Förpackningsdata'!P65))</f>
        <v/>
      </c>
      <c r="AP65" s="29"/>
      <c r="AQ65" s="28" t="str">
        <f>IF('3. Förpackningsdata'!Q65="","",'3. Förpackningsdata'!Q65)</f>
        <v/>
      </c>
      <c r="AR65" s="26"/>
      <c r="AS65" s="26"/>
      <c r="AT65" s="26"/>
      <c r="AU65" s="26"/>
      <c r="AV65" s="26"/>
      <c r="AW65" s="364" t="str" cm="1">
        <f t="array" ref="AW65">_xlfn.IFS(AO65=Tabeller!$AJ$5,"P",AO65=Tabeller!$AJ$4,"L",AO65="","")</f>
        <v/>
      </c>
      <c r="AX65" s="29"/>
      <c r="AY65" s="362" t="str">
        <f t="shared" si="6"/>
        <v/>
      </c>
      <c r="AZ65" s="31" t="str">
        <f>TRIM(IF('3. Förpackningsdata'!R65="","",'3. Förpackningsdata'!R65))</f>
        <v/>
      </c>
      <c r="BA65" s="79" t="str">
        <f>IF(BC65="","",IF('3. Förpackningsdata'!T65="","",'3. Förpackningsdata'!T65))</f>
        <v/>
      </c>
      <c r="BB65" s="87"/>
      <c r="BC65" s="71" t="str">
        <f>IF('3. Förpackningsdata'!U65="","",'3. Förpackningsdata'!U65)</f>
        <v/>
      </c>
      <c r="BD65" s="87"/>
      <c r="BE65" s="87"/>
      <c r="BF65" s="87"/>
      <c r="BG65" s="87"/>
      <c r="BH65" s="87"/>
      <c r="BI65" s="148" t="str" cm="1">
        <f t="array" ref="BI65">_xlfn.IFS(BA65=Tabeller!$AJ$5,"P",BA65=Tabeller!$AJ$4,"L",BA65="","")</f>
        <v/>
      </c>
      <c r="BJ65" s="87"/>
      <c r="BK65" s="194" t="str">
        <f t="shared" si="7"/>
        <v/>
      </c>
      <c r="BL65" s="75" t="str">
        <f>TRIM(IF('3. Förpackningsdata'!V65="","",'3. Förpackningsdata'!V65))</f>
        <v/>
      </c>
    </row>
    <row r="66" spans="1:64" ht="15" x14ac:dyDescent="0.25">
      <c r="A66" s="73">
        <v>62</v>
      </c>
      <c r="B66" s="73" t="str">
        <f>'APH Kategorichef'!H66</f>
        <v>Välj…</v>
      </c>
      <c r="C66" s="73" t="str">
        <f>'APH Kategorichef'!J66</f>
        <v>Välj…</v>
      </c>
      <c r="D66" s="471">
        <f>'APH Kategorichef'!D66</f>
        <v>0</v>
      </c>
      <c r="E66" s="68" t="s">
        <v>184</v>
      </c>
      <c r="F66" s="68"/>
      <c r="G66" s="69">
        <v>1</v>
      </c>
      <c r="H66" s="581">
        <f>IF('APH Kategorichef'!J66=Tabeller!$AH$4,'3. Förpackningsdata'!F66,0)</f>
        <v>0</v>
      </c>
      <c r="I66" s="581">
        <f>'1. Artikeldata Grund'!K66</f>
        <v>0</v>
      </c>
      <c r="J66" s="581">
        <f>'1. Artikeldata Grund'!M66</f>
        <v>0</v>
      </c>
      <c r="K66" s="581">
        <f>'1. Artikeldata Grund'!L66</f>
        <v>0</v>
      </c>
      <c r="L66" s="81"/>
      <c r="M66" s="68" t="s">
        <v>186</v>
      </c>
      <c r="N66" s="69" t="str">
        <f>IF('APH Kategorichef'!W66="","",'APH Kategorichef'!W66)</f>
        <v/>
      </c>
      <c r="O66" s="70" t="s">
        <v>185</v>
      </c>
      <c r="P66" s="473" t="str">
        <f>TRIM('1. Artikeldata Grund'!D66)</f>
        <v/>
      </c>
      <c r="Q66" s="472" t="str">
        <f>IF(S66="","",IF('3. Förpackningsdata'!H66="","",'3. Förpackningsdata'!H66))</f>
        <v/>
      </c>
      <c r="R66" s="35"/>
      <c r="S66" s="28" t="str">
        <f>IF('3. Förpackningsdata'!I66="","",'3. Förpackningsdata'!I66)</f>
        <v/>
      </c>
      <c r="T66" s="26"/>
      <c r="U66" s="26"/>
      <c r="V66" s="26"/>
      <c r="W66" s="26"/>
      <c r="X66" s="26"/>
      <c r="Y66" s="364" t="str" cm="1">
        <f t="array" ref="Y66">IF(AC66&lt;&gt;Tabeller!$AI$4,_xlfn.IFS(Q66=Tabeller!$AI$3,"",Q66=Tabeller!$AL$4,"C",Q66=Tabeller!$AL$5,"L",Q66=Tabeller!$AL$6,"P",Q66="",""),"1")</f>
        <v/>
      </c>
      <c r="Z66" s="29"/>
      <c r="AA66" s="362" t="str">
        <f t="shared" si="4"/>
        <v/>
      </c>
      <c r="AB66" s="31" t="str">
        <f>TRIM(IF('3. Förpackningsdata'!J66="","",'3. Förpackningsdata'!J66))</f>
        <v/>
      </c>
      <c r="AC66" s="77" t="str">
        <f>IF(AE66="","",IF('3. Förpackningsdata'!L66="","",'3. Förpackningsdata'!L66))</f>
        <v/>
      </c>
      <c r="AD66" s="71"/>
      <c r="AE66" s="69" t="str">
        <f>IF('3. Förpackningsdata'!M66="","",'3. Förpackningsdata'!M66)</f>
        <v/>
      </c>
      <c r="AF66" s="81"/>
      <c r="AG66" s="81"/>
      <c r="AH66" s="81"/>
      <c r="AI66" s="81"/>
      <c r="AJ66" s="81"/>
      <c r="AK66" s="364" t="str" cm="1">
        <f t="array" ref="AK66">_xlfn.IFS(AC66=Tabeller!$AI$4,"C",AC66=Tabeller!$AI$5,"L",AC66=Tabeller!$AI$6,"P",AC66="","")</f>
        <v/>
      </c>
      <c r="AL66" s="71"/>
      <c r="AM66" s="363" t="str">
        <f t="shared" si="5"/>
        <v/>
      </c>
      <c r="AN66" s="473" t="str">
        <f>TRIM(IF('3. Förpackningsdata'!N66="","",'3. Förpackningsdata'!N66))</f>
        <v/>
      </c>
      <c r="AO66" s="78" t="str">
        <f>IF(AQ66="","",IF('3. Förpackningsdata'!P66="","",'3. Förpackningsdata'!P66))</f>
        <v/>
      </c>
      <c r="AP66" s="29"/>
      <c r="AQ66" s="28" t="str">
        <f>IF('3. Förpackningsdata'!Q66="","",'3. Förpackningsdata'!Q66)</f>
        <v/>
      </c>
      <c r="AR66" s="26"/>
      <c r="AS66" s="26"/>
      <c r="AT66" s="26"/>
      <c r="AU66" s="26"/>
      <c r="AV66" s="26"/>
      <c r="AW66" s="364" t="str" cm="1">
        <f t="array" ref="AW66">_xlfn.IFS(AO66=Tabeller!$AJ$5,"P",AO66=Tabeller!$AJ$4,"L",AO66="","")</f>
        <v/>
      </c>
      <c r="AX66" s="29"/>
      <c r="AY66" s="362" t="str">
        <f t="shared" si="6"/>
        <v/>
      </c>
      <c r="AZ66" s="31" t="str">
        <f>TRIM(IF('3. Förpackningsdata'!R66="","",'3. Förpackningsdata'!R66))</f>
        <v/>
      </c>
      <c r="BA66" s="79" t="str">
        <f>IF(BC66="","",IF('3. Förpackningsdata'!T66="","",'3. Förpackningsdata'!T66))</f>
        <v/>
      </c>
      <c r="BB66" s="87"/>
      <c r="BC66" s="71" t="str">
        <f>IF('3. Förpackningsdata'!U66="","",'3. Förpackningsdata'!U66)</f>
        <v/>
      </c>
      <c r="BD66" s="87"/>
      <c r="BE66" s="87"/>
      <c r="BF66" s="87"/>
      <c r="BG66" s="87"/>
      <c r="BH66" s="87"/>
      <c r="BI66" s="148" t="str" cm="1">
        <f t="array" ref="BI66">_xlfn.IFS(BA66=Tabeller!$AJ$5,"P",BA66=Tabeller!$AJ$4,"L",BA66="","")</f>
        <v/>
      </c>
      <c r="BJ66" s="87"/>
      <c r="BK66" s="194" t="str">
        <f t="shared" si="7"/>
        <v/>
      </c>
      <c r="BL66" s="75" t="str">
        <f>TRIM(IF('3. Förpackningsdata'!V66="","",'3. Förpackningsdata'!V66))</f>
        <v/>
      </c>
    </row>
    <row r="67" spans="1:64" ht="15" x14ac:dyDescent="0.25">
      <c r="A67" s="73">
        <v>63</v>
      </c>
      <c r="B67" s="73" t="str">
        <f>'APH Kategorichef'!H67</f>
        <v>Välj…</v>
      </c>
      <c r="C67" s="73" t="str">
        <f>'APH Kategorichef'!J67</f>
        <v>Välj…</v>
      </c>
      <c r="D67" s="471">
        <f>'APH Kategorichef'!D67</f>
        <v>0</v>
      </c>
      <c r="E67" s="68" t="s">
        <v>184</v>
      </c>
      <c r="F67" s="68"/>
      <c r="G67" s="69">
        <v>1</v>
      </c>
      <c r="H67" s="581">
        <f>IF('APH Kategorichef'!J67=Tabeller!$AH$4,'3. Förpackningsdata'!F67,0)</f>
        <v>0</v>
      </c>
      <c r="I67" s="581">
        <f>'1. Artikeldata Grund'!K67</f>
        <v>0</v>
      </c>
      <c r="J67" s="581">
        <f>'1. Artikeldata Grund'!M67</f>
        <v>0</v>
      </c>
      <c r="K67" s="581">
        <f>'1. Artikeldata Grund'!L67</f>
        <v>0</v>
      </c>
      <c r="L67" s="81"/>
      <c r="M67" s="68" t="s">
        <v>186</v>
      </c>
      <c r="N67" s="69" t="str">
        <f>IF('APH Kategorichef'!W67="","",'APH Kategorichef'!W67)</f>
        <v/>
      </c>
      <c r="O67" s="70" t="s">
        <v>185</v>
      </c>
      <c r="P67" s="473" t="str">
        <f>TRIM('1. Artikeldata Grund'!D67)</f>
        <v/>
      </c>
      <c r="Q67" s="472" t="str">
        <f>IF(S67="","",IF('3. Förpackningsdata'!H67="","",'3. Förpackningsdata'!H67))</f>
        <v/>
      </c>
      <c r="R67" s="35"/>
      <c r="S67" s="28" t="str">
        <f>IF('3. Förpackningsdata'!I67="","",'3. Förpackningsdata'!I67)</f>
        <v/>
      </c>
      <c r="T67" s="26"/>
      <c r="U67" s="26"/>
      <c r="V67" s="26"/>
      <c r="W67" s="26"/>
      <c r="X67" s="26"/>
      <c r="Y67" s="364" t="str" cm="1">
        <f t="array" ref="Y67">IF(AC67&lt;&gt;Tabeller!$AI$4,_xlfn.IFS(Q67=Tabeller!$AI$3,"",Q67=Tabeller!$AL$4,"C",Q67=Tabeller!$AL$5,"L",Q67=Tabeller!$AL$6,"P",Q67="",""),"1")</f>
        <v/>
      </c>
      <c r="Z67" s="29"/>
      <c r="AA67" s="362" t="str">
        <f t="shared" si="4"/>
        <v/>
      </c>
      <c r="AB67" s="31" t="str">
        <f>TRIM(IF('3. Förpackningsdata'!J67="","",'3. Förpackningsdata'!J67))</f>
        <v/>
      </c>
      <c r="AC67" s="77" t="str">
        <f>IF(AE67="","",IF('3. Förpackningsdata'!L67="","",'3. Förpackningsdata'!L67))</f>
        <v/>
      </c>
      <c r="AD67" s="71"/>
      <c r="AE67" s="69" t="str">
        <f>IF('3. Förpackningsdata'!M67="","",'3. Förpackningsdata'!M67)</f>
        <v/>
      </c>
      <c r="AF67" s="81"/>
      <c r="AG67" s="81"/>
      <c r="AH67" s="81"/>
      <c r="AI67" s="81"/>
      <c r="AJ67" s="81"/>
      <c r="AK67" s="364" t="str" cm="1">
        <f t="array" ref="AK67">_xlfn.IFS(AC67=Tabeller!$AI$4,"C",AC67=Tabeller!$AI$5,"L",AC67=Tabeller!$AI$6,"P",AC67="","")</f>
        <v/>
      </c>
      <c r="AL67" s="71"/>
      <c r="AM67" s="363" t="str">
        <f t="shared" si="5"/>
        <v/>
      </c>
      <c r="AN67" s="473" t="str">
        <f>TRIM(IF('3. Förpackningsdata'!N67="","",'3. Förpackningsdata'!N67))</f>
        <v/>
      </c>
      <c r="AO67" s="78" t="str">
        <f>IF(AQ67="","",IF('3. Förpackningsdata'!P67="","",'3. Förpackningsdata'!P67))</f>
        <v/>
      </c>
      <c r="AP67" s="29"/>
      <c r="AQ67" s="28" t="str">
        <f>IF('3. Förpackningsdata'!Q67="","",'3. Förpackningsdata'!Q67)</f>
        <v/>
      </c>
      <c r="AR67" s="26"/>
      <c r="AS67" s="26"/>
      <c r="AT67" s="26"/>
      <c r="AU67" s="26"/>
      <c r="AV67" s="26"/>
      <c r="AW67" s="364" t="str" cm="1">
        <f t="array" ref="AW67">_xlfn.IFS(AO67=Tabeller!$AJ$5,"P",AO67=Tabeller!$AJ$4,"L",AO67="","")</f>
        <v/>
      </c>
      <c r="AX67" s="29"/>
      <c r="AY67" s="362" t="str">
        <f t="shared" si="6"/>
        <v/>
      </c>
      <c r="AZ67" s="31" t="str">
        <f>TRIM(IF('3. Förpackningsdata'!R67="","",'3. Förpackningsdata'!R67))</f>
        <v/>
      </c>
      <c r="BA67" s="79" t="str">
        <f>IF(BC67="","",IF('3. Förpackningsdata'!T67="","",'3. Förpackningsdata'!T67))</f>
        <v/>
      </c>
      <c r="BB67" s="87"/>
      <c r="BC67" s="71" t="str">
        <f>IF('3. Förpackningsdata'!U67="","",'3. Förpackningsdata'!U67)</f>
        <v/>
      </c>
      <c r="BD67" s="87"/>
      <c r="BE67" s="87"/>
      <c r="BF67" s="87"/>
      <c r="BG67" s="87"/>
      <c r="BH67" s="87"/>
      <c r="BI67" s="148" t="str" cm="1">
        <f t="array" ref="BI67">_xlfn.IFS(BA67=Tabeller!$AJ$5,"P",BA67=Tabeller!$AJ$4,"L",BA67="","")</f>
        <v/>
      </c>
      <c r="BJ67" s="87"/>
      <c r="BK67" s="194" t="str">
        <f t="shared" si="7"/>
        <v/>
      </c>
      <c r="BL67" s="75" t="str">
        <f>TRIM(IF('3. Förpackningsdata'!V67="","",'3. Förpackningsdata'!V67))</f>
        <v/>
      </c>
    </row>
    <row r="68" spans="1:64" ht="15" x14ac:dyDescent="0.25">
      <c r="A68" s="73">
        <v>64</v>
      </c>
      <c r="B68" s="73" t="str">
        <f>'APH Kategorichef'!H68</f>
        <v>Välj…</v>
      </c>
      <c r="C68" s="73" t="str">
        <f>'APH Kategorichef'!J68</f>
        <v>Välj…</v>
      </c>
      <c r="D68" s="471">
        <f>'APH Kategorichef'!D68</f>
        <v>0</v>
      </c>
      <c r="E68" s="68" t="s">
        <v>184</v>
      </c>
      <c r="F68" s="68"/>
      <c r="G68" s="69">
        <v>1</v>
      </c>
      <c r="H68" s="581">
        <f>IF('APH Kategorichef'!J68=Tabeller!$AH$4,'3. Förpackningsdata'!F68,0)</f>
        <v>0</v>
      </c>
      <c r="I68" s="581">
        <f>'1. Artikeldata Grund'!K68</f>
        <v>0</v>
      </c>
      <c r="J68" s="581">
        <f>'1. Artikeldata Grund'!M68</f>
        <v>0</v>
      </c>
      <c r="K68" s="581">
        <f>'1. Artikeldata Grund'!L68</f>
        <v>0</v>
      </c>
      <c r="L68" s="81"/>
      <c r="M68" s="68" t="s">
        <v>186</v>
      </c>
      <c r="N68" s="69" t="str">
        <f>IF('APH Kategorichef'!W68="","",'APH Kategorichef'!W68)</f>
        <v/>
      </c>
      <c r="O68" s="70" t="s">
        <v>185</v>
      </c>
      <c r="P68" s="473" t="str">
        <f>TRIM('1. Artikeldata Grund'!D68)</f>
        <v/>
      </c>
      <c r="Q68" s="472" t="str">
        <f>IF(S68="","",IF('3. Förpackningsdata'!H68="","",'3. Förpackningsdata'!H68))</f>
        <v/>
      </c>
      <c r="R68" s="35"/>
      <c r="S68" s="28" t="str">
        <f>IF('3. Förpackningsdata'!I68="","",'3. Förpackningsdata'!I68)</f>
        <v/>
      </c>
      <c r="T68" s="26"/>
      <c r="U68" s="26"/>
      <c r="V68" s="26"/>
      <c r="W68" s="26"/>
      <c r="X68" s="26"/>
      <c r="Y68" s="364" t="str" cm="1">
        <f t="array" ref="Y68">IF(AC68&lt;&gt;Tabeller!$AI$4,_xlfn.IFS(Q68=Tabeller!$AI$3,"",Q68=Tabeller!$AL$4,"C",Q68=Tabeller!$AL$5,"L",Q68=Tabeller!$AL$6,"P",Q68="",""),"1")</f>
        <v/>
      </c>
      <c r="Z68" s="29"/>
      <c r="AA68" s="362" t="str">
        <f t="shared" si="4"/>
        <v/>
      </c>
      <c r="AB68" s="31" t="str">
        <f>TRIM(IF('3. Förpackningsdata'!J68="","",'3. Förpackningsdata'!J68))</f>
        <v/>
      </c>
      <c r="AC68" s="77" t="str">
        <f>IF(AE68="","",IF('3. Förpackningsdata'!L68="","",'3. Förpackningsdata'!L68))</f>
        <v/>
      </c>
      <c r="AD68" s="71"/>
      <c r="AE68" s="69" t="str">
        <f>IF('3. Förpackningsdata'!M68="","",'3. Förpackningsdata'!M68)</f>
        <v/>
      </c>
      <c r="AF68" s="81"/>
      <c r="AG68" s="81"/>
      <c r="AH68" s="81"/>
      <c r="AI68" s="81"/>
      <c r="AJ68" s="81"/>
      <c r="AK68" s="364" t="str" cm="1">
        <f t="array" ref="AK68">_xlfn.IFS(AC68=Tabeller!$AI$4,"C",AC68=Tabeller!$AI$5,"L",AC68=Tabeller!$AI$6,"P",AC68="","")</f>
        <v/>
      </c>
      <c r="AL68" s="71"/>
      <c r="AM68" s="363" t="str">
        <f t="shared" si="5"/>
        <v/>
      </c>
      <c r="AN68" s="473" t="str">
        <f>TRIM(IF('3. Förpackningsdata'!N68="","",'3. Förpackningsdata'!N68))</f>
        <v/>
      </c>
      <c r="AO68" s="78" t="str">
        <f>IF(AQ68="","",IF('3. Förpackningsdata'!P68="","",'3. Förpackningsdata'!P68))</f>
        <v/>
      </c>
      <c r="AP68" s="29"/>
      <c r="AQ68" s="28" t="str">
        <f>IF('3. Förpackningsdata'!Q68="","",'3. Förpackningsdata'!Q68)</f>
        <v/>
      </c>
      <c r="AR68" s="26"/>
      <c r="AS68" s="26"/>
      <c r="AT68" s="26"/>
      <c r="AU68" s="26"/>
      <c r="AV68" s="26"/>
      <c r="AW68" s="364" t="str" cm="1">
        <f t="array" ref="AW68">_xlfn.IFS(AO68=Tabeller!$AJ$5,"P",AO68=Tabeller!$AJ$4,"L",AO68="","")</f>
        <v/>
      </c>
      <c r="AX68" s="29"/>
      <c r="AY68" s="362" t="str">
        <f t="shared" si="6"/>
        <v/>
      </c>
      <c r="AZ68" s="31" t="str">
        <f>TRIM(IF('3. Förpackningsdata'!R68="","",'3. Förpackningsdata'!R68))</f>
        <v/>
      </c>
      <c r="BA68" s="79" t="str">
        <f>IF(BC68="","",IF('3. Förpackningsdata'!T68="","",'3. Förpackningsdata'!T68))</f>
        <v/>
      </c>
      <c r="BB68" s="87"/>
      <c r="BC68" s="71" t="str">
        <f>IF('3. Förpackningsdata'!U68="","",'3. Förpackningsdata'!U68)</f>
        <v/>
      </c>
      <c r="BD68" s="87"/>
      <c r="BE68" s="87"/>
      <c r="BF68" s="87"/>
      <c r="BG68" s="87"/>
      <c r="BH68" s="87"/>
      <c r="BI68" s="148" t="str" cm="1">
        <f t="array" ref="BI68">_xlfn.IFS(BA68=Tabeller!$AJ$5,"P",BA68=Tabeller!$AJ$4,"L",BA68="","")</f>
        <v/>
      </c>
      <c r="BJ68" s="87"/>
      <c r="BK68" s="194" t="str">
        <f t="shared" si="7"/>
        <v/>
      </c>
      <c r="BL68" s="75" t="str">
        <f>TRIM(IF('3. Förpackningsdata'!V68="","",'3. Förpackningsdata'!V68))</f>
        <v/>
      </c>
    </row>
    <row r="69" spans="1:64" ht="15" x14ac:dyDescent="0.25">
      <c r="A69" s="73">
        <v>65</v>
      </c>
      <c r="B69" s="73" t="str">
        <f>'APH Kategorichef'!H69</f>
        <v>Välj…</v>
      </c>
      <c r="C69" s="73" t="str">
        <f>'APH Kategorichef'!J69</f>
        <v>Välj…</v>
      </c>
      <c r="D69" s="471">
        <f>'APH Kategorichef'!D69</f>
        <v>0</v>
      </c>
      <c r="E69" s="68" t="s">
        <v>184</v>
      </c>
      <c r="F69" s="68"/>
      <c r="G69" s="69">
        <v>1</v>
      </c>
      <c r="H69" s="581">
        <f>IF('APH Kategorichef'!J69=Tabeller!$AH$4,'3. Förpackningsdata'!F69,0)</f>
        <v>0</v>
      </c>
      <c r="I69" s="581">
        <f>'1. Artikeldata Grund'!K69</f>
        <v>0</v>
      </c>
      <c r="J69" s="581">
        <f>'1. Artikeldata Grund'!M69</f>
        <v>0</v>
      </c>
      <c r="K69" s="581">
        <f>'1. Artikeldata Grund'!L69</f>
        <v>0</v>
      </c>
      <c r="L69" s="81"/>
      <c r="M69" s="68" t="s">
        <v>186</v>
      </c>
      <c r="N69" s="69" t="str">
        <f>IF('APH Kategorichef'!W69="","",'APH Kategorichef'!W69)</f>
        <v/>
      </c>
      <c r="O69" s="70" t="s">
        <v>185</v>
      </c>
      <c r="P69" s="473" t="str">
        <f>TRIM('1. Artikeldata Grund'!D69)</f>
        <v/>
      </c>
      <c r="Q69" s="472" t="str">
        <f>IF(S69="","",IF('3. Förpackningsdata'!H69="","",'3. Förpackningsdata'!H69))</f>
        <v/>
      </c>
      <c r="R69" s="35"/>
      <c r="S69" s="28" t="str">
        <f>IF('3. Förpackningsdata'!I69="","",'3. Förpackningsdata'!I69)</f>
        <v/>
      </c>
      <c r="T69" s="26"/>
      <c r="U69" s="26"/>
      <c r="V69" s="26"/>
      <c r="W69" s="26"/>
      <c r="X69" s="26"/>
      <c r="Y69" s="364" t="str" cm="1">
        <f t="array" ref="Y69">IF(AC69&lt;&gt;Tabeller!$AI$4,_xlfn.IFS(Q69=Tabeller!$AI$3,"",Q69=Tabeller!$AL$4,"C",Q69=Tabeller!$AL$5,"L",Q69=Tabeller!$AL$6,"P",Q69="",""),"1")</f>
        <v/>
      </c>
      <c r="Z69" s="29"/>
      <c r="AA69" s="362" t="str">
        <f t="shared" si="4"/>
        <v/>
      </c>
      <c r="AB69" s="31" t="str">
        <f>TRIM(IF('3. Förpackningsdata'!J69="","",'3. Förpackningsdata'!J69))</f>
        <v/>
      </c>
      <c r="AC69" s="77" t="str">
        <f>IF(AE69="","",IF('3. Förpackningsdata'!L69="","",'3. Förpackningsdata'!L69))</f>
        <v/>
      </c>
      <c r="AD69" s="71"/>
      <c r="AE69" s="69" t="str">
        <f>IF('3. Förpackningsdata'!M69="","",'3. Förpackningsdata'!M69)</f>
        <v/>
      </c>
      <c r="AF69" s="81"/>
      <c r="AG69" s="81"/>
      <c r="AH69" s="81"/>
      <c r="AI69" s="81"/>
      <c r="AJ69" s="81"/>
      <c r="AK69" s="364" t="str" cm="1">
        <f t="array" ref="AK69">_xlfn.IFS(AC69=Tabeller!$AI$4,"C",AC69=Tabeller!$AI$5,"L",AC69=Tabeller!$AI$6,"P",AC69="","")</f>
        <v/>
      </c>
      <c r="AL69" s="71"/>
      <c r="AM69" s="363" t="str">
        <f t="shared" si="5"/>
        <v/>
      </c>
      <c r="AN69" s="473" t="str">
        <f>TRIM(IF('3. Förpackningsdata'!N69="","",'3. Förpackningsdata'!N69))</f>
        <v/>
      </c>
      <c r="AO69" s="78" t="str">
        <f>IF(AQ69="","",IF('3. Förpackningsdata'!P69="","",'3. Förpackningsdata'!P69))</f>
        <v/>
      </c>
      <c r="AP69" s="29"/>
      <c r="AQ69" s="28" t="str">
        <f>IF('3. Förpackningsdata'!Q69="","",'3. Förpackningsdata'!Q69)</f>
        <v/>
      </c>
      <c r="AR69" s="26"/>
      <c r="AS69" s="26"/>
      <c r="AT69" s="26"/>
      <c r="AU69" s="26"/>
      <c r="AV69" s="26"/>
      <c r="AW69" s="364" t="str" cm="1">
        <f t="array" ref="AW69">_xlfn.IFS(AO69=Tabeller!$AJ$5,"P",AO69=Tabeller!$AJ$4,"L",AO69="","")</f>
        <v/>
      </c>
      <c r="AX69" s="29"/>
      <c r="AY69" s="362" t="str">
        <f t="shared" si="6"/>
        <v/>
      </c>
      <c r="AZ69" s="31" t="str">
        <f>TRIM(IF('3. Förpackningsdata'!R69="","",'3. Förpackningsdata'!R69))</f>
        <v/>
      </c>
      <c r="BA69" s="79" t="str">
        <f>IF(BC69="","",IF('3. Förpackningsdata'!T69="","",'3. Förpackningsdata'!T69))</f>
        <v/>
      </c>
      <c r="BB69" s="87"/>
      <c r="BC69" s="71" t="str">
        <f>IF('3. Förpackningsdata'!U69="","",'3. Förpackningsdata'!U69)</f>
        <v/>
      </c>
      <c r="BD69" s="87"/>
      <c r="BE69" s="87"/>
      <c r="BF69" s="87"/>
      <c r="BG69" s="87"/>
      <c r="BH69" s="87"/>
      <c r="BI69" s="148" t="str" cm="1">
        <f t="array" ref="BI69">_xlfn.IFS(BA69=Tabeller!$AJ$5,"P",BA69=Tabeller!$AJ$4,"L",BA69="","")</f>
        <v/>
      </c>
      <c r="BJ69" s="87"/>
      <c r="BK69" s="194" t="str">
        <f t="shared" si="7"/>
        <v/>
      </c>
      <c r="BL69" s="75" t="str">
        <f>TRIM(IF('3. Förpackningsdata'!V69="","",'3. Förpackningsdata'!V69))</f>
        <v/>
      </c>
    </row>
    <row r="70" spans="1:64" ht="15" x14ac:dyDescent="0.25">
      <c r="A70" s="73">
        <v>66</v>
      </c>
      <c r="B70" s="73" t="str">
        <f>'APH Kategorichef'!H70</f>
        <v>Välj…</v>
      </c>
      <c r="C70" s="73" t="str">
        <f>'APH Kategorichef'!J70</f>
        <v>Välj…</v>
      </c>
      <c r="D70" s="471">
        <f>'APH Kategorichef'!D70</f>
        <v>0</v>
      </c>
      <c r="E70" s="68" t="s">
        <v>184</v>
      </c>
      <c r="F70" s="68"/>
      <c r="G70" s="69">
        <v>1</v>
      </c>
      <c r="H70" s="581">
        <f>IF('APH Kategorichef'!J70=Tabeller!$AH$4,'3. Förpackningsdata'!F70,0)</f>
        <v>0</v>
      </c>
      <c r="I70" s="581">
        <f>'1. Artikeldata Grund'!K70</f>
        <v>0</v>
      </c>
      <c r="J70" s="581">
        <f>'1. Artikeldata Grund'!M70</f>
        <v>0</v>
      </c>
      <c r="K70" s="581">
        <f>'1. Artikeldata Grund'!L70</f>
        <v>0</v>
      </c>
      <c r="L70" s="81"/>
      <c r="M70" s="68" t="s">
        <v>186</v>
      </c>
      <c r="N70" s="69" t="str">
        <f>IF('APH Kategorichef'!W70="","",'APH Kategorichef'!W70)</f>
        <v/>
      </c>
      <c r="O70" s="70" t="s">
        <v>185</v>
      </c>
      <c r="P70" s="473" t="str">
        <f>TRIM('1. Artikeldata Grund'!D70)</f>
        <v/>
      </c>
      <c r="Q70" s="472" t="str">
        <f>IF(S70="","",IF('3. Förpackningsdata'!H70="","",'3. Förpackningsdata'!H70))</f>
        <v/>
      </c>
      <c r="R70" s="35"/>
      <c r="S70" s="28" t="str">
        <f>IF('3. Förpackningsdata'!I70="","",'3. Förpackningsdata'!I70)</f>
        <v/>
      </c>
      <c r="T70" s="26"/>
      <c r="U70" s="26"/>
      <c r="V70" s="26"/>
      <c r="W70" s="26"/>
      <c r="X70" s="26"/>
      <c r="Y70" s="364" t="str" cm="1">
        <f t="array" ref="Y70">IF(AC70&lt;&gt;Tabeller!$AI$4,_xlfn.IFS(Q70=Tabeller!$AI$3,"",Q70=Tabeller!$AL$4,"C",Q70=Tabeller!$AL$5,"L",Q70=Tabeller!$AL$6,"P",Q70="",""),"1")</f>
        <v/>
      </c>
      <c r="Z70" s="29"/>
      <c r="AA70" s="362" t="str">
        <f t="shared" si="4"/>
        <v/>
      </c>
      <c r="AB70" s="31" t="str">
        <f>TRIM(IF('3. Förpackningsdata'!J70="","",'3. Förpackningsdata'!J70))</f>
        <v/>
      </c>
      <c r="AC70" s="77" t="str">
        <f>IF(AE70="","",IF('3. Förpackningsdata'!L70="","",'3. Förpackningsdata'!L70))</f>
        <v/>
      </c>
      <c r="AD70" s="71"/>
      <c r="AE70" s="69" t="str">
        <f>IF('3. Förpackningsdata'!M70="","",'3. Förpackningsdata'!M70)</f>
        <v/>
      </c>
      <c r="AF70" s="81"/>
      <c r="AG70" s="81"/>
      <c r="AH70" s="81"/>
      <c r="AI70" s="81"/>
      <c r="AJ70" s="81"/>
      <c r="AK70" s="364" t="str" cm="1">
        <f t="array" ref="AK70">_xlfn.IFS(AC70=Tabeller!$AI$4,"C",AC70=Tabeller!$AI$5,"L",AC70=Tabeller!$AI$6,"P",AC70="","")</f>
        <v/>
      </c>
      <c r="AL70" s="71"/>
      <c r="AM70" s="363" t="str">
        <f t="shared" si="5"/>
        <v/>
      </c>
      <c r="AN70" s="473" t="str">
        <f>TRIM(IF('3. Förpackningsdata'!N70="","",'3. Förpackningsdata'!N70))</f>
        <v/>
      </c>
      <c r="AO70" s="78" t="str">
        <f>IF(AQ70="","",IF('3. Förpackningsdata'!P70="","",'3. Förpackningsdata'!P70))</f>
        <v/>
      </c>
      <c r="AP70" s="29"/>
      <c r="AQ70" s="28" t="str">
        <f>IF('3. Förpackningsdata'!Q70="","",'3. Förpackningsdata'!Q70)</f>
        <v/>
      </c>
      <c r="AR70" s="26"/>
      <c r="AS70" s="26"/>
      <c r="AT70" s="26"/>
      <c r="AU70" s="26"/>
      <c r="AV70" s="26"/>
      <c r="AW70" s="364" t="str" cm="1">
        <f t="array" ref="AW70">_xlfn.IFS(AO70=Tabeller!$AJ$5,"P",AO70=Tabeller!$AJ$4,"L",AO70="","")</f>
        <v/>
      </c>
      <c r="AX70" s="29"/>
      <c r="AY70" s="362" t="str">
        <f t="shared" si="6"/>
        <v/>
      </c>
      <c r="AZ70" s="31" t="str">
        <f>TRIM(IF('3. Förpackningsdata'!R70="","",'3. Förpackningsdata'!R70))</f>
        <v/>
      </c>
      <c r="BA70" s="79" t="str">
        <f>IF(BC70="","",IF('3. Förpackningsdata'!T70="","",'3. Förpackningsdata'!T70))</f>
        <v/>
      </c>
      <c r="BB70" s="87"/>
      <c r="BC70" s="71" t="str">
        <f>IF('3. Förpackningsdata'!U70="","",'3. Förpackningsdata'!U70)</f>
        <v/>
      </c>
      <c r="BD70" s="87"/>
      <c r="BE70" s="87"/>
      <c r="BF70" s="87"/>
      <c r="BG70" s="87"/>
      <c r="BH70" s="87"/>
      <c r="BI70" s="148" t="str" cm="1">
        <f t="array" ref="BI70">_xlfn.IFS(BA70=Tabeller!$AJ$5,"P",BA70=Tabeller!$AJ$4,"L",BA70="","")</f>
        <v/>
      </c>
      <c r="BJ70" s="87"/>
      <c r="BK70" s="194" t="str">
        <f t="shared" si="7"/>
        <v/>
      </c>
      <c r="BL70" s="75" t="str">
        <f>TRIM(IF('3. Förpackningsdata'!V70="","",'3. Förpackningsdata'!V70))</f>
        <v/>
      </c>
    </row>
    <row r="71" spans="1:64" ht="15" x14ac:dyDescent="0.25">
      <c r="A71" s="73">
        <v>67</v>
      </c>
      <c r="B71" s="73" t="str">
        <f>'APH Kategorichef'!H71</f>
        <v>Välj…</v>
      </c>
      <c r="C71" s="73" t="str">
        <f>'APH Kategorichef'!J71</f>
        <v>Välj…</v>
      </c>
      <c r="D71" s="471">
        <f>'APH Kategorichef'!D71</f>
        <v>0</v>
      </c>
      <c r="E71" s="68" t="s">
        <v>184</v>
      </c>
      <c r="F71" s="68"/>
      <c r="G71" s="69">
        <v>1</v>
      </c>
      <c r="H71" s="581">
        <f>IF('APH Kategorichef'!J71=Tabeller!$AH$4,'3. Förpackningsdata'!F71,0)</f>
        <v>0</v>
      </c>
      <c r="I71" s="581">
        <f>'1. Artikeldata Grund'!K71</f>
        <v>0</v>
      </c>
      <c r="J71" s="581">
        <f>'1. Artikeldata Grund'!M71</f>
        <v>0</v>
      </c>
      <c r="K71" s="581">
        <f>'1. Artikeldata Grund'!L71</f>
        <v>0</v>
      </c>
      <c r="L71" s="81"/>
      <c r="M71" s="68" t="s">
        <v>186</v>
      </c>
      <c r="N71" s="69" t="str">
        <f>IF('APH Kategorichef'!W71="","",'APH Kategorichef'!W71)</f>
        <v/>
      </c>
      <c r="O71" s="70" t="s">
        <v>185</v>
      </c>
      <c r="P71" s="473" t="str">
        <f>TRIM('1. Artikeldata Grund'!D71)</f>
        <v/>
      </c>
      <c r="Q71" s="472" t="str">
        <f>IF(S71="","",IF('3. Förpackningsdata'!H71="","",'3. Förpackningsdata'!H71))</f>
        <v/>
      </c>
      <c r="R71" s="35"/>
      <c r="S71" s="28" t="str">
        <f>IF('3. Förpackningsdata'!I71="","",'3. Förpackningsdata'!I71)</f>
        <v/>
      </c>
      <c r="T71" s="26"/>
      <c r="U71" s="26"/>
      <c r="V71" s="26"/>
      <c r="W71" s="26"/>
      <c r="X71" s="26"/>
      <c r="Y71" s="364" t="str" cm="1">
        <f t="array" ref="Y71">IF(AC71&lt;&gt;Tabeller!$AI$4,_xlfn.IFS(Q71=Tabeller!$AI$3,"",Q71=Tabeller!$AL$4,"C",Q71=Tabeller!$AL$5,"L",Q71=Tabeller!$AL$6,"P",Q71="",""),"1")</f>
        <v/>
      </c>
      <c r="Z71" s="29"/>
      <c r="AA71" s="362" t="str">
        <f t="shared" si="4"/>
        <v/>
      </c>
      <c r="AB71" s="31" t="str">
        <f>TRIM(IF('3. Förpackningsdata'!J71="","",'3. Förpackningsdata'!J71))</f>
        <v/>
      </c>
      <c r="AC71" s="77" t="str">
        <f>IF(AE71="","",IF('3. Förpackningsdata'!L71="","",'3. Förpackningsdata'!L71))</f>
        <v/>
      </c>
      <c r="AD71" s="71"/>
      <c r="AE71" s="69" t="str">
        <f>IF('3. Förpackningsdata'!M71="","",'3. Förpackningsdata'!M71)</f>
        <v/>
      </c>
      <c r="AF71" s="81"/>
      <c r="AG71" s="81"/>
      <c r="AH71" s="81"/>
      <c r="AI71" s="81"/>
      <c r="AJ71" s="81"/>
      <c r="AK71" s="364" t="str" cm="1">
        <f t="array" ref="AK71">_xlfn.IFS(AC71=Tabeller!$AI$4,"C",AC71=Tabeller!$AI$5,"L",AC71=Tabeller!$AI$6,"P",AC71="","")</f>
        <v/>
      </c>
      <c r="AL71" s="71"/>
      <c r="AM71" s="363" t="str">
        <f t="shared" si="5"/>
        <v/>
      </c>
      <c r="AN71" s="473" t="str">
        <f>TRIM(IF('3. Förpackningsdata'!N71="","",'3. Förpackningsdata'!N71))</f>
        <v/>
      </c>
      <c r="AO71" s="78" t="str">
        <f>IF(AQ71="","",IF('3. Förpackningsdata'!P71="","",'3. Förpackningsdata'!P71))</f>
        <v/>
      </c>
      <c r="AP71" s="29"/>
      <c r="AQ71" s="28" t="str">
        <f>IF('3. Förpackningsdata'!Q71="","",'3. Förpackningsdata'!Q71)</f>
        <v/>
      </c>
      <c r="AR71" s="26"/>
      <c r="AS71" s="26"/>
      <c r="AT71" s="26"/>
      <c r="AU71" s="26"/>
      <c r="AV71" s="26"/>
      <c r="AW71" s="364" t="str" cm="1">
        <f t="array" ref="AW71">_xlfn.IFS(AO71=Tabeller!$AJ$5,"P",AO71=Tabeller!$AJ$4,"L",AO71="","")</f>
        <v/>
      </c>
      <c r="AX71" s="29"/>
      <c r="AY71" s="362" t="str">
        <f t="shared" si="6"/>
        <v/>
      </c>
      <c r="AZ71" s="31" t="str">
        <f>TRIM(IF('3. Förpackningsdata'!R71="","",'3. Förpackningsdata'!R71))</f>
        <v/>
      </c>
      <c r="BA71" s="79" t="str">
        <f>IF(BC71="","",IF('3. Förpackningsdata'!T71="","",'3. Förpackningsdata'!T71))</f>
        <v/>
      </c>
      <c r="BB71" s="87"/>
      <c r="BC71" s="71" t="str">
        <f>IF('3. Förpackningsdata'!U71="","",'3. Förpackningsdata'!U71)</f>
        <v/>
      </c>
      <c r="BD71" s="87"/>
      <c r="BE71" s="87"/>
      <c r="BF71" s="87"/>
      <c r="BG71" s="87"/>
      <c r="BH71" s="87"/>
      <c r="BI71" s="148" t="str" cm="1">
        <f t="array" ref="BI71">_xlfn.IFS(BA71=Tabeller!$AJ$5,"P",BA71=Tabeller!$AJ$4,"L",BA71="","")</f>
        <v/>
      </c>
      <c r="BJ71" s="87"/>
      <c r="BK71" s="194" t="str">
        <f t="shared" si="7"/>
        <v/>
      </c>
      <c r="BL71" s="75" t="str">
        <f>TRIM(IF('3. Förpackningsdata'!V71="","",'3. Förpackningsdata'!V71))</f>
        <v/>
      </c>
    </row>
    <row r="72" spans="1:64" ht="15" x14ac:dyDescent="0.25">
      <c r="A72" s="73">
        <v>68</v>
      </c>
      <c r="B72" s="73" t="str">
        <f>'APH Kategorichef'!H72</f>
        <v>Välj…</v>
      </c>
      <c r="C72" s="73" t="str">
        <f>'APH Kategorichef'!J72</f>
        <v>Välj…</v>
      </c>
      <c r="D72" s="471">
        <f>'APH Kategorichef'!D72</f>
        <v>0</v>
      </c>
      <c r="E72" s="68" t="s">
        <v>184</v>
      </c>
      <c r="F72" s="68"/>
      <c r="G72" s="69">
        <v>1</v>
      </c>
      <c r="H72" s="581">
        <f>IF('APH Kategorichef'!J72=Tabeller!$AH$4,'3. Förpackningsdata'!F72,0)</f>
        <v>0</v>
      </c>
      <c r="I72" s="581">
        <f>'1. Artikeldata Grund'!K72</f>
        <v>0</v>
      </c>
      <c r="J72" s="581">
        <f>'1. Artikeldata Grund'!M72</f>
        <v>0</v>
      </c>
      <c r="K72" s="581">
        <f>'1. Artikeldata Grund'!L72</f>
        <v>0</v>
      </c>
      <c r="L72" s="81"/>
      <c r="M72" s="68" t="s">
        <v>186</v>
      </c>
      <c r="N72" s="69" t="str">
        <f>IF('APH Kategorichef'!W72="","",'APH Kategorichef'!W72)</f>
        <v/>
      </c>
      <c r="O72" s="70" t="s">
        <v>185</v>
      </c>
      <c r="P72" s="473" t="str">
        <f>TRIM('1. Artikeldata Grund'!D72)</f>
        <v/>
      </c>
      <c r="Q72" s="472" t="str">
        <f>IF(S72="","",IF('3. Förpackningsdata'!H72="","",'3. Förpackningsdata'!H72))</f>
        <v/>
      </c>
      <c r="R72" s="35"/>
      <c r="S72" s="28" t="str">
        <f>IF('3. Förpackningsdata'!I72="","",'3. Förpackningsdata'!I72)</f>
        <v/>
      </c>
      <c r="T72" s="26"/>
      <c r="U72" s="26"/>
      <c r="V72" s="26"/>
      <c r="W72" s="26"/>
      <c r="X72" s="26"/>
      <c r="Y72" s="364" t="str" cm="1">
        <f t="array" ref="Y72">IF(AC72&lt;&gt;Tabeller!$AI$4,_xlfn.IFS(Q72=Tabeller!$AI$3,"",Q72=Tabeller!$AL$4,"C",Q72=Tabeller!$AL$5,"L",Q72=Tabeller!$AL$6,"P",Q72="",""),"1")</f>
        <v/>
      </c>
      <c r="Z72" s="29"/>
      <c r="AA72" s="362" t="str">
        <f t="shared" si="4"/>
        <v/>
      </c>
      <c r="AB72" s="31" t="str">
        <f>TRIM(IF('3. Förpackningsdata'!J72="","",'3. Förpackningsdata'!J72))</f>
        <v/>
      </c>
      <c r="AC72" s="77" t="str">
        <f>IF(AE72="","",IF('3. Förpackningsdata'!L72="","",'3. Förpackningsdata'!L72))</f>
        <v/>
      </c>
      <c r="AD72" s="71"/>
      <c r="AE72" s="69" t="str">
        <f>IF('3. Förpackningsdata'!M72="","",'3. Förpackningsdata'!M72)</f>
        <v/>
      </c>
      <c r="AF72" s="81"/>
      <c r="AG72" s="81"/>
      <c r="AH72" s="81"/>
      <c r="AI72" s="81"/>
      <c r="AJ72" s="81"/>
      <c r="AK72" s="364" t="str" cm="1">
        <f t="array" ref="AK72">_xlfn.IFS(AC72=Tabeller!$AI$4,"C",AC72=Tabeller!$AI$5,"L",AC72=Tabeller!$AI$6,"P",AC72="","")</f>
        <v/>
      </c>
      <c r="AL72" s="71"/>
      <c r="AM72" s="363" t="str">
        <f t="shared" si="5"/>
        <v/>
      </c>
      <c r="AN72" s="473" t="str">
        <f>TRIM(IF('3. Förpackningsdata'!N72="","",'3. Förpackningsdata'!N72))</f>
        <v/>
      </c>
      <c r="AO72" s="78" t="str">
        <f>IF(AQ72="","",IF('3. Förpackningsdata'!P72="","",'3. Förpackningsdata'!P72))</f>
        <v/>
      </c>
      <c r="AP72" s="29"/>
      <c r="AQ72" s="28" t="str">
        <f>IF('3. Förpackningsdata'!Q72="","",'3. Förpackningsdata'!Q72)</f>
        <v/>
      </c>
      <c r="AR72" s="26"/>
      <c r="AS72" s="26"/>
      <c r="AT72" s="26"/>
      <c r="AU72" s="26"/>
      <c r="AV72" s="26"/>
      <c r="AW72" s="364" t="str" cm="1">
        <f t="array" ref="AW72">_xlfn.IFS(AO72=Tabeller!$AJ$5,"P",AO72=Tabeller!$AJ$4,"L",AO72="","")</f>
        <v/>
      </c>
      <c r="AX72" s="29"/>
      <c r="AY72" s="362" t="str">
        <f t="shared" si="6"/>
        <v/>
      </c>
      <c r="AZ72" s="31" t="str">
        <f>TRIM(IF('3. Förpackningsdata'!R72="","",'3. Förpackningsdata'!R72))</f>
        <v/>
      </c>
      <c r="BA72" s="79" t="str">
        <f>IF(BC72="","",IF('3. Förpackningsdata'!T72="","",'3. Förpackningsdata'!T72))</f>
        <v/>
      </c>
      <c r="BB72" s="87"/>
      <c r="BC72" s="71" t="str">
        <f>IF('3. Förpackningsdata'!U72="","",'3. Förpackningsdata'!U72)</f>
        <v/>
      </c>
      <c r="BD72" s="87"/>
      <c r="BE72" s="87"/>
      <c r="BF72" s="87"/>
      <c r="BG72" s="87"/>
      <c r="BH72" s="87"/>
      <c r="BI72" s="148" t="str" cm="1">
        <f t="array" ref="BI72">_xlfn.IFS(BA72=Tabeller!$AJ$5,"P",BA72=Tabeller!$AJ$4,"L",BA72="","")</f>
        <v/>
      </c>
      <c r="BJ72" s="87"/>
      <c r="BK72" s="194" t="str">
        <f t="shared" si="7"/>
        <v/>
      </c>
      <c r="BL72" s="75" t="str">
        <f>TRIM(IF('3. Förpackningsdata'!V72="","",'3. Förpackningsdata'!V72))</f>
        <v/>
      </c>
    </row>
    <row r="73" spans="1:64" ht="15" x14ac:dyDescent="0.25">
      <c r="A73" s="73">
        <v>69</v>
      </c>
      <c r="B73" s="73" t="str">
        <f>'APH Kategorichef'!H73</f>
        <v>Välj…</v>
      </c>
      <c r="C73" s="73" t="str">
        <f>'APH Kategorichef'!J73</f>
        <v>Välj…</v>
      </c>
      <c r="D73" s="471">
        <f>'APH Kategorichef'!D73</f>
        <v>0</v>
      </c>
      <c r="E73" s="68" t="s">
        <v>184</v>
      </c>
      <c r="F73" s="68"/>
      <c r="G73" s="69">
        <v>1</v>
      </c>
      <c r="H73" s="581">
        <f>IF('APH Kategorichef'!J73=Tabeller!$AH$4,'3. Förpackningsdata'!F73,0)</f>
        <v>0</v>
      </c>
      <c r="I73" s="581">
        <f>'1. Artikeldata Grund'!K73</f>
        <v>0</v>
      </c>
      <c r="J73" s="581">
        <f>'1. Artikeldata Grund'!M73</f>
        <v>0</v>
      </c>
      <c r="K73" s="581">
        <f>'1. Artikeldata Grund'!L73</f>
        <v>0</v>
      </c>
      <c r="L73" s="81"/>
      <c r="M73" s="68" t="s">
        <v>186</v>
      </c>
      <c r="N73" s="69" t="str">
        <f>IF('APH Kategorichef'!W73="","",'APH Kategorichef'!W73)</f>
        <v/>
      </c>
      <c r="O73" s="70" t="s">
        <v>185</v>
      </c>
      <c r="P73" s="473" t="str">
        <f>TRIM('1. Artikeldata Grund'!D73)</f>
        <v/>
      </c>
      <c r="Q73" s="472" t="str">
        <f>IF(S73="","",IF('3. Förpackningsdata'!H73="","",'3. Förpackningsdata'!H73))</f>
        <v/>
      </c>
      <c r="R73" s="35"/>
      <c r="S73" s="28" t="str">
        <f>IF('3. Förpackningsdata'!I73="","",'3. Förpackningsdata'!I73)</f>
        <v/>
      </c>
      <c r="T73" s="26"/>
      <c r="U73" s="26"/>
      <c r="V73" s="26"/>
      <c r="W73" s="26"/>
      <c r="X73" s="26"/>
      <c r="Y73" s="364" t="str" cm="1">
        <f t="array" ref="Y73">IF(AC73&lt;&gt;Tabeller!$AI$4,_xlfn.IFS(Q73=Tabeller!$AI$3,"",Q73=Tabeller!$AL$4,"C",Q73=Tabeller!$AL$5,"L",Q73=Tabeller!$AL$6,"P",Q73="",""),"1")</f>
        <v/>
      </c>
      <c r="Z73" s="29"/>
      <c r="AA73" s="362" t="str">
        <f t="shared" si="4"/>
        <v/>
      </c>
      <c r="AB73" s="31" t="str">
        <f>TRIM(IF('3. Förpackningsdata'!J73="","",'3. Förpackningsdata'!J73))</f>
        <v/>
      </c>
      <c r="AC73" s="77" t="str">
        <f>IF(AE73="","",IF('3. Förpackningsdata'!L73="","",'3. Förpackningsdata'!L73))</f>
        <v/>
      </c>
      <c r="AD73" s="71"/>
      <c r="AE73" s="69" t="str">
        <f>IF('3. Förpackningsdata'!M73="","",'3. Förpackningsdata'!M73)</f>
        <v/>
      </c>
      <c r="AF73" s="81"/>
      <c r="AG73" s="81"/>
      <c r="AH73" s="81"/>
      <c r="AI73" s="81"/>
      <c r="AJ73" s="81"/>
      <c r="AK73" s="364" t="str" cm="1">
        <f t="array" ref="AK73">_xlfn.IFS(AC73=Tabeller!$AI$4,"C",AC73=Tabeller!$AI$5,"L",AC73=Tabeller!$AI$6,"P",AC73="","")</f>
        <v/>
      </c>
      <c r="AL73" s="71"/>
      <c r="AM73" s="363" t="str">
        <f t="shared" si="5"/>
        <v/>
      </c>
      <c r="AN73" s="473" t="str">
        <f>TRIM(IF('3. Förpackningsdata'!N73="","",'3. Förpackningsdata'!N73))</f>
        <v/>
      </c>
      <c r="AO73" s="78" t="str">
        <f>IF(AQ73="","",IF('3. Förpackningsdata'!P73="","",'3. Förpackningsdata'!P73))</f>
        <v/>
      </c>
      <c r="AP73" s="29"/>
      <c r="AQ73" s="28" t="str">
        <f>IF('3. Förpackningsdata'!Q73="","",'3. Förpackningsdata'!Q73)</f>
        <v/>
      </c>
      <c r="AR73" s="26"/>
      <c r="AS73" s="26"/>
      <c r="AT73" s="26"/>
      <c r="AU73" s="26"/>
      <c r="AV73" s="26"/>
      <c r="AW73" s="364" t="str" cm="1">
        <f t="array" ref="AW73">_xlfn.IFS(AO73=Tabeller!$AJ$5,"P",AO73=Tabeller!$AJ$4,"L",AO73="","")</f>
        <v/>
      </c>
      <c r="AX73" s="29"/>
      <c r="AY73" s="362" t="str">
        <f t="shared" si="6"/>
        <v/>
      </c>
      <c r="AZ73" s="31" t="str">
        <f>TRIM(IF('3. Förpackningsdata'!R73="","",'3. Förpackningsdata'!R73))</f>
        <v/>
      </c>
      <c r="BA73" s="79" t="str">
        <f>IF(BC73="","",IF('3. Förpackningsdata'!T73="","",'3. Förpackningsdata'!T73))</f>
        <v/>
      </c>
      <c r="BB73" s="87"/>
      <c r="BC73" s="71" t="str">
        <f>IF('3. Förpackningsdata'!U73="","",'3. Förpackningsdata'!U73)</f>
        <v/>
      </c>
      <c r="BD73" s="87"/>
      <c r="BE73" s="87"/>
      <c r="BF73" s="87"/>
      <c r="BG73" s="87"/>
      <c r="BH73" s="87"/>
      <c r="BI73" s="148" t="str" cm="1">
        <f t="array" ref="BI73">_xlfn.IFS(BA73=Tabeller!$AJ$5,"P",BA73=Tabeller!$AJ$4,"L",BA73="","")</f>
        <v/>
      </c>
      <c r="BJ73" s="87"/>
      <c r="BK73" s="194" t="str">
        <f t="shared" si="7"/>
        <v/>
      </c>
      <c r="BL73" s="75" t="str">
        <f>TRIM(IF('3. Förpackningsdata'!V73="","",'3. Förpackningsdata'!V73))</f>
        <v/>
      </c>
    </row>
    <row r="74" spans="1:64" ht="15" x14ac:dyDescent="0.25">
      <c r="A74" s="73">
        <v>70</v>
      </c>
      <c r="B74" s="73" t="str">
        <f>'APH Kategorichef'!H74</f>
        <v>Välj…</v>
      </c>
      <c r="C74" s="73" t="str">
        <f>'APH Kategorichef'!J74</f>
        <v>Välj…</v>
      </c>
      <c r="D74" s="471">
        <f>'APH Kategorichef'!D74</f>
        <v>0</v>
      </c>
      <c r="E74" s="68" t="s">
        <v>184</v>
      </c>
      <c r="F74" s="68"/>
      <c r="G74" s="69">
        <v>1</v>
      </c>
      <c r="H74" s="581">
        <f>IF('APH Kategorichef'!J74=Tabeller!$AH$4,'3. Förpackningsdata'!F74,0)</f>
        <v>0</v>
      </c>
      <c r="I74" s="581">
        <f>'1. Artikeldata Grund'!K74</f>
        <v>0</v>
      </c>
      <c r="J74" s="581">
        <f>'1. Artikeldata Grund'!M74</f>
        <v>0</v>
      </c>
      <c r="K74" s="581">
        <f>'1. Artikeldata Grund'!L74</f>
        <v>0</v>
      </c>
      <c r="L74" s="81"/>
      <c r="M74" s="68" t="s">
        <v>186</v>
      </c>
      <c r="N74" s="69" t="str">
        <f>IF('APH Kategorichef'!W74="","",'APH Kategorichef'!W74)</f>
        <v/>
      </c>
      <c r="O74" s="70" t="s">
        <v>185</v>
      </c>
      <c r="P74" s="473" t="str">
        <f>TRIM('1. Artikeldata Grund'!D74)</f>
        <v/>
      </c>
      <c r="Q74" s="472" t="str">
        <f>IF(S74="","",IF('3. Förpackningsdata'!H74="","",'3. Förpackningsdata'!H74))</f>
        <v/>
      </c>
      <c r="R74" s="35"/>
      <c r="S74" s="28" t="str">
        <f>IF('3. Förpackningsdata'!I74="","",'3. Förpackningsdata'!I74)</f>
        <v/>
      </c>
      <c r="T74" s="26"/>
      <c r="U74" s="26"/>
      <c r="V74" s="26"/>
      <c r="W74" s="26"/>
      <c r="X74" s="26"/>
      <c r="Y74" s="364" t="str" cm="1">
        <f t="array" ref="Y74">IF(AC74&lt;&gt;Tabeller!$AI$4,_xlfn.IFS(Q74=Tabeller!$AI$3,"",Q74=Tabeller!$AL$4,"C",Q74=Tabeller!$AL$5,"L",Q74=Tabeller!$AL$6,"P",Q74="",""),"1")</f>
        <v/>
      </c>
      <c r="Z74" s="29"/>
      <c r="AA74" s="362" t="str">
        <f t="shared" si="4"/>
        <v/>
      </c>
      <c r="AB74" s="31" t="str">
        <f>TRIM(IF('3. Förpackningsdata'!J74="","",'3. Förpackningsdata'!J74))</f>
        <v/>
      </c>
      <c r="AC74" s="77" t="str">
        <f>IF(AE74="","",IF('3. Förpackningsdata'!L74="","",'3. Förpackningsdata'!L74))</f>
        <v/>
      </c>
      <c r="AD74" s="71"/>
      <c r="AE74" s="69" t="str">
        <f>IF('3. Förpackningsdata'!M74="","",'3. Förpackningsdata'!M74)</f>
        <v/>
      </c>
      <c r="AF74" s="81"/>
      <c r="AG74" s="81"/>
      <c r="AH74" s="81"/>
      <c r="AI74" s="81"/>
      <c r="AJ74" s="81"/>
      <c r="AK74" s="364" t="str" cm="1">
        <f t="array" ref="AK74">_xlfn.IFS(AC74=Tabeller!$AI$4,"C",AC74=Tabeller!$AI$5,"L",AC74=Tabeller!$AI$6,"P",AC74="","")</f>
        <v/>
      </c>
      <c r="AL74" s="71"/>
      <c r="AM74" s="363" t="str">
        <f t="shared" si="5"/>
        <v/>
      </c>
      <c r="AN74" s="473" t="str">
        <f>TRIM(IF('3. Förpackningsdata'!N74="","",'3. Förpackningsdata'!N74))</f>
        <v/>
      </c>
      <c r="AO74" s="78" t="str">
        <f>IF(AQ74="","",IF('3. Förpackningsdata'!P74="","",'3. Förpackningsdata'!P74))</f>
        <v/>
      </c>
      <c r="AP74" s="29"/>
      <c r="AQ74" s="28" t="str">
        <f>IF('3. Förpackningsdata'!Q74="","",'3. Förpackningsdata'!Q74)</f>
        <v/>
      </c>
      <c r="AR74" s="26"/>
      <c r="AS74" s="26"/>
      <c r="AT74" s="26"/>
      <c r="AU74" s="26"/>
      <c r="AV74" s="26"/>
      <c r="AW74" s="364" t="str" cm="1">
        <f t="array" ref="AW74">_xlfn.IFS(AO74=Tabeller!$AJ$5,"P",AO74=Tabeller!$AJ$4,"L",AO74="","")</f>
        <v/>
      </c>
      <c r="AX74" s="29"/>
      <c r="AY74" s="362" t="str">
        <f t="shared" si="6"/>
        <v/>
      </c>
      <c r="AZ74" s="31" t="str">
        <f>TRIM(IF('3. Förpackningsdata'!R74="","",'3. Förpackningsdata'!R74))</f>
        <v/>
      </c>
      <c r="BA74" s="79" t="str">
        <f>IF(BC74="","",IF('3. Förpackningsdata'!T74="","",'3. Förpackningsdata'!T74))</f>
        <v/>
      </c>
      <c r="BB74" s="87"/>
      <c r="BC74" s="71" t="str">
        <f>IF('3. Förpackningsdata'!U74="","",'3. Förpackningsdata'!U74)</f>
        <v/>
      </c>
      <c r="BD74" s="87"/>
      <c r="BE74" s="87"/>
      <c r="BF74" s="87"/>
      <c r="BG74" s="87"/>
      <c r="BH74" s="87"/>
      <c r="BI74" s="148" t="str" cm="1">
        <f t="array" ref="BI74">_xlfn.IFS(BA74=Tabeller!$AJ$5,"P",BA74=Tabeller!$AJ$4,"L",BA74="","")</f>
        <v/>
      </c>
      <c r="BJ74" s="87"/>
      <c r="BK74" s="194" t="str">
        <f t="shared" si="7"/>
        <v/>
      </c>
      <c r="BL74" s="75" t="str">
        <f>TRIM(IF('3. Förpackningsdata'!V74="","",'3. Förpackningsdata'!V74))</f>
        <v/>
      </c>
    </row>
    <row r="75" spans="1:64" ht="15" x14ac:dyDescent="0.25">
      <c r="A75" s="73">
        <v>71</v>
      </c>
      <c r="B75" s="73" t="str">
        <f>'APH Kategorichef'!H75</f>
        <v>Välj…</v>
      </c>
      <c r="C75" s="73" t="str">
        <f>'APH Kategorichef'!J75</f>
        <v>Välj…</v>
      </c>
      <c r="D75" s="471">
        <f>'APH Kategorichef'!D75</f>
        <v>0</v>
      </c>
      <c r="E75" s="68" t="s">
        <v>184</v>
      </c>
      <c r="F75" s="68"/>
      <c r="G75" s="69">
        <v>1</v>
      </c>
      <c r="H75" s="581">
        <f>IF('APH Kategorichef'!J75=Tabeller!$AH$4,'3. Förpackningsdata'!F75,0)</f>
        <v>0</v>
      </c>
      <c r="I75" s="581">
        <f>'1. Artikeldata Grund'!K75</f>
        <v>0</v>
      </c>
      <c r="J75" s="581">
        <f>'1. Artikeldata Grund'!M75</f>
        <v>0</v>
      </c>
      <c r="K75" s="581">
        <f>'1. Artikeldata Grund'!L75</f>
        <v>0</v>
      </c>
      <c r="L75" s="81"/>
      <c r="M75" s="68" t="s">
        <v>186</v>
      </c>
      <c r="N75" s="69" t="str">
        <f>IF('APH Kategorichef'!W75="","",'APH Kategorichef'!W75)</f>
        <v/>
      </c>
      <c r="O75" s="70" t="s">
        <v>185</v>
      </c>
      <c r="P75" s="473" t="str">
        <f>TRIM('1. Artikeldata Grund'!D75)</f>
        <v/>
      </c>
      <c r="Q75" s="472" t="str">
        <f>IF(S75="","",IF('3. Förpackningsdata'!H75="","",'3. Förpackningsdata'!H75))</f>
        <v/>
      </c>
      <c r="R75" s="35"/>
      <c r="S75" s="28" t="str">
        <f>IF('3. Förpackningsdata'!I75="","",'3. Förpackningsdata'!I75)</f>
        <v/>
      </c>
      <c r="T75" s="26"/>
      <c r="U75" s="26"/>
      <c r="V75" s="26"/>
      <c r="W75" s="26"/>
      <c r="X75" s="26"/>
      <c r="Y75" s="364" t="str" cm="1">
        <f t="array" ref="Y75">IF(AC75&lt;&gt;Tabeller!$AI$4,_xlfn.IFS(Q75=Tabeller!$AI$3,"",Q75=Tabeller!$AL$4,"C",Q75=Tabeller!$AL$5,"L",Q75=Tabeller!$AL$6,"P",Q75="",""),"1")</f>
        <v/>
      </c>
      <c r="Z75" s="29"/>
      <c r="AA75" s="362" t="str">
        <f t="shared" si="4"/>
        <v/>
      </c>
      <c r="AB75" s="31" t="str">
        <f>TRIM(IF('3. Förpackningsdata'!J75="","",'3. Förpackningsdata'!J75))</f>
        <v/>
      </c>
      <c r="AC75" s="77" t="str">
        <f>IF(AE75="","",IF('3. Förpackningsdata'!L75="","",'3. Förpackningsdata'!L75))</f>
        <v/>
      </c>
      <c r="AD75" s="71"/>
      <c r="AE75" s="69" t="str">
        <f>IF('3. Förpackningsdata'!M75="","",'3. Förpackningsdata'!M75)</f>
        <v/>
      </c>
      <c r="AF75" s="81"/>
      <c r="AG75" s="81"/>
      <c r="AH75" s="81"/>
      <c r="AI75" s="81"/>
      <c r="AJ75" s="81"/>
      <c r="AK75" s="364" t="str" cm="1">
        <f t="array" ref="AK75">_xlfn.IFS(AC75=Tabeller!$AI$4,"C",AC75=Tabeller!$AI$5,"L",AC75=Tabeller!$AI$6,"P",AC75="","")</f>
        <v/>
      </c>
      <c r="AL75" s="71"/>
      <c r="AM75" s="363" t="str">
        <f t="shared" si="5"/>
        <v/>
      </c>
      <c r="AN75" s="473" t="str">
        <f>TRIM(IF('3. Förpackningsdata'!N75="","",'3. Förpackningsdata'!N75))</f>
        <v/>
      </c>
      <c r="AO75" s="78" t="str">
        <f>IF(AQ75="","",IF('3. Förpackningsdata'!P75="","",'3. Förpackningsdata'!P75))</f>
        <v/>
      </c>
      <c r="AP75" s="29"/>
      <c r="AQ75" s="28" t="str">
        <f>IF('3. Förpackningsdata'!Q75="","",'3. Förpackningsdata'!Q75)</f>
        <v/>
      </c>
      <c r="AR75" s="26"/>
      <c r="AS75" s="26"/>
      <c r="AT75" s="26"/>
      <c r="AU75" s="26"/>
      <c r="AV75" s="26"/>
      <c r="AW75" s="364" t="str" cm="1">
        <f t="array" ref="AW75">_xlfn.IFS(AO75=Tabeller!$AJ$5,"P",AO75=Tabeller!$AJ$4,"L",AO75="","")</f>
        <v/>
      </c>
      <c r="AX75" s="29"/>
      <c r="AY75" s="362" t="str">
        <f t="shared" si="6"/>
        <v/>
      </c>
      <c r="AZ75" s="31" t="str">
        <f>TRIM(IF('3. Förpackningsdata'!R75="","",'3. Förpackningsdata'!R75))</f>
        <v/>
      </c>
      <c r="BA75" s="79" t="str">
        <f>IF(BC75="","",IF('3. Förpackningsdata'!T75="","",'3. Förpackningsdata'!T75))</f>
        <v/>
      </c>
      <c r="BB75" s="87"/>
      <c r="BC75" s="71" t="str">
        <f>IF('3. Förpackningsdata'!U75="","",'3. Förpackningsdata'!U75)</f>
        <v/>
      </c>
      <c r="BD75" s="87"/>
      <c r="BE75" s="87"/>
      <c r="BF75" s="87"/>
      <c r="BG75" s="87"/>
      <c r="BH75" s="87"/>
      <c r="BI75" s="148" t="str" cm="1">
        <f t="array" ref="BI75">_xlfn.IFS(BA75=Tabeller!$AJ$5,"P",BA75=Tabeller!$AJ$4,"L",BA75="","")</f>
        <v/>
      </c>
      <c r="BJ75" s="87"/>
      <c r="BK75" s="194" t="str">
        <f t="shared" si="7"/>
        <v/>
      </c>
      <c r="BL75" s="75" t="str">
        <f>TRIM(IF('3. Förpackningsdata'!V75="","",'3. Förpackningsdata'!V75))</f>
        <v/>
      </c>
    </row>
    <row r="76" spans="1:64" ht="15" x14ac:dyDescent="0.25">
      <c r="A76" s="73">
        <v>72</v>
      </c>
      <c r="B76" s="73" t="str">
        <f>'APH Kategorichef'!H76</f>
        <v>Välj…</v>
      </c>
      <c r="C76" s="73" t="str">
        <f>'APH Kategorichef'!J76</f>
        <v>Välj…</v>
      </c>
      <c r="D76" s="471">
        <f>'APH Kategorichef'!D76</f>
        <v>0</v>
      </c>
      <c r="E76" s="68" t="s">
        <v>184</v>
      </c>
      <c r="F76" s="68"/>
      <c r="G76" s="69">
        <v>1</v>
      </c>
      <c r="H76" s="581">
        <f>IF('APH Kategorichef'!J76=Tabeller!$AH$4,'3. Förpackningsdata'!F76,0)</f>
        <v>0</v>
      </c>
      <c r="I76" s="581">
        <f>'1. Artikeldata Grund'!K76</f>
        <v>0</v>
      </c>
      <c r="J76" s="581">
        <f>'1. Artikeldata Grund'!M76</f>
        <v>0</v>
      </c>
      <c r="K76" s="581">
        <f>'1. Artikeldata Grund'!L76</f>
        <v>0</v>
      </c>
      <c r="L76" s="81"/>
      <c r="M76" s="68" t="s">
        <v>186</v>
      </c>
      <c r="N76" s="69" t="str">
        <f>IF('APH Kategorichef'!W76="","",'APH Kategorichef'!W76)</f>
        <v/>
      </c>
      <c r="O76" s="70" t="s">
        <v>185</v>
      </c>
      <c r="P76" s="473" t="str">
        <f>TRIM('1. Artikeldata Grund'!D76)</f>
        <v/>
      </c>
      <c r="Q76" s="472" t="str">
        <f>IF(S76="","",IF('3. Förpackningsdata'!H76="","",'3. Förpackningsdata'!H76))</f>
        <v/>
      </c>
      <c r="R76" s="35"/>
      <c r="S76" s="28" t="str">
        <f>IF('3. Förpackningsdata'!I76="","",'3. Förpackningsdata'!I76)</f>
        <v/>
      </c>
      <c r="T76" s="26"/>
      <c r="U76" s="26"/>
      <c r="V76" s="26"/>
      <c r="W76" s="26"/>
      <c r="X76" s="26"/>
      <c r="Y76" s="364" t="str" cm="1">
        <f t="array" ref="Y76">IF(AC76&lt;&gt;Tabeller!$AI$4,_xlfn.IFS(Q76=Tabeller!$AI$3,"",Q76=Tabeller!$AL$4,"C",Q76=Tabeller!$AL$5,"L",Q76=Tabeller!$AL$6,"P",Q76="",""),"1")</f>
        <v/>
      </c>
      <c r="Z76" s="29"/>
      <c r="AA76" s="362" t="str">
        <f t="shared" si="4"/>
        <v/>
      </c>
      <c r="AB76" s="31" t="str">
        <f>TRIM(IF('3. Förpackningsdata'!J76="","",'3. Förpackningsdata'!J76))</f>
        <v/>
      </c>
      <c r="AC76" s="77" t="str">
        <f>IF(AE76="","",IF('3. Förpackningsdata'!L76="","",'3. Förpackningsdata'!L76))</f>
        <v/>
      </c>
      <c r="AD76" s="71"/>
      <c r="AE76" s="69" t="str">
        <f>IF('3. Förpackningsdata'!M76="","",'3. Förpackningsdata'!M76)</f>
        <v/>
      </c>
      <c r="AF76" s="81"/>
      <c r="AG76" s="81"/>
      <c r="AH76" s="81"/>
      <c r="AI76" s="81"/>
      <c r="AJ76" s="81"/>
      <c r="AK76" s="364" t="str" cm="1">
        <f t="array" ref="AK76">_xlfn.IFS(AC76=Tabeller!$AI$4,"C",AC76=Tabeller!$AI$5,"L",AC76=Tabeller!$AI$6,"P",AC76="","")</f>
        <v/>
      </c>
      <c r="AL76" s="71"/>
      <c r="AM76" s="363" t="str">
        <f t="shared" si="5"/>
        <v/>
      </c>
      <c r="AN76" s="473" t="str">
        <f>TRIM(IF('3. Förpackningsdata'!N76="","",'3. Förpackningsdata'!N76))</f>
        <v/>
      </c>
      <c r="AO76" s="78" t="str">
        <f>IF(AQ76="","",IF('3. Förpackningsdata'!P76="","",'3. Förpackningsdata'!P76))</f>
        <v/>
      </c>
      <c r="AP76" s="29"/>
      <c r="AQ76" s="28" t="str">
        <f>IF('3. Förpackningsdata'!Q76="","",'3. Förpackningsdata'!Q76)</f>
        <v/>
      </c>
      <c r="AR76" s="26"/>
      <c r="AS76" s="26"/>
      <c r="AT76" s="26"/>
      <c r="AU76" s="26"/>
      <c r="AV76" s="26"/>
      <c r="AW76" s="364" t="str" cm="1">
        <f t="array" ref="AW76">_xlfn.IFS(AO76=Tabeller!$AJ$5,"P",AO76=Tabeller!$AJ$4,"L",AO76="","")</f>
        <v/>
      </c>
      <c r="AX76" s="29"/>
      <c r="AY76" s="362" t="str">
        <f t="shared" si="6"/>
        <v/>
      </c>
      <c r="AZ76" s="31" t="str">
        <f>TRIM(IF('3. Förpackningsdata'!R76="","",'3. Förpackningsdata'!R76))</f>
        <v/>
      </c>
      <c r="BA76" s="79" t="str">
        <f>IF(BC76="","",IF('3. Förpackningsdata'!T76="","",'3. Förpackningsdata'!T76))</f>
        <v/>
      </c>
      <c r="BB76" s="87"/>
      <c r="BC76" s="71" t="str">
        <f>IF('3. Förpackningsdata'!U76="","",'3. Förpackningsdata'!U76)</f>
        <v/>
      </c>
      <c r="BD76" s="87"/>
      <c r="BE76" s="87"/>
      <c r="BF76" s="87"/>
      <c r="BG76" s="87"/>
      <c r="BH76" s="87"/>
      <c r="BI76" s="148" t="str" cm="1">
        <f t="array" ref="BI76">_xlfn.IFS(BA76=Tabeller!$AJ$5,"P",BA76=Tabeller!$AJ$4,"L",BA76="","")</f>
        <v/>
      </c>
      <c r="BJ76" s="87"/>
      <c r="BK76" s="194" t="str">
        <f t="shared" si="7"/>
        <v/>
      </c>
      <c r="BL76" s="75" t="str">
        <f>TRIM(IF('3. Förpackningsdata'!V76="","",'3. Förpackningsdata'!V76))</f>
        <v/>
      </c>
    </row>
    <row r="77" spans="1:64" ht="15" x14ac:dyDescent="0.25">
      <c r="A77" s="73">
        <v>73</v>
      </c>
      <c r="B77" s="73" t="str">
        <f>'APH Kategorichef'!H77</f>
        <v>Välj…</v>
      </c>
      <c r="C77" s="73" t="str">
        <f>'APH Kategorichef'!J77</f>
        <v>Välj…</v>
      </c>
      <c r="D77" s="471">
        <f>'APH Kategorichef'!D77</f>
        <v>0</v>
      </c>
      <c r="E77" s="68" t="s">
        <v>184</v>
      </c>
      <c r="F77" s="68"/>
      <c r="G77" s="69">
        <v>1</v>
      </c>
      <c r="H77" s="581">
        <f>IF('APH Kategorichef'!J77=Tabeller!$AH$4,'3. Förpackningsdata'!F77,0)</f>
        <v>0</v>
      </c>
      <c r="I77" s="581">
        <f>'1. Artikeldata Grund'!K77</f>
        <v>0</v>
      </c>
      <c r="J77" s="581">
        <f>'1. Artikeldata Grund'!M77</f>
        <v>0</v>
      </c>
      <c r="K77" s="581">
        <f>'1. Artikeldata Grund'!L77</f>
        <v>0</v>
      </c>
      <c r="L77" s="81"/>
      <c r="M77" s="68" t="s">
        <v>186</v>
      </c>
      <c r="N77" s="69" t="str">
        <f>IF('APH Kategorichef'!W77="","",'APH Kategorichef'!W77)</f>
        <v/>
      </c>
      <c r="O77" s="70" t="s">
        <v>185</v>
      </c>
      <c r="P77" s="473" t="str">
        <f>TRIM('1. Artikeldata Grund'!D77)</f>
        <v/>
      </c>
      <c r="Q77" s="472" t="str">
        <f>IF(S77="","",IF('3. Förpackningsdata'!H77="","",'3. Förpackningsdata'!H77))</f>
        <v/>
      </c>
      <c r="R77" s="35"/>
      <c r="S77" s="28" t="str">
        <f>IF('3. Förpackningsdata'!I77="","",'3. Förpackningsdata'!I77)</f>
        <v/>
      </c>
      <c r="T77" s="26"/>
      <c r="U77" s="26"/>
      <c r="V77" s="26"/>
      <c r="W77" s="26"/>
      <c r="X77" s="26"/>
      <c r="Y77" s="364" t="str" cm="1">
        <f t="array" ref="Y77">IF(AC77&lt;&gt;Tabeller!$AI$4,_xlfn.IFS(Q77=Tabeller!$AI$3,"",Q77=Tabeller!$AL$4,"C",Q77=Tabeller!$AL$5,"L",Q77=Tabeller!$AL$6,"P",Q77="",""),"1")</f>
        <v/>
      </c>
      <c r="Z77" s="29"/>
      <c r="AA77" s="362" t="str">
        <f t="shared" si="4"/>
        <v/>
      </c>
      <c r="AB77" s="31" t="str">
        <f>TRIM(IF('3. Förpackningsdata'!J77="","",'3. Förpackningsdata'!J77))</f>
        <v/>
      </c>
      <c r="AC77" s="77" t="str">
        <f>IF(AE77="","",IF('3. Förpackningsdata'!L77="","",'3. Förpackningsdata'!L77))</f>
        <v/>
      </c>
      <c r="AD77" s="71"/>
      <c r="AE77" s="69" t="str">
        <f>IF('3. Förpackningsdata'!M77="","",'3. Förpackningsdata'!M77)</f>
        <v/>
      </c>
      <c r="AF77" s="81"/>
      <c r="AG77" s="81"/>
      <c r="AH77" s="81"/>
      <c r="AI77" s="81"/>
      <c r="AJ77" s="81"/>
      <c r="AK77" s="364" t="str" cm="1">
        <f t="array" ref="AK77">_xlfn.IFS(AC77=Tabeller!$AI$4,"C",AC77=Tabeller!$AI$5,"L",AC77=Tabeller!$AI$6,"P",AC77="","")</f>
        <v/>
      </c>
      <c r="AL77" s="71"/>
      <c r="AM77" s="363" t="str">
        <f t="shared" si="5"/>
        <v/>
      </c>
      <c r="AN77" s="473" t="str">
        <f>TRIM(IF('3. Förpackningsdata'!N77="","",'3. Förpackningsdata'!N77))</f>
        <v/>
      </c>
      <c r="AO77" s="78" t="str">
        <f>IF(AQ77="","",IF('3. Förpackningsdata'!P77="","",'3. Förpackningsdata'!P77))</f>
        <v/>
      </c>
      <c r="AP77" s="29"/>
      <c r="AQ77" s="28" t="str">
        <f>IF('3. Förpackningsdata'!Q77="","",'3. Förpackningsdata'!Q77)</f>
        <v/>
      </c>
      <c r="AR77" s="26"/>
      <c r="AS77" s="26"/>
      <c r="AT77" s="26"/>
      <c r="AU77" s="26"/>
      <c r="AV77" s="26"/>
      <c r="AW77" s="364" t="str" cm="1">
        <f t="array" ref="AW77">_xlfn.IFS(AO77=Tabeller!$AJ$5,"P",AO77=Tabeller!$AJ$4,"L",AO77="","")</f>
        <v/>
      </c>
      <c r="AX77" s="29"/>
      <c r="AY77" s="362" t="str">
        <f t="shared" si="6"/>
        <v/>
      </c>
      <c r="AZ77" s="31" t="str">
        <f>TRIM(IF('3. Förpackningsdata'!R77="","",'3. Förpackningsdata'!R77))</f>
        <v/>
      </c>
      <c r="BA77" s="79" t="str">
        <f>IF(BC77="","",IF('3. Förpackningsdata'!T77="","",'3. Förpackningsdata'!T77))</f>
        <v/>
      </c>
      <c r="BB77" s="87"/>
      <c r="BC77" s="71" t="str">
        <f>IF('3. Förpackningsdata'!U77="","",'3. Förpackningsdata'!U77)</f>
        <v/>
      </c>
      <c r="BD77" s="87"/>
      <c r="BE77" s="87"/>
      <c r="BF77" s="87"/>
      <c r="BG77" s="87"/>
      <c r="BH77" s="87"/>
      <c r="BI77" s="148" t="str" cm="1">
        <f t="array" ref="BI77">_xlfn.IFS(BA77=Tabeller!$AJ$5,"P",BA77=Tabeller!$AJ$4,"L",BA77="","")</f>
        <v/>
      </c>
      <c r="BJ77" s="87"/>
      <c r="BK77" s="194" t="str">
        <f t="shared" si="7"/>
        <v/>
      </c>
      <c r="BL77" s="75" t="str">
        <f>TRIM(IF('3. Förpackningsdata'!V77="","",'3. Förpackningsdata'!V77))</f>
        <v/>
      </c>
    </row>
    <row r="78" spans="1:64" ht="15" x14ac:dyDescent="0.25">
      <c r="A78" s="73">
        <v>74</v>
      </c>
      <c r="B78" s="73" t="str">
        <f>'APH Kategorichef'!H78</f>
        <v>Välj…</v>
      </c>
      <c r="C78" s="73" t="str">
        <f>'APH Kategorichef'!J78</f>
        <v>Välj…</v>
      </c>
      <c r="D78" s="471">
        <f>'APH Kategorichef'!D78</f>
        <v>0</v>
      </c>
      <c r="E78" s="68" t="s">
        <v>184</v>
      </c>
      <c r="F78" s="68"/>
      <c r="G78" s="69">
        <v>1</v>
      </c>
      <c r="H78" s="581">
        <f>IF('APH Kategorichef'!J78=Tabeller!$AH$4,'3. Förpackningsdata'!F78,0)</f>
        <v>0</v>
      </c>
      <c r="I78" s="581">
        <f>'1. Artikeldata Grund'!K78</f>
        <v>0</v>
      </c>
      <c r="J78" s="581">
        <f>'1. Artikeldata Grund'!M78</f>
        <v>0</v>
      </c>
      <c r="K78" s="581">
        <f>'1. Artikeldata Grund'!L78</f>
        <v>0</v>
      </c>
      <c r="L78" s="81"/>
      <c r="M78" s="68" t="s">
        <v>186</v>
      </c>
      <c r="N78" s="69" t="str">
        <f>IF('APH Kategorichef'!W78="","",'APH Kategorichef'!W78)</f>
        <v/>
      </c>
      <c r="O78" s="70" t="s">
        <v>185</v>
      </c>
      <c r="P78" s="473" t="str">
        <f>TRIM('1. Artikeldata Grund'!D78)</f>
        <v/>
      </c>
      <c r="Q78" s="472" t="str">
        <f>IF(S78="","",IF('3. Förpackningsdata'!H78="","",'3. Förpackningsdata'!H78))</f>
        <v/>
      </c>
      <c r="R78" s="35"/>
      <c r="S78" s="28" t="str">
        <f>IF('3. Förpackningsdata'!I78="","",'3. Förpackningsdata'!I78)</f>
        <v/>
      </c>
      <c r="T78" s="26"/>
      <c r="U78" s="26"/>
      <c r="V78" s="26"/>
      <c r="W78" s="26"/>
      <c r="X78" s="26"/>
      <c r="Y78" s="364" t="str" cm="1">
        <f t="array" ref="Y78">IF(AC78&lt;&gt;Tabeller!$AI$4,_xlfn.IFS(Q78=Tabeller!$AI$3,"",Q78=Tabeller!$AL$4,"C",Q78=Tabeller!$AL$5,"L",Q78=Tabeller!$AL$6,"P",Q78="",""),"1")</f>
        <v/>
      </c>
      <c r="Z78" s="29"/>
      <c r="AA78" s="362" t="str">
        <f t="shared" si="4"/>
        <v/>
      </c>
      <c r="AB78" s="31" t="str">
        <f>TRIM(IF('3. Förpackningsdata'!J78="","",'3. Förpackningsdata'!J78))</f>
        <v/>
      </c>
      <c r="AC78" s="77" t="str">
        <f>IF(AE78="","",IF('3. Förpackningsdata'!L78="","",'3. Förpackningsdata'!L78))</f>
        <v/>
      </c>
      <c r="AD78" s="71"/>
      <c r="AE78" s="69" t="str">
        <f>IF('3. Förpackningsdata'!M78="","",'3. Förpackningsdata'!M78)</f>
        <v/>
      </c>
      <c r="AF78" s="81"/>
      <c r="AG78" s="81"/>
      <c r="AH78" s="81"/>
      <c r="AI78" s="81"/>
      <c r="AJ78" s="81"/>
      <c r="AK78" s="364" t="str" cm="1">
        <f t="array" ref="AK78">_xlfn.IFS(AC78=Tabeller!$AI$4,"C",AC78=Tabeller!$AI$5,"L",AC78=Tabeller!$AI$6,"P",AC78="","")</f>
        <v/>
      </c>
      <c r="AL78" s="71"/>
      <c r="AM78" s="363" t="str">
        <f t="shared" si="5"/>
        <v/>
      </c>
      <c r="AN78" s="473" t="str">
        <f>TRIM(IF('3. Förpackningsdata'!N78="","",'3. Förpackningsdata'!N78))</f>
        <v/>
      </c>
      <c r="AO78" s="78" t="str">
        <f>IF(AQ78="","",IF('3. Förpackningsdata'!P78="","",'3. Förpackningsdata'!P78))</f>
        <v/>
      </c>
      <c r="AP78" s="29"/>
      <c r="AQ78" s="28" t="str">
        <f>IF('3. Förpackningsdata'!Q78="","",'3. Förpackningsdata'!Q78)</f>
        <v/>
      </c>
      <c r="AR78" s="26"/>
      <c r="AS78" s="26"/>
      <c r="AT78" s="26"/>
      <c r="AU78" s="26"/>
      <c r="AV78" s="26"/>
      <c r="AW78" s="364" t="str" cm="1">
        <f t="array" ref="AW78">_xlfn.IFS(AO78=Tabeller!$AJ$5,"P",AO78=Tabeller!$AJ$4,"L",AO78="","")</f>
        <v/>
      </c>
      <c r="AX78" s="29"/>
      <c r="AY78" s="362" t="str">
        <f t="shared" si="6"/>
        <v/>
      </c>
      <c r="AZ78" s="31" t="str">
        <f>TRIM(IF('3. Förpackningsdata'!R78="","",'3. Förpackningsdata'!R78))</f>
        <v/>
      </c>
      <c r="BA78" s="79" t="str">
        <f>IF(BC78="","",IF('3. Förpackningsdata'!T78="","",'3. Förpackningsdata'!T78))</f>
        <v/>
      </c>
      <c r="BB78" s="87"/>
      <c r="BC78" s="71" t="str">
        <f>IF('3. Förpackningsdata'!U78="","",'3. Förpackningsdata'!U78)</f>
        <v/>
      </c>
      <c r="BD78" s="87"/>
      <c r="BE78" s="87"/>
      <c r="BF78" s="87"/>
      <c r="BG78" s="87"/>
      <c r="BH78" s="87"/>
      <c r="BI78" s="148" t="str" cm="1">
        <f t="array" ref="BI78">_xlfn.IFS(BA78=Tabeller!$AJ$5,"P",BA78=Tabeller!$AJ$4,"L",BA78="","")</f>
        <v/>
      </c>
      <c r="BJ78" s="87"/>
      <c r="BK78" s="194" t="str">
        <f t="shared" si="7"/>
        <v/>
      </c>
      <c r="BL78" s="75" t="str">
        <f>TRIM(IF('3. Förpackningsdata'!V78="","",'3. Förpackningsdata'!V78))</f>
        <v/>
      </c>
    </row>
    <row r="79" spans="1:64" ht="15" x14ac:dyDescent="0.25">
      <c r="A79" s="73">
        <v>75</v>
      </c>
      <c r="B79" s="73" t="str">
        <f>'APH Kategorichef'!H79</f>
        <v>Välj…</v>
      </c>
      <c r="C79" s="73" t="str">
        <f>'APH Kategorichef'!J79</f>
        <v>Välj…</v>
      </c>
      <c r="D79" s="471">
        <f>'APH Kategorichef'!D79</f>
        <v>0</v>
      </c>
      <c r="E79" s="68" t="s">
        <v>184</v>
      </c>
      <c r="F79" s="68"/>
      <c r="G79" s="69">
        <v>1</v>
      </c>
      <c r="H79" s="581">
        <f>IF('APH Kategorichef'!J79=Tabeller!$AH$4,'3. Förpackningsdata'!F79,0)</f>
        <v>0</v>
      </c>
      <c r="I79" s="581">
        <f>'1. Artikeldata Grund'!K79</f>
        <v>0</v>
      </c>
      <c r="J79" s="581">
        <f>'1. Artikeldata Grund'!M79</f>
        <v>0</v>
      </c>
      <c r="K79" s="581">
        <f>'1. Artikeldata Grund'!L79</f>
        <v>0</v>
      </c>
      <c r="L79" s="81"/>
      <c r="M79" s="68" t="s">
        <v>186</v>
      </c>
      <c r="N79" s="69" t="str">
        <f>IF('APH Kategorichef'!W79="","",'APH Kategorichef'!W79)</f>
        <v/>
      </c>
      <c r="O79" s="70" t="s">
        <v>185</v>
      </c>
      <c r="P79" s="473" t="str">
        <f>TRIM('1. Artikeldata Grund'!D79)</f>
        <v/>
      </c>
      <c r="Q79" s="472" t="str">
        <f>IF(S79="","",IF('3. Förpackningsdata'!H79="","",'3. Förpackningsdata'!H79))</f>
        <v/>
      </c>
      <c r="R79" s="35"/>
      <c r="S79" s="28" t="str">
        <f>IF('3. Förpackningsdata'!I79="","",'3. Förpackningsdata'!I79)</f>
        <v/>
      </c>
      <c r="T79" s="26"/>
      <c r="U79" s="26"/>
      <c r="V79" s="26"/>
      <c r="W79" s="26"/>
      <c r="X79" s="26"/>
      <c r="Y79" s="364" t="str" cm="1">
        <f t="array" ref="Y79">IF(AC79&lt;&gt;Tabeller!$AI$4,_xlfn.IFS(Q79=Tabeller!$AI$3,"",Q79=Tabeller!$AL$4,"C",Q79=Tabeller!$AL$5,"L",Q79=Tabeller!$AL$6,"P",Q79="",""),"1")</f>
        <v/>
      </c>
      <c r="Z79" s="29"/>
      <c r="AA79" s="362" t="str">
        <f t="shared" si="4"/>
        <v/>
      </c>
      <c r="AB79" s="31" t="str">
        <f>TRIM(IF('3. Förpackningsdata'!J79="","",'3. Förpackningsdata'!J79))</f>
        <v/>
      </c>
      <c r="AC79" s="77" t="str">
        <f>IF(AE79="","",IF('3. Förpackningsdata'!L79="","",'3. Förpackningsdata'!L79))</f>
        <v/>
      </c>
      <c r="AD79" s="71"/>
      <c r="AE79" s="69" t="str">
        <f>IF('3. Förpackningsdata'!M79="","",'3. Förpackningsdata'!M79)</f>
        <v/>
      </c>
      <c r="AF79" s="81"/>
      <c r="AG79" s="81"/>
      <c r="AH79" s="81"/>
      <c r="AI79" s="81"/>
      <c r="AJ79" s="81"/>
      <c r="AK79" s="364" t="str" cm="1">
        <f t="array" ref="AK79">_xlfn.IFS(AC79=Tabeller!$AI$4,"C",AC79=Tabeller!$AI$5,"L",AC79=Tabeller!$AI$6,"P",AC79="","")</f>
        <v/>
      </c>
      <c r="AL79" s="71"/>
      <c r="AM79" s="363" t="str">
        <f t="shared" si="5"/>
        <v/>
      </c>
      <c r="AN79" s="473" t="str">
        <f>TRIM(IF('3. Förpackningsdata'!N79="","",'3. Förpackningsdata'!N79))</f>
        <v/>
      </c>
      <c r="AO79" s="78" t="str">
        <f>IF(AQ79="","",IF('3. Förpackningsdata'!P79="","",'3. Förpackningsdata'!P79))</f>
        <v/>
      </c>
      <c r="AP79" s="29"/>
      <c r="AQ79" s="28" t="str">
        <f>IF('3. Förpackningsdata'!Q79="","",'3. Förpackningsdata'!Q79)</f>
        <v/>
      </c>
      <c r="AR79" s="26"/>
      <c r="AS79" s="26"/>
      <c r="AT79" s="26"/>
      <c r="AU79" s="26"/>
      <c r="AV79" s="26"/>
      <c r="AW79" s="364" t="str" cm="1">
        <f t="array" ref="AW79">_xlfn.IFS(AO79=Tabeller!$AJ$5,"P",AO79=Tabeller!$AJ$4,"L",AO79="","")</f>
        <v/>
      </c>
      <c r="AX79" s="29"/>
      <c r="AY79" s="362" t="str">
        <f t="shared" si="6"/>
        <v/>
      </c>
      <c r="AZ79" s="31" t="str">
        <f>TRIM(IF('3. Förpackningsdata'!R79="","",'3. Förpackningsdata'!R79))</f>
        <v/>
      </c>
      <c r="BA79" s="79" t="str">
        <f>IF(BC79="","",IF('3. Förpackningsdata'!T79="","",'3. Förpackningsdata'!T79))</f>
        <v/>
      </c>
      <c r="BB79" s="87"/>
      <c r="BC79" s="71" t="str">
        <f>IF('3. Förpackningsdata'!U79="","",'3. Förpackningsdata'!U79)</f>
        <v/>
      </c>
      <c r="BD79" s="87"/>
      <c r="BE79" s="87"/>
      <c r="BF79" s="87"/>
      <c r="BG79" s="87"/>
      <c r="BH79" s="87"/>
      <c r="BI79" s="148" t="str" cm="1">
        <f t="array" ref="BI79">_xlfn.IFS(BA79=Tabeller!$AJ$5,"P",BA79=Tabeller!$AJ$4,"L",BA79="","")</f>
        <v/>
      </c>
      <c r="BJ79" s="87"/>
      <c r="BK79" s="194" t="str">
        <f t="shared" si="7"/>
        <v/>
      </c>
      <c r="BL79" s="75" t="str">
        <f>TRIM(IF('3. Förpackningsdata'!V79="","",'3. Förpackningsdata'!V79))</f>
        <v/>
      </c>
    </row>
    <row r="80" spans="1:64" ht="15" x14ac:dyDescent="0.25">
      <c r="A80" s="73">
        <v>76</v>
      </c>
      <c r="B80" s="73" t="str">
        <f>'APH Kategorichef'!H80</f>
        <v>Välj…</v>
      </c>
      <c r="C80" s="73" t="str">
        <f>'APH Kategorichef'!J80</f>
        <v>Välj…</v>
      </c>
      <c r="D80" s="471">
        <f>'APH Kategorichef'!D80</f>
        <v>0</v>
      </c>
      <c r="E80" s="68" t="s">
        <v>184</v>
      </c>
      <c r="F80" s="68"/>
      <c r="G80" s="69">
        <v>1</v>
      </c>
      <c r="H80" s="581">
        <f>IF('APH Kategorichef'!J80=Tabeller!$AH$4,'3. Förpackningsdata'!F80,0)</f>
        <v>0</v>
      </c>
      <c r="I80" s="581">
        <f>'1. Artikeldata Grund'!K80</f>
        <v>0</v>
      </c>
      <c r="J80" s="581">
        <f>'1. Artikeldata Grund'!M80</f>
        <v>0</v>
      </c>
      <c r="K80" s="581">
        <f>'1. Artikeldata Grund'!L80</f>
        <v>0</v>
      </c>
      <c r="L80" s="81"/>
      <c r="M80" s="68" t="s">
        <v>186</v>
      </c>
      <c r="N80" s="69" t="str">
        <f>IF('APH Kategorichef'!W80="","",'APH Kategorichef'!W80)</f>
        <v/>
      </c>
      <c r="O80" s="70" t="s">
        <v>185</v>
      </c>
      <c r="P80" s="473" t="str">
        <f>TRIM('1. Artikeldata Grund'!D80)</f>
        <v/>
      </c>
      <c r="Q80" s="472" t="str">
        <f>IF(S80="","",IF('3. Förpackningsdata'!H80="","",'3. Förpackningsdata'!H80))</f>
        <v/>
      </c>
      <c r="R80" s="35"/>
      <c r="S80" s="28" t="str">
        <f>IF('3. Förpackningsdata'!I80="","",'3. Förpackningsdata'!I80)</f>
        <v/>
      </c>
      <c r="T80" s="26"/>
      <c r="U80" s="26"/>
      <c r="V80" s="26"/>
      <c r="W80" s="26"/>
      <c r="X80" s="26"/>
      <c r="Y80" s="364" t="str" cm="1">
        <f t="array" ref="Y80">IF(AC80&lt;&gt;Tabeller!$AI$4,_xlfn.IFS(Q80=Tabeller!$AI$3,"",Q80=Tabeller!$AL$4,"C",Q80=Tabeller!$AL$5,"L",Q80=Tabeller!$AL$6,"P",Q80="",""),"1")</f>
        <v/>
      </c>
      <c r="Z80" s="29"/>
      <c r="AA80" s="362" t="str">
        <f t="shared" si="4"/>
        <v/>
      </c>
      <c r="AB80" s="31" t="str">
        <f>TRIM(IF('3. Förpackningsdata'!J80="","",'3. Förpackningsdata'!J80))</f>
        <v/>
      </c>
      <c r="AC80" s="77" t="str">
        <f>IF(AE80="","",IF('3. Förpackningsdata'!L80="","",'3. Förpackningsdata'!L80))</f>
        <v/>
      </c>
      <c r="AD80" s="71"/>
      <c r="AE80" s="69" t="str">
        <f>IF('3. Förpackningsdata'!M80="","",'3. Förpackningsdata'!M80)</f>
        <v/>
      </c>
      <c r="AF80" s="81"/>
      <c r="AG80" s="81"/>
      <c r="AH80" s="81"/>
      <c r="AI80" s="81"/>
      <c r="AJ80" s="81"/>
      <c r="AK80" s="364" t="str" cm="1">
        <f t="array" ref="AK80">_xlfn.IFS(AC80=Tabeller!$AI$4,"C",AC80=Tabeller!$AI$5,"L",AC80=Tabeller!$AI$6,"P",AC80="","")</f>
        <v/>
      </c>
      <c r="AL80" s="71"/>
      <c r="AM80" s="363" t="str">
        <f t="shared" si="5"/>
        <v/>
      </c>
      <c r="AN80" s="473" t="str">
        <f>TRIM(IF('3. Förpackningsdata'!N80="","",'3. Förpackningsdata'!N80))</f>
        <v/>
      </c>
      <c r="AO80" s="78" t="str">
        <f>IF(AQ80="","",IF('3. Förpackningsdata'!P80="","",'3. Förpackningsdata'!P80))</f>
        <v/>
      </c>
      <c r="AP80" s="29"/>
      <c r="AQ80" s="28" t="str">
        <f>IF('3. Förpackningsdata'!Q80="","",'3. Förpackningsdata'!Q80)</f>
        <v/>
      </c>
      <c r="AR80" s="26"/>
      <c r="AS80" s="26"/>
      <c r="AT80" s="26"/>
      <c r="AU80" s="26"/>
      <c r="AV80" s="26"/>
      <c r="AW80" s="364" t="str" cm="1">
        <f t="array" ref="AW80">_xlfn.IFS(AO80=Tabeller!$AJ$5,"P",AO80=Tabeller!$AJ$4,"L",AO80="","")</f>
        <v/>
      </c>
      <c r="AX80" s="29"/>
      <c r="AY80" s="362" t="str">
        <f t="shared" si="6"/>
        <v/>
      </c>
      <c r="AZ80" s="31" t="str">
        <f>TRIM(IF('3. Förpackningsdata'!R80="","",'3. Förpackningsdata'!R80))</f>
        <v/>
      </c>
      <c r="BA80" s="79" t="str">
        <f>IF(BC80="","",IF('3. Förpackningsdata'!T80="","",'3. Förpackningsdata'!T80))</f>
        <v/>
      </c>
      <c r="BB80" s="87"/>
      <c r="BC80" s="71" t="str">
        <f>IF('3. Förpackningsdata'!U80="","",'3. Förpackningsdata'!U80)</f>
        <v/>
      </c>
      <c r="BD80" s="87"/>
      <c r="BE80" s="87"/>
      <c r="BF80" s="87"/>
      <c r="BG80" s="87"/>
      <c r="BH80" s="87"/>
      <c r="BI80" s="148" t="str" cm="1">
        <f t="array" ref="BI80">_xlfn.IFS(BA80=Tabeller!$AJ$5,"P",BA80=Tabeller!$AJ$4,"L",BA80="","")</f>
        <v/>
      </c>
      <c r="BJ80" s="87"/>
      <c r="BK80" s="194" t="str">
        <f t="shared" si="7"/>
        <v/>
      </c>
      <c r="BL80" s="75" t="str">
        <f>TRIM(IF('3. Förpackningsdata'!V80="","",'3. Förpackningsdata'!V80))</f>
        <v/>
      </c>
    </row>
    <row r="81" spans="1:64" ht="15" x14ac:dyDescent="0.25">
      <c r="A81" s="73">
        <v>77</v>
      </c>
      <c r="B81" s="73" t="str">
        <f>'APH Kategorichef'!H81</f>
        <v>Välj…</v>
      </c>
      <c r="C81" s="73" t="str">
        <f>'APH Kategorichef'!J81</f>
        <v>Välj…</v>
      </c>
      <c r="D81" s="471">
        <f>'APH Kategorichef'!D81</f>
        <v>0</v>
      </c>
      <c r="E81" s="68" t="s">
        <v>184</v>
      </c>
      <c r="F81" s="68"/>
      <c r="G81" s="69">
        <v>1</v>
      </c>
      <c r="H81" s="581">
        <f>IF('APH Kategorichef'!J81=Tabeller!$AH$4,'3. Förpackningsdata'!F81,0)</f>
        <v>0</v>
      </c>
      <c r="I81" s="581">
        <f>'1. Artikeldata Grund'!K81</f>
        <v>0</v>
      </c>
      <c r="J81" s="581">
        <f>'1. Artikeldata Grund'!M81</f>
        <v>0</v>
      </c>
      <c r="K81" s="581">
        <f>'1. Artikeldata Grund'!L81</f>
        <v>0</v>
      </c>
      <c r="L81" s="81"/>
      <c r="M81" s="68" t="s">
        <v>186</v>
      </c>
      <c r="N81" s="69" t="str">
        <f>IF('APH Kategorichef'!W81="","",'APH Kategorichef'!W81)</f>
        <v/>
      </c>
      <c r="O81" s="70" t="s">
        <v>185</v>
      </c>
      <c r="P81" s="473" t="str">
        <f>TRIM('1. Artikeldata Grund'!D81)</f>
        <v/>
      </c>
      <c r="Q81" s="472" t="str">
        <f>IF(S81="","",IF('3. Förpackningsdata'!H81="","",'3. Förpackningsdata'!H81))</f>
        <v/>
      </c>
      <c r="R81" s="35"/>
      <c r="S81" s="28" t="str">
        <f>IF('3. Förpackningsdata'!I81="","",'3. Förpackningsdata'!I81)</f>
        <v/>
      </c>
      <c r="T81" s="26"/>
      <c r="U81" s="26"/>
      <c r="V81" s="26"/>
      <c r="W81" s="26"/>
      <c r="X81" s="26"/>
      <c r="Y81" s="364" t="str" cm="1">
        <f t="array" ref="Y81">IF(AC81&lt;&gt;Tabeller!$AI$4,_xlfn.IFS(Q81=Tabeller!$AI$3,"",Q81=Tabeller!$AL$4,"C",Q81=Tabeller!$AL$5,"L",Q81=Tabeller!$AL$6,"P",Q81="",""),"1")</f>
        <v/>
      </c>
      <c r="Z81" s="29"/>
      <c r="AA81" s="362" t="str">
        <f t="shared" si="4"/>
        <v/>
      </c>
      <c r="AB81" s="31" t="str">
        <f>TRIM(IF('3. Förpackningsdata'!J81="","",'3. Förpackningsdata'!J81))</f>
        <v/>
      </c>
      <c r="AC81" s="77" t="str">
        <f>IF(AE81="","",IF('3. Förpackningsdata'!L81="","",'3. Förpackningsdata'!L81))</f>
        <v/>
      </c>
      <c r="AD81" s="71"/>
      <c r="AE81" s="69" t="str">
        <f>IF('3. Förpackningsdata'!M81="","",'3. Förpackningsdata'!M81)</f>
        <v/>
      </c>
      <c r="AF81" s="81"/>
      <c r="AG81" s="81"/>
      <c r="AH81" s="81"/>
      <c r="AI81" s="81"/>
      <c r="AJ81" s="81"/>
      <c r="AK81" s="364" t="str" cm="1">
        <f t="array" ref="AK81">_xlfn.IFS(AC81=Tabeller!$AI$4,"C",AC81=Tabeller!$AI$5,"L",AC81=Tabeller!$AI$6,"P",AC81="","")</f>
        <v/>
      </c>
      <c r="AL81" s="71"/>
      <c r="AM81" s="363" t="str">
        <f t="shared" si="5"/>
        <v/>
      </c>
      <c r="AN81" s="473" t="str">
        <f>TRIM(IF('3. Förpackningsdata'!N81="","",'3. Förpackningsdata'!N81))</f>
        <v/>
      </c>
      <c r="AO81" s="78" t="str">
        <f>IF(AQ81="","",IF('3. Förpackningsdata'!P81="","",'3. Förpackningsdata'!P81))</f>
        <v/>
      </c>
      <c r="AP81" s="29"/>
      <c r="AQ81" s="28" t="str">
        <f>IF('3. Förpackningsdata'!Q81="","",'3. Förpackningsdata'!Q81)</f>
        <v/>
      </c>
      <c r="AR81" s="26"/>
      <c r="AS81" s="26"/>
      <c r="AT81" s="26"/>
      <c r="AU81" s="26"/>
      <c r="AV81" s="26"/>
      <c r="AW81" s="364" t="str" cm="1">
        <f t="array" ref="AW81">_xlfn.IFS(AO81=Tabeller!$AJ$5,"P",AO81=Tabeller!$AJ$4,"L",AO81="","")</f>
        <v/>
      </c>
      <c r="AX81" s="29"/>
      <c r="AY81" s="362" t="str">
        <f t="shared" si="6"/>
        <v/>
      </c>
      <c r="AZ81" s="31" t="str">
        <f>TRIM(IF('3. Förpackningsdata'!R81="","",'3. Förpackningsdata'!R81))</f>
        <v/>
      </c>
      <c r="BA81" s="79" t="str">
        <f>IF(BC81="","",IF('3. Förpackningsdata'!T81="","",'3. Förpackningsdata'!T81))</f>
        <v/>
      </c>
      <c r="BB81" s="87"/>
      <c r="BC81" s="71" t="str">
        <f>IF('3. Förpackningsdata'!U81="","",'3. Förpackningsdata'!U81)</f>
        <v/>
      </c>
      <c r="BD81" s="87"/>
      <c r="BE81" s="87"/>
      <c r="BF81" s="87"/>
      <c r="BG81" s="87"/>
      <c r="BH81" s="87"/>
      <c r="BI81" s="148" t="str" cm="1">
        <f t="array" ref="BI81">_xlfn.IFS(BA81=Tabeller!$AJ$5,"P",BA81=Tabeller!$AJ$4,"L",BA81="","")</f>
        <v/>
      </c>
      <c r="BJ81" s="87"/>
      <c r="BK81" s="194" t="str">
        <f t="shared" si="7"/>
        <v/>
      </c>
      <c r="BL81" s="75" t="str">
        <f>TRIM(IF('3. Förpackningsdata'!V81="","",'3. Förpackningsdata'!V81))</f>
        <v/>
      </c>
    </row>
    <row r="82" spans="1:64" ht="15" x14ac:dyDescent="0.25">
      <c r="A82" s="73">
        <v>78</v>
      </c>
      <c r="B82" s="73" t="str">
        <f>'APH Kategorichef'!H82</f>
        <v>Välj…</v>
      </c>
      <c r="C82" s="73" t="str">
        <f>'APH Kategorichef'!J82</f>
        <v>Välj…</v>
      </c>
      <c r="D82" s="471">
        <f>'APH Kategorichef'!D82</f>
        <v>0</v>
      </c>
      <c r="E82" s="68" t="s">
        <v>184</v>
      </c>
      <c r="F82" s="68"/>
      <c r="G82" s="69">
        <v>1</v>
      </c>
      <c r="H82" s="581">
        <f>IF('APH Kategorichef'!J82=Tabeller!$AH$4,'3. Förpackningsdata'!F82,0)</f>
        <v>0</v>
      </c>
      <c r="I82" s="581">
        <f>'1. Artikeldata Grund'!K82</f>
        <v>0</v>
      </c>
      <c r="J82" s="581">
        <f>'1. Artikeldata Grund'!M82</f>
        <v>0</v>
      </c>
      <c r="K82" s="581">
        <f>'1. Artikeldata Grund'!L82</f>
        <v>0</v>
      </c>
      <c r="L82" s="81"/>
      <c r="M82" s="68" t="s">
        <v>186</v>
      </c>
      <c r="N82" s="69" t="str">
        <f>IF('APH Kategorichef'!W82="","",'APH Kategorichef'!W82)</f>
        <v/>
      </c>
      <c r="O82" s="70" t="s">
        <v>185</v>
      </c>
      <c r="P82" s="473" t="str">
        <f>TRIM('1. Artikeldata Grund'!D82)</f>
        <v/>
      </c>
      <c r="Q82" s="472" t="str">
        <f>IF(S82="","",IF('3. Förpackningsdata'!H82="","",'3. Förpackningsdata'!H82))</f>
        <v/>
      </c>
      <c r="R82" s="35"/>
      <c r="S82" s="28" t="str">
        <f>IF('3. Förpackningsdata'!I82="","",'3. Förpackningsdata'!I82)</f>
        <v/>
      </c>
      <c r="T82" s="26"/>
      <c r="U82" s="26"/>
      <c r="V82" s="26"/>
      <c r="W82" s="26"/>
      <c r="X82" s="26"/>
      <c r="Y82" s="364" t="str" cm="1">
        <f t="array" ref="Y82">IF(AC82&lt;&gt;Tabeller!$AI$4,_xlfn.IFS(Q82=Tabeller!$AI$3,"",Q82=Tabeller!$AL$4,"C",Q82=Tabeller!$AL$5,"L",Q82=Tabeller!$AL$6,"P",Q82="",""),"1")</f>
        <v/>
      </c>
      <c r="Z82" s="29"/>
      <c r="AA82" s="362" t="str">
        <f t="shared" si="4"/>
        <v/>
      </c>
      <c r="AB82" s="31" t="str">
        <f>TRIM(IF('3. Förpackningsdata'!J82="","",'3. Förpackningsdata'!J82))</f>
        <v/>
      </c>
      <c r="AC82" s="77" t="str">
        <f>IF(AE82="","",IF('3. Förpackningsdata'!L82="","",'3. Förpackningsdata'!L82))</f>
        <v/>
      </c>
      <c r="AD82" s="71"/>
      <c r="AE82" s="69" t="str">
        <f>IF('3. Förpackningsdata'!M82="","",'3. Förpackningsdata'!M82)</f>
        <v/>
      </c>
      <c r="AF82" s="81"/>
      <c r="AG82" s="81"/>
      <c r="AH82" s="81"/>
      <c r="AI82" s="81"/>
      <c r="AJ82" s="81"/>
      <c r="AK82" s="364" t="str" cm="1">
        <f t="array" ref="AK82">_xlfn.IFS(AC82=Tabeller!$AI$4,"C",AC82=Tabeller!$AI$5,"L",AC82=Tabeller!$AI$6,"P",AC82="","")</f>
        <v/>
      </c>
      <c r="AL82" s="71"/>
      <c r="AM82" s="363" t="str">
        <f t="shared" si="5"/>
        <v/>
      </c>
      <c r="AN82" s="473" t="str">
        <f>TRIM(IF('3. Förpackningsdata'!N82="","",'3. Förpackningsdata'!N82))</f>
        <v/>
      </c>
      <c r="AO82" s="78" t="str">
        <f>IF(AQ82="","",IF('3. Förpackningsdata'!P82="","",'3. Förpackningsdata'!P82))</f>
        <v/>
      </c>
      <c r="AP82" s="29"/>
      <c r="AQ82" s="28" t="str">
        <f>IF('3. Förpackningsdata'!Q82="","",'3. Förpackningsdata'!Q82)</f>
        <v/>
      </c>
      <c r="AR82" s="26"/>
      <c r="AS82" s="26"/>
      <c r="AT82" s="26"/>
      <c r="AU82" s="26"/>
      <c r="AV82" s="26"/>
      <c r="AW82" s="364" t="str" cm="1">
        <f t="array" ref="AW82">_xlfn.IFS(AO82=Tabeller!$AJ$5,"P",AO82=Tabeller!$AJ$4,"L",AO82="","")</f>
        <v/>
      </c>
      <c r="AX82" s="29"/>
      <c r="AY82" s="362" t="str">
        <f t="shared" si="6"/>
        <v/>
      </c>
      <c r="AZ82" s="31" t="str">
        <f>TRIM(IF('3. Förpackningsdata'!R82="","",'3. Förpackningsdata'!R82))</f>
        <v/>
      </c>
      <c r="BA82" s="79" t="str">
        <f>IF(BC82="","",IF('3. Förpackningsdata'!T82="","",'3. Förpackningsdata'!T82))</f>
        <v/>
      </c>
      <c r="BB82" s="87"/>
      <c r="BC82" s="71" t="str">
        <f>IF('3. Förpackningsdata'!U82="","",'3. Förpackningsdata'!U82)</f>
        <v/>
      </c>
      <c r="BD82" s="87"/>
      <c r="BE82" s="87"/>
      <c r="BF82" s="87"/>
      <c r="BG82" s="87"/>
      <c r="BH82" s="87"/>
      <c r="BI82" s="148" t="str" cm="1">
        <f t="array" ref="BI82">_xlfn.IFS(BA82=Tabeller!$AJ$5,"P",BA82=Tabeller!$AJ$4,"L",BA82="","")</f>
        <v/>
      </c>
      <c r="BJ82" s="87"/>
      <c r="BK82" s="194" t="str">
        <f t="shared" si="7"/>
        <v/>
      </c>
      <c r="BL82" s="75" t="str">
        <f>TRIM(IF('3. Förpackningsdata'!V82="","",'3. Förpackningsdata'!V82))</f>
        <v/>
      </c>
    </row>
    <row r="83" spans="1:64" ht="15" x14ac:dyDescent="0.25">
      <c r="A83" s="73">
        <v>79</v>
      </c>
      <c r="B83" s="73" t="str">
        <f>'APH Kategorichef'!H83</f>
        <v>Välj…</v>
      </c>
      <c r="C83" s="73" t="str">
        <f>'APH Kategorichef'!J83</f>
        <v>Välj…</v>
      </c>
      <c r="D83" s="471">
        <f>'APH Kategorichef'!D83</f>
        <v>0</v>
      </c>
      <c r="E83" s="68" t="s">
        <v>184</v>
      </c>
      <c r="F83" s="68"/>
      <c r="G83" s="69">
        <v>1</v>
      </c>
      <c r="H83" s="581">
        <f>IF('APH Kategorichef'!J83=Tabeller!$AH$4,'3. Förpackningsdata'!F83,0)</f>
        <v>0</v>
      </c>
      <c r="I83" s="581">
        <f>'1. Artikeldata Grund'!K83</f>
        <v>0</v>
      </c>
      <c r="J83" s="581">
        <f>'1. Artikeldata Grund'!M83</f>
        <v>0</v>
      </c>
      <c r="K83" s="581">
        <f>'1. Artikeldata Grund'!L83</f>
        <v>0</v>
      </c>
      <c r="L83" s="81"/>
      <c r="M83" s="68" t="s">
        <v>186</v>
      </c>
      <c r="N83" s="69" t="str">
        <f>IF('APH Kategorichef'!W83="","",'APH Kategorichef'!W83)</f>
        <v/>
      </c>
      <c r="O83" s="70" t="s">
        <v>185</v>
      </c>
      <c r="P83" s="473" t="str">
        <f>TRIM('1. Artikeldata Grund'!D83)</f>
        <v/>
      </c>
      <c r="Q83" s="472" t="str">
        <f>IF(S83="","",IF('3. Förpackningsdata'!H83="","",'3. Förpackningsdata'!H83))</f>
        <v/>
      </c>
      <c r="R83" s="35"/>
      <c r="S83" s="28" t="str">
        <f>IF('3. Förpackningsdata'!I83="","",'3. Förpackningsdata'!I83)</f>
        <v/>
      </c>
      <c r="T83" s="26"/>
      <c r="U83" s="26"/>
      <c r="V83" s="26"/>
      <c r="W83" s="26"/>
      <c r="X83" s="26"/>
      <c r="Y83" s="364" t="str" cm="1">
        <f t="array" ref="Y83">IF(AC83&lt;&gt;Tabeller!$AI$4,_xlfn.IFS(Q83=Tabeller!$AI$3,"",Q83=Tabeller!$AL$4,"C",Q83=Tabeller!$AL$5,"L",Q83=Tabeller!$AL$6,"P",Q83="",""),"1")</f>
        <v/>
      </c>
      <c r="Z83" s="29"/>
      <c r="AA83" s="362" t="str">
        <f t="shared" si="4"/>
        <v/>
      </c>
      <c r="AB83" s="31" t="str">
        <f>TRIM(IF('3. Förpackningsdata'!J83="","",'3. Förpackningsdata'!J83))</f>
        <v/>
      </c>
      <c r="AC83" s="77" t="str">
        <f>IF(AE83="","",IF('3. Förpackningsdata'!L83="","",'3. Förpackningsdata'!L83))</f>
        <v/>
      </c>
      <c r="AD83" s="71"/>
      <c r="AE83" s="69" t="str">
        <f>IF('3. Förpackningsdata'!M83="","",'3. Förpackningsdata'!M83)</f>
        <v/>
      </c>
      <c r="AF83" s="81"/>
      <c r="AG83" s="81"/>
      <c r="AH83" s="81"/>
      <c r="AI83" s="81"/>
      <c r="AJ83" s="81"/>
      <c r="AK83" s="364" t="str" cm="1">
        <f t="array" ref="AK83">_xlfn.IFS(AC83=Tabeller!$AI$4,"C",AC83=Tabeller!$AI$5,"L",AC83=Tabeller!$AI$6,"P",AC83="","")</f>
        <v/>
      </c>
      <c r="AL83" s="71"/>
      <c r="AM83" s="363" t="str">
        <f t="shared" si="5"/>
        <v/>
      </c>
      <c r="AN83" s="473" t="str">
        <f>TRIM(IF('3. Förpackningsdata'!N83="","",'3. Förpackningsdata'!N83))</f>
        <v/>
      </c>
      <c r="AO83" s="78" t="str">
        <f>IF(AQ83="","",IF('3. Förpackningsdata'!P83="","",'3. Förpackningsdata'!P83))</f>
        <v/>
      </c>
      <c r="AP83" s="29"/>
      <c r="AQ83" s="28" t="str">
        <f>IF('3. Förpackningsdata'!Q83="","",'3. Förpackningsdata'!Q83)</f>
        <v/>
      </c>
      <c r="AR83" s="26"/>
      <c r="AS83" s="26"/>
      <c r="AT83" s="26"/>
      <c r="AU83" s="26"/>
      <c r="AV83" s="26"/>
      <c r="AW83" s="364" t="str" cm="1">
        <f t="array" ref="AW83">_xlfn.IFS(AO83=Tabeller!$AJ$5,"P",AO83=Tabeller!$AJ$4,"L",AO83="","")</f>
        <v/>
      </c>
      <c r="AX83" s="29"/>
      <c r="AY83" s="362" t="str">
        <f t="shared" si="6"/>
        <v/>
      </c>
      <c r="AZ83" s="31" t="str">
        <f>TRIM(IF('3. Förpackningsdata'!R83="","",'3. Förpackningsdata'!R83))</f>
        <v/>
      </c>
      <c r="BA83" s="79" t="str">
        <f>IF(BC83="","",IF('3. Förpackningsdata'!T83="","",'3. Förpackningsdata'!T83))</f>
        <v/>
      </c>
      <c r="BB83" s="87"/>
      <c r="BC83" s="71" t="str">
        <f>IF('3. Förpackningsdata'!U83="","",'3. Förpackningsdata'!U83)</f>
        <v/>
      </c>
      <c r="BD83" s="87"/>
      <c r="BE83" s="87"/>
      <c r="BF83" s="87"/>
      <c r="BG83" s="87"/>
      <c r="BH83" s="87"/>
      <c r="BI83" s="148" t="str" cm="1">
        <f t="array" ref="BI83">_xlfn.IFS(BA83=Tabeller!$AJ$5,"P",BA83=Tabeller!$AJ$4,"L",BA83="","")</f>
        <v/>
      </c>
      <c r="BJ83" s="87"/>
      <c r="BK83" s="194" t="str">
        <f t="shared" si="7"/>
        <v/>
      </c>
      <c r="BL83" s="75" t="str">
        <f>TRIM(IF('3. Förpackningsdata'!V83="","",'3. Förpackningsdata'!V83))</f>
        <v/>
      </c>
    </row>
    <row r="84" spans="1:64" ht="15" x14ac:dyDescent="0.25">
      <c r="A84" s="73">
        <v>80</v>
      </c>
      <c r="B84" s="73" t="str">
        <f>'APH Kategorichef'!H84</f>
        <v>Välj…</v>
      </c>
      <c r="C84" s="73" t="str">
        <f>'APH Kategorichef'!J84</f>
        <v>Välj…</v>
      </c>
      <c r="D84" s="471">
        <f>'APH Kategorichef'!D84</f>
        <v>0</v>
      </c>
      <c r="E84" s="68" t="s">
        <v>184</v>
      </c>
      <c r="F84" s="68"/>
      <c r="G84" s="69">
        <v>1</v>
      </c>
      <c r="H84" s="581">
        <f>IF('APH Kategorichef'!J84=Tabeller!$AH$4,'3. Förpackningsdata'!F84,0)</f>
        <v>0</v>
      </c>
      <c r="I84" s="581">
        <f>'1. Artikeldata Grund'!K84</f>
        <v>0</v>
      </c>
      <c r="J84" s="581">
        <f>'1. Artikeldata Grund'!M84</f>
        <v>0</v>
      </c>
      <c r="K84" s="581">
        <f>'1. Artikeldata Grund'!L84</f>
        <v>0</v>
      </c>
      <c r="L84" s="81"/>
      <c r="M84" s="68" t="s">
        <v>186</v>
      </c>
      <c r="N84" s="69" t="str">
        <f>IF('APH Kategorichef'!W84="","",'APH Kategorichef'!W84)</f>
        <v/>
      </c>
      <c r="O84" s="70" t="s">
        <v>185</v>
      </c>
      <c r="P84" s="473" t="str">
        <f>TRIM('1. Artikeldata Grund'!D84)</f>
        <v/>
      </c>
      <c r="Q84" s="472" t="str">
        <f>IF(S84="","",IF('3. Förpackningsdata'!H84="","",'3. Förpackningsdata'!H84))</f>
        <v/>
      </c>
      <c r="R84" s="35"/>
      <c r="S84" s="28" t="str">
        <f>IF('3. Förpackningsdata'!I84="","",'3. Förpackningsdata'!I84)</f>
        <v/>
      </c>
      <c r="T84" s="26"/>
      <c r="U84" s="26"/>
      <c r="V84" s="26"/>
      <c r="W84" s="26"/>
      <c r="X84" s="26"/>
      <c r="Y84" s="364" t="str" cm="1">
        <f t="array" ref="Y84">IF(AC84&lt;&gt;Tabeller!$AI$4,_xlfn.IFS(Q84=Tabeller!$AI$3,"",Q84=Tabeller!$AL$4,"C",Q84=Tabeller!$AL$5,"L",Q84=Tabeller!$AL$6,"P",Q84="",""),"1")</f>
        <v/>
      </c>
      <c r="Z84" s="29"/>
      <c r="AA84" s="362" t="str">
        <f t="shared" si="4"/>
        <v/>
      </c>
      <c r="AB84" s="31" t="str">
        <f>TRIM(IF('3. Förpackningsdata'!J84="","",'3. Förpackningsdata'!J84))</f>
        <v/>
      </c>
      <c r="AC84" s="77" t="str">
        <f>IF(AE84="","",IF('3. Förpackningsdata'!L84="","",'3. Förpackningsdata'!L84))</f>
        <v/>
      </c>
      <c r="AD84" s="71"/>
      <c r="AE84" s="69" t="str">
        <f>IF('3. Förpackningsdata'!M84="","",'3. Förpackningsdata'!M84)</f>
        <v/>
      </c>
      <c r="AF84" s="81"/>
      <c r="AG84" s="81"/>
      <c r="AH84" s="81"/>
      <c r="AI84" s="81"/>
      <c r="AJ84" s="81"/>
      <c r="AK84" s="364" t="str" cm="1">
        <f t="array" ref="AK84">_xlfn.IFS(AC84=Tabeller!$AI$4,"C",AC84=Tabeller!$AI$5,"L",AC84=Tabeller!$AI$6,"P",AC84="","")</f>
        <v/>
      </c>
      <c r="AL84" s="71"/>
      <c r="AM84" s="363" t="str">
        <f t="shared" si="5"/>
        <v/>
      </c>
      <c r="AN84" s="473" t="str">
        <f>TRIM(IF('3. Förpackningsdata'!N84="","",'3. Förpackningsdata'!N84))</f>
        <v/>
      </c>
      <c r="AO84" s="78" t="str">
        <f>IF(AQ84="","",IF('3. Förpackningsdata'!P84="","",'3. Förpackningsdata'!P84))</f>
        <v/>
      </c>
      <c r="AP84" s="29"/>
      <c r="AQ84" s="28" t="str">
        <f>IF('3. Förpackningsdata'!Q84="","",'3. Förpackningsdata'!Q84)</f>
        <v/>
      </c>
      <c r="AR84" s="26"/>
      <c r="AS84" s="26"/>
      <c r="AT84" s="26"/>
      <c r="AU84" s="26"/>
      <c r="AV84" s="26"/>
      <c r="AW84" s="364" t="str" cm="1">
        <f t="array" ref="AW84">_xlfn.IFS(AO84=Tabeller!$AJ$5,"P",AO84=Tabeller!$AJ$4,"L",AO84="","")</f>
        <v/>
      </c>
      <c r="AX84" s="29"/>
      <c r="AY84" s="362" t="str">
        <f t="shared" si="6"/>
        <v/>
      </c>
      <c r="AZ84" s="31" t="str">
        <f>TRIM(IF('3. Förpackningsdata'!R84="","",'3. Förpackningsdata'!R84))</f>
        <v/>
      </c>
      <c r="BA84" s="79" t="str">
        <f>IF(BC84="","",IF('3. Förpackningsdata'!T84="","",'3. Förpackningsdata'!T84))</f>
        <v/>
      </c>
      <c r="BB84" s="87"/>
      <c r="BC84" s="71" t="str">
        <f>IF('3. Förpackningsdata'!U84="","",'3. Förpackningsdata'!U84)</f>
        <v/>
      </c>
      <c r="BD84" s="87"/>
      <c r="BE84" s="87"/>
      <c r="BF84" s="87"/>
      <c r="BG84" s="87"/>
      <c r="BH84" s="87"/>
      <c r="BI84" s="148" t="str" cm="1">
        <f t="array" ref="BI84">_xlfn.IFS(BA84=Tabeller!$AJ$5,"P",BA84=Tabeller!$AJ$4,"L",BA84="","")</f>
        <v/>
      </c>
      <c r="BJ84" s="87"/>
      <c r="BK84" s="194" t="str">
        <f t="shared" si="7"/>
        <v/>
      </c>
      <c r="BL84" s="75" t="str">
        <f>TRIM(IF('3. Förpackningsdata'!V84="","",'3. Förpackningsdata'!V84))</f>
        <v/>
      </c>
    </row>
    <row r="85" spans="1:64" ht="15" x14ac:dyDescent="0.25">
      <c r="A85" s="73">
        <v>81</v>
      </c>
      <c r="B85" s="73" t="str">
        <f>'APH Kategorichef'!H85</f>
        <v>Välj…</v>
      </c>
      <c r="C85" s="73" t="str">
        <f>'APH Kategorichef'!J85</f>
        <v>Välj…</v>
      </c>
      <c r="D85" s="471">
        <f>'APH Kategorichef'!D85</f>
        <v>0</v>
      </c>
      <c r="E85" s="68" t="s">
        <v>184</v>
      </c>
      <c r="F85" s="68"/>
      <c r="G85" s="69">
        <v>1</v>
      </c>
      <c r="H85" s="581">
        <f>IF('APH Kategorichef'!J85=Tabeller!$AH$4,'3. Förpackningsdata'!F85,0)</f>
        <v>0</v>
      </c>
      <c r="I85" s="581">
        <f>'1. Artikeldata Grund'!K85</f>
        <v>0</v>
      </c>
      <c r="J85" s="581">
        <f>'1. Artikeldata Grund'!M85</f>
        <v>0</v>
      </c>
      <c r="K85" s="581">
        <f>'1. Artikeldata Grund'!L85</f>
        <v>0</v>
      </c>
      <c r="L85" s="81"/>
      <c r="M85" s="68" t="s">
        <v>186</v>
      </c>
      <c r="N85" s="69" t="str">
        <f>IF('APH Kategorichef'!W85="","",'APH Kategorichef'!W85)</f>
        <v/>
      </c>
      <c r="O85" s="70" t="s">
        <v>185</v>
      </c>
      <c r="P85" s="473" t="str">
        <f>TRIM('1. Artikeldata Grund'!D85)</f>
        <v/>
      </c>
      <c r="Q85" s="472" t="str">
        <f>IF(S85="","",IF('3. Förpackningsdata'!H85="","",'3. Förpackningsdata'!H85))</f>
        <v/>
      </c>
      <c r="R85" s="35"/>
      <c r="S85" s="28" t="str">
        <f>IF('3. Förpackningsdata'!I85="","",'3. Förpackningsdata'!I85)</f>
        <v/>
      </c>
      <c r="T85" s="26"/>
      <c r="U85" s="26"/>
      <c r="V85" s="26"/>
      <c r="W85" s="26"/>
      <c r="X85" s="26"/>
      <c r="Y85" s="364" t="str" cm="1">
        <f t="array" ref="Y85">IF(AC85&lt;&gt;Tabeller!$AI$4,_xlfn.IFS(Q85=Tabeller!$AI$3,"",Q85=Tabeller!$AL$4,"C",Q85=Tabeller!$AL$5,"L",Q85=Tabeller!$AL$6,"P",Q85="",""),"1")</f>
        <v/>
      </c>
      <c r="Z85" s="29"/>
      <c r="AA85" s="362" t="str">
        <f t="shared" si="4"/>
        <v/>
      </c>
      <c r="AB85" s="31" t="str">
        <f>TRIM(IF('3. Förpackningsdata'!J85="","",'3. Förpackningsdata'!J85))</f>
        <v/>
      </c>
      <c r="AC85" s="77" t="str">
        <f>IF(AE85="","",IF('3. Förpackningsdata'!L85="","",'3. Förpackningsdata'!L85))</f>
        <v/>
      </c>
      <c r="AD85" s="71"/>
      <c r="AE85" s="69" t="str">
        <f>IF('3. Förpackningsdata'!M85="","",'3. Förpackningsdata'!M85)</f>
        <v/>
      </c>
      <c r="AF85" s="81"/>
      <c r="AG85" s="81"/>
      <c r="AH85" s="81"/>
      <c r="AI85" s="81"/>
      <c r="AJ85" s="81"/>
      <c r="AK85" s="364" t="str" cm="1">
        <f t="array" ref="AK85">_xlfn.IFS(AC85=Tabeller!$AI$4,"C",AC85=Tabeller!$AI$5,"L",AC85=Tabeller!$AI$6,"P",AC85="","")</f>
        <v/>
      </c>
      <c r="AL85" s="71"/>
      <c r="AM85" s="363" t="str">
        <f t="shared" si="5"/>
        <v/>
      </c>
      <c r="AN85" s="473" t="str">
        <f>TRIM(IF('3. Förpackningsdata'!N85="","",'3. Förpackningsdata'!N85))</f>
        <v/>
      </c>
      <c r="AO85" s="78" t="str">
        <f>IF(AQ85="","",IF('3. Förpackningsdata'!P85="","",'3. Förpackningsdata'!P85))</f>
        <v/>
      </c>
      <c r="AP85" s="29"/>
      <c r="AQ85" s="28" t="str">
        <f>IF('3. Förpackningsdata'!Q85="","",'3. Förpackningsdata'!Q85)</f>
        <v/>
      </c>
      <c r="AR85" s="26"/>
      <c r="AS85" s="26"/>
      <c r="AT85" s="26"/>
      <c r="AU85" s="26"/>
      <c r="AV85" s="26"/>
      <c r="AW85" s="364" t="str" cm="1">
        <f t="array" ref="AW85">_xlfn.IFS(AO85=Tabeller!$AJ$5,"P",AO85=Tabeller!$AJ$4,"L",AO85="","")</f>
        <v/>
      </c>
      <c r="AX85" s="29"/>
      <c r="AY85" s="362" t="str">
        <f t="shared" si="6"/>
        <v/>
      </c>
      <c r="AZ85" s="31" t="str">
        <f>TRIM(IF('3. Förpackningsdata'!R85="","",'3. Förpackningsdata'!R85))</f>
        <v/>
      </c>
      <c r="BA85" s="79" t="str">
        <f>IF(BC85="","",IF('3. Förpackningsdata'!T85="","",'3. Förpackningsdata'!T85))</f>
        <v/>
      </c>
      <c r="BB85" s="87"/>
      <c r="BC85" s="71" t="str">
        <f>IF('3. Förpackningsdata'!U85="","",'3. Förpackningsdata'!U85)</f>
        <v/>
      </c>
      <c r="BD85" s="87"/>
      <c r="BE85" s="87"/>
      <c r="BF85" s="87"/>
      <c r="BG85" s="87"/>
      <c r="BH85" s="87"/>
      <c r="BI85" s="148" t="str" cm="1">
        <f t="array" ref="BI85">_xlfn.IFS(BA85=Tabeller!$AJ$5,"P",BA85=Tabeller!$AJ$4,"L",BA85="","")</f>
        <v/>
      </c>
      <c r="BJ85" s="87"/>
      <c r="BK85" s="194" t="str">
        <f t="shared" si="7"/>
        <v/>
      </c>
      <c r="BL85" s="75" t="str">
        <f>TRIM(IF('3. Förpackningsdata'!V85="","",'3. Förpackningsdata'!V85))</f>
        <v/>
      </c>
    </row>
    <row r="86" spans="1:64" ht="15" x14ac:dyDescent="0.25">
      <c r="A86" s="73">
        <v>82</v>
      </c>
      <c r="B86" s="73" t="str">
        <f>'APH Kategorichef'!H86</f>
        <v>Välj…</v>
      </c>
      <c r="C86" s="73" t="str">
        <f>'APH Kategorichef'!J86</f>
        <v>Välj…</v>
      </c>
      <c r="D86" s="471">
        <f>'APH Kategorichef'!D86</f>
        <v>0</v>
      </c>
      <c r="E86" s="68" t="s">
        <v>184</v>
      </c>
      <c r="F86" s="68"/>
      <c r="G86" s="69">
        <v>1</v>
      </c>
      <c r="H86" s="581">
        <f>IF('APH Kategorichef'!J86=Tabeller!$AH$4,'3. Förpackningsdata'!F86,0)</f>
        <v>0</v>
      </c>
      <c r="I86" s="581">
        <f>'1. Artikeldata Grund'!K86</f>
        <v>0</v>
      </c>
      <c r="J86" s="581">
        <f>'1. Artikeldata Grund'!M86</f>
        <v>0</v>
      </c>
      <c r="K86" s="581">
        <f>'1. Artikeldata Grund'!L86</f>
        <v>0</v>
      </c>
      <c r="L86" s="81"/>
      <c r="M86" s="68" t="s">
        <v>186</v>
      </c>
      <c r="N86" s="69" t="str">
        <f>IF('APH Kategorichef'!W86="","",'APH Kategorichef'!W86)</f>
        <v/>
      </c>
      <c r="O86" s="70" t="s">
        <v>185</v>
      </c>
      <c r="P86" s="473" t="str">
        <f>TRIM('1. Artikeldata Grund'!D86)</f>
        <v/>
      </c>
      <c r="Q86" s="472" t="str">
        <f>IF(S86="","",IF('3. Förpackningsdata'!H86="","",'3. Förpackningsdata'!H86))</f>
        <v/>
      </c>
      <c r="R86" s="35"/>
      <c r="S86" s="28" t="str">
        <f>IF('3. Förpackningsdata'!I86="","",'3. Förpackningsdata'!I86)</f>
        <v/>
      </c>
      <c r="T86" s="26"/>
      <c r="U86" s="26"/>
      <c r="V86" s="26"/>
      <c r="W86" s="26"/>
      <c r="X86" s="26"/>
      <c r="Y86" s="364" t="str" cm="1">
        <f t="array" ref="Y86">IF(AC86&lt;&gt;Tabeller!$AI$4,_xlfn.IFS(Q86=Tabeller!$AI$3,"",Q86=Tabeller!$AL$4,"C",Q86=Tabeller!$AL$5,"L",Q86=Tabeller!$AL$6,"P",Q86="",""),"1")</f>
        <v/>
      </c>
      <c r="Z86" s="29"/>
      <c r="AA86" s="362" t="str">
        <f t="shared" si="4"/>
        <v/>
      </c>
      <c r="AB86" s="31" t="str">
        <f>TRIM(IF('3. Förpackningsdata'!J86="","",'3. Förpackningsdata'!J86))</f>
        <v/>
      </c>
      <c r="AC86" s="77" t="str">
        <f>IF(AE86="","",IF('3. Förpackningsdata'!L86="","",'3. Förpackningsdata'!L86))</f>
        <v/>
      </c>
      <c r="AD86" s="71"/>
      <c r="AE86" s="69" t="str">
        <f>IF('3. Förpackningsdata'!M86="","",'3. Förpackningsdata'!M86)</f>
        <v/>
      </c>
      <c r="AF86" s="81"/>
      <c r="AG86" s="81"/>
      <c r="AH86" s="81"/>
      <c r="AI86" s="81"/>
      <c r="AJ86" s="81"/>
      <c r="AK86" s="364" t="str" cm="1">
        <f t="array" ref="AK86">_xlfn.IFS(AC86=Tabeller!$AI$4,"C",AC86=Tabeller!$AI$5,"L",AC86=Tabeller!$AI$6,"P",AC86="","")</f>
        <v/>
      </c>
      <c r="AL86" s="71"/>
      <c r="AM86" s="363" t="str">
        <f t="shared" si="5"/>
        <v/>
      </c>
      <c r="AN86" s="473" t="str">
        <f>TRIM(IF('3. Förpackningsdata'!N86="","",'3. Förpackningsdata'!N86))</f>
        <v/>
      </c>
      <c r="AO86" s="78" t="str">
        <f>IF(AQ86="","",IF('3. Förpackningsdata'!P86="","",'3. Förpackningsdata'!P86))</f>
        <v/>
      </c>
      <c r="AP86" s="29"/>
      <c r="AQ86" s="28" t="str">
        <f>IF('3. Förpackningsdata'!Q86="","",'3. Förpackningsdata'!Q86)</f>
        <v/>
      </c>
      <c r="AR86" s="26"/>
      <c r="AS86" s="26"/>
      <c r="AT86" s="26"/>
      <c r="AU86" s="26"/>
      <c r="AV86" s="26"/>
      <c r="AW86" s="364" t="str" cm="1">
        <f t="array" ref="AW86">_xlfn.IFS(AO86=Tabeller!$AJ$5,"P",AO86=Tabeller!$AJ$4,"L",AO86="","")</f>
        <v/>
      </c>
      <c r="AX86" s="29"/>
      <c r="AY86" s="362" t="str">
        <f t="shared" si="6"/>
        <v/>
      </c>
      <c r="AZ86" s="31" t="str">
        <f>TRIM(IF('3. Förpackningsdata'!R86="","",'3. Förpackningsdata'!R86))</f>
        <v/>
      </c>
      <c r="BA86" s="79" t="str">
        <f>IF(BC86="","",IF('3. Förpackningsdata'!T86="","",'3. Förpackningsdata'!T86))</f>
        <v/>
      </c>
      <c r="BB86" s="87"/>
      <c r="BC86" s="71" t="str">
        <f>IF('3. Förpackningsdata'!U86="","",'3. Förpackningsdata'!U86)</f>
        <v/>
      </c>
      <c r="BD86" s="87"/>
      <c r="BE86" s="87"/>
      <c r="BF86" s="87"/>
      <c r="BG86" s="87"/>
      <c r="BH86" s="87"/>
      <c r="BI86" s="148" t="str" cm="1">
        <f t="array" ref="BI86">_xlfn.IFS(BA86=Tabeller!$AJ$5,"P",BA86=Tabeller!$AJ$4,"L",BA86="","")</f>
        <v/>
      </c>
      <c r="BJ86" s="87"/>
      <c r="BK86" s="194" t="str">
        <f t="shared" si="7"/>
        <v/>
      </c>
      <c r="BL86" s="75" t="str">
        <f>TRIM(IF('3. Förpackningsdata'!V86="","",'3. Förpackningsdata'!V86))</f>
        <v/>
      </c>
    </row>
    <row r="87" spans="1:64" ht="15" x14ac:dyDescent="0.25">
      <c r="A87" s="73">
        <v>83</v>
      </c>
      <c r="B87" s="73" t="str">
        <f>'APH Kategorichef'!H87</f>
        <v>Välj…</v>
      </c>
      <c r="C87" s="73" t="str">
        <f>'APH Kategorichef'!J87</f>
        <v>Välj…</v>
      </c>
      <c r="D87" s="471">
        <f>'APH Kategorichef'!D87</f>
        <v>0</v>
      </c>
      <c r="E87" s="68" t="s">
        <v>184</v>
      </c>
      <c r="F87" s="68"/>
      <c r="G87" s="69">
        <v>1</v>
      </c>
      <c r="H87" s="581">
        <f>IF('APH Kategorichef'!J87=Tabeller!$AH$4,'3. Förpackningsdata'!F87,0)</f>
        <v>0</v>
      </c>
      <c r="I87" s="581">
        <f>'1. Artikeldata Grund'!K87</f>
        <v>0</v>
      </c>
      <c r="J87" s="581">
        <f>'1. Artikeldata Grund'!M87</f>
        <v>0</v>
      </c>
      <c r="K87" s="581">
        <f>'1. Artikeldata Grund'!L87</f>
        <v>0</v>
      </c>
      <c r="L87" s="81"/>
      <c r="M87" s="68" t="s">
        <v>186</v>
      </c>
      <c r="N87" s="69" t="str">
        <f>IF('APH Kategorichef'!W87="","",'APH Kategorichef'!W87)</f>
        <v/>
      </c>
      <c r="O87" s="70" t="s">
        <v>185</v>
      </c>
      <c r="P87" s="473" t="str">
        <f>TRIM('1. Artikeldata Grund'!D87)</f>
        <v/>
      </c>
      <c r="Q87" s="472" t="str">
        <f>IF(S87="","",IF('3. Förpackningsdata'!H87="","",'3. Förpackningsdata'!H87))</f>
        <v/>
      </c>
      <c r="R87" s="35"/>
      <c r="S87" s="28" t="str">
        <f>IF('3. Förpackningsdata'!I87="","",'3. Förpackningsdata'!I87)</f>
        <v/>
      </c>
      <c r="T87" s="26"/>
      <c r="U87" s="26"/>
      <c r="V87" s="26"/>
      <c r="W87" s="26"/>
      <c r="X87" s="26"/>
      <c r="Y87" s="364" t="str" cm="1">
        <f t="array" ref="Y87">IF(AC87&lt;&gt;Tabeller!$AI$4,_xlfn.IFS(Q87=Tabeller!$AI$3,"",Q87=Tabeller!$AL$4,"C",Q87=Tabeller!$AL$5,"L",Q87=Tabeller!$AL$6,"P",Q87="",""),"1")</f>
        <v/>
      </c>
      <c r="Z87" s="29"/>
      <c r="AA87" s="362" t="str">
        <f t="shared" si="4"/>
        <v/>
      </c>
      <c r="AB87" s="31" t="str">
        <f>TRIM(IF('3. Förpackningsdata'!J87="","",'3. Förpackningsdata'!J87))</f>
        <v/>
      </c>
      <c r="AC87" s="77" t="str">
        <f>IF(AE87="","",IF('3. Förpackningsdata'!L87="","",'3. Förpackningsdata'!L87))</f>
        <v/>
      </c>
      <c r="AD87" s="71"/>
      <c r="AE87" s="69" t="str">
        <f>IF('3. Förpackningsdata'!M87="","",'3. Förpackningsdata'!M87)</f>
        <v/>
      </c>
      <c r="AF87" s="81"/>
      <c r="AG87" s="81"/>
      <c r="AH87" s="81"/>
      <c r="AI87" s="81"/>
      <c r="AJ87" s="81"/>
      <c r="AK87" s="364" t="str" cm="1">
        <f t="array" ref="AK87">_xlfn.IFS(AC87=Tabeller!$AI$4,"C",AC87=Tabeller!$AI$5,"L",AC87=Tabeller!$AI$6,"P",AC87="","")</f>
        <v/>
      </c>
      <c r="AL87" s="71"/>
      <c r="AM87" s="363" t="str">
        <f t="shared" si="5"/>
        <v/>
      </c>
      <c r="AN87" s="473" t="str">
        <f>TRIM(IF('3. Förpackningsdata'!N87="","",'3. Förpackningsdata'!N87))</f>
        <v/>
      </c>
      <c r="AO87" s="78" t="str">
        <f>IF(AQ87="","",IF('3. Förpackningsdata'!P87="","",'3. Förpackningsdata'!P87))</f>
        <v/>
      </c>
      <c r="AP87" s="29"/>
      <c r="AQ87" s="28" t="str">
        <f>IF('3. Förpackningsdata'!Q87="","",'3. Förpackningsdata'!Q87)</f>
        <v/>
      </c>
      <c r="AR87" s="26"/>
      <c r="AS87" s="26"/>
      <c r="AT87" s="26"/>
      <c r="AU87" s="26"/>
      <c r="AV87" s="26"/>
      <c r="AW87" s="364" t="str" cm="1">
        <f t="array" ref="AW87">_xlfn.IFS(AO87=Tabeller!$AJ$5,"P",AO87=Tabeller!$AJ$4,"L",AO87="","")</f>
        <v/>
      </c>
      <c r="AX87" s="29"/>
      <c r="AY87" s="362" t="str">
        <f t="shared" si="6"/>
        <v/>
      </c>
      <c r="AZ87" s="31" t="str">
        <f>TRIM(IF('3. Förpackningsdata'!R87="","",'3. Förpackningsdata'!R87))</f>
        <v/>
      </c>
      <c r="BA87" s="79" t="str">
        <f>IF(BC87="","",IF('3. Förpackningsdata'!T87="","",'3. Förpackningsdata'!T87))</f>
        <v/>
      </c>
      <c r="BB87" s="87"/>
      <c r="BC87" s="71" t="str">
        <f>IF('3. Förpackningsdata'!U87="","",'3. Förpackningsdata'!U87)</f>
        <v/>
      </c>
      <c r="BD87" s="87"/>
      <c r="BE87" s="87"/>
      <c r="BF87" s="87"/>
      <c r="BG87" s="87"/>
      <c r="BH87" s="87"/>
      <c r="BI87" s="148" t="str" cm="1">
        <f t="array" ref="BI87">_xlfn.IFS(BA87=Tabeller!$AJ$5,"P",BA87=Tabeller!$AJ$4,"L",BA87="","")</f>
        <v/>
      </c>
      <c r="BJ87" s="87"/>
      <c r="BK87" s="194" t="str">
        <f t="shared" si="7"/>
        <v/>
      </c>
      <c r="BL87" s="75" t="str">
        <f>TRIM(IF('3. Förpackningsdata'!V87="","",'3. Förpackningsdata'!V87))</f>
        <v/>
      </c>
    </row>
    <row r="88" spans="1:64" ht="15" x14ac:dyDescent="0.25">
      <c r="A88" s="73">
        <v>84</v>
      </c>
      <c r="B88" s="73" t="str">
        <f>'APH Kategorichef'!H88</f>
        <v>Välj…</v>
      </c>
      <c r="C88" s="73" t="str">
        <f>'APH Kategorichef'!J88</f>
        <v>Välj…</v>
      </c>
      <c r="D88" s="471">
        <f>'APH Kategorichef'!D88</f>
        <v>0</v>
      </c>
      <c r="E88" s="68" t="s">
        <v>184</v>
      </c>
      <c r="F88" s="68"/>
      <c r="G88" s="69">
        <v>1</v>
      </c>
      <c r="H88" s="581">
        <f>IF('APH Kategorichef'!J88=Tabeller!$AH$4,'3. Förpackningsdata'!F88,0)</f>
        <v>0</v>
      </c>
      <c r="I88" s="581">
        <f>'1. Artikeldata Grund'!K88</f>
        <v>0</v>
      </c>
      <c r="J88" s="581">
        <f>'1. Artikeldata Grund'!M88</f>
        <v>0</v>
      </c>
      <c r="K88" s="581">
        <f>'1. Artikeldata Grund'!L88</f>
        <v>0</v>
      </c>
      <c r="L88" s="81"/>
      <c r="M88" s="68" t="s">
        <v>186</v>
      </c>
      <c r="N88" s="69" t="str">
        <f>IF('APH Kategorichef'!W88="","",'APH Kategorichef'!W88)</f>
        <v/>
      </c>
      <c r="O88" s="70" t="s">
        <v>185</v>
      </c>
      <c r="P88" s="473" t="str">
        <f>TRIM('1. Artikeldata Grund'!D88)</f>
        <v/>
      </c>
      <c r="Q88" s="472" t="str">
        <f>IF(S88="","",IF('3. Förpackningsdata'!H88="","",'3. Förpackningsdata'!H88))</f>
        <v/>
      </c>
      <c r="R88" s="35"/>
      <c r="S88" s="28" t="str">
        <f>IF('3. Förpackningsdata'!I88="","",'3. Förpackningsdata'!I88)</f>
        <v/>
      </c>
      <c r="T88" s="26"/>
      <c r="U88" s="26"/>
      <c r="V88" s="26"/>
      <c r="W88" s="26"/>
      <c r="X88" s="26"/>
      <c r="Y88" s="364" t="str" cm="1">
        <f t="array" ref="Y88">IF(AC88&lt;&gt;Tabeller!$AI$4,_xlfn.IFS(Q88=Tabeller!$AI$3,"",Q88=Tabeller!$AL$4,"C",Q88=Tabeller!$AL$5,"L",Q88=Tabeller!$AL$6,"P",Q88="",""),"1")</f>
        <v/>
      </c>
      <c r="Z88" s="29"/>
      <c r="AA88" s="362" t="str">
        <f t="shared" si="4"/>
        <v/>
      </c>
      <c r="AB88" s="31" t="str">
        <f>TRIM(IF('3. Förpackningsdata'!J88="","",'3. Förpackningsdata'!J88))</f>
        <v/>
      </c>
      <c r="AC88" s="77" t="str">
        <f>IF(AE88="","",IF('3. Förpackningsdata'!L88="","",'3. Förpackningsdata'!L88))</f>
        <v/>
      </c>
      <c r="AD88" s="71"/>
      <c r="AE88" s="69" t="str">
        <f>IF('3. Förpackningsdata'!M88="","",'3. Förpackningsdata'!M88)</f>
        <v/>
      </c>
      <c r="AF88" s="81"/>
      <c r="AG88" s="81"/>
      <c r="AH88" s="81"/>
      <c r="AI88" s="81"/>
      <c r="AJ88" s="81"/>
      <c r="AK88" s="364" t="str" cm="1">
        <f t="array" ref="AK88">_xlfn.IFS(AC88=Tabeller!$AI$4,"C",AC88=Tabeller!$AI$5,"L",AC88=Tabeller!$AI$6,"P",AC88="","")</f>
        <v/>
      </c>
      <c r="AL88" s="71"/>
      <c r="AM88" s="363" t="str">
        <f t="shared" si="5"/>
        <v/>
      </c>
      <c r="AN88" s="473" t="str">
        <f>TRIM(IF('3. Förpackningsdata'!N88="","",'3. Förpackningsdata'!N88))</f>
        <v/>
      </c>
      <c r="AO88" s="78" t="str">
        <f>IF(AQ88="","",IF('3. Förpackningsdata'!P88="","",'3. Förpackningsdata'!P88))</f>
        <v/>
      </c>
      <c r="AP88" s="29"/>
      <c r="AQ88" s="28" t="str">
        <f>IF('3. Förpackningsdata'!Q88="","",'3. Förpackningsdata'!Q88)</f>
        <v/>
      </c>
      <c r="AR88" s="26"/>
      <c r="AS88" s="26"/>
      <c r="AT88" s="26"/>
      <c r="AU88" s="26"/>
      <c r="AV88" s="26"/>
      <c r="AW88" s="364" t="str" cm="1">
        <f t="array" ref="AW88">_xlfn.IFS(AO88=Tabeller!$AJ$5,"P",AO88=Tabeller!$AJ$4,"L",AO88="","")</f>
        <v/>
      </c>
      <c r="AX88" s="29"/>
      <c r="AY88" s="362" t="str">
        <f t="shared" si="6"/>
        <v/>
      </c>
      <c r="AZ88" s="31" t="str">
        <f>TRIM(IF('3. Förpackningsdata'!R88="","",'3. Förpackningsdata'!R88))</f>
        <v/>
      </c>
      <c r="BA88" s="79" t="str">
        <f>IF(BC88="","",IF('3. Förpackningsdata'!T88="","",'3. Förpackningsdata'!T88))</f>
        <v/>
      </c>
      <c r="BB88" s="87"/>
      <c r="BC88" s="71" t="str">
        <f>IF('3. Förpackningsdata'!U88="","",'3. Förpackningsdata'!U88)</f>
        <v/>
      </c>
      <c r="BD88" s="87"/>
      <c r="BE88" s="87"/>
      <c r="BF88" s="87"/>
      <c r="BG88" s="87"/>
      <c r="BH88" s="87"/>
      <c r="BI88" s="148" t="str" cm="1">
        <f t="array" ref="BI88">_xlfn.IFS(BA88=Tabeller!$AJ$5,"P",BA88=Tabeller!$AJ$4,"L",BA88="","")</f>
        <v/>
      </c>
      <c r="BJ88" s="87"/>
      <c r="BK88" s="194" t="str">
        <f t="shared" si="7"/>
        <v/>
      </c>
      <c r="BL88" s="75" t="str">
        <f>TRIM(IF('3. Förpackningsdata'!V88="","",'3. Förpackningsdata'!V88))</f>
        <v/>
      </c>
    </row>
    <row r="89" spans="1:64" ht="15" x14ac:dyDescent="0.25">
      <c r="A89" s="73">
        <v>85</v>
      </c>
      <c r="B89" s="73" t="str">
        <f>'APH Kategorichef'!H89</f>
        <v>Välj…</v>
      </c>
      <c r="C89" s="73" t="str">
        <f>'APH Kategorichef'!J89</f>
        <v>Välj…</v>
      </c>
      <c r="D89" s="471">
        <f>'APH Kategorichef'!D89</f>
        <v>0</v>
      </c>
      <c r="E89" s="68" t="s">
        <v>184</v>
      </c>
      <c r="F89" s="68"/>
      <c r="G89" s="69">
        <v>1</v>
      </c>
      <c r="H89" s="581">
        <f>IF('APH Kategorichef'!J89=Tabeller!$AH$4,'3. Förpackningsdata'!F89,0)</f>
        <v>0</v>
      </c>
      <c r="I89" s="581">
        <f>'1. Artikeldata Grund'!K89</f>
        <v>0</v>
      </c>
      <c r="J89" s="581">
        <f>'1. Artikeldata Grund'!M89</f>
        <v>0</v>
      </c>
      <c r="K89" s="581">
        <f>'1. Artikeldata Grund'!L89</f>
        <v>0</v>
      </c>
      <c r="L89" s="81"/>
      <c r="M89" s="68" t="s">
        <v>186</v>
      </c>
      <c r="N89" s="69" t="str">
        <f>IF('APH Kategorichef'!W89="","",'APH Kategorichef'!W89)</f>
        <v/>
      </c>
      <c r="O89" s="70" t="s">
        <v>185</v>
      </c>
      <c r="P89" s="473" t="str">
        <f>TRIM('1. Artikeldata Grund'!D89)</f>
        <v/>
      </c>
      <c r="Q89" s="472" t="str">
        <f>IF(S89="","",IF('3. Förpackningsdata'!H89="","",'3. Förpackningsdata'!H89))</f>
        <v/>
      </c>
      <c r="R89" s="35"/>
      <c r="S89" s="28" t="str">
        <f>IF('3. Förpackningsdata'!I89="","",'3. Förpackningsdata'!I89)</f>
        <v/>
      </c>
      <c r="T89" s="26"/>
      <c r="U89" s="26"/>
      <c r="V89" s="26"/>
      <c r="W89" s="26"/>
      <c r="X89" s="26"/>
      <c r="Y89" s="364" t="str" cm="1">
        <f t="array" ref="Y89">IF(AC89&lt;&gt;Tabeller!$AI$4,_xlfn.IFS(Q89=Tabeller!$AI$3,"",Q89=Tabeller!$AL$4,"C",Q89=Tabeller!$AL$5,"L",Q89=Tabeller!$AL$6,"P",Q89="",""),"1")</f>
        <v/>
      </c>
      <c r="Z89" s="29"/>
      <c r="AA89" s="362" t="str">
        <f t="shared" si="4"/>
        <v/>
      </c>
      <c r="AB89" s="31" t="str">
        <f>TRIM(IF('3. Förpackningsdata'!J89="","",'3. Förpackningsdata'!J89))</f>
        <v/>
      </c>
      <c r="AC89" s="77" t="str">
        <f>IF(AE89="","",IF('3. Förpackningsdata'!L89="","",'3. Förpackningsdata'!L89))</f>
        <v/>
      </c>
      <c r="AD89" s="71"/>
      <c r="AE89" s="69" t="str">
        <f>IF('3. Förpackningsdata'!M89="","",'3. Förpackningsdata'!M89)</f>
        <v/>
      </c>
      <c r="AF89" s="81"/>
      <c r="AG89" s="81"/>
      <c r="AH89" s="81"/>
      <c r="AI89" s="81"/>
      <c r="AJ89" s="81"/>
      <c r="AK89" s="364" t="str" cm="1">
        <f t="array" ref="AK89">_xlfn.IFS(AC89=Tabeller!$AI$4,"C",AC89=Tabeller!$AI$5,"L",AC89=Tabeller!$AI$6,"P",AC89="","")</f>
        <v/>
      </c>
      <c r="AL89" s="71"/>
      <c r="AM89" s="363" t="str">
        <f t="shared" si="5"/>
        <v/>
      </c>
      <c r="AN89" s="473" t="str">
        <f>TRIM(IF('3. Förpackningsdata'!N89="","",'3. Förpackningsdata'!N89))</f>
        <v/>
      </c>
      <c r="AO89" s="78" t="str">
        <f>IF(AQ89="","",IF('3. Förpackningsdata'!P89="","",'3. Förpackningsdata'!P89))</f>
        <v/>
      </c>
      <c r="AP89" s="29"/>
      <c r="AQ89" s="28" t="str">
        <f>IF('3. Förpackningsdata'!Q89="","",'3. Förpackningsdata'!Q89)</f>
        <v/>
      </c>
      <c r="AR89" s="26"/>
      <c r="AS89" s="26"/>
      <c r="AT89" s="26"/>
      <c r="AU89" s="26"/>
      <c r="AV89" s="26"/>
      <c r="AW89" s="364" t="str" cm="1">
        <f t="array" ref="AW89">_xlfn.IFS(AO89=Tabeller!$AJ$5,"P",AO89=Tabeller!$AJ$4,"L",AO89="","")</f>
        <v/>
      </c>
      <c r="AX89" s="29"/>
      <c r="AY89" s="362" t="str">
        <f t="shared" si="6"/>
        <v/>
      </c>
      <c r="AZ89" s="31" t="str">
        <f>TRIM(IF('3. Förpackningsdata'!R89="","",'3. Förpackningsdata'!R89))</f>
        <v/>
      </c>
      <c r="BA89" s="79" t="str">
        <f>IF(BC89="","",IF('3. Förpackningsdata'!T89="","",'3. Förpackningsdata'!T89))</f>
        <v/>
      </c>
      <c r="BB89" s="87"/>
      <c r="BC89" s="71" t="str">
        <f>IF('3. Förpackningsdata'!U89="","",'3. Förpackningsdata'!U89)</f>
        <v/>
      </c>
      <c r="BD89" s="87"/>
      <c r="BE89" s="87"/>
      <c r="BF89" s="87"/>
      <c r="BG89" s="87"/>
      <c r="BH89" s="87"/>
      <c r="BI89" s="148" t="str" cm="1">
        <f t="array" ref="BI89">_xlfn.IFS(BA89=Tabeller!$AJ$5,"P",BA89=Tabeller!$AJ$4,"L",BA89="","")</f>
        <v/>
      </c>
      <c r="BJ89" s="87"/>
      <c r="BK89" s="194" t="str">
        <f t="shared" si="7"/>
        <v/>
      </c>
      <c r="BL89" s="75" t="str">
        <f>TRIM(IF('3. Förpackningsdata'!V89="","",'3. Förpackningsdata'!V89))</f>
        <v/>
      </c>
    </row>
    <row r="90" spans="1:64" ht="15" x14ac:dyDescent="0.25">
      <c r="A90" s="73">
        <v>86</v>
      </c>
      <c r="B90" s="73" t="str">
        <f>'APH Kategorichef'!H90</f>
        <v>Välj…</v>
      </c>
      <c r="C90" s="73" t="str">
        <f>'APH Kategorichef'!J90</f>
        <v>Välj…</v>
      </c>
      <c r="D90" s="471">
        <f>'APH Kategorichef'!D90</f>
        <v>0</v>
      </c>
      <c r="E90" s="68" t="s">
        <v>184</v>
      </c>
      <c r="F90" s="68"/>
      <c r="G90" s="69">
        <v>1</v>
      </c>
      <c r="H90" s="581">
        <f>IF('APH Kategorichef'!J90=Tabeller!$AH$4,'3. Förpackningsdata'!F90,0)</f>
        <v>0</v>
      </c>
      <c r="I90" s="581">
        <f>'1. Artikeldata Grund'!K90</f>
        <v>0</v>
      </c>
      <c r="J90" s="581">
        <f>'1. Artikeldata Grund'!M90</f>
        <v>0</v>
      </c>
      <c r="K90" s="581">
        <f>'1. Artikeldata Grund'!L90</f>
        <v>0</v>
      </c>
      <c r="L90" s="81"/>
      <c r="M90" s="68" t="s">
        <v>186</v>
      </c>
      <c r="N90" s="69" t="str">
        <f>IF('APH Kategorichef'!W90="","",'APH Kategorichef'!W90)</f>
        <v/>
      </c>
      <c r="O90" s="70" t="s">
        <v>185</v>
      </c>
      <c r="P90" s="473" t="str">
        <f>TRIM('1. Artikeldata Grund'!D90)</f>
        <v/>
      </c>
      <c r="Q90" s="472" t="str">
        <f>IF(S90="","",IF('3. Förpackningsdata'!H90="","",'3. Förpackningsdata'!H90))</f>
        <v/>
      </c>
      <c r="R90" s="35"/>
      <c r="S90" s="28" t="str">
        <f>IF('3. Förpackningsdata'!I90="","",'3. Förpackningsdata'!I90)</f>
        <v/>
      </c>
      <c r="T90" s="26"/>
      <c r="U90" s="26"/>
      <c r="V90" s="26"/>
      <c r="W90" s="26"/>
      <c r="X90" s="26"/>
      <c r="Y90" s="364" t="str" cm="1">
        <f t="array" ref="Y90">IF(AC90&lt;&gt;Tabeller!$AI$4,_xlfn.IFS(Q90=Tabeller!$AI$3,"",Q90=Tabeller!$AL$4,"C",Q90=Tabeller!$AL$5,"L",Q90=Tabeller!$AL$6,"P",Q90="",""),"1")</f>
        <v/>
      </c>
      <c r="Z90" s="29"/>
      <c r="AA90" s="362" t="str">
        <f t="shared" si="4"/>
        <v/>
      </c>
      <c r="AB90" s="31" t="str">
        <f>TRIM(IF('3. Förpackningsdata'!J90="","",'3. Förpackningsdata'!J90))</f>
        <v/>
      </c>
      <c r="AC90" s="77" t="str">
        <f>IF(AE90="","",IF('3. Förpackningsdata'!L90="","",'3. Förpackningsdata'!L90))</f>
        <v/>
      </c>
      <c r="AD90" s="71"/>
      <c r="AE90" s="69" t="str">
        <f>IF('3. Förpackningsdata'!M90="","",'3. Förpackningsdata'!M90)</f>
        <v/>
      </c>
      <c r="AF90" s="81"/>
      <c r="AG90" s="81"/>
      <c r="AH90" s="81"/>
      <c r="AI90" s="81"/>
      <c r="AJ90" s="81"/>
      <c r="AK90" s="364" t="str" cm="1">
        <f t="array" ref="AK90">_xlfn.IFS(AC90=Tabeller!$AI$4,"C",AC90=Tabeller!$AI$5,"L",AC90=Tabeller!$AI$6,"P",AC90="","")</f>
        <v/>
      </c>
      <c r="AL90" s="71"/>
      <c r="AM90" s="363" t="str">
        <f t="shared" si="5"/>
        <v/>
      </c>
      <c r="AN90" s="473" t="str">
        <f>TRIM(IF('3. Förpackningsdata'!N90="","",'3. Förpackningsdata'!N90))</f>
        <v/>
      </c>
      <c r="AO90" s="78" t="str">
        <f>IF(AQ90="","",IF('3. Förpackningsdata'!P90="","",'3. Förpackningsdata'!P90))</f>
        <v/>
      </c>
      <c r="AP90" s="29"/>
      <c r="AQ90" s="28" t="str">
        <f>IF('3. Förpackningsdata'!Q90="","",'3. Förpackningsdata'!Q90)</f>
        <v/>
      </c>
      <c r="AR90" s="26"/>
      <c r="AS90" s="26"/>
      <c r="AT90" s="26"/>
      <c r="AU90" s="26"/>
      <c r="AV90" s="26"/>
      <c r="AW90" s="364" t="str" cm="1">
        <f t="array" ref="AW90">_xlfn.IFS(AO90=Tabeller!$AJ$5,"P",AO90=Tabeller!$AJ$4,"L",AO90="","")</f>
        <v/>
      </c>
      <c r="AX90" s="29"/>
      <c r="AY90" s="362" t="str">
        <f t="shared" si="6"/>
        <v/>
      </c>
      <c r="AZ90" s="31" t="str">
        <f>TRIM(IF('3. Förpackningsdata'!R90="","",'3. Förpackningsdata'!R90))</f>
        <v/>
      </c>
      <c r="BA90" s="79" t="str">
        <f>IF(BC90="","",IF('3. Förpackningsdata'!T90="","",'3. Förpackningsdata'!T90))</f>
        <v/>
      </c>
      <c r="BB90" s="87"/>
      <c r="BC90" s="71" t="str">
        <f>IF('3. Förpackningsdata'!U90="","",'3. Förpackningsdata'!U90)</f>
        <v/>
      </c>
      <c r="BD90" s="87"/>
      <c r="BE90" s="87"/>
      <c r="BF90" s="87"/>
      <c r="BG90" s="87"/>
      <c r="BH90" s="87"/>
      <c r="BI90" s="148" t="str" cm="1">
        <f t="array" ref="BI90">_xlfn.IFS(BA90=Tabeller!$AJ$5,"P",BA90=Tabeller!$AJ$4,"L",BA90="","")</f>
        <v/>
      </c>
      <c r="BJ90" s="87"/>
      <c r="BK90" s="194" t="str">
        <f t="shared" si="7"/>
        <v/>
      </c>
      <c r="BL90" s="75" t="str">
        <f>TRIM(IF('3. Förpackningsdata'!V90="","",'3. Förpackningsdata'!V90))</f>
        <v/>
      </c>
    </row>
    <row r="91" spans="1:64" ht="15" x14ac:dyDescent="0.25">
      <c r="A91" s="73">
        <v>87</v>
      </c>
      <c r="B91" s="73" t="str">
        <f>'APH Kategorichef'!H91</f>
        <v>Välj…</v>
      </c>
      <c r="C91" s="73" t="str">
        <f>'APH Kategorichef'!J91</f>
        <v>Välj…</v>
      </c>
      <c r="D91" s="471">
        <f>'APH Kategorichef'!D91</f>
        <v>0</v>
      </c>
      <c r="E91" s="68" t="s">
        <v>184</v>
      </c>
      <c r="F91" s="68"/>
      <c r="G91" s="69">
        <v>1</v>
      </c>
      <c r="H91" s="581">
        <f>IF('APH Kategorichef'!J91=Tabeller!$AH$4,'3. Förpackningsdata'!F91,0)</f>
        <v>0</v>
      </c>
      <c r="I91" s="581">
        <f>'1. Artikeldata Grund'!K91</f>
        <v>0</v>
      </c>
      <c r="J91" s="581">
        <f>'1. Artikeldata Grund'!M91</f>
        <v>0</v>
      </c>
      <c r="K91" s="581">
        <f>'1. Artikeldata Grund'!L91</f>
        <v>0</v>
      </c>
      <c r="L91" s="81"/>
      <c r="M91" s="68" t="s">
        <v>186</v>
      </c>
      <c r="N91" s="69" t="str">
        <f>IF('APH Kategorichef'!W91="","",'APH Kategorichef'!W91)</f>
        <v/>
      </c>
      <c r="O91" s="70" t="s">
        <v>185</v>
      </c>
      <c r="P91" s="473" t="str">
        <f>TRIM('1. Artikeldata Grund'!D91)</f>
        <v/>
      </c>
      <c r="Q91" s="472" t="str">
        <f>IF(S91="","",IF('3. Förpackningsdata'!H91="","",'3. Förpackningsdata'!H91))</f>
        <v/>
      </c>
      <c r="R91" s="35"/>
      <c r="S91" s="28" t="str">
        <f>IF('3. Förpackningsdata'!I91="","",'3. Förpackningsdata'!I91)</f>
        <v/>
      </c>
      <c r="T91" s="26"/>
      <c r="U91" s="26"/>
      <c r="V91" s="26"/>
      <c r="W91" s="26"/>
      <c r="X91" s="26"/>
      <c r="Y91" s="364" t="str" cm="1">
        <f t="array" ref="Y91">IF(AC91&lt;&gt;Tabeller!$AI$4,_xlfn.IFS(Q91=Tabeller!$AI$3,"",Q91=Tabeller!$AL$4,"C",Q91=Tabeller!$AL$5,"L",Q91=Tabeller!$AL$6,"P",Q91="",""),"1")</f>
        <v/>
      </c>
      <c r="Z91" s="29"/>
      <c r="AA91" s="362" t="str">
        <f t="shared" si="4"/>
        <v/>
      </c>
      <c r="AB91" s="31" t="str">
        <f>TRIM(IF('3. Förpackningsdata'!J91="","",'3. Förpackningsdata'!J91))</f>
        <v/>
      </c>
      <c r="AC91" s="77" t="str">
        <f>IF(AE91="","",IF('3. Förpackningsdata'!L91="","",'3. Förpackningsdata'!L91))</f>
        <v/>
      </c>
      <c r="AD91" s="71"/>
      <c r="AE91" s="69" t="str">
        <f>IF('3. Förpackningsdata'!M91="","",'3. Förpackningsdata'!M91)</f>
        <v/>
      </c>
      <c r="AF91" s="81"/>
      <c r="AG91" s="81"/>
      <c r="AH91" s="81"/>
      <c r="AI91" s="81"/>
      <c r="AJ91" s="81"/>
      <c r="AK91" s="364" t="str" cm="1">
        <f t="array" ref="AK91">_xlfn.IFS(AC91=Tabeller!$AI$4,"C",AC91=Tabeller!$AI$5,"L",AC91=Tabeller!$AI$6,"P",AC91="","")</f>
        <v/>
      </c>
      <c r="AL91" s="71"/>
      <c r="AM91" s="363" t="str">
        <f t="shared" si="5"/>
        <v/>
      </c>
      <c r="AN91" s="473" t="str">
        <f>TRIM(IF('3. Förpackningsdata'!N91="","",'3. Förpackningsdata'!N91))</f>
        <v/>
      </c>
      <c r="AO91" s="78" t="str">
        <f>IF(AQ91="","",IF('3. Förpackningsdata'!P91="","",'3. Förpackningsdata'!P91))</f>
        <v/>
      </c>
      <c r="AP91" s="29"/>
      <c r="AQ91" s="28" t="str">
        <f>IF('3. Förpackningsdata'!Q91="","",'3. Förpackningsdata'!Q91)</f>
        <v/>
      </c>
      <c r="AR91" s="26"/>
      <c r="AS91" s="26"/>
      <c r="AT91" s="26"/>
      <c r="AU91" s="26"/>
      <c r="AV91" s="26"/>
      <c r="AW91" s="364" t="str" cm="1">
        <f t="array" ref="AW91">_xlfn.IFS(AO91=Tabeller!$AJ$5,"P",AO91=Tabeller!$AJ$4,"L",AO91="","")</f>
        <v/>
      </c>
      <c r="AX91" s="29"/>
      <c r="AY91" s="362" t="str">
        <f t="shared" si="6"/>
        <v/>
      </c>
      <c r="AZ91" s="31" t="str">
        <f>TRIM(IF('3. Förpackningsdata'!R91="","",'3. Förpackningsdata'!R91))</f>
        <v/>
      </c>
      <c r="BA91" s="79" t="str">
        <f>IF(BC91="","",IF('3. Förpackningsdata'!T91="","",'3. Förpackningsdata'!T91))</f>
        <v/>
      </c>
      <c r="BB91" s="87"/>
      <c r="BC91" s="71" t="str">
        <f>IF('3. Förpackningsdata'!U91="","",'3. Förpackningsdata'!U91)</f>
        <v/>
      </c>
      <c r="BD91" s="87"/>
      <c r="BE91" s="87"/>
      <c r="BF91" s="87"/>
      <c r="BG91" s="87"/>
      <c r="BH91" s="87"/>
      <c r="BI91" s="148" t="str" cm="1">
        <f t="array" ref="BI91">_xlfn.IFS(BA91=Tabeller!$AJ$5,"P",BA91=Tabeller!$AJ$4,"L",BA91="","")</f>
        <v/>
      </c>
      <c r="BJ91" s="87"/>
      <c r="BK91" s="194" t="str">
        <f t="shared" si="7"/>
        <v/>
      </c>
      <c r="BL91" s="75" t="str">
        <f>TRIM(IF('3. Förpackningsdata'!V91="","",'3. Förpackningsdata'!V91))</f>
        <v/>
      </c>
    </row>
    <row r="92" spans="1:64" ht="15" x14ac:dyDescent="0.25">
      <c r="A92" s="73">
        <v>88</v>
      </c>
      <c r="B92" s="73" t="str">
        <f>'APH Kategorichef'!H92</f>
        <v>Välj…</v>
      </c>
      <c r="C92" s="73" t="str">
        <f>'APH Kategorichef'!J92</f>
        <v>Välj…</v>
      </c>
      <c r="D92" s="471">
        <f>'APH Kategorichef'!D92</f>
        <v>0</v>
      </c>
      <c r="E92" s="68" t="s">
        <v>184</v>
      </c>
      <c r="F92" s="68"/>
      <c r="G92" s="69">
        <v>1</v>
      </c>
      <c r="H92" s="581">
        <f>IF('APH Kategorichef'!J92=Tabeller!$AH$4,'3. Förpackningsdata'!F92,0)</f>
        <v>0</v>
      </c>
      <c r="I92" s="581">
        <f>'1. Artikeldata Grund'!K92</f>
        <v>0</v>
      </c>
      <c r="J92" s="581">
        <f>'1. Artikeldata Grund'!M92</f>
        <v>0</v>
      </c>
      <c r="K92" s="581">
        <f>'1. Artikeldata Grund'!L92</f>
        <v>0</v>
      </c>
      <c r="L92" s="81"/>
      <c r="M92" s="68" t="s">
        <v>186</v>
      </c>
      <c r="N92" s="69" t="str">
        <f>IF('APH Kategorichef'!W92="","",'APH Kategorichef'!W92)</f>
        <v/>
      </c>
      <c r="O92" s="70" t="s">
        <v>185</v>
      </c>
      <c r="P92" s="473" t="str">
        <f>TRIM('1. Artikeldata Grund'!D92)</f>
        <v/>
      </c>
      <c r="Q92" s="472" t="str">
        <f>IF(S92="","",IF('3. Förpackningsdata'!H92="","",'3. Förpackningsdata'!H92))</f>
        <v/>
      </c>
      <c r="R92" s="35"/>
      <c r="S92" s="28" t="str">
        <f>IF('3. Förpackningsdata'!I92="","",'3. Förpackningsdata'!I92)</f>
        <v/>
      </c>
      <c r="T92" s="26"/>
      <c r="U92" s="26"/>
      <c r="V92" s="26"/>
      <c r="W92" s="26"/>
      <c r="X92" s="26"/>
      <c r="Y92" s="364" t="str" cm="1">
        <f t="array" ref="Y92">IF(AC92&lt;&gt;Tabeller!$AI$4,_xlfn.IFS(Q92=Tabeller!$AI$3,"",Q92=Tabeller!$AL$4,"C",Q92=Tabeller!$AL$5,"L",Q92=Tabeller!$AL$6,"P",Q92="",""),"1")</f>
        <v/>
      </c>
      <c r="Z92" s="29"/>
      <c r="AA92" s="362" t="str">
        <f t="shared" si="4"/>
        <v/>
      </c>
      <c r="AB92" s="31" t="str">
        <f>TRIM(IF('3. Förpackningsdata'!J92="","",'3. Förpackningsdata'!J92))</f>
        <v/>
      </c>
      <c r="AC92" s="77" t="str">
        <f>IF(AE92="","",IF('3. Förpackningsdata'!L92="","",'3. Förpackningsdata'!L92))</f>
        <v/>
      </c>
      <c r="AD92" s="71"/>
      <c r="AE92" s="69" t="str">
        <f>IF('3. Förpackningsdata'!M92="","",'3. Förpackningsdata'!M92)</f>
        <v/>
      </c>
      <c r="AF92" s="81"/>
      <c r="AG92" s="81"/>
      <c r="AH92" s="81"/>
      <c r="AI92" s="81"/>
      <c r="AJ92" s="81"/>
      <c r="AK92" s="364" t="str" cm="1">
        <f t="array" ref="AK92">_xlfn.IFS(AC92=Tabeller!$AI$4,"C",AC92=Tabeller!$AI$5,"L",AC92=Tabeller!$AI$6,"P",AC92="","")</f>
        <v/>
      </c>
      <c r="AL92" s="71"/>
      <c r="AM92" s="363" t="str">
        <f t="shared" si="5"/>
        <v/>
      </c>
      <c r="AN92" s="473" t="str">
        <f>TRIM(IF('3. Förpackningsdata'!N92="","",'3. Förpackningsdata'!N92))</f>
        <v/>
      </c>
      <c r="AO92" s="78" t="str">
        <f>IF(AQ92="","",IF('3. Förpackningsdata'!P92="","",'3. Förpackningsdata'!P92))</f>
        <v/>
      </c>
      <c r="AP92" s="29"/>
      <c r="AQ92" s="28" t="str">
        <f>IF('3. Förpackningsdata'!Q92="","",'3. Förpackningsdata'!Q92)</f>
        <v/>
      </c>
      <c r="AR92" s="26"/>
      <c r="AS92" s="26"/>
      <c r="AT92" s="26"/>
      <c r="AU92" s="26"/>
      <c r="AV92" s="26"/>
      <c r="AW92" s="364" t="str" cm="1">
        <f t="array" ref="AW92">_xlfn.IFS(AO92=Tabeller!$AJ$5,"P",AO92=Tabeller!$AJ$4,"L",AO92="","")</f>
        <v/>
      </c>
      <c r="AX92" s="29"/>
      <c r="AY92" s="362" t="str">
        <f t="shared" si="6"/>
        <v/>
      </c>
      <c r="AZ92" s="31" t="str">
        <f>TRIM(IF('3. Förpackningsdata'!R92="","",'3. Förpackningsdata'!R92))</f>
        <v/>
      </c>
      <c r="BA92" s="79" t="str">
        <f>IF(BC92="","",IF('3. Förpackningsdata'!T92="","",'3. Förpackningsdata'!T92))</f>
        <v/>
      </c>
      <c r="BB92" s="87"/>
      <c r="BC92" s="71" t="str">
        <f>IF('3. Förpackningsdata'!U92="","",'3. Förpackningsdata'!U92)</f>
        <v/>
      </c>
      <c r="BD92" s="87"/>
      <c r="BE92" s="87"/>
      <c r="BF92" s="87"/>
      <c r="BG92" s="87"/>
      <c r="BH92" s="87"/>
      <c r="BI92" s="148" t="str" cm="1">
        <f t="array" ref="BI92">_xlfn.IFS(BA92=Tabeller!$AJ$5,"P",BA92=Tabeller!$AJ$4,"L",BA92="","")</f>
        <v/>
      </c>
      <c r="BJ92" s="87"/>
      <c r="BK92" s="194" t="str">
        <f t="shared" si="7"/>
        <v/>
      </c>
      <c r="BL92" s="75" t="str">
        <f>TRIM(IF('3. Förpackningsdata'!V92="","",'3. Förpackningsdata'!V92))</f>
        <v/>
      </c>
    </row>
    <row r="93" spans="1:64" ht="15" x14ac:dyDescent="0.25">
      <c r="A93" s="73">
        <v>89</v>
      </c>
      <c r="B93" s="73" t="str">
        <f>'APH Kategorichef'!H93</f>
        <v>Välj…</v>
      </c>
      <c r="C93" s="73" t="str">
        <f>'APH Kategorichef'!J93</f>
        <v>Välj…</v>
      </c>
      <c r="D93" s="471">
        <f>'APH Kategorichef'!D93</f>
        <v>0</v>
      </c>
      <c r="E93" s="68" t="s">
        <v>184</v>
      </c>
      <c r="F93" s="68"/>
      <c r="G93" s="69">
        <v>1</v>
      </c>
      <c r="H93" s="581">
        <f>IF('APH Kategorichef'!J93=Tabeller!$AH$4,'3. Förpackningsdata'!F93,0)</f>
        <v>0</v>
      </c>
      <c r="I93" s="581">
        <f>'1. Artikeldata Grund'!K93</f>
        <v>0</v>
      </c>
      <c r="J93" s="581">
        <f>'1. Artikeldata Grund'!M93</f>
        <v>0</v>
      </c>
      <c r="K93" s="581">
        <f>'1. Artikeldata Grund'!L93</f>
        <v>0</v>
      </c>
      <c r="L93" s="81"/>
      <c r="M93" s="68" t="s">
        <v>186</v>
      </c>
      <c r="N93" s="69" t="str">
        <f>IF('APH Kategorichef'!W93="","",'APH Kategorichef'!W93)</f>
        <v/>
      </c>
      <c r="O93" s="70" t="s">
        <v>185</v>
      </c>
      <c r="P93" s="473" t="str">
        <f>TRIM('1. Artikeldata Grund'!D93)</f>
        <v/>
      </c>
      <c r="Q93" s="472" t="str">
        <f>IF(S93="","",IF('3. Förpackningsdata'!H93="","",'3. Förpackningsdata'!H93))</f>
        <v/>
      </c>
      <c r="R93" s="35"/>
      <c r="S93" s="28" t="str">
        <f>IF('3. Förpackningsdata'!I93="","",'3. Förpackningsdata'!I93)</f>
        <v/>
      </c>
      <c r="T93" s="26"/>
      <c r="U93" s="26"/>
      <c r="V93" s="26"/>
      <c r="W93" s="26"/>
      <c r="X93" s="26"/>
      <c r="Y93" s="364" t="str" cm="1">
        <f t="array" ref="Y93">IF(AC93&lt;&gt;Tabeller!$AI$4,_xlfn.IFS(Q93=Tabeller!$AI$3,"",Q93=Tabeller!$AL$4,"C",Q93=Tabeller!$AL$5,"L",Q93=Tabeller!$AL$6,"P",Q93="",""),"1")</f>
        <v/>
      </c>
      <c r="Z93" s="29"/>
      <c r="AA93" s="362" t="str">
        <f t="shared" si="4"/>
        <v/>
      </c>
      <c r="AB93" s="31" t="str">
        <f>TRIM(IF('3. Förpackningsdata'!J93="","",'3. Förpackningsdata'!J93))</f>
        <v/>
      </c>
      <c r="AC93" s="77" t="str">
        <f>IF(AE93="","",IF('3. Förpackningsdata'!L93="","",'3. Förpackningsdata'!L93))</f>
        <v/>
      </c>
      <c r="AD93" s="71"/>
      <c r="AE93" s="69" t="str">
        <f>IF('3. Förpackningsdata'!M93="","",'3. Förpackningsdata'!M93)</f>
        <v/>
      </c>
      <c r="AF93" s="81"/>
      <c r="AG93" s="81"/>
      <c r="AH93" s="81"/>
      <c r="AI93" s="81"/>
      <c r="AJ93" s="81"/>
      <c r="AK93" s="364" t="str" cm="1">
        <f t="array" ref="AK93">_xlfn.IFS(AC93=Tabeller!$AI$4,"C",AC93=Tabeller!$AI$5,"L",AC93=Tabeller!$AI$6,"P",AC93="","")</f>
        <v/>
      </c>
      <c r="AL93" s="71"/>
      <c r="AM93" s="363" t="str">
        <f t="shared" si="5"/>
        <v/>
      </c>
      <c r="AN93" s="473" t="str">
        <f>TRIM(IF('3. Förpackningsdata'!N93="","",'3. Förpackningsdata'!N93))</f>
        <v/>
      </c>
      <c r="AO93" s="78" t="str">
        <f>IF(AQ93="","",IF('3. Förpackningsdata'!P93="","",'3. Förpackningsdata'!P93))</f>
        <v/>
      </c>
      <c r="AP93" s="29"/>
      <c r="AQ93" s="28" t="str">
        <f>IF('3. Förpackningsdata'!Q93="","",'3. Förpackningsdata'!Q93)</f>
        <v/>
      </c>
      <c r="AR93" s="26"/>
      <c r="AS93" s="26"/>
      <c r="AT93" s="26"/>
      <c r="AU93" s="26"/>
      <c r="AV93" s="26"/>
      <c r="AW93" s="364" t="str" cm="1">
        <f t="array" ref="AW93">_xlfn.IFS(AO93=Tabeller!$AJ$5,"P",AO93=Tabeller!$AJ$4,"L",AO93="","")</f>
        <v/>
      </c>
      <c r="AX93" s="29"/>
      <c r="AY93" s="362" t="str">
        <f t="shared" si="6"/>
        <v/>
      </c>
      <c r="AZ93" s="31" t="str">
        <f>TRIM(IF('3. Förpackningsdata'!R93="","",'3. Förpackningsdata'!R93))</f>
        <v/>
      </c>
      <c r="BA93" s="79" t="str">
        <f>IF(BC93="","",IF('3. Förpackningsdata'!T93="","",'3. Förpackningsdata'!T93))</f>
        <v/>
      </c>
      <c r="BB93" s="87"/>
      <c r="BC93" s="71" t="str">
        <f>IF('3. Förpackningsdata'!U93="","",'3. Förpackningsdata'!U93)</f>
        <v/>
      </c>
      <c r="BD93" s="87"/>
      <c r="BE93" s="87"/>
      <c r="BF93" s="87"/>
      <c r="BG93" s="87"/>
      <c r="BH93" s="87"/>
      <c r="BI93" s="148" t="str" cm="1">
        <f t="array" ref="BI93">_xlfn.IFS(BA93=Tabeller!$AJ$5,"P",BA93=Tabeller!$AJ$4,"L",BA93="","")</f>
        <v/>
      </c>
      <c r="BJ93" s="87"/>
      <c r="BK93" s="194" t="str">
        <f t="shared" si="7"/>
        <v/>
      </c>
      <c r="BL93" s="75" t="str">
        <f>TRIM(IF('3. Förpackningsdata'!V93="","",'3. Förpackningsdata'!V93))</f>
        <v/>
      </c>
    </row>
    <row r="94" spans="1:64" ht="15" x14ac:dyDescent="0.25">
      <c r="A94" s="73">
        <v>90</v>
      </c>
      <c r="B94" s="73" t="str">
        <f>'APH Kategorichef'!H94</f>
        <v>Välj…</v>
      </c>
      <c r="C94" s="73" t="str">
        <f>'APH Kategorichef'!J94</f>
        <v>Välj…</v>
      </c>
      <c r="D94" s="471">
        <f>'APH Kategorichef'!D94</f>
        <v>0</v>
      </c>
      <c r="E94" s="68" t="s">
        <v>184</v>
      </c>
      <c r="F94" s="68"/>
      <c r="G94" s="69">
        <v>1</v>
      </c>
      <c r="H94" s="581">
        <f>IF('APH Kategorichef'!J94=Tabeller!$AH$4,'3. Förpackningsdata'!F94,0)</f>
        <v>0</v>
      </c>
      <c r="I94" s="581">
        <f>'1. Artikeldata Grund'!K94</f>
        <v>0</v>
      </c>
      <c r="J94" s="581">
        <f>'1. Artikeldata Grund'!M94</f>
        <v>0</v>
      </c>
      <c r="K94" s="581">
        <f>'1. Artikeldata Grund'!L94</f>
        <v>0</v>
      </c>
      <c r="L94" s="81"/>
      <c r="M94" s="68" t="s">
        <v>186</v>
      </c>
      <c r="N94" s="69" t="str">
        <f>IF('APH Kategorichef'!W94="","",'APH Kategorichef'!W94)</f>
        <v/>
      </c>
      <c r="O94" s="70" t="s">
        <v>185</v>
      </c>
      <c r="P94" s="473" t="str">
        <f>TRIM('1. Artikeldata Grund'!D94)</f>
        <v/>
      </c>
      <c r="Q94" s="472" t="str">
        <f>IF(S94="","",IF('3. Förpackningsdata'!H94="","",'3. Förpackningsdata'!H94))</f>
        <v/>
      </c>
      <c r="R94" s="35"/>
      <c r="S94" s="28" t="str">
        <f>IF('3. Förpackningsdata'!I94="","",'3. Förpackningsdata'!I94)</f>
        <v/>
      </c>
      <c r="T94" s="26"/>
      <c r="U94" s="26"/>
      <c r="V94" s="26"/>
      <c r="W94" s="26"/>
      <c r="X94" s="26"/>
      <c r="Y94" s="364" t="str" cm="1">
        <f t="array" ref="Y94">IF(AC94&lt;&gt;Tabeller!$AI$4,_xlfn.IFS(Q94=Tabeller!$AI$3,"",Q94=Tabeller!$AL$4,"C",Q94=Tabeller!$AL$5,"L",Q94=Tabeller!$AL$6,"P",Q94="",""),"1")</f>
        <v/>
      </c>
      <c r="Z94" s="29"/>
      <c r="AA94" s="362" t="str">
        <f t="shared" si="4"/>
        <v/>
      </c>
      <c r="AB94" s="31" t="str">
        <f>TRIM(IF('3. Förpackningsdata'!J94="","",'3. Förpackningsdata'!J94))</f>
        <v/>
      </c>
      <c r="AC94" s="77" t="str">
        <f>IF(AE94="","",IF('3. Förpackningsdata'!L94="","",'3. Förpackningsdata'!L94))</f>
        <v/>
      </c>
      <c r="AD94" s="71"/>
      <c r="AE94" s="69" t="str">
        <f>IF('3. Förpackningsdata'!M94="","",'3. Förpackningsdata'!M94)</f>
        <v/>
      </c>
      <c r="AF94" s="81"/>
      <c r="AG94" s="81"/>
      <c r="AH94" s="81"/>
      <c r="AI94" s="81"/>
      <c r="AJ94" s="81"/>
      <c r="AK94" s="364" t="str" cm="1">
        <f t="array" ref="AK94">_xlfn.IFS(AC94=Tabeller!$AI$4,"C",AC94=Tabeller!$AI$5,"L",AC94=Tabeller!$AI$6,"P",AC94="","")</f>
        <v/>
      </c>
      <c r="AL94" s="71"/>
      <c r="AM94" s="363" t="str">
        <f t="shared" si="5"/>
        <v/>
      </c>
      <c r="AN94" s="473" t="str">
        <f>TRIM(IF('3. Förpackningsdata'!N94="","",'3. Förpackningsdata'!N94))</f>
        <v/>
      </c>
      <c r="AO94" s="78" t="str">
        <f>IF(AQ94="","",IF('3. Förpackningsdata'!P94="","",'3. Förpackningsdata'!P94))</f>
        <v/>
      </c>
      <c r="AP94" s="29"/>
      <c r="AQ94" s="28" t="str">
        <f>IF('3. Förpackningsdata'!Q94="","",'3. Förpackningsdata'!Q94)</f>
        <v/>
      </c>
      <c r="AR94" s="26"/>
      <c r="AS94" s="26"/>
      <c r="AT94" s="26"/>
      <c r="AU94" s="26"/>
      <c r="AV94" s="26"/>
      <c r="AW94" s="364" t="str" cm="1">
        <f t="array" ref="AW94">_xlfn.IFS(AO94=Tabeller!$AJ$5,"P",AO94=Tabeller!$AJ$4,"L",AO94="","")</f>
        <v/>
      </c>
      <c r="AX94" s="29"/>
      <c r="AY94" s="362" t="str">
        <f t="shared" si="6"/>
        <v/>
      </c>
      <c r="AZ94" s="31" t="str">
        <f>TRIM(IF('3. Förpackningsdata'!R94="","",'3. Förpackningsdata'!R94))</f>
        <v/>
      </c>
      <c r="BA94" s="79" t="str">
        <f>IF(BC94="","",IF('3. Förpackningsdata'!T94="","",'3. Förpackningsdata'!T94))</f>
        <v/>
      </c>
      <c r="BB94" s="87"/>
      <c r="BC94" s="71" t="str">
        <f>IF('3. Förpackningsdata'!U94="","",'3. Förpackningsdata'!U94)</f>
        <v/>
      </c>
      <c r="BD94" s="87"/>
      <c r="BE94" s="87"/>
      <c r="BF94" s="87"/>
      <c r="BG94" s="87"/>
      <c r="BH94" s="87"/>
      <c r="BI94" s="148" t="str" cm="1">
        <f t="array" ref="BI94">_xlfn.IFS(BA94=Tabeller!$AJ$5,"P",BA94=Tabeller!$AJ$4,"L",BA94="","")</f>
        <v/>
      </c>
      <c r="BJ94" s="87"/>
      <c r="BK94" s="194" t="str">
        <f t="shared" si="7"/>
        <v/>
      </c>
      <c r="BL94" s="75" t="str">
        <f>TRIM(IF('3. Förpackningsdata'!V94="","",'3. Förpackningsdata'!V94))</f>
        <v/>
      </c>
    </row>
    <row r="95" spans="1:64" ht="15" x14ac:dyDescent="0.25">
      <c r="A95" s="73">
        <v>91</v>
      </c>
      <c r="B95" s="73" t="str">
        <f>'APH Kategorichef'!H95</f>
        <v>Välj…</v>
      </c>
      <c r="C95" s="73" t="str">
        <f>'APH Kategorichef'!J95</f>
        <v>Välj…</v>
      </c>
      <c r="D95" s="471">
        <f>'APH Kategorichef'!D95</f>
        <v>0</v>
      </c>
      <c r="E95" s="68" t="s">
        <v>184</v>
      </c>
      <c r="F95" s="68"/>
      <c r="G95" s="69">
        <v>1</v>
      </c>
      <c r="H95" s="581">
        <f>IF('APH Kategorichef'!J95=Tabeller!$AH$4,'3. Förpackningsdata'!F95,0)</f>
        <v>0</v>
      </c>
      <c r="I95" s="581">
        <f>'1. Artikeldata Grund'!K95</f>
        <v>0</v>
      </c>
      <c r="J95" s="581">
        <f>'1. Artikeldata Grund'!M95</f>
        <v>0</v>
      </c>
      <c r="K95" s="581">
        <f>'1. Artikeldata Grund'!L95</f>
        <v>0</v>
      </c>
      <c r="L95" s="81"/>
      <c r="M95" s="68" t="s">
        <v>186</v>
      </c>
      <c r="N95" s="69" t="str">
        <f>IF('APH Kategorichef'!W95="","",'APH Kategorichef'!W95)</f>
        <v/>
      </c>
      <c r="O95" s="70" t="s">
        <v>185</v>
      </c>
      <c r="P95" s="473" t="str">
        <f>TRIM('1. Artikeldata Grund'!D95)</f>
        <v/>
      </c>
      <c r="Q95" s="472" t="str">
        <f>IF(S95="","",IF('3. Förpackningsdata'!H95="","",'3. Förpackningsdata'!H95))</f>
        <v/>
      </c>
      <c r="R95" s="35"/>
      <c r="S95" s="28" t="str">
        <f>IF('3. Förpackningsdata'!I95="","",'3. Förpackningsdata'!I95)</f>
        <v/>
      </c>
      <c r="T95" s="26"/>
      <c r="U95" s="26"/>
      <c r="V95" s="26"/>
      <c r="W95" s="26"/>
      <c r="X95" s="26"/>
      <c r="Y95" s="364" t="str" cm="1">
        <f t="array" ref="Y95">IF(AC95&lt;&gt;Tabeller!$AI$4,_xlfn.IFS(Q95=Tabeller!$AI$3,"",Q95=Tabeller!$AL$4,"C",Q95=Tabeller!$AL$5,"L",Q95=Tabeller!$AL$6,"P",Q95="",""),"1")</f>
        <v/>
      </c>
      <c r="Z95" s="29"/>
      <c r="AA95" s="362" t="str">
        <f t="shared" si="4"/>
        <v/>
      </c>
      <c r="AB95" s="31" t="str">
        <f>TRIM(IF('3. Förpackningsdata'!J95="","",'3. Förpackningsdata'!J95))</f>
        <v/>
      </c>
      <c r="AC95" s="77" t="str">
        <f>IF(AE95="","",IF('3. Förpackningsdata'!L95="","",'3. Förpackningsdata'!L95))</f>
        <v/>
      </c>
      <c r="AD95" s="71"/>
      <c r="AE95" s="69" t="str">
        <f>IF('3. Förpackningsdata'!M95="","",'3. Förpackningsdata'!M95)</f>
        <v/>
      </c>
      <c r="AF95" s="81"/>
      <c r="AG95" s="81"/>
      <c r="AH95" s="81"/>
      <c r="AI95" s="81"/>
      <c r="AJ95" s="81"/>
      <c r="AK95" s="364" t="str" cm="1">
        <f t="array" ref="AK95">_xlfn.IFS(AC95=Tabeller!$AI$4,"C",AC95=Tabeller!$AI$5,"L",AC95=Tabeller!$AI$6,"P",AC95="","")</f>
        <v/>
      </c>
      <c r="AL95" s="71"/>
      <c r="AM95" s="363" t="str">
        <f t="shared" si="5"/>
        <v/>
      </c>
      <c r="AN95" s="473" t="str">
        <f>TRIM(IF('3. Förpackningsdata'!N95="","",'3. Förpackningsdata'!N95))</f>
        <v/>
      </c>
      <c r="AO95" s="78" t="str">
        <f>IF(AQ95="","",IF('3. Förpackningsdata'!P95="","",'3. Förpackningsdata'!P95))</f>
        <v/>
      </c>
      <c r="AP95" s="29"/>
      <c r="AQ95" s="28" t="str">
        <f>IF('3. Förpackningsdata'!Q95="","",'3. Förpackningsdata'!Q95)</f>
        <v/>
      </c>
      <c r="AR95" s="26"/>
      <c r="AS95" s="26"/>
      <c r="AT95" s="26"/>
      <c r="AU95" s="26"/>
      <c r="AV95" s="26"/>
      <c r="AW95" s="364" t="str" cm="1">
        <f t="array" ref="AW95">_xlfn.IFS(AO95=Tabeller!$AJ$5,"P",AO95=Tabeller!$AJ$4,"L",AO95="","")</f>
        <v/>
      </c>
      <c r="AX95" s="29"/>
      <c r="AY95" s="362" t="str">
        <f t="shared" si="6"/>
        <v/>
      </c>
      <c r="AZ95" s="31" t="str">
        <f>TRIM(IF('3. Förpackningsdata'!R95="","",'3. Förpackningsdata'!R95))</f>
        <v/>
      </c>
      <c r="BA95" s="79" t="str">
        <f>IF(BC95="","",IF('3. Förpackningsdata'!T95="","",'3. Förpackningsdata'!T95))</f>
        <v/>
      </c>
      <c r="BB95" s="87"/>
      <c r="BC95" s="71" t="str">
        <f>IF('3. Förpackningsdata'!U95="","",'3. Förpackningsdata'!U95)</f>
        <v/>
      </c>
      <c r="BD95" s="87"/>
      <c r="BE95" s="87"/>
      <c r="BF95" s="87"/>
      <c r="BG95" s="87"/>
      <c r="BH95" s="87"/>
      <c r="BI95" s="148" t="str" cm="1">
        <f t="array" ref="BI95">_xlfn.IFS(BA95=Tabeller!$AJ$5,"P",BA95=Tabeller!$AJ$4,"L",BA95="","")</f>
        <v/>
      </c>
      <c r="BJ95" s="87"/>
      <c r="BK95" s="194" t="str">
        <f t="shared" si="7"/>
        <v/>
      </c>
      <c r="BL95" s="75" t="str">
        <f>TRIM(IF('3. Förpackningsdata'!V95="","",'3. Förpackningsdata'!V95))</f>
        <v/>
      </c>
    </row>
    <row r="96" spans="1:64" ht="15" x14ac:dyDescent="0.25">
      <c r="A96" s="73">
        <v>92</v>
      </c>
      <c r="B96" s="73" t="str">
        <f>'APH Kategorichef'!H96</f>
        <v>Välj…</v>
      </c>
      <c r="C96" s="73" t="str">
        <f>'APH Kategorichef'!J96</f>
        <v>Välj…</v>
      </c>
      <c r="D96" s="471">
        <f>'APH Kategorichef'!D96</f>
        <v>0</v>
      </c>
      <c r="E96" s="68" t="s">
        <v>184</v>
      </c>
      <c r="F96" s="68"/>
      <c r="G96" s="69">
        <v>1</v>
      </c>
      <c r="H96" s="581">
        <f>IF('APH Kategorichef'!J96=Tabeller!$AH$4,'3. Förpackningsdata'!F96,0)</f>
        <v>0</v>
      </c>
      <c r="I96" s="581">
        <f>'1. Artikeldata Grund'!K96</f>
        <v>0</v>
      </c>
      <c r="J96" s="581">
        <f>'1. Artikeldata Grund'!M96</f>
        <v>0</v>
      </c>
      <c r="K96" s="581">
        <f>'1. Artikeldata Grund'!L96</f>
        <v>0</v>
      </c>
      <c r="L96" s="81"/>
      <c r="M96" s="68" t="s">
        <v>186</v>
      </c>
      <c r="N96" s="69" t="str">
        <f>IF('APH Kategorichef'!W96="","",'APH Kategorichef'!W96)</f>
        <v/>
      </c>
      <c r="O96" s="70" t="s">
        <v>185</v>
      </c>
      <c r="P96" s="473" t="str">
        <f>TRIM('1. Artikeldata Grund'!D96)</f>
        <v/>
      </c>
      <c r="Q96" s="472" t="str">
        <f>IF(S96="","",IF('3. Förpackningsdata'!H96="","",'3. Förpackningsdata'!H96))</f>
        <v/>
      </c>
      <c r="R96" s="35"/>
      <c r="S96" s="28" t="str">
        <f>IF('3. Förpackningsdata'!I96="","",'3. Förpackningsdata'!I96)</f>
        <v/>
      </c>
      <c r="T96" s="26"/>
      <c r="U96" s="26"/>
      <c r="V96" s="26"/>
      <c r="W96" s="26"/>
      <c r="X96" s="26"/>
      <c r="Y96" s="364" t="str" cm="1">
        <f t="array" ref="Y96">IF(AC96&lt;&gt;Tabeller!$AI$4,_xlfn.IFS(Q96=Tabeller!$AI$3,"",Q96=Tabeller!$AL$4,"C",Q96=Tabeller!$AL$5,"L",Q96=Tabeller!$AL$6,"P",Q96="",""),"1")</f>
        <v/>
      </c>
      <c r="Z96" s="29"/>
      <c r="AA96" s="362" t="str">
        <f t="shared" si="4"/>
        <v/>
      </c>
      <c r="AB96" s="31" t="str">
        <f>TRIM(IF('3. Förpackningsdata'!J96="","",'3. Förpackningsdata'!J96))</f>
        <v/>
      </c>
      <c r="AC96" s="77" t="str">
        <f>IF(AE96="","",IF('3. Förpackningsdata'!L96="","",'3. Förpackningsdata'!L96))</f>
        <v/>
      </c>
      <c r="AD96" s="71"/>
      <c r="AE96" s="69" t="str">
        <f>IF('3. Förpackningsdata'!M96="","",'3. Förpackningsdata'!M96)</f>
        <v/>
      </c>
      <c r="AF96" s="81"/>
      <c r="AG96" s="81"/>
      <c r="AH96" s="81"/>
      <c r="AI96" s="81"/>
      <c r="AJ96" s="81"/>
      <c r="AK96" s="364" t="str" cm="1">
        <f t="array" ref="AK96">_xlfn.IFS(AC96=Tabeller!$AI$4,"C",AC96=Tabeller!$AI$5,"L",AC96=Tabeller!$AI$6,"P",AC96="","")</f>
        <v/>
      </c>
      <c r="AL96" s="71"/>
      <c r="AM96" s="363" t="str">
        <f t="shared" si="5"/>
        <v/>
      </c>
      <c r="AN96" s="473" t="str">
        <f>TRIM(IF('3. Förpackningsdata'!N96="","",'3. Förpackningsdata'!N96))</f>
        <v/>
      </c>
      <c r="AO96" s="78" t="str">
        <f>IF(AQ96="","",IF('3. Förpackningsdata'!P96="","",'3. Förpackningsdata'!P96))</f>
        <v/>
      </c>
      <c r="AP96" s="29"/>
      <c r="AQ96" s="28" t="str">
        <f>IF('3. Förpackningsdata'!Q96="","",'3. Förpackningsdata'!Q96)</f>
        <v/>
      </c>
      <c r="AR96" s="26"/>
      <c r="AS96" s="26"/>
      <c r="AT96" s="26"/>
      <c r="AU96" s="26"/>
      <c r="AV96" s="26"/>
      <c r="AW96" s="364" t="str" cm="1">
        <f t="array" ref="AW96">_xlfn.IFS(AO96=Tabeller!$AJ$5,"P",AO96=Tabeller!$AJ$4,"L",AO96="","")</f>
        <v/>
      </c>
      <c r="AX96" s="29"/>
      <c r="AY96" s="362" t="str">
        <f t="shared" si="6"/>
        <v/>
      </c>
      <c r="AZ96" s="31" t="str">
        <f>TRIM(IF('3. Förpackningsdata'!R96="","",'3. Förpackningsdata'!R96))</f>
        <v/>
      </c>
      <c r="BA96" s="79" t="str">
        <f>IF(BC96="","",IF('3. Förpackningsdata'!T96="","",'3. Förpackningsdata'!T96))</f>
        <v/>
      </c>
      <c r="BB96" s="87"/>
      <c r="BC96" s="71" t="str">
        <f>IF('3. Förpackningsdata'!U96="","",'3. Förpackningsdata'!U96)</f>
        <v/>
      </c>
      <c r="BD96" s="87"/>
      <c r="BE96" s="87"/>
      <c r="BF96" s="87"/>
      <c r="BG96" s="87"/>
      <c r="BH96" s="87"/>
      <c r="BI96" s="148" t="str" cm="1">
        <f t="array" ref="BI96">_xlfn.IFS(BA96=Tabeller!$AJ$5,"P",BA96=Tabeller!$AJ$4,"L",BA96="","")</f>
        <v/>
      </c>
      <c r="BJ96" s="87"/>
      <c r="BK96" s="194" t="str">
        <f t="shared" si="7"/>
        <v/>
      </c>
      <c r="BL96" s="75" t="str">
        <f>TRIM(IF('3. Förpackningsdata'!V96="","",'3. Förpackningsdata'!V96))</f>
        <v/>
      </c>
    </row>
    <row r="97" spans="1:64" ht="15" x14ac:dyDescent="0.25">
      <c r="A97" s="73">
        <v>93</v>
      </c>
      <c r="B97" s="73" t="str">
        <f>'APH Kategorichef'!H97</f>
        <v>Välj…</v>
      </c>
      <c r="C97" s="73" t="str">
        <f>'APH Kategorichef'!J97</f>
        <v>Välj…</v>
      </c>
      <c r="D97" s="471">
        <f>'APH Kategorichef'!D97</f>
        <v>0</v>
      </c>
      <c r="E97" s="68" t="s">
        <v>184</v>
      </c>
      <c r="F97" s="68"/>
      <c r="G97" s="69">
        <v>1</v>
      </c>
      <c r="H97" s="581">
        <f>IF('APH Kategorichef'!J97=Tabeller!$AH$4,'3. Förpackningsdata'!F97,0)</f>
        <v>0</v>
      </c>
      <c r="I97" s="581">
        <f>'1. Artikeldata Grund'!K97</f>
        <v>0</v>
      </c>
      <c r="J97" s="581">
        <f>'1. Artikeldata Grund'!M97</f>
        <v>0</v>
      </c>
      <c r="K97" s="581">
        <f>'1. Artikeldata Grund'!L97</f>
        <v>0</v>
      </c>
      <c r="L97" s="81"/>
      <c r="M97" s="68" t="s">
        <v>186</v>
      </c>
      <c r="N97" s="69" t="str">
        <f>IF('APH Kategorichef'!W97="","",'APH Kategorichef'!W97)</f>
        <v/>
      </c>
      <c r="O97" s="70" t="s">
        <v>185</v>
      </c>
      <c r="P97" s="473" t="str">
        <f>TRIM('1. Artikeldata Grund'!D97)</f>
        <v/>
      </c>
      <c r="Q97" s="472" t="str">
        <f>IF(S97="","",IF('3. Förpackningsdata'!H97="","",'3. Förpackningsdata'!H97))</f>
        <v/>
      </c>
      <c r="R97" s="35"/>
      <c r="S97" s="28" t="str">
        <f>IF('3. Förpackningsdata'!I97="","",'3. Förpackningsdata'!I97)</f>
        <v/>
      </c>
      <c r="T97" s="26"/>
      <c r="U97" s="26"/>
      <c r="V97" s="26"/>
      <c r="W97" s="26"/>
      <c r="X97" s="26"/>
      <c r="Y97" s="364" t="str" cm="1">
        <f t="array" ref="Y97">IF(AC97&lt;&gt;Tabeller!$AI$4,_xlfn.IFS(Q97=Tabeller!$AI$3,"",Q97=Tabeller!$AL$4,"C",Q97=Tabeller!$AL$5,"L",Q97=Tabeller!$AL$6,"P",Q97="",""),"1")</f>
        <v/>
      </c>
      <c r="Z97" s="29"/>
      <c r="AA97" s="362" t="str">
        <f t="shared" si="4"/>
        <v/>
      </c>
      <c r="AB97" s="31" t="str">
        <f>TRIM(IF('3. Förpackningsdata'!J97="","",'3. Förpackningsdata'!J97))</f>
        <v/>
      </c>
      <c r="AC97" s="77" t="str">
        <f>IF(AE97="","",IF('3. Förpackningsdata'!L97="","",'3. Förpackningsdata'!L97))</f>
        <v/>
      </c>
      <c r="AD97" s="71"/>
      <c r="AE97" s="69" t="str">
        <f>IF('3. Förpackningsdata'!M97="","",'3. Förpackningsdata'!M97)</f>
        <v/>
      </c>
      <c r="AF97" s="81"/>
      <c r="AG97" s="81"/>
      <c r="AH97" s="81"/>
      <c r="AI97" s="81"/>
      <c r="AJ97" s="81"/>
      <c r="AK97" s="364" t="str" cm="1">
        <f t="array" ref="AK97">_xlfn.IFS(AC97=Tabeller!$AI$4,"C",AC97=Tabeller!$AI$5,"L",AC97=Tabeller!$AI$6,"P",AC97="","")</f>
        <v/>
      </c>
      <c r="AL97" s="71"/>
      <c r="AM97" s="363" t="str">
        <f t="shared" si="5"/>
        <v/>
      </c>
      <c r="AN97" s="473" t="str">
        <f>TRIM(IF('3. Förpackningsdata'!N97="","",'3. Förpackningsdata'!N97))</f>
        <v/>
      </c>
      <c r="AO97" s="78" t="str">
        <f>IF(AQ97="","",IF('3. Förpackningsdata'!P97="","",'3. Förpackningsdata'!P97))</f>
        <v/>
      </c>
      <c r="AP97" s="29"/>
      <c r="AQ97" s="28" t="str">
        <f>IF('3. Förpackningsdata'!Q97="","",'3. Förpackningsdata'!Q97)</f>
        <v/>
      </c>
      <c r="AR97" s="26"/>
      <c r="AS97" s="26"/>
      <c r="AT97" s="26"/>
      <c r="AU97" s="26"/>
      <c r="AV97" s="26"/>
      <c r="AW97" s="364" t="str" cm="1">
        <f t="array" ref="AW97">_xlfn.IFS(AO97=Tabeller!$AJ$5,"P",AO97=Tabeller!$AJ$4,"L",AO97="","")</f>
        <v/>
      </c>
      <c r="AX97" s="29"/>
      <c r="AY97" s="362" t="str">
        <f t="shared" si="6"/>
        <v/>
      </c>
      <c r="AZ97" s="31" t="str">
        <f>TRIM(IF('3. Förpackningsdata'!R97="","",'3. Förpackningsdata'!R97))</f>
        <v/>
      </c>
      <c r="BA97" s="79" t="str">
        <f>IF(BC97="","",IF('3. Förpackningsdata'!T97="","",'3. Förpackningsdata'!T97))</f>
        <v/>
      </c>
      <c r="BB97" s="87"/>
      <c r="BC97" s="71" t="str">
        <f>IF('3. Förpackningsdata'!U97="","",'3. Förpackningsdata'!U97)</f>
        <v/>
      </c>
      <c r="BD97" s="87"/>
      <c r="BE97" s="87"/>
      <c r="BF97" s="87"/>
      <c r="BG97" s="87"/>
      <c r="BH97" s="87"/>
      <c r="BI97" s="148" t="str" cm="1">
        <f t="array" ref="BI97">_xlfn.IFS(BA97=Tabeller!$AJ$5,"P",BA97=Tabeller!$AJ$4,"L",BA97="","")</f>
        <v/>
      </c>
      <c r="BJ97" s="87"/>
      <c r="BK97" s="194" t="str">
        <f t="shared" si="7"/>
        <v/>
      </c>
      <c r="BL97" s="75" t="str">
        <f>TRIM(IF('3. Förpackningsdata'!V97="","",'3. Förpackningsdata'!V97))</f>
        <v/>
      </c>
    </row>
    <row r="98" spans="1:64" ht="15" x14ac:dyDescent="0.25">
      <c r="A98" s="73">
        <v>94</v>
      </c>
      <c r="B98" s="73" t="str">
        <f>'APH Kategorichef'!H98</f>
        <v>Välj…</v>
      </c>
      <c r="C98" s="73" t="str">
        <f>'APH Kategorichef'!J98</f>
        <v>Välj…</v>
      </c>
      <c r="D98" s="471">
        <f>'APH Kategorichef'!D98</f>
        <v>0</v>
      </c>
      <c r="E98" s="68" t="s">
        <v>184</v>
      </c>
      <c r="F98" s="68"/>
      <c r="G98" s="69">
        <v>1</v>
      </c>
      <c r="H98" s="581">
        <f>IF('APH Kategorichef'!J98=Tabeller!$AH$4,'3. Förpackningsdata'!F98,0)</f>
        <v>0</v>
      </c>
      <c r="I98" s="581">
        <f>'1. Artikeldata Grund'!K98</f>
        <v>0</v>
      </c>
      <c r="J98" s="581">
        <f>'1. Artikeldata Grund'!M98</f>
        <v>0</v>
      </c>
      <c r="K98" s="581">
        <f>'1. Artikeldata Grund'!L98</f>
        <v>0</v>
      </c>
      <c r="L98" s="81"/>
      <c r="M98" s="68" t="s">
        <v>186</v>
      </c>
      <c r="N98" s="69" t="str">
        <f>IF('APH Kategorichef'!W98="","",'APH Kategorichef'!W98)</f>
        <v/>
      </c>
      <c r="O98" s="70" t="s">
        <v>185</v>
      </c>
      <c r="P98" s="473" t="str">
        <f>TRIM('1. Artikeldata Grund'!D98)</f>
        <v/>
      </c>
      <c r="Q98" s="472" t="str">
        <f>IF(S98="","",IF('3. Förpackningsdata'!H98="","",'3. Förpackningsdata'!H98))</f>
        <v/>
      </c>
      <c r="R98" s="35"/>
      <c r="S98" s="28" t="str">
        <f>IF('3. Förpackningsdata'!I98="","",'3. Förpackningsdata'!I98)</f>
        <v/>
      </c>
      <c r="T98" s="26"/>
      <c r="U98" s="26"/>
      <c r="V98" s="26"/>
      <c r="W98" s="26"/>
      <c r="X98" s="26"/>
      <c r="Y98" s="364" t="str" cm="1">
        <f t="array" ref="Y98">IF(AC98&lt;&gt;Tabeller!$AI$4,_xlfn.IFS(Q98=Tabeller!$AI$3,"",Q98=Tabeller!$AL$4,"C",Q98=Tabeller!$AL$5,"L",Q98=Tabeller!$AL$6,"P",Q98="",""),"1")</f>
        <v/>
      </c>
      <c r="Z98" s="29"/>
      <c r="AA98" s="362" t="str">
        <f t="shared" si="4"/>
        <v/>
      </c>
      <c r="AB98" s="31" t="str">
        <f>TRIM(IF('3. Förpackningsdata'!J98="","",'3. Förpackningsdata'!J98))</f>
        <v/>
      </c>
      <c r="AC98" s="77" t="str">
        <f>IF(AE98="","",IF('3. Förpackningsdata'!L98="","",'3. Förpackningsdata'!L98))</f>
        <v/>
      </c>
      <c r="AD98" s="71"/>
      <c r="AE98" s="69" t="str">
        <f>IF('3. Förpackningsdata'!M98="","",'3. Förpackningsdata'!M98)</f>
        <v/>
      </c>
      <c r="AF98" s="81"/>
      <c r="AG98" s="81"/>
      <c r="AH98" s="81"/>
      <c r="AI98" s="81"/>
      <c r="AJ98" s="81"/>
      <c r="AK98" s="364" t="str" cm="1">
        <f t="array" ref="AK98">_xlfn.IFS(AC98=Tabeller!$AI$4,"C",AC98=Tabeller!$AI$5,"L",AC98=Tabeller!$AI$6,"P",AC98="","")</f>
        <v/>
      </c>
      <c r="AL98" s="71"/>
      <c r="AM98" s="363" t="str">
        <f t="shared" si="5"/>
        <v/>
      </c>
      <c r="AN98" s="473" t="str">
        <f>TRIM(IF('3. Förpackningsdata'!N98="","",'3. Förpackningsdata'!N98))</f>
        <v/>
      </c>
      <c r="AO98" s="78" t="str">
        <f>IF(AQ98="","",IF('3. Förpackningsdata'!P98="","",'3. Förpackningsdata'!P98))</f>
        <v/>
      </c>
      <c r="AP98" s="29"/>
      <c r="AQ98" s="28" t="str">
        <f>IF('3. Förpackningsdata'!Q98="","",'3. Förpackningsdata'!Q98)</f>
        <v/>
      </c>
      <c r="AR98" s="26"/>
      <c r="AS98" s="26"/>
      <c r="AT98" s="26"/>
      <c r="AU98" s="26"/>
      <c r="AV98" s="26"/>
      <c r="AW98" s="364" t="str" cm="1">
        <f t="array" ref="AW98">_xlfn.IFS(AO98=Tabeller!$AJ$5,"P",AO98=Tabeller!$AJ$4,"L",AO98="","")</f>
        <v/>
      </c>
      <c r="AX98" s="29"/>
      <c r="AY98" s="362" t="str">
        <f t="shared" si="6"/>
        <v/>
      </c>
      <c r="AZ98" s="31" t="str">
        <f>TRIM(IF('3. Förpackningsdata'!R98="","",'3. Förpackningsdata'!R98))</f>
        <v/>
      </c>
      <c r="BA98" s="79" t="str">
        <f>IF(BC98="","",IF('3. Förpackningsdata'!T98="","",'3. Förpackningsdata'!T98))</f>
        <v/>
      </c>
      <c r="BB98" s="87"/>
      <c r="BC98" s="71" t="str">
        <f>IF('3. Förpackningsdata'!U98="","",'3. Förpackningsdata'!U98)</f>
        <v/>
      </c>
      <c r="BD98" s="87"/>
      <c r="BE98" s="87"/>
      <c r="BF98" s="87"/>
      <c r="BG98" s="87"/>
      <c r="BH98" s="87"/>
      <c r="BI98" s="148" t="str" cm="1">
        <f t="array" ref="BI98">_xlfn.IFS(BA98=Tabeller!$AJ$5,"P",BA98=Tabeller!$AJ$4,"L",BA98="","")</f>
        <v/>
      </c>
      <c r="BJ98" s="87"/>
      <c r="BK98" s="194" t="str">
        <f t="shared" si="7"/>
        <v/>
      </c>
      <c r="BL98" s="75" t="str">
        <f>TRIM(IF('3. Förpackningsdata'!V98="","",'3. Förpackningsdata'!V98))</f>
        <v/>
      </c>
    </row>
    <row r="99" spans="1:64" ht="15" x14ac:dyDescent="0.25">
      <c r="A99" s="73">
        <v>95</v>
      </c>
      <c r="B99" s="73" t="str">
        <f>'APH Kategorichef'!H99</f>
        <v>Välj…</v>
      </c>
      <c r="C99" s="73" t="str">
        <f>'APH Kategorichef'!J99</f>
        <v>Välj…</v>
      </c>
      <c r="D99" s="471">
        <f>'APH Kategorichef'!D99</f>
        <v>0</v>
      </c>
      <c r="E99" s="68" t="s">
        <v>184</v>
      </c>
      <c r="F99" s="68"/>
      <c r="G99" s="69">
        <v>1</v>
      </c>
      <c r="H99" s="581">
        <f>IF('APH Kategorichef'!J99=Tabeller!$AH$4,'3. Förpackningsdata'!F99,0)</f>
        <v>0</v>
      </c>
      <c r="I99" s="581">
        <f>'1. Artikeldata Grund'!K99</f>
        <v>0</v>
      </c>
      <c r="J99" s="581">
        <f>'1. Artikeldata Grund'!M99</f>
        <v>0</v>
      </c>
      <c r="K99" s="581">
        <f>'1. Artikeldata Grund'!L99</f>
        <v>0</v>
      </c>
      <c r="L99" s="81"/>
      <c r="M99" s="68" t="s">
        <v>186</v>
      </c>
      <c r="N99" s="69" t="str">
        <f>IF('APH Kategorichef'!W99="","",'APH Kategorichef'!W99)</f>
        <v/>
      </c>
      <c r="O99" s="70" t="s">
        <v>185</v>
      </c>
      <c r="P99" s="473" t="str">
        <f>TRIM('1. Artikeldata Grund'!D99)</f>
        <v/>
      </c>
      <c r="Q99" s="472" t="str">
        <f>IF(S99="","",IF('3. Förpackningsdata'!H99="","",'3. Förpackningsdata'!H99))</f>
        <v/>
      </c>
      <c r="R99" s="35"/>
      <c r="S99" s="28" t="str">
        <f>IF('3. Förpackningsdata'!I99="","",'3. Förpackningsdata'!I99)</f>
        <v/>
      </c>
      <c r="T99" s="26"/>
      <c r="U99" s="26"/>
      <c r="V99" s="26"/>
      <c r="W99" s="26"/>
      <c r="X99" s="26"/>
      <c r="Y99" s="364" t="str" cm="1">
        <f t="array" ref="Y99">IF(AC99&lt;&gt;Tabeller!$AI$4,_xlfn.IFS(Q99=Tabeller!$AI$3,"",Q99=Tabeller!$AL$4,"C",Q99=Tabeller!$AL$5,"L",Q99=Tabeller!$AL$6,"P",Q99="",""),"1")</f>
        <v/>
      </c>
      <c r="Z99" s="29"/>
      <c r="AA99" s="362" t="str">
        <f t="shared" si="4"/>
        <v/>
      </c>
      <c r="AB99" s="31" t="str">
        <f>TRIM(IF('3. Förpackningsdata'!J99="","",'3. Förpackningsdata'!J99))</f>
        <v/>
      </c>
      <c r="AC99" s="77" t="str">
        <f>IF(AE99="","",IF('3. Förpackningsdata'!L99="","",'3. Förpackningsdata'!L99))</f>
        <v/>
      </c>
      <c r="AD99" s="71"/>
      <c r="AE99" s="69" t="str">
        <f>IF('3. Förpackningsdata'!M99="","",'3. Förpackningsdata'!M99)</f>
        <v/>
      </c>
      <c r="AF99" s="81"/>
      <c r="AG99" s="81"/>
      <c r="AH99" s="81"/>
      <c r="AI99" s="81"/>
      <c r="AJ99" s="81"/>
      <c r="AK99" s="364" t="str" cm="1">
        <f t="array" ref="AK99">_xlfn.IFS(AC99=Tabeller!$AI$4,"C",AC99=Tabeller!$AI$5,"L",AC99=Tabeller!$AI$6,"P",AC99="","")</f>
        <v/>
      </c>
      <c r="AL99" s="71"/>
      <c r="AM99" s="363" t="str">
        <f t="shared" si="5"/>
        <v/>
      </c>
      <c r="AN99" s="473" t="str">
        <f>TRIM(IF('3. Förpackningsdata'!N99="","",'3. Förpackningsdata'!N99))</f>
        <v/>
      </c>
      <c r="AO99" s="78" t="str">
        <f>IF(AQ99="","",IF('3. Förpackningsdata'!P99="","",'3. Förpackningsdata'!P99))</f>
        <v/>
      </c>
      <c r="AP99" s="29"/>
      <c r="AQ99" s="28" t="str">
        <f>IF('3. Förpackningsdata'!Q99="","",'3. Förpackningsdata'!Q99)</f>
        <v/>
      </c>
      <c r="AR99" s="26"/>
      <c r="AS99" s="26"/>
      <c r="AT99" s="26"/>
      <c r="AU99" s="26"/>
      <c r="AV99" s="26"/>
      <c r="AW99" s="364" t="str" cm="1">
        <f t="array" ref="AW99">_xlfn.IFS(AO99=Tabeller!$AJ$5,"P",AO99=Tabeller!$AJ$4,"L",AO99="","")</f>
        <v/>
      </c>
      <c r="AX99" s="29"/>
      <c r="AY99" s="362" t="str">
        <f t="shared" si="6"/>
        <v/>
      </c>
      <c r="AZ99" s="31" t="str">
        <f>TRIM(IF('3. Förpackningsdata'!R99="","",'3. Förpackningsdata'!R99))</f>
        <v/>
      </c>
      <c r="BA99" s="79" t="str">
        <f>IF(BC99="","",IF('3. Förpackningsdata'!T99="","",'3. Förpackningsdata'!T99))</f>
        <v/>
      </c>
      <c r="BB99" s="87"/>
      <c r="BC99" s="71" t="str">
        <f>IF('3. Förpackningsdata'!U99="","",'3. Förpackningsdata'!U99)</f>
        <v/>
      </c>
      <c r="BD99" s="87"/>
      <c r="BE99" s="87"/>
      <c r="BF99" s="87"/>
      <c r="BG99" s="87"/>
      <c r="BH99" s="87"/>
      <c r="BI99" s="148" t="str" cm="1">
        <f t="array" ref="BI99">_xlfn.IFS(BA99=Tabeller!$AJ$5,"P",BA99=Tabeller!$AJ$4,"L",BA99="","")</f>
        <v/>
      </c>
      <c r="BJ99" s="87"/>
      <c r="BK99" s="194" t="str">
        <f t="shared" si="7"/>
        <v/>
      </c>
      <c r="BL99" s="75" t="str">
        <f>TRIM(IF('3. Förpackningsdata'!V99="","",'3. Förpackningsdata'!V99))</f>
        <v/>
      </c>
    </row>
    <row r="100" spans="1:64" ht="15" x14ac:dyDescent="0.25">
      <c r="A100" s="73">
        <v>96</v>
      </c>
      <c r="B100" s="73" t="str">
        <f>'APH Kategorichef'!H100</f>
        <v>Välj…</v>
      </c>
      <c r="C100" s="73" t="str">
        <f>'APH Kategorichef'!J100</f>
        <v>Välj…</v>
      </c>
      <c r="D100" s="471">
        <f>'APH Kategorichef'!D100</f>
        <v>0</v>
      </c>
      <c r="E100" s="68" t="s">
        <v>184</v>
      </c>
      <c r="F100" s="68"/>
      <c r="G100" s="69">
        <v>1</v>
      </c>
      <c r="H100" s="581">
        <f>IF('APH Kategorichef'!J100=Tabeller!$AH$4,'3. Förpackningsdata'!F100,0)</f>
        <v>0</v>
      </c>
      <c r="I100" s="581">
        <f>'1. Artikeldata Grund'!K100</f>
        <v>0</v>
      </c>
      <c r="J100" s="581">
        <f>'1. Artikeldata Grund'!M100</f>
        <v>0</v>
      </c>
      <c r="K100" s="581">
        <f>'1. Artikeldata Grund'!L100</f>
        <v>0</v>
      </c>
      <c r="L100" s="81"/>
      <c r="M100" s="68" t="s">
        <v>186</v>
      </c>
      <c r="N100" s="69" t="str">
        <f>IF('APH Kategorichef'!W100="","",'APH Kategorichef'!W100)</f>
        <v/>
      </c>
      <c r="O100" s="70" t="s">
        <v>185</v>
      </c>
      <c r="P100" s="473" t="str">
        <f>TRIM('1. Artikeldata Grund'!D100)</f>
        <v/>
      </c>
      <c r="Q100" s="472" t="str">
        <f>IF(S100="","",IF('3. Förpackningsdata'!H100="","",'3. Förpackningsdata'!H100))</f>
        <v/>
      </c>
      <c r="R100" s="35"/>
      <c r="S100" s="28" t="str">
        <f>IF('3. Förpackningsdata'!I100="","",'3. Förpackningsdata'!I100)</f>
        <v/>
      </c>
      <c r="T100" s="26"/>
      <c r="U100" s="26"/>
      <c r="V100" s="26"/>
      <c r="W100" s="26"/>
      <c r="X100" s="26"/>
      <c r="Y100" s="364" t="str" cm="1">
        <f t="array" ref="Y100">IF(AC100&lt;&gt;Tabeller!$AI$4,_xlfn.IFS(Q100=Tabeller!$AI$3,"",Q100=Tabeller!$AL$4,"C",Q100=Tabeller!$AL$5,"L",Q100=Tabeller!$AL$6,"P",Q100="",""),"1")</f>
        <v/>
      </c>
      <c r="Z100" s="29"/>
      <c r="AA100" s="362" t="str">
        <f t="shared" si="4"/>
        <v/>
      </c>
      <c r="AB100" s="31" t="str">
        <f>TRIM(IF('3. Förpackningsdata'!J100="","",'3. Förpackningsdata'!J100))</f>
        <v/>
      </c>
      <c r="AC100" s="77" t="str">
        <f>IF(AE100="","",IF('3. Förpackningsdata'!L100="","",'3. Förpackningsdata'!L100))</f>
        <v/>
      </c>
      <c r="AD100" s="71"/>
      <c r="AE100" s="69" t="str">
        <f>IF('3. Förpackningsdata'!M100="","",'3. Förpackningsdata'!M100)</f>
        <v/>
      </c>
      <c r="AF100" s="81"/>
      <c r="AG100" s="81"/>
      <c r="AH100" s="81"/>
      <c r="AI100" s="81"/>
      <c r="AJ100" s="81"/>
      <c r="AK100" s="364" t="str" cm="1">
        <f t="array" ref="AK100">_xlfn.IFS(AC100=Tabeller!$AI$4,"C",AC100=Tabeller!$AI$5,"L",AC100=Tabeller!$AI$6,"P",AC100="","")</f>
        <v/>
      </c>
      <c r="AL100" s="71"/>
      <c r="AM100" s="363" t="str">
        <f t="shared" si="5"/>
        <v/>
      </c>
      <c r="AN100" s="473" t="str">
        <f>TRIM(IF('3. Förpackningsdata'!N100="","",'3. Förpackningsdata'!N100))</f>
        <v/>
      </c>
      <c r="AO100" s="78" t="str">
        <f>IF(AQ100="","",IF('3. Förpackningsdata'!P100="","",'3. Förpackningsdata'!P100))</f>
        <v/>
      </c>
      <c r="AP100" s="29"/>
      <c r="AQ100" s="28" t="str">
        <f>IF('3. Förpackningsdata'!Q100="","",'3. Förpackningsdata'!Q100)</f>
        <v/>
      </c>
      <c r="AR100" s="26"/>
      <c r="AS100" s="26"/>
      <c r="AT100" s="26"/>
      <c r="AU100" s="26"/>
      <c r="AV100" s="26"/>
      <c r="AW100" s="364" t="str" cm="1">
        <f t="array" ref="AW100">_xlfn.IFS(AO100=Tabeller!$AJ$5,"P",AO100=Tabeller!$AJ$4,"L",AO100="","")</f>
        <v/>
      </c>
      <c r="AX100" s="29"/>
      <c r="AY100" s="362" t="str">
        <f t="shared" si="6"/>
        <v/>
      </c>
      <c r="AZ100" s="31" t="str">
        <f>TRIM(IF('3. Förpackningsdata'!R100="","",'3. Förpackningsdata'!R100))</f>
        <v/>
      </c>
      <c r="BA100" s="79" t="str">
        <f>IF(BC100="","",IF('3. Förpackningsdata'!T100="","",'3. Förpackningsdata'!T100))</f>
        <v/>
      </c>
      <c r="BB100" s="87"/>
      <c r="BC100" s="71" t="str">
        <f>IF('3. Förpackningsdata'!U100="","",'3. Förpackningsdata'!U100)</f>
        <v/>
      </c>
      <c r="BD100" s="87"/>
      <c r="BE100" s="87"/>
      <c r="BF100" s="87"/>
      <c r="BG100" s="87"/>
      <c r="BH100" s="87"/>
      <c r="BI100" s="148" t="str" cm="1">
        <f t="array" ref="BI100">_xlfn.IFS(BA100=Tabeller!$AJ$5,"P",BA100=Tabeller!$AJ$4,"L",BA100="","")</f>
        <v/>
      </c>
      <c r="BJ100" s="87"/>
      <c r="BK100" s="194" t="str">
        <f t="shared" si="7"/>
        <v/>
      </c>
      <c r="BL100" s="75" t="str">
        <f>TRIM(IF('3. Förpackningsdata'!V100="","",'3. Förpackningsdata'!V100))</f>
        <v/>
      </c>
    </row>
    <row r="101" spans="1:64" ht="15" x14ac:dyDescent="0.25">
      <c r="A101" s="73">
        <v>97</v>
      </c>
      <c r="B101" s="73" t="str">
        <f>'APH Kategorichef'!H101</f>
        <v>Välj…</v>
      </c>
      <c r="C101" s="73" t="str">
        <f>'APH Kategorichef'!J101</f>
        <v>Välj…</v>
      </c>
      <c r="D101" s="471">
        <f>'APH Kategorichef'!D101</f>
        <v>0</v>
      </c>
      <c r="E101" s="68" t="s">
        <v>184</v>
      </c>
      <c r="F101" s="68"/>
      <c r="G101" s="69">
        <v>1</v>
      </c>
      <c r="H101" s="581">
        <f>IF('APH Kategorichef'!J101=Tabeller!$AH$4,'3. Förpackningsdata'!F101,0)</f>
        <v>0</v>
      </c>
      <c r="I101" s="581">
        <f>'1. Artikeldata Grund'!K101</f>
        <v>0</v>
      </c>
      <c r="J101" s="581">
        <f>'1. Artikeldata Grund'!M101</f>
        <v>0</v>
      </c>
      <c r="K101" s="581">
        <f>'1. Artikeldata Grund'!L101</f>
        <v>0</v>
      </c>
      <c r="L101" s="81"/>
      <c r="M101" s="68" t="s">
        <v>186</v>
      </c>
      <c r="N101" s="69" t="str">
        <f>IF('APH Kategorichef'!W101="","",'APH Kategorichef'!W101)</f>
        <v/>
      </c>
      <c r="O101" s="70" t="s">
        <v>185</v>
      </c>
      <c r="P101" s="473" t="str">
        <f>TRIM('1. Artikeldata Grund'!D101)</f>
        <v/>
      </c>
      <c r="Q101" s="472" t="str">
        <f>IF(S101="","",IF('3. Förpackningsdata'!H101="","",'3. Förpackningsdata'!H101))</f>
        <v/>
      </c>
      <c r="R101" s="35"/>
      <c r="S101" s="28" t="str">
        <f>IF('3. Förpackningsdata'!I101="","",'3. Förpackningsdata'!I101)</f>
        <v/>
      </c>
      <c r="T101" s="26"/>
      <c r="U101" s="26"/>
      <c r="V101" s="26"/>
      <c r="W101" s="26"/>
      <c r="X101" s="26"/>
      <c r="Y101" s="364" t="str" cm="1">
        <f t="array" ref="Y101">IF(AC101&lt;&gt;Tabeller!$AI$4,_xlfn.IFS(Q101=Tabeller!$AI$3,"",Q101=Tabeller!$AL$4,"C",Q101=Tabeller!$AL$5,"L",Q101=Tabeller!$AL$6,"P",Q101="",""),"1")</f>
        <v/>
      </c>
      <c r="Z101" s="29"/>
      <c r="AA101" s="362" t="str">
        <f t="shared" si="4"/>
        <v/>
      </c>
      <c r="AB101" s="31" t="str">
        <f>TRIM(IF('3. Förpackningsdata'!J101="","",'3. Förpackningsdata'!J101))</f>
        <v/>
      </c>
      <c r="AC101" s="77" t="str">
        <f>IF(AE101="","",IF('3. Förpackningsdata'!L101="","",'3. Förpackningsdata'!L101))</f>
        <v/>
      </c>
      <c r="AD101" s="71"/>
      <c r="AE101" s="69" t="str">
        <f>IF('3. Förpackningsdata'!M101="","",'3. Förpackningsdata'!M101)</f>
        <v/>
      </c>
      <c r="AF101" s="81"/>
      <c r="AG101" s="81"/>
      <c r="AH101" s="81"/>
      <c r="AI101" s="81"/>
      <c r="AJ101" s="81"/>
      <c r="AK101" s="364" t="str" cm="1">
        <f t="array" ref="AK101">_xlfn.IFS(AC101=Tabeller!$AI$4,"C",AC101=Tabeller!$AI$5,"L",AC101=Tabeller!$AI$6,"P",AC101="","")</f>
        <v/>
      </c>
      <c r="AL101" s="71"/>
      <c r="AM101" s="363" t="str">
        <f t="shared" si="5"/>
        <v/>
      </c>
      <c r="AN101" s="473" t="str">
        <f>TRIM(IF('3. Förpackningsdata'!N101="","",'3. Förpackningsdata'!N101))</f>
        <v/>
      </c>
      <c r="AO101" s="78" t="str">
        <f>IF(AQ101="","",IF('3. Förpackningsdata'!P101="","",'3. Förpackningsdata'!P101))</f>
        <v/>
      </c>
      <c r="AP101" s="29"/>
      <c r="AQ101" s="28" t="str">
        <f>IF('3. Förpackningsdata'!Q101="","",'3. Förpackningsdata'!Q101)</f>
        <v/>
      </c>
      <c r="AR101" s="26"/>
      <c r="AS101" s="26"/>
      <c r="AT101" s="26"/>
      <c r="AU101" s="26"/>
      <c r="AV101" s="26"/>
      <c r="AW101" s="364" t="str" cm="1">
        <f t="array" ref="AW101">_xlfn.IFS(AO101=Tabeller!$AJ$5,"P",AO101=Tabeller!$AJ$4,"L",AO101="","")</f>
        <v/>
      </c>
      <c r="AX101" s="29"/>
      <c r="AY101" s="362" t="str">
        <f t="shared" si="6"/>
        <v/>
      </c>
      <c r="AZ101" s="31" t="str">
        <f>TRIM(IF('3. Förpackningsdata'!R101="","",'3. Förpackningsdata'!R101))</f>
        <v/>
      </c>
      <c r="BA101" s="79" t="str">
        <f>IF(BC101="","",IF('3. Förpackningsdata'!T101="","",'3. Förpackningsdata'!T101))</f>
        <v/>
      </c>
      <c r="BB101" s="87"/>
      <c r="BC101" s="71" t="str">
        <f>IF('3. Förpackningsdata'!U101="","",'3. Förpackningsdata'!U101)</f>
        <v/>
      </c>
      <c r="BD101" s="87"/>
      <c r="BE101" s="87"/>
      <c r="BF101" s="87"/>
      <c r="BG101" s="87"/>
      <c r="BH101" s="87"/>
      <c r="BI101" s="148" t="str" cm="1">
        <f t="array" ref="BI101">_xlfn.IFS(BA101=Tabeller!$AJ$5,"P",BA101=Tabeller!$AJ$4,"L",BA101="","")</f>
        <v/>
      </c>
      <c r="BJ101" s="87"/>
      <c r="BK101" s="194" t="str">
        <f t="shared" si="7"/>
        <v/>
      </c>
      <c r="BL101" s="75" t="str">
        <f>TRIM(IF('3. Förpackningsdata'!V101="","",'3. Förpackningsdata'!V101))</f>
        <v/>
      </c>
    </row>
    <row r="102" spans="1:64" ht="15" x14ac:dyDescent="0.25">
      <c r="A102" s="73">
        <v>98</v>
      </c>
      <c r="B102" s="73" t="str">
        <f>'APH Kategorichef'!H102</f>
        <v>Välj…</v>
      </c>
      <c r="C102" s="73" t="str">
        <f>'APH Kategorichef'!J102</f>
        <v>Välj…</v>
      </c>
      <c r="D102" s="471">
        <f>'APH Kategorichef'!D102</f>
        <v>0</v>
      </c>
      <c r="E102" s="68" t="s">
        <v>184</v>
      </c>
      <c r="F102" s="68"/>
      <c r="G102" s="69">
        <v>1</v>
      </c>
      <c r="H102" s="581">
        <f>IF('APH Kategorichef'!J102=Tabeller!$AH$4,'3. Förpackningsdata'!F102,0)</f>
        <v>0</v>
      </c>
      <c r="I102" s="581">
        <f>'1. Artikeldata Grund'!K102</f>
        <v>0</v>
      </c>
      <c r="J102" s="581">
        <f>'1. Artikeldata Grund'!M102</f>
        <v>0</v>
      </c>
      <c r="K102" s="581">
        <f>'1. Artikeldata Grund'!L102</f>
        <v>0</v>
      </c>
      <c r="L102" s="81"/>
      <c r="M102" s="68" t="s">
        <v>186</v>
      </c>
      <c r="N102" s="69" t="str">
        <f>IF('APH Kategorichef'!W102="","",'APH Kategorichef'!W102)</f>
        <v/>
      </c>
      <c r="O102" s="70" t="s">
        <v>185</v>
      </c>
      <c r="P102" s="473" t="str">
        <f>TRIM('1. Artikeldata Grund'!D102)</f>
        <v/>
      </c>
      <c r="Q102" s="472" t="str">
        <f>IF(S102="","",IF('3. Förpackningsdata'!H102="","",'3. Förpackningsdata'!H102))</f>
        <v/>
      </c>
      <c r="R102" s="35"/>
      <c r="S102" s="28" t="str">
        <f>IF('3. Förpackningsdata'!I102="","",'3. Förpackningsdata'!I102)</f>
        <v/>
      </c>
      <c r="T102" s="26"/>
      <c r="U102" s="26"/>
      <c r="V102" s="26"/>
      <c r="W102" s="26"/>
      <c r="X102" s="26"/>
      <c r="Y102" s="364" t="str" cm="1">
        <f t="array" ref="Y102">IF(AC102&lt;&gt;Tabeller!$AI$4,_xlfn.IFS(Q102=Tabeller!$AI$3,"",Q102=Tabeller!$AL$4,"C",Q102=Tabeller!$AL$5,"L",Q102=Tabeller!$AL$6,"P",Q102="",""),"1")</f>
        <v/>
      </c>
      <c r="Z102" s="29"/>
      <c r="AA102" s="362" t="str">
        <f t="shared" si="4"/>
        <v/>
      </c>
      <c r="AB102" s="31" t="str">
        <f>TRIM(IF('3. Förpackningsdata'!J102="","",'3. Förpackningsdata'!J102))</f>
        <v/>
      </c>
      <c r="AC102" s="77" t="str">
        <f>IF(AE102="","",IF('3. Förpackningsdata'!L102="","",'3. Förpackningsdata'!L102))</f>
        <v/>
      </c>
      <c r="AD102" s="71"/>
      <c r="AE102" s="69" t="str">
        <f>IF('3. Förpackningsdata'!M102="","",'3. Förpackningsdata'!M102)</f>
        <v/>
      </c>
      <c r="AF102" s="81"/>
      <c r="AG102" s="81"/>
      <c r="AH102" s="81"/>
      <c r="AI102" s="81"/>
      <c r="AJ102" s="81"/>
      <c r="AK102" s="364" t="str" cm="1">
        <f t="array" ref="AK102">_xlfn.IFS(AC102=Tabeller!$AI$4,"C",AC102=Tabeller!$AI$5,"L",AC102=Tabeller!$AI$6,"P",AC102="","")</f>
        <v/>
      </c>
      <c r="AL102" s="71"/>
      <c r="AM102" s="363" t="str">
        <f t="shared" si="5"/>
        <v/>
      </c>
      <c r="AN102" s="473" t="str">
        <f>TRIM(IF('3. Förpackningsdata'!N102="","",'3. Förpackningsdata'!N102))</f>
        <v/>
      </c>
      <c r="AO102" s="78" t="str">
        <f>IF(AQ102="","",IF('3. Förpackningsdata'!P102="","",'3. Förpackningsdata'!P102))</f>
        <v/>
      </c>
      <c r="AP102" s="29"/>
      <c r="AQ102" s="28" t="str">
        <f>IF('3. Förpackningsdata'!Q102="","",'3. Förpackningsdata'!Q102)</f>
        <v/>
      </c>
      <c r="AR102" s="26"/>
      <c r="AS102" s="26"/>
      <c r="AT102" s="26"/>
      <c r="AU102" s="26"/>
      <c r="AV102" s="26"/>
      <c r="AW102" s="364" t="str" cm="1">
        <f t="array" ref="AW102">_xlfn.IFS(AO102=Tabeller!$AJ$5,"P",AO102=Tabeller!$AJ$4,"L",AO102="","")</f>
        <v/>
      </c>
      <c r="AX102" s="29"/>
      <c r="AY102" s="362" t="str">
        <f t="shared" si="6"/>
        <v/>
      </c>
      <c r="AZ102" s="31" t="str">
        <f>TRIM(IF('3. Förpackningsdata'!R102="","",'3. Förpackningsdata'!R102))</f>
        <v/>
      </c>
      <c r="BA102" s="79" t="str">
        <f>IF(BC102="","",IF('3. Förpackningsdata'!T102="","",'3. Förpackningsdata'!T102))</f>
        <v/>
      </c>
      <c r="BB102" s="87"/>
      <c r="BC102" s="71" t="str">
        <f>IF('3. Förpackningsdata'!U102="","",'3. Förpackningsdata'!U102)</f>
        <v/>
      </c>
      <c r="BD102" s="87"/>
      <c r="BE102" s="87"/>
      <c r="BF102" s="87"/>
      <c r="BG102" s="87"/>
      <c r="BH102" s="87"/>
      <c r="BI102" s="148" t="str" cm="1">
        <f t="array" ref="BI102">_xlfn.IFS(BA102=Tabeller!$AJ$5,"P",BA102=Tabeller!$AJ$4,"L",BA102="","")</f>
        <v/>
      </c>
      <c r="BJ102" s="87"/>
      <c r="BK102" s="194" t="str">
        <f t="shared" si="7"/>
        <v/>
      </c>
      <c r="BL102" s="75" t="str">
        <f>TRIM(IF('3. Förpackningsdata'!V102="","",'3. Förpackningsdata'!V102))</f>
        <v/>
      </c>
    </row>
    <row r="103" spans="1:64" ht="15" x14ac:dyDescent="0.25">
      <c r="A103" s="73">
        <v>99</v>
      </c>
      <c r="B103" s="73" t="str">
        <f>'APH Kategorichef'!H103</f>
        <v>Välj…</v>
      </c>
      <c r="C103" s="73" t="str">
        <f>'APH Kategorichef'!J103</f>
        <v>Välj…</v>
      </c>
      <c r="D103" s="471">
        <f>'APH Kategorichef'!D103</f>
        <v>0</v>
      </c>
      <c r="E103" s="68" t="s">
        <v>184</v>
      </c>
      <c r="F103" s="68"/>
      <c r="G103" s="69">
        <v>1</v>
      </c>
      <c r="H103" s="581">
        <f>IF('APH Kategorichef'!J103=Tabeller!$AH$4,'3. Förpackningsdata'!F103,0)</f>
        <v>0</v>
      </c>
      <c r="I103" s="581">
        <f>'1. Artikeldata Grund'!K103</f>
        <v>0</v>
      </c>
      <c r="J103" s="581">
        <f>'1. Artikeldata Grund'!M103</f>
        <v>0</v>
      </c>
      <c r="K103" s="581">
        <f>'1. Artikeldata Grund'!L103</f>
        <v>0</v>
      </c>
      <c r="L103" s="81"/>
      <c r="M103" s="68" t="s">
        <v>186</v>
      </c>
      <c r="N103" s="69" t="str">
        <f>IF('APH Kategorichef'!W103="","",'APH Kategorichef'!W103)</f>
        <v/>
      </c>
      <c r="O103" s="70" t="s">
        <v>185</v>
      </c>
      <c r="P103" s="473" t="str">
        <f>TRIM('1. Artikeldata Grund'!D103)</f>
        <v/>
      </c>
      <c r="Q103" s="472" t="str">
        <f>IF(S103="","",IF('3. Förpackningsdata'!H103="","",'3. Förpackningsdata'!H103))</f>
        <v/>
      </c>
      <c r="R103" s="35"/>
      <c r="S103" s="28" t="str">
        <f>IF('3. Förpackningsdata'!I103="","",'3. Förpackningsdata'!I103)</f>
        <v/>
      </c>
      <c r="T103" s="26"/>
      <c r="U103" s="26"/>
      <c r="V103" s="26"/>
      <c r="W103" s="26"/>
      <c r="X103" s="26"/>
      <c r="Y103" s="364" t="str" cm="1">
        <f t="array" ref="Y103">IF(AC103&lt;&gt;Tabeller!$AI$4,_xlfn.IFS(Q103=Tabeller!$AI$3,"",Q103=Tabeller!$AL$4,"C",Q103=Tabeller!$AL$5,"L",Q103=Tabeller!$AL$6,"P",Q103="",""),"1")</f>
        <v/>
      </c>
      <c r="Z103" s="29"/>
      <c r="AA103" s="362" t="str">
        <f t="shared" si="4"/>
        <v/>
      </c>
      <c r="AB103" s="31" t="str">
        <f>TRIM(IF('3. Förpackningsdata'!J103="","",'3. Förpackningsdata'!J103))</f>
        <v/>
      </c>
      <c r="AC103" s="77" t="str">
        <f>IF(AE103="","",IF('3. Förpackningsdata'!L103="","",'3. Förpackningsdata'!L103))</f>
        <v/>
      </c>
      <c r="AD103" s="71"/>
      <c r="AE103" s="69" t="str">
        <f>IF('3. Förpackningsdata'!M103="","",'3. Förpackningsdata'!M103)</f>
        <v/>
      </c>
      <c r="AF103" s="81"/>
      <c r="AG103" s="81"/>
      <c r="AH103" s="81"/>
      <c r="AI103" s="81"/>
      <c r="AJ103" s="81"/>
      <c r="AK103" s="364" t="str" cm="1">
        <f t="array" ref="AK103">_xlfn.IFS(AC103=Tabeller!$AI$4,"C",AC103=Tabeller!$AI$5,"L",AC103=Tabeller!$AI$6,"P",AC103="","")</f>
        <v/>
      </c>
      <c r="AL103" s="71"/>
      <c r="AM103" s="363" t="str">
        <f t="shared" si="5"/>
        <v/>
      </c>
      <c r="AN103" s="473" t="str">
        <f>TRIM(IF('3. Förpackningsdata'!N103="","",'3. Förpackningsdata'!N103))</f>
        <v/>
      </c>
      <c r="AO103" s="78" t="str">
        <f>IF(AQ103="","",IF('3. Förpackningsdata'!P103="","",'3. Förpackningsdata'!P103))</f>
        <v/>
      </c>
      <c r="AP103" s="29"/>
      <c r="AQ103" s="28" t="str">
        <f>IF('3. Förpackningsdata'!Q103="","",'3. Förpackningsdata'!Q103)</f>
        <v/>
      </c>
      <c r="AR103" s="26"/>
      <c r="AS103" s="26"/>
      <c r="AT103" s="26"/>
      <c r="AU103" s="26"/>
      <c r="AV103" s="26"/>
      <c r="AW103" s="364" t="str" cm="1">
        <f t="array" ref="AW103">_xlfn.IFS(AO103=Tabeller!$AJ$5,"P",AO103=Tabeller!$AJ$4,"L",AO103="","")</f>
        <v/>
      </c>
      <c r="AX103" s="29"/>
      <c r="AY103" s="362" t="str">
        <f t="shared" si="6"/>
        <v/>
      </c>
      <c r="AZ103" s="31" t="str">
        <f>TRIM(IF('3. Förpackningsdata'!R103="","",'3. Förpackningsdata'!R103))</f>
        <v/>
      </c>
      <c r="BA103" s="79" t="str">
        <f>IF(BC103="","",IF('3. Förpackningsdata'!T103="","",'3. Förpackningsdata'!T103))</f>
        <v/>
      </c>
      <c r="BB103" s="87"/>
      <c r="BC103" s="71" t="str">
        <f>IF('3. Förpackningsdata'!U103="","",'3. Förpackningsdata'!U103)</f>
        <v/>
      </c>
      <c r="BD103" s="87"/>
      <c r="BE103" s="87"/>
      <c r="BF103" s="87"/>
      <c r="BG103" s="87"/>
      <c r="BH103" s="87"/>
      <c r="BI103" s="148" t="str" cm="1">
        <f t="array" ref="BI103">_xlfn.IFS(BA103=Tabeller!$AJ$5,"P",BA103=Tabeller!$AJ$4,"L",BA103="","")</f>
        <v/>
      </c>
      <c r="BJ103" s="87"/>
      <c r="BK103" s="194" t="str">
        <f t="shared" si="7"/>
        <v/>
      </c>
      <c r="BL103" s="75" t="str">
        <f>TRIM(IF('3. Förpackningsdata'!V103="","",'3. Förpackningsdata'!V103))</f>
        <v/>
      </c>
    </row>
    <row r="104" spans="1:64" ht="15" x14ac:dyDescent="0.25">
      <c r="A104" s="73">
        <v>100</v>
      </c>
      <c r="B104" s="73" t="str">
        <f>'APH Kategorichef'!H104</f>
        <v>Välj…</v>
      </c>
      <c r="C104" s="73" t="str">
        <f>'APH Kategorichef'!J104</f>
        <v>Välj…</v>
      </c>
      <c r="D104" s="471">
        <f>'APH Kategorichef'!D104</f>
        <v>0</v>
      </c>
      <c r="E104" s="68" t="s">
        <v>184</v>
      </c>
      <c r="F104" s="68"/>
      <c r="G104" s="69">
        <v>1</v>
      </c>
      <c r="H104" s="581">
        <f>IF('APH Kategorichef'!J104=Tabeller!$AH$4,'3. Förpackningsdata'!F104,0)</f>
        <v>0</v>
      </c>
      <c r="I104" s="581">
        <f>'1. Artikeldata Grund'!K104</f>
        <v>0</v>
      </c>
      <c r="J104" s="581">
        <f>'1. Artikeldata Grund'!M104</f>
        <v>0</v>
      </c>
      <c r="K104" s="581">
        <f>'1. Artikeldata Grund'!L104</f>
        <v>0</v>
      </c>
      <c r="L104" s="81"/>
      <c r="M104" s="68" t="s">
        <v>186</v>
      </c>
      <c r="N104" s="69" t="str">
        <f>IF('APH Kategorichef'!W104="","",'APH Kategorichef'!W104)</f>
        <v/>
      </c>
      <c r="O104" s="70" t="s">
        <v>185</v>
      </c>
      <c r="P104" s="473" t="str">
        <f>TRIM('1. Artikeldata Grund'!D104)</f>
        <v/>
      </c>
      <c r="Q104" s="472" t="str">
        <f>IF(S104="","",IF('3. Förpackningsdata'!H104="","",'3. Förpackningsdata'!H104))</f>
        <v/>
      </c>
      <c r="R104" s="35"/>
      <c r="S104" s="28" t="str">
        <f>IF('3. Förpackningsdata'!I104="","",'3. Förpackningsdata'!I104)</f>
        <v/>
      </c>
      <c r="T104" s="26"/>
      <c r="U104" s="26"/>
      <c r="V104" s="26"/>
      <c r="W104" s="26"/>
      <c r="X104" s="26"/>
      <c r="Y104" s="364" t="str" cm="1">
        <f t="array" ref="Y104">IF(AC104&lt;&gt;Tabeller!$AI$4,_xlfn.IFS(Q104=Tabeller!$AI$3,"",Q104=Tabeller!$AL$4,"C",Q104=Tabeller!$AL$5,"L",Q104=Tabeller!$AL$6,"P",Q104="",""),"1")</f>
        <v/>
      </c>
      <c r="Z104" s="29"/>
      <c r="AA104" s="362" t="str">
        <f t="shared" si="4"/>
        <v/>
      </c>
      <c r="AB104" s="31" t="str">
        <f>TRIM(IF('3. Förpackningsdata'!J104="","",'3. Förpackningsdata'!J104))</f>
        <v/>
      </c>
      <c r="AC104" s="77" t="str">
        <f>IF(AE104="","",IF('3. Förpackningsdata'!L104="","",'3. Förpackningsdata'!L104))</f>
        <v/>
      </c>
      <c r="AD104" s="71"/>
      <c r="AE104" s="69" t="str">
        <f>IF('3. Förpackningsdata'!M104="","",'3. Förpackningsdata'!M104)</f>
        <v/>
      </c>
      <c r="AF104" s="81"/>
      <c r="AG104" s="81"/>
      <c r="AH104" s="81"/>
      <c r="AI104" s="81"/>
      <c r="AJ104" s="81"/>
      <c r="AK104" s="364" t="str" cm="1">
        <f t="array" ref="AK104">_xlfn.IFS(AC104=Tabeller!$AI$4,"C",AC104=Tabeller!$AI$5,"L",AC104=Tabeller!$AI$6,"P",AC104="","")</f>
        <v/>
      </c>
      <c r="AL104" s="71"/>
      <c r="AM104" s="363" t="str">
        <f t="shared" si="5"/>
        <v/>
      </c>
      <c r="AN104" s="473" t="str">
        <f>TRIM(IF('3. Förpackningsdata'!N104="","",'3. Förpackningsdata'!N104))</f>
        <v/>
      </c>
      <c r="AO104" s="78" t="str">
        <f>IF(AQ104="","",IF('3. Förpackningsdata'!P104="","",'3. Förpackningsdata'!P104))</f>
        <v/>
      </c>
      <c r="AP104" s="29"/>
      <c r="AQ104" s="28" t="str">
        <f>IF('3. Förpackningsdata'!Q104="","",'3. Förpackningsdata'!Q104)</f>
        <v/>
      </c>
      <c r="AR104" s="26"/>
      <c r="AS104" s="26"/>
      <c r="AT104" s="26"/>
      <c r="AU104" s="26"/>
      <c r="AV104" s="26"/>
      <c r="AW104" s="364" t="str" cm="1">
        <f t="array" ref="AW104">_xlfn.IFS(AO104=Tabeller!$AJ$5,"P",AO104=Tabeller!$AJ$4,"L",AO104="","")</f>
        <v/>
      </c>
      <c r="AX104" s="29"/>
      <c r="AY104" s="362" t="str">
        <f t="shared" si="6"/>
        <v/>
      </c>
      <c r="AZ104" s="31" t="str">
        <f>TRIM(IF('3. Förpackningsdata'!R104="","",'3. Förpackningsdata'!R104))</f>
        <v/>
      </c>
      <c r="BA104" s="79" t="str">
        <f>IF(BC104="","",IF('3. Förpackningsdata'!T104="","",'3. Förpackningsdata'!T104))</f>
        <v/>
      </c>
      <c r="BB104" s="87"/>
      <c r="BC104" s="71" t="str">
        <f>IF('3. Förpackningsdata'!U104="","",'3. Förpackningsdata'!U104)</f>
        <v/>
      </c>
      <c r="BD104" s="87"/>
      <c r="BE104" s="87"/>
      <c r="BF104" s="87"/>
      <c r="BG104" s="87"/>
      <c r="BH104" s="87"/>
      <c r="BI104" s="148" t="str" cm="1">
        <f t="array" ref="BI104">_xlfn.IFS(BA104=Tabeller!$AJ$5,"P",BA104=Tabeller!$AJ$4,"L",BA104="","")</f>
        <v/>
      </c>
      <c r="BJ104" s="87"/>
      <c r="BK104" s="194" t="str">
        <f t="shared" si="7"/>
        <v/>
      </c>
      <c r="BL104" s="75" t="str">
        <f>TRIM(IF('3. Förpackningsdata'!V104="","",'3. Förpackningsdata'!V104))</f>
        <v/>
      </c>
    </row>
    <row r="105" spans="1:64" ht="15" x14ac:dyDescent="0.25">
      <c r="A105" s="73">
        <v>101</v>
      </c>
      <c r="B105" s="73" t="str">
        <f>'APH Kategorichef'!H105</f>
        <v>Välj…</v>
      </c>
      <c r="C105" s="73" t="str">
        <f>'APH Kategorichef'!J105</f>
        <v>Välj…</v>
      </c>
      <c r="D105" s="471">
        <f>'APH Kategorichef'!D105</f>
        <v>0</v>
      </c>
      <c r="E105" s="68" t="s">
        <v>184</v>
      </c>
      <c r="F105" s="68"/>
      <c r="G105" s="69">
        <v>1</v>
      </c>
      <c r="H105" s="581">
        <f>IF('APH Kategorichef'!J105=Tabeller!$AH$4,'3. Förpackningsdata'!F105,0)</f>
        <v>0</v>
      </c>
      <c r="I105" s="581">
        <f>'1. Artikeldata Grund'!K105</f>
        <v>0</v>
      </c>
      <c r="J105" s="581">
        <f>'1. Artikeldata Grund'!M105</f>
        <v>0</v>
      </c>
      <c r="K105" s="581">
        <f>'1. Artikeldata Grund'!L105</f>
        <v>0</v>
      </c>
      <c r="L105" s="81"/>
      <c r="M105" s="68" t="s">
        <v>186</v>
      </c>
      <c r="N105" s="69" t="str">
        <f>IF('APH Kategorichef'!W105="","",'APH Kategorichef'!W105)</f>
        <v/>
      </c>
      <c r="O105" s="70" t="s">
        <v>185</v>
      </c>
      <c r="P105" s="473" t="str">
        <f>TRIM('1. Artikeldata Grund'!D105)</f>
        <v/>
      </c>
      <c r="Q105" s="472" t="str">
        <f>IF(S105="","",IF('3. Förpackningsdata'!H105="","",'3. Förpackningsdata'!H105))</f>
        <v/>
      </c>
      <c r="R105" s="35"/>
      <c r="S105" s="28" t="str">
        <f>IF('3. Förpackningsdata'!I105="","",'3. Förpackningsdata'!I105)</f>
        <v/>
      </c>
      <c r="T105" s="26"/>
      <c r="U105" s="26"/>
      <c r="V105" s="26"/>
      <c r="W105" s="26"/>
      <c r="X105" s="26"/>
      <c r="Y105" s="364" t="str" cm="1">
        <f t="array" ref="Y105">IF(AC105&lt;&gt;Tabeller!$AI$4,_xlfn.IFS(Q105=Tabeller!$AI$3,"",Q105=Tabeller!$AL$4,"C",Q105=Tabeller!$AL$5,"L",Q105=Tabeller!$AL$6,"P",Q105="",""),"1")</f>
        <v/>
      </c>
      <c r="Z105" s="29"/>
      <c r="AA105" s="362" t="str">
        <f t="shared" si="4"/>
        <v/>
      </c>
      <c r="AB105" s="31" t="str">
        <f>TRIM(IF('3. Förpackningsdata'!J105="","",'3. Förpackningsdata'!J105))</f>
        <v/>
      </c>
      <c r="AC105" s="77" t="str">
        <f>IF(AE105="","",IF('3. Förpackningsdata'!L105="","",'3. Förpackningsdata'!L105))</f>
        <v/>
      </c>
      <c r="AD105" s="71"/>
      <c r="AE105" s="69" t="str">
        <f>IF('3. Förpackningsdata'!M105="","",'3. Förpackningsdata'!M105)</f>
        <v/>
      </c>
      <c r="AF105" s="81"/>
      <c r="AG105" s="81"/>
      <c r="AH105" s="81"/>
      <c r="AI105" s="81"/>
      <c r="AJ105" s="81"/>
      <c r="AK105" s="364" t="str" cm="1">
        <f t="array" ref="AK105">_xlfn.IFS(AC105=Tabeller!$AI$4,"C",AC105=Tabeller!$AI$5,"L",AC105=Tabeller!$AI$6,"P",AC105="","")</f>
        <v/>
      </c>
      <c r="AL105" s="71"/>
      <c r="AM105" s="363" t="str">
        <f t="shared" si="5"/>
        <v/>
      </c>
      <c r="AN105" s="473" t="str">
        <f>TRIM(IF('3. Förpackningsdata'!N105="","",'3. Förpackningsdata'!N105))</f>
        <v/>
      </c>
      <c r="AO105" s="78" t="str">
        <f>IF(AQ105="","",IF('3. Förpackningsdata'!P105="","",'3. Förpackningsdata'!P105))</f>
        <v/>
      </c>
      <c r="AP105" s="29"/>
      <c r="AQ105" s="28" t="str">
        <f>IF('3. Förpackningsdata'!Q105="","",'3. Förpackningsdata'!Q105)</f>
        <v/>
      </c>
      <c r="AR105" s="26"/>
      <c r="AS105" s="26"/>
      <c r="AT105" s="26"/>
      <c r="AU105" s="26"/>
      <c r="AV105" s="26"/>
      <c r="AW105" s="364" t="str" cm="1">
        <f t="array" ref="AW105">_xlfn.IFS(AO105=Tabeller!$AJ$5,"P",AO105=Tabeller!$AJ$4,"L",AO105="","")</f>
        <v/>
      </c>
      <c r="AX105" s="29"/>
      <c r="AY105" s="362" t="str">
        <f t="shared" si="6"/>
        <v/>
      </c>
      <c r="AZ105" s="31" t="str">
        <f>TRIM(IF('3. Förpackningsdata'!R105="","",'3. Förpackningsdata'!R105))</f>
        <v/>
      </c>
      <c r="BA105" s="79" t="str">
        <f>IF(BC105="","",IF('3. Förpackningsdata'!T105="","",'3. Förpackningsdata'!T105))</f>
        <v/>
      </c>
      <c r="BB105" s="87"/>
      <c r="BC105" s="71" t="str">
        <f>IF('3. Förpackningsdata'!U105="","",'3. Förpackningsdata'!U105)</f>
        <v/>
      </c>
      <c r="BD105" s="87"/>
      <c r="BE105" s="87"/>
      <c r="BF105" s="87"/>
      <c r="BG105" s="87"/>
      <c r="BH105" s="87"/>
      <c r="BI105" s="148" t="str" cm="1">
        <f t="array" ref="BI105">_xlfn.IFS(BA105=Tabeller!$AJ$5,"P",BA105=Tabeller!$AJ$4,"L",BA105="","")</f>
        <v/>
      </c>
      <c r="BJ105" s="87"/>
      <c r="BK105" s="194" t="str">
        <f t="shared" si="7"/>
        <v/>
      </c>
      <c r="BL105" s="75" t="str">
        <f>TRIM(IF('3. Förpackningsdata'!V105="","",'3. Förpackningsdata'!V105))</f>
        <v/>
      </c>
    </row>
    <row r="106" spans="1:64" ht="15" x14ac:dyDescent="0.25">
      <c r="A106" s="73">
        <v>102</v>
      </c>
      <c r="B106" s="73" t="str">
        <f>'APH Kategorichef'!H106</f>
        <v>Välj…</v>
      </c>
      <c r="C106" s="73" t="str">
        <f>'APH Kategorichef'!J106</f>
        <v>Välj…</v>
      </c>
      <c r="D106" s="471">
        <f>'APH Kategorichef'!D106</f>
        <v>0</v>
      </c>
      <c r="E106" s="68" t="s">
        <v>184</v>
      </c>
      <c r="F106" s="68"/>
      <c r="G106" s="69">
        <v>1</v>
      </c>
      <c r="H106" s="581">
        <f>IF('APH Kategorichef'!J106=Tabeller!$AH$4,'3. Förpackningsdata'!F106,0)</f>
        <v>0</v>
      </c>
      <c r="I106" s="581">
        <f>'1. Artikeldata Grund'!K106</f>
        <v>0</v>
      </c>
      <c r="J106" s="581">
        <f>'1. Artikeldata Grund'!M106</f>
        <v>0</v>
      </c>
      <c r="K106" s="581">
        <f>'1. Artikeldata Grund'!L106</f>
        <v>0</v>
      </c>
      <c r="L106" s="81"/>
      <c r="M106" s="68" t="s">
        <v>186</v>
      </c>
      <c r="N106" s="69" t="str">
        <f>IF('APH Kategorichef'!W106="","",'APH Kategorichef'!W106)</f>
        <v/>
      </c>
      <c r="O106" s="70" t="s">
        <v>185</v>
      </c>
      <c r="P106" s="473" t="str">
        <f>TRIM('1. Artikeldata Grund'!D106)</f>
        <v/>
      </c>
      <c r="Q106" s="472" t="str">
        <f>IF(S106="","",IF('3. Förpackningsdata'!H106="","",'3. Förpackningsdata'!H106))</f>
        <v/>
      </c>
      <c r="R106" s="35"/>
      <c r="S106" s="28" t="str">
        <f>IF('3. Förpackningsdata'!I106="","",'3. Förpackningsdata'!I106)</f>
        <v/>
      </c>
      <c r="T106" s="26"/>
      <c r="U106" s="26"/>
      <c r="V106" s="26"/>
      <c r="W106" s="26"/>
      <c r="X106" s="26"/>
      <c r="Y106" s="364" t="str" cm="1">
        <f t="array" ref="Y106">IF(AC106&lt;&gt;Tabeller!$AI$4,_xlfn.IFS(Q106=Tabeller!$AI$3,"",Q106=Tabeller!$AL$4,"C",Q106=Tabeller!$AL$5,"L",Q106=Tabeller!$AL$6,"P",Q106="",""),"1")</f>
        <v/>
      </c>
      <c r="Z106" s="29"/>
      <c r="AA106" s="362" t="str">
        <f t="shared" si="4"/>
        <v/>
      </c>
      <c r="AB106" s="31" t="str">
        <f>TRIM(IF('3. Förpackningsdata'!J106="","",'3. Förpackningsdata'!J106))</f>
        <v/>
      </c>
      <c r="AC106" s="77" t="str">
        <f>IF(AE106="","",IF('3. Förpackningsdata'!L106="","",'3. Förpackningsdata'!L106))</f>
        <v/>
      </c>
      <c r="AD106" s="71"/>
      <c r="AE106" s="69" t="str">
        <f>IF('3. Förpackningsdata'!M106="","",'3. Förpackningsdata'!M106)</f>
        <v/>
      </c>
      <c r="AF106" s="81"/>
      <c r="AG106" s="81"/>
      <c r="AH106" s="81"/>
      <c r="AI106" s="81"/>
      <c r="AJ106" s="81"/>
      <c r="AK106" s="364" t="str" cm="1">
        <f t="array" ref="AK106">_xlfn.IFS(AC106=Tabeller!$AI$4,"C",AC106=Tabeller!$AI$5,"L",AC106=Tabeller!$AI$6,"P",AC106="","")</f>
        <v/>
      </c>
      <c r="AL106" s="71"/>
      <c r="AM106" s="363" t="str">
        <f t="shared" si="5"/>
        <v/>
      </c>
      <c r="AN106" s="473" t="str">
        <f>TRIM(IF('3. Förpackningsdata'!N106="","",'3. Förpackningsdata'!N106))</f>
        <v/>
      </c>
      <c r="AO106" s="78" t="str">
        <f>IF(AQ106="","",IF('3. Förpackningsdata'!P106="","",'3. Förpackningsdata'!P106))</f>
        <v/>
      </c>
      <c r="AP106" s="29"/>
      <c r="AQ106" s="28" t="str">
        <f>IF('3. Förpackningsdata'!Q106="","",'3. Förpackningsdata'!Q106)</f>
        <v/>
      </c>
      <c r="AR106" s="26"/>
      <c r="AS106" s="26"/>
      <c r="AT106" s="26"/>
      <c r="AU106" s="26"/>
      <c r="AV106" s="26"/>
      <c r="AW106" s="364" t="str" cm="1">
        <f t="array" ref="AW106">_xlfn.IFS(AO106=Tabeller!$AJ$5,"P",AO106=Tabeller!$AJ$4,"L",AO106="","")</f>
        <v/>
      </c>
      <c r="AX106" s="29"/>
      <c r="AY106" s="362" t="str">
        <f t="shared" si="6"/>
        <v/>
      </c>
      <c r="AZ106" s="31" t="str">
        <f>TRIM(IF('3. Förpackningsdata'!R106="","",'3. Förpackningsdata'!R106))</f>
        <v/>
      </c>
      <c r="BA106" s="79" t="str">
        <f>IF(BC106="","",IF('3. Förpackningsdata'!T106="","",'3. Förpackningsdata'!T106))</f>
        <v/>
      </c>
      <c r="BB106" s="87"/>
      <c r="BC106" s="71" t="str">
        <f>IF('3. Förpackningsdata'!U106="","",'3. Förpackningsdata'!U106)</f>
        <v/>
      </c>
      <c r="BD106" s="87"/>
      <c r="BE106" s="87"/>
      <c r="BF106" s="87"/>
      <c r="BG106" s="87"/>
      <c r="BH106" s="87"/>
      <c r="BI106" s="148" t="str" cm="1">
        <f t="array" ref="BI106">_xlfn.IFS(BA106=Tabeller!$AJ$5,"P",BA106=Tabeller!$AJ$4,"L",BA106="","")</f>
        <v/>
      </c>
      <c r="BJ106" s="87"/>
      <c r="BK106" s="194" t="str">
        <f t="shared" si="7"/>
        <v/>
      </c>
      <c r="BL106" s="75" t="str">
        <f>TRIM(IF('3. Förpackningsdata'!V106="","",'3. Förpackningsdata'!V106))</f>
        <v/>
      </c>
    </row>
    <row r="107" spans="1:64" ht="15" x14ac:dyDescent="0.25">
      <c r="A107" s="73">
        <v>103</v>
      </c>
      <c r="B107" s="73" t="str">
        <f>'APH Kategorichef'!H107</f>
        <v>Välj…</v>
      </c>
      <c r="C107" s="73" t="str">
        <f>'APH Kategorichef'!J107</f>
        <v>Välj…</v>
      </c>
      <c r="D107" s="471">
        <f>'APH Kategorichef'!D107</f>
        <v>0</v>
      </c>
      <c r="E107" s="68" t="s">
        <v>184</v>
      </c>
      <c r="F107" s="68"/>
      <c r="G107" s="69">
        <v>1</v>
      </c>
      <c r="H107" s="581">
        <f>IF('APH Kategorichef'!J107=Tabeller!$AH$4,'3. Förpackningsdata'!F107,0)</f>
        <v>0</v>
      </c>
      <c r="I107" s="581">
        <f>'1. Artikeldata Grund'!K107</f>
        <v>0</v>
      </c>
      <c r="J107" s="581">
        <f>'1. Artikeldata Grund'!M107</f>
        <v>0</v>
      </c>
      <c r="K107" s="581">
        <f>'1. Artikeldata Grund'!L107</f>
        <v>0</v>
      </c>
      <c r="L107" s="81"/>
      <c r="M107" s="68" t="s">
        <v>186</v>
      </c>
      <c r="N107" s="69" t="str">
        <f>IF('APH Kategorichef'!W107="","",'APH Kategorichef'!W107)</f>
        <v/>
      </c>
      <c r="O107" s="70" t="s">
        <v>185</v>
      </c>
      <c r="P107" s="473" t="str">
        <f>TRIM('1. Artikeldata Grund'!D107)</f>
        <v/>
      </c>
      <c r="Q107" s="472" t="str">
        <f>IF(S107="","",IF('3. Förpackningsdata'!H107="","",'3. Förpackningsdata'!H107))</f>
        <v/>
      </c>
      <c r="R107" s="35"/>
      <c r="S107" s="28" t="str">
        <f>IF('3. Förpackningsdata'!I107="","",'3. Förpackningsdata'!I107)</f>
        <v/>
      </c>
      <c r="T107" s="26"/>
      <c r="U107" s="26"/>
      <c r="V107" s="26"/>
      <c r="W107" s="26"/>
      <c r="X107" s="26"/>
      <c r="Y107" s="364" t="str" cm="1">
        <f t="array" ref="Y107">IF(AC107&lt;&gt;Tabeller!$AI$4,_xlfn.IFS(Q107=Tabeller!$AI$3,"",Q107=Tabeller!$AL$4,"C",Q107=Tabeller!$AL$5,"L",Q107=Tabeller!$AL$6,"P",Q107="",""),"1")</f>
        <v/>
      </c>
      <c r="Z107" s="29"/>
      <c r="AA107" s="362" t="str">
        <f t="shared" si="4"/>
        <v/>
      </c>
      <c r="AB107" s="31" t="str">
        <f>TRIM(IF('3. Förpackningsdata'!J107="","",'3. Förpackningsdata'!J107))</f>
        <v/>
      </c>
      <c r="AC107" s="77" t="str">
        <f>IF(AE107="","",IF('3. Förpackningsdata'!L107="","",'3. Förpackningsdata'!L107))</f>
        <v/>
      </c>
      <c r="AD107" s="71"/>
      <c r="AE107" s="69" t="str">
        <f>IF('3. Förpackningsdata'!M107="","",'3. Förpackningsdata'!M107)</f>
        <v/>
      </c>
      <c r="AF107" s="81"/>
      <c r="AG107" s="81"/>
      <c r="AH107" s="81"/>
      <c r="AI107" s="81"/>
      <c r="AJ107" s="81"/>
      <c r="AK107" s="364" t="str" cm="1">
        <f t="array" ref="AK107">_xlfn.IFS(AC107=Tabeller!$AI$4,"C",AC107=Tabeller!$AI$5,"L",AC107=Tabeller!$AI$6,"P",AC107="","")</f>
        <v/>
      </c>
      <c r="AL107" s="71"/>
      <c r="AM107" s="363" t="str">
        <f t="shared" si="5"/>
        <v/>
      </c>
      <c r="AN107" s="473" t="str">
        <f>TRIM(IF('3. Förpackningsdata'!N107="","",'3. Förpackningsdata'!N107))</f>
        <v/>
      </c>
      <c r="AO107" s="78" t="str">
        <f>IF(AQ107="","",IF('3. Förpackningsdata'!P107="","",'3. Förpackningsdata'!P107))</f>
        <v/>
      </c>
      <c r="AP107" s="29"/>
      <c r="AQ107" s="28" t="str">
        <f>IF('3. Förpackningsdata'!Q107="","",'3. Förpackningsdata'!Q107)</f>
        <v/>
      </c>
      <c r="AR107" s="26"/>
      <c r="AS107" s="26"/>
      <c r="AT107" s="26"/>
      <c r="AU107" s="26"/>
      <c r="AV107" s="26"/>
      <c r="AW107" s="364" t="str" cm="1">
        <f t="array" ref="AW107">_xlfn.IFS(AO107=Tabeller!$AJ$5,"P",AO107=Tabeller!$AJ$4,"L",AO107="","")</f>
        <v/>
      </c>
      <c r="AX107" s="29"/>
      <c r="AY107" s="362" t="str">
        <f t="shared" si="6"/>
        <v/>
      </c>
      <c r="AZ107" s="31" t="str">
        <f>TRIM(IF('3. Förpackningsdata'!R107="","",'3. Förpackningsdata'!R107))</f>
        <v/>
      </c>
      <c r="BA107" s="79" t="str">
        <f>IF(BC107="","",IF('3. Förpackningsdata'!T107="","",'3. Förpackningsdata'!T107))</f>
        <v/>
      </c>
      <c r="BB107" s="87"/>
      <c r="BC107" s="71" t="str">
        <f>IF('3. Förpackningsdata'!U107="","",'3. Förpackningsdata'!U107)</f>
        <v/>
      </c>
      <c r="BD107" s="87"/>
      <c r="BE107" s="87"/>
      <c r="BF107" s="87"/>
      <c r="BG107" s="87"/>
      <c r="BH107" s="87"/>
      <c r="BI107" s="148" t="str" cm="1">
        <f t="array" ref="BI107">_xlfn.IFS(BA107=Tabeller!$AJ$5,"P",BA107=Tabeller!$AJ$4,"L",BA107="","")</f>
        <v/>
      </c>
      <c r="BJ107" s="87"/>
      <c r="BK107" s="194" t="str">
        <f t="shared" si="7"/>
        <v/>
      </c>
      <c r="BL107" s="75" t="str">
        <f>TRIM(IF('3. Förpackningsdata'!V107="","",'3. Förpackningsdata'!V107))</f>
        <v/>
      </c>
    </row>
    <row r="108" spans="1:64" ht="15" x14ac:dyDescent="0.25">
      <c r="A108" s="73">
        <v>104</v>
      </c>
      <c r="B108" s="73" t="str">
        <f>'APH Kategorichef'!H108</f>
        <v>Välj…</v>
      </c>
      <c r="C108" s="73" t="str">
        <f>'APH Kategorichef'!J108</f>
        <v>Välj…</v>
      </c>
      <c r="D108" s="471">
        <f>'APH Kategorichef'!D108</f>
        <v>0</v>
      </c>
      <c r="E108" s="68" t="s">
        <v>184</v>
      </c>
      <c r="F108" s="68"/>
      <c r="G108" s="69">
        <v>1</v>
      </c>
      <c r="H108" s="581">
        <f>IF('APH Kategorichef'!J108=Tabeller!$AH$4,'3. Förpackningsdata'!F108,0)</f>
        <v>0</v>
      </c>
      <c r="I108" s="581">
        <f>'1. Artikeldata Grund'!K108</f>
        <v>0</v>
      </c>
      <c r="J108" s="581">
        <f>'1. Artikeldata Grund'!M108</f>
        <v>0</v>
      </c>
      <c r="K108" s="581">
        <f>'1. Artikeldata Grund'!L108</f>
        <v>0</v>
      </c>
      <c r="L108" s="81"/>
      <c r="M108" s="68" t="s">
        <v>186</v>
      </c>
      <c r="N108" s="69" t="str">
        <f>IF('APH Kategorichef'!W108="","",'APH Kategorichef'!W108)</f>
        <v/>
      </c>
      <c r="O108" s="70" t="s">
        <v>185</v>
      </c>
      <c r="P108" s="473" t="str">
        <f>TRIM('1. Artikeldata Grund'!D108)</f>
        <v/>
      </c>
      <c r="Q108" s="472" t="str">
        <f>IF(S108="","",IF('3. Förpackningsdata'!H108="","",'3. Förpackningsdata'!H108))</f>
        <v/>
      </c>
      <c r="R108" s="35"/>
      <c r="S108" s="28" t="str">
        <f>IF('3. Förpackningsdata'!I108="","",'3. Förpackningsdata'!I108)</f>
        <v/>
      </c>
      <c r="T108" s="26"/>
      <c r="U108" s="26"/>
      <c r="V108" s="26"/>
      <c r="W108" s="26"/>
      <c r="X108" s="26"/>
      <c r="Y108" s="364" t="str" cm="1">
        <f t="array" ref="Y108">IF(AC108&lt;&gt;Tabeller!$AI$4,_xlfn.IFS(Q108=Tabeller!$AI$3,"",Q108=Tabeller!$AL$4,"C",Q108=Tabeller!$AL$5,"L",Q108=Tabeller!$AL$6,"P",Q108="",""),"1")</f>
        <v/>
      </c>
      <c r="Z108" s="29"/>
      <c r="AA108" s="362" t="str">
        <f t="shared" si="4"/>
        <v/>
      </c>
      <c r="AB108" s="31" t="str">
        <f>TRIM(IF('3. Förpackningsdata'!J108="","",'3. Förpackningsdata'!J108))</f>
        <v/>
      </c>
      <c r="AC108" s="77" t="str">
        <f>IF(AE108="","",IF('3. Förpackningsdata'!L108="","",'3. Förpackningsdata'!L108))</f>
        <v/>
      </c>
      <c r="AD108" s="71"/>
      <c r="AE108" s="69" t="str">
        <f>IF('3. Förpackningsdata'!M108="","",'3. Förpackningsdata'!M108)</f>
        <v/>
      </c>
      <c r="AF108" s="81"/>
      <c r="AG108" s="81"/>
      <c r="AH108" s="81"/>
      <c r="AI108" s="81"/>
      <c r="AJ108" s="81"/>
      <c r="AK108" s="364" t="str" cm="1">
        <f t="array" ref="AK108">_xlfn.IFS(AC108=Tabeller!$AI$4,"C",AC108=Tabeller!$AI$5,"L",AC108=Tabeller!$AI$6,"P",AC108="","")</f>
        <v/>
      </c>
      <c r="AL108" s="71"/>
      <c r="AM108" s="363" t="str">
        <f t="shared" si="5"/>
        <v/>
      </c>
      <c r="AN108" s="473" t="str">
        <f>TRIM(IF('3. Förpackningsdata'!N108="","",'3. Förpackningsdata'!N108))</f>
        <v/>
      </c>
      <c r="AO108" s="78" t="str">
        <f>IF(AQ108="","",IF('3. Förpackningsdata'!P108="","",'3. Förpackningsdata'!P108))</f>
        <v/>
      </c>
      <c r="AP108" s="29"/>
      <c r="AQ108" s="28" t="str">
        <f>IF('3. Förpackningsdata'!Q108="","",'3. Förpackningsdata'!Q108)</f>
        <v/>
      </c>
      <c r="AR108" s="26"/>
      <c r="AS108" s="26"/>
      <c r="AT108" s="26"/>
      <c r="AU108" s="26"/>
      <c r="AV108" s="26"/>
      <c r="AW108" s="364" t="str" cm="1">
        <f t="array" ref="AW108">_xlfn.IFS(AO108=Tabeller!$AJ$5,"P",AO108=Tabeller!$AJ$4,"L",AO108="","")</f>
        <v/>
      </c>
      <c r="AX108" s="29"/>
      <c r="AY108" s="362" t="str">
        <f t="shared" si="6"/>
        <v/>
      </c>
      <c r="AZ108" s="31" t="str">
        <f>TRIM(IF('3. Förpackningsdata'!R108="","",'3. Förpackningsdata'!R108))</f>
        <v/>
      </c>
      <c r="BA108" s="79" t="str">
        <f>IF(BC108="","",IF('3. Förpackningsdata'!T108="","",'3. Förpackningsdata'!T108))</f>
        <v/>
      </c>
      <c r="BB108" s="87"/>
      <c r="BC108" s="71" t="str">
        <f>IF('3. Förpackningsdata'!U108="","",'3. Förpackningsdata'!U108)</f>
        <v/>
      </c>
      <c r="BD108" s="87"/>
      <c r="BE108" s="87"/>
      <c r="BF108" s="87"/>
      <c r="BG108" s="87"/>
      <c r="BH108" s="87"/>
      <c r="BI108" s="148" t="str" cm="1">
        <f t="array" ref="BI108">_xlfn.IFS(BA108=Tabeller!$AJ$5,"P",BA108=Tabeller!$AJ$4,"L",BA108="","")</f>
        <v/>
      </c>
      <c r="BJ108" s="87"/>
      <c r="BK108" s="194" t="str">
        <f t="shared" si="7"/>
        <v/>
      </c>
      <c r="BL108" s="75" t="str">
        <f>TRIM(IF('3. Förpackningsdata'!V108="","",'3. Förpackningsdata'!V108))</f>
        <v/>
      </c>
    </row>
    <row r="109" spans="1:64" ht="15" x14ac:dyDescent="0.25">
      <c r="A109" s="73">
        <v>105</v>
      </c>
      <c r="B109" s="73" t="str">
        <f>'APH Kategorichef'!H109</f>
        <v>Välj…</v>
      </c>
      <c r="C109" s="73" t="str">
        <f>'APH Kategorichef'!J109</f>
        <v>Välj…</v>
      </c>
      <c r="D109" s="471">
        <f>'APH Kategorichef'!D109</f>
        <v>0</v>
      </c>
      <c r="E109" s="68" t="s">
        <v>184</v>
      </c>
      <c r="F109" s="68"/>
      <c r="G109" s="69">
        <v>1</v>
      </c>
      <c r="H109" s="581">
        <f>IF('APH Kategorichef'!J109=Tabeller!$AH$4,'3. Förpackningsdata'!F109,0)</f>
        <v>0</v>
      </c>
      <c r="I109" s="581">
        <f>'1. Artikeldata Grund'!K109</f>
        <v>0</v>
      </c>
      <c r="J109" s="581">
        <f>'1. Artikeldata Grund'!M109</f>
        <v>0</v>
      </c>
      <c r="K109" s="581">
        <f>'1. Artikeldata Grund'!L109</f>
        <v>0</v>
      </c>
      <c r="L109" s="81"/>
      <c r="M109" s="68" t="s">
        <v>186</v>
      </c>
      <c r="N109" s="69" t="str">
        <f>IF('APH Kategorichef'!W109="","",'APH Kategorichef'!W109)</f>
        <v/>
      </c>
      <c r="O109" s="70" t="s">
        <v>185</v>
      </c>
      <c r="P109" s="473" t="str">
        <f>TRIM('1. Artikeldata Grund'!D109)</f>
        <v/>
      </c>
      <c r="Q109" s="472" t="str">
        <f>IF(S109="","",IF('3. Förpackningsdata'!H109="","",'3. Förpackningsdata'!H109))</f>
        <v/>
      </c>
      <c r="R109" s="35"/>
      <c r="S109" s="28" t="str">
        <f>IF('3. Förpackningsdata'!I109="","",'3. Förpackningsdata'!I109)</f>
        <v/>
      </c>
      <c r="T109" s="26"/>
      <c r="U109" s="26"/>
      <c r="V109" s="26"/>
      <c r="W109" s="26"/>
      <c r="X109" s="26"/>
      <c r="Y109" s="364" t="str" cm="1">
        <f t="array" ref="Y109">IF(AC109&lt;&gt;Tabeller!$AI$4,_xlfn.IFS(Q109=Tabeller!$AI$3,"",Q109=Tabeller!$AL$4,"C",Q109=Tabeller!$AL$5,"L",Q109=Tabeller!$AL$6,"P",Q109="",""),"1")</f>
        <v/>
      </c>
      <c r="Z109" s="29"/>
      <c r="AA109" s="362" t="str">
        <f t="shared" ref="AA109:AA172" si="8">IF(AB109="","","EAN")</f>
        <v/>
      </c>
      <c r="AB109" s="31" t="str">
        <f>TRIM(IF('3. Förpackningsdata'!J109="","",'3. Förpackningsdata'!J109))</f>
        <v/>
      </c>
      <c r="AC109" s="77" t="str">
        <f>IF(AE109="","",IF('3. Förpackningsdata'!L109="","",'3. Förpackningsdata'!L109))</f>
        <v/>
      </c>
      <c r="AD109" s="71"/>
      <c r="AE109" s="69" t="str">
        <f>IF('3. Förpackningsdata'!M109="","",'3. Förpackningsdata'!M109)</f>
        <v/>
      </c>
      <c r="AF109" s="81"/>
      <c r="AG109" s="81"/>
      <c r="AH109" s="81"/>
      <c r="AI109" s="81"/>
      <c r="AJ109" s="81"/>
      <c r="AK109" s="364" t="str" cm="1">
        <f t="array" ref="AK109">_xlfn.IFS(AC109=Tabeller!$AI$4,"C",AC109=Tabeller!$AI$5,"L",AC109=Tabeller!$AI$6,"P",AC109="","")</f>
        <v/>
      </c>
      <c r="AL109" s="71"/>
      <c r="AM109" s="363" t="str">
        <f t="shared" ref="AM109:AM172" si="9">IF(AN109="","","EAN")</f>
        <v/>
      </c>
      <c r="AN109" s="473" t="str">
        <f>TRIM(IF('3. Förpackningsdata'!N109="","",'3. Förpackningsdata'!N109))</f>
        <v/>
      </c>
      <c r="AO109" s="78" t="str">
        <f>IF(AQ109="","",IF('3. Förpackningsdata'!P109="","",'3. Förpackningsdata'!P109))</f>
        <v/>
      </c>
      <c r="AP109" s="29"/>
      <c r="AQ109" s="28" t="str">
        <f>IF('3. Förpackningsdata'!Q109="","",'3. Förpackningsdata'!Q109)</f>
        <v/>
      </c>
      <c r="AR109" s="26"/>
      <c r="AS109" s="26"/>
      <c r="AT109" s="26"/>
      <c r="AU109" s="26"/>
      <c r="AV109" s="26"/>
      <c r="AW109" s="364" t="str" cm="1">
        <f t="array" ref="AW109">_xlfn.IFS(AO109=Tabeller!$AJ$5,"P",AO109=Tabeller!$AJ$4,"L",AO109="","")</f>
        <v/>
      </c>
      <c r="AX109" s="29"/>
      <c r="AY109" s="362" t="str">
        <f t="shared" ref="AY109:AY172" si="10">IF(AZ109="","","EAN")</f>
        <v/>
      </c>
      <c r="AZ109" s="31" t="str">
        <f>TRIM(IF('3. Förpackningsdata'!R109="","",'3. Förpackningsdata'!R109))</f>
        <v/>
      </c>
      <c r="BA109" s="79" t="str">
        <f>IF(BC109="","",IF('3. Förpackningsdata'!T109="","",'3. Förpackningsdata'!T109))</f>
        <v/>
      </c>
      <c r="BB109" s="87"/>
      <c r="BC109" s="71" t="str">
        <f>IF('3. Förpackningsdata'!U109="","",'3. Förpackningsdata'!U109)</f>
        <v/>
      </c>
      <c r="BD109" s="87"/>
      <c r="BE109" s="87"/>
      <c r="BF109" s="87"/>
      <c r="BG109" s="87"/>
      <c r="BH109" s="87"/>
      <c r="BI109" s="148" t="str" cm="1">
        <f t="array" ref="BI109">_xlfn.IFS(BA109=Tabeller!$AJ$5,"P",BA109=Tabeller!$AJ$4,"L",BA109="","")</f>
        <v/>
      </c>
      <c r="BJ109" s="87"/>
      <c r="BK109" s="194" t="str">
        <f t="shared" ref="BK109:BK172" si="11">IF(BL109="","","EAN")</f>
        <v/>
      </c>
      <c r="BL109" s="75" t="str">
        <f>TRIM(IF('3. Förpackningsdata'!V109="","",'3. Förpackningsdata'!V109))</f>
        <v/>
      </c>
    </row>
    <row r="110" spans="1:64" ht="15" x14ac:dyDescent="0.25">
      <c r="A110" s="73">
        <v>106</v>
      </c>
      <c r="B110" s="73" t="str">
        <f>'APH Kategorichef'!H110</f>
        <v>Välj…</v>
      </c>
      <c r="C110" s="73" t="str">
        <f>'APH Kategorichef'!J110</f>
        <v>Välj…</v>
      </c>
      <c r="D110" s="471">
        <f>'APH Kategorichef'!D110</f>
        <v>0</v>
      </c>
      <c r="E110" s="68" t="s">
        <v>184</v>
      </c>
      <c r="F110" s="68"/>
      <c r="G110" s="69">
        <v>1</v>
      </c>
      <c r="H110" s="581">
        <f>IF('APH Kategorichef'!J110=Tabeller!$AH$4,'3. Förpackningsdata'!F110,0)</f>
        <v>0</v>
      </c>
      <c r="I110" s="581">
        <f>'1. Artikeldata Grund'!K110</f>
        <v>0</v>
      </c>
      <c r="J110" s="581">
        <f>'1. Artikeldata Grund'!M110</f>
        <v>0</v>
      </c>
      <c r="K110" s="581">
        <f>'1. Artikeldata Grund'!L110</f>
        <v>0</v>
      </c>
      <c r="L110" s="81"/>
      <c r="M110" s="68" t="s">
        <v>186</v>
      </c>
      <c r="N110" s="69" t="str">
        <f>IF('APH Kategorichef'!W110="","",'APH Kategorichef'!W110)</f>
        <v/>
      </c>
      <c r="O110" s="70" t="s">
        <v>185</v>
      </c>
      <c r="P110" s="473" t="str">
        <f>TRIM('1. Artikeldata Grund'!D110)</f>
        <v/>
      </c>
      <c r="Q110" s="472" t="str">
        <f>IF(S110="","",IF('3. Förpackningsdata'!H110="","",'3. Förpackningsdata'!H110))</f>
        <v/>
      </c>
      <c r="R110" s="35"/>
      <c r="S110" s="28" t="str">
        <f>IF('3. Förpackningsdata'!I110="","",'3. Förpackningsdata'!I110)</f>
        <v/>
      </c>
      <c r="T110" s="26"/>
      <c r="U110" s="26"/>
      <c r="V110" s="26"/>
      <c r="W110" s="26"/>
      <c r="X110" s="26"/>
      <c r="Y110" s="364" t="str" cm="1">
        <f t="array" ref="Y110">IF(AC110&lt;&gt;Tabeller!$AI$4,_xlfn.IFS(Q110=Tabeller!$AI$3,"",Q110=Tabeller!$AL$4,"C",Q110=Tabeller!$AL$5,"L",Q110=Tabeller!$AL$6,"P",Q110="",""),"1")</f>
        <v/>
      </c>
      <c r="Z110" s="29"/>
      <c r="AA110" s="362" t="str">
        <f t="shared" si="8"/>
        <v/>
      </c>
      <c r="AB110" s="31" t="str">
        <f>TRIM(IF('3. Förpackningsdata'!J110="","",'3. Förpackningsdata'!J110))</f>
        <v/>
      </c>
      <c r="AC110" s="77" t="str">
        <f>IF(AE110="","",IF('3. Förpackningsdata'!L110="","",'3. Förpackningsdata'!L110))</f>
        <v/>
      </c>
      <c r="AD110" s="71"/>
      <c r="AE110" s="69" t="str">
        <f>IF('3. Förpackningsdata'!M110="","",'3. Förpackningsdata'!M110)</f>
        <v/>
      </c>
      <c r="AF110" s="81"/>
      <c r="AG110" s="81"/>
      <c r="AH110" s="81"/>
      <c r="AI110" s="81"/>
      <c r="AJ110" s="81"/>
      <c r="AK110" s="364" t="str" cm="1">
        <f t="array" ref="AK110">_xlfn.IFS(AC110=Tabeller!$AI$4,"C",AC110=Tabeller!$AI$5,"L",AC110=Tabeller!$AI$6,"P",AC110="","")</f>
        <v/>
      </c>
      <c r="AL110" s="71"/>
      <c r="AM110" s="363" t="str">
        <f t="shared" si="9"/>
        <v/>
      </c>
      <c r="AN110" s="473" t="str">
        <f>TRIM(IF('3. Förpackningsdata'!N110="","",'3. Förpackningsdata'!N110))</f>
        <v/>
      </c>
      <c r="AO110" s="78" t="str">
        <f>IF(AQ110="","",IF('3. Förpackningsdata'!P110="","",'3. Förpackningsdata'!P110))</f>
        <v/>
      </c>
      <c r="AP110" s="29"/>
      <c r="AQ110" s="28" t="str">
        <f>IF('3. Förpackningsdata'!Q110="","",'3. Förpackningsdata'!Q110)</f>
        <v/>
      </c>
      <c r="AR110" s="26"/>
      <c r="AS110" s="26"/>
      <c r="AT110" s="26"/>
      <c r="AU110" s="26"/>
      <c r="AV110" s="26"/>
      <c r="AW110" s="364" t="str" cm="1">
        <f t="array" ref="AW110">_xlfn.IFS(AO110=Tabeller!$AJ$5,"P",AO110=Tabeller!$AJ$4,"L",AO110="","")</f>
        <v/>
      </c>
      <c r="AX110" s="29"/>
      <c r="AY110" s="362" t="str">
        <f t="shared" si="10"/>
        <v/>
      </c>
      <c r="AZ110" s="31" t="str">
        <f>TRIM(IF('3. Förpackningsdata'!R110="","",'3. Förpackningsdata'!R110))</f>
        <v/>
      </c>
      <c r="BA110" s="79" t="str">
        <f>IF(BC110="","",IF('3. Förpackningsdata'!T110="","",'3. Förpackningsdata'!T110))</f>
        <v/>
      </c>
      <c r="BB110" s="87"/>
      <c r="BC110" s="71" t="str">
        <f>IF('3. Förpackningsdata'!U110="","",'3. Förpackningsdata'!U110)</f>
        <v/>
      </c>
      <c r="BD110" s="87"/>
      <c r="BE110" s="87"/>
      <c r="BF110" s="87"/>
      <c r="BG110" s="87"/>
      <c r="BH110" s="87"/>
      <c r="BI110" s="148" t="str" cm="1">
        <f t="array" ref="BI110">_xlfn.IFS(BA110=Tabeller!$AJ$5,"P",BA110=Tabeller!$AJ$4,"L",BA110="","")</f>
        <v/>
      </c>
      <c r="BJ110" s="87"/>
      <c r="BK110" s="194" t="str">
        <f t="shared" si="11"/>
        <v/>
      </c>
      <c r="BL110" s="75" t="str">
        <f>TRIM(IF('3. Förpackningsdata'!V110="","",'3. Förpackningsdata'!V110))</f>
        <v/>
      </c>
    </row>
    <row r="111" spans="1:64" ht="15" x14ac:dyDescent="0.25">
      <c r="A111" s="73">
        <v>107</v>
      </c>
      <c r="B111" s="73" t="str">
        <f>'APH Kategorichef'!H111</f>
        <v>Välj…</v>
      </c>
      <c r="C111" s="73" t="str">
        <f>'APH Kategorichef'!J111</f>
        <v>Välj…</v>
      </c>
      <c r="D111" s="471">
        <f>'APH Kategorichef'!D111</f>
        <v>0</v>
      </c>
      <c r="E111" s="68" t="s">
        <v>184</v>
      </c>
      <c r="F111" s="68"/>
      <c r="G111" s="69">
        <v>1</v>
      </c>
      <c r="H111" s="581">
        <f>IF('APH Kategorichef'!J111=Tabeller!$AH$4,'3. Förpackningsdata'!F111,0)</f>
        <v>0</v>
      </c>
      <c r="I111" s="581">
        <f>'1. Artikeldata Grund'!K111</f>
        <v>0</v>
      </c>
      <c r="J111" s="581">
        <f>'1. Artikeldata Grund'!M111</f>
        <v>0</v>
      </c>
      <c r="K111" s="581">
        <f>'1. Artikeldata Grund'!L111</f>
        <v>0</v>
      </c>
      <c r="L111" s="81"/>
      <c r="M111" s="68" t="s">
        <v>186</v>
      </c>
      <c r="N111" s="69" t="str">
        <f>IF('APH Kategorichef'!W111="","",'APH Kategorichef'!W111)</f>
        <v/>
      </c>
      <c r="O111" s="70" t="s">
        <v>185</v>
      </c>
      <c r="P111" s="473" t="str">
        <f>TRIM('1. Artikeldata Grund'!D111)</f>
        <v/>
      </c>
      <c r="Q111" s="472" t="str">
        <f>IF(S111="","",IF('3. Förpackningsdata'!H111="","",'3. Förpackningsdata'!H111))</f>
        <v/>
      </c>
      <c r="R111" s="35"/>
      <c r="S111" s="28" t="str">
        <f>IF('3. Förpackningsdata'!I111="","",'3. Förpackningsdata'!I111)</f>
        <v/>
      </c>
      <c r="T111" s="26"/>
      <c r="U111" s="26"/>
      <c r="V111" s="26"/>
      <c r="W111" s="26"/>
      <c r="X111" s="26"/>
      <c r="Y111" s="364" t="str" cm="1">
        <f t="array" ref="Y111">IF(AC111&lt;&gt;Tabeller!$AI$4,_xlfn.IFS(Q111=Tabeller!$AI$3,"",Q111=Tabeller!$AL$4,"C",Q111=Tabeller!$AL$5,"L",Q111=Tabeller!$AL$6,"P",Q111="",""),"1")</f>
        <v/>
      </c>
      <c r="Z111" s="29"/>
      <c r="AA111" s="362" t="str">
        <f t="shared" si="8"/>
        <v/>
      </c>
      <c r="AB111" s="31" t="str">
        <f>TRIM(IF('3. Förpackningsdata'!J111="","",'3. Förpackningsdata'!J111))</f>
        <v/>
      </c>
      <c r="AC111" s="77" t="str">
        <f>IF(AE111="","",IF('3. Förpackningsdata'!L111="","",'3. Förpackningsdata'!L111))</f>
        <v/>
      </c>
      <c r="AD111" s="71"/>
      <c r="AE111" s="69" t="str">
        <f>IF('3. Förpackningsdata'!M111="","",'3. Förpackningsdata'!M111)</f>
        <v/>
      </c>
      <c r="AF111" s="81"/>
      <c r="AG111" s="81"/>
      <c r="AH111" s="81"/>
      <c r="AI111" s="81"/>
      <c r="AJ111" s="81"/>
      <c r="AK111" s="364" t="str" cm="1">
        <f t="array" ref="AK111">_xlfn.IFS(AC111=Tabeller!$AI$4,"C",AC111=Tabeller!$AI$5,"L",AC111=Tabeller!$AI$6,"P",AC111="","")</f>
        <v/>
      </c>
      <c r="AL111" s="71"/>
      <c r="AM111" s="363" t="str">
        <f t="shared" si="9"/>
        <v/>
      </c>
      <c r="AN111" s="473" t="str">
        <f>TRIM(IF('3. Förpackningsdata'!N111="","",'3. Förpackningsdata'!N111))</f>
        <v/>
      </c>
      <c r="AO111" s="78" t="str">
        <f>IF(AQ111="","",IF('3. Förpackningsdata'!P111="","",'3. Förpackningsdata'!P111))</f>
        <v/>
      </c>
      <c r="AP111" s="29"/>
      <c r="AQ111" s="28" t="str">
        <f>IF('3. Förpackningsdata'!Q111="","",'3. Förpackningsdata'!Q111)</f>
        <v/>
      </c>
      <c r="AR111" s="26"/>
      <c r="AS111" s="26"/>
      <c r="AT111" s="26"/>
      <c r="AU111" s="26"/>
      <c r="AV111" s="26"/>
      <c r="AW111" s="364" t="str" cm="1">
        <f t="array" ref="AW111">_xlfn.IFS(AO111=Tabeller!$AJ$5,"P",AO111=Tabeller!$AJ$4,"L",AO111="","")</f>
        <v/>
      </c>
      <c r="AX111" s="29"/>
      <c r="AY111" s="362" t="str">
        <f t="shared" si="10"/>
        <v/>
      </c>
      <c r="AZ111" s="31" t="str">
        <f>TRIM(IF('3. Förpackningsdata'!R111="","",'3. Förpackningsdata'!R111))</f>
        <v/>
      </c>
      <c r="BA111" s="79" t="str">
        <f>IF(BC111="","",IF('3. Förpackningsdata'!T111="","",'3. Förpackningsdata'!T111))</f>
        <v/>
      </c>
      <c r="BB111" s="87"/>
      <c r="BC111" s="71" t="str">
        <f>IF('3. Förpackningsdata'!U111="","",'3. Förpackningsdata'!U111)</f>
        <v/>
      </c>
      <c r="BD111" s="87"/>
      <c r="BE111" s="87"/>
      <c r="BF111" s="87"/>
      <c r="BG111" s="87"/>
      <c r="BH111" s="87"/>
      <c r="BI111" s="148" t="str" cm="1">
        <f t="array" ref="BI111">_xlfn.IFS(BA111=Tabeller!$AJ$5,"P",BA111=Tabeller!$AJ$4,"L",BA111="","")</f>
        <v/>
      </c>
      <c r="BJ111" s="87"/>
      <c r="BK111" s="194" t="str">
        <f t="shared" si="11"/>
        <v/>
      </c>
      <c r="BL111" s="75" t="str">
        <f>TRIM(IF('3. Förpackningsdata'!V111="","",'3. Förpackningsdata'!V111))</f>
        <v/>
      </c>
    </row>
    <row r="112" spans="1:64" ht="15" x14ac:dyDescent="0.25">
      <c r="A112" s="73">
        <v>108</v>
      </c>
      <c r="B112" s="73" t="str">
        <f>'APH Kategorichef'!H112</f>
        <v>Välj…</v>
      </c>
      <c r="C112" s="73" t="str">
        <f>'APH Kategorichef'!J112</f>
        <v>Välj…</v>
      </c>
      <c r="D112" s="471">
        <f>'APH Kategorichef'!D112</f>
        <v>0</v>
      </c>
      <c r="E112" s="68" t="s">
        <v>184</v>
      </c>
      <c r="F112" s="68"/>
      <c r="G112" s="69">
        <v>1</v>
      </c>
      <c r="H112" s="581">
        <f>IF('APH Kategorichef'!J112=Tabeller!$AH$4,'3. Förpackningsdata'!F112,0)</f>
        <v>0</v>
      </c>
      <c r="I112" s="581">
        <f>'1. Artikeldata Grund'!K112</f>
        <v>0</v>
      </c>
      <c r="J112" s="581">
        <f>'1. Artikeldata Grund'!M112</f>
        <v>0</v>
      </c>
      <c r="K112" s="581">
        <f>'1. Artikeldata Grund'!L112</f>
        <v>0</v>
      </c>
      <c r="L112" s="81"/>
      <c r="M112" s="68" t="s">
        <v>186</v>
      </c>
      <c r="N112" s="69" t="str">
        <f>IF('APH Kategorichef'!W112="","",'APH Kategorichef'!W112)</f>
        <v/>
      </c>
      <c r="O112" s="70" t="s">
        <v>185</v>
      </c>
      <c r="P112" s="473" t="str">
        <f>TRIM('1. Artikeldata Grund'!D112)</f>
        <v/>
      </c>
      <c r="Q112" s="472" t="str">
        <f>IF(S112="","",IF('3. Förpackningsdata'!H112="","",'3. Förpackningsdata'!H112))</f>
        <v/>
      </c>
      <c r="R112" s="35"/>
      <c r="S112" s="28" t="str">
        <f>IF('3. Förpackningsdata'!I112="","",'3. Förpackningsdata'!I112)</f>
        <v/>
      </c>
      <c r="T112" s="26"/>
      <c r="U112" s="26"/>
      <c r="V112" s="26"/>
      <c r="W112" s="26"/>
      <c r="X112" s="26"/>
      <c r="Y112" s="364" t="str" cm="1">
        <f t="array" ref="Y112">IF(AC112&lt;&gt;Tabeller!$AI$4,_xlfn.IFS(Q112=Tabeller!$AI$3,"",Q112=Tabeller!$AL$4,"C",Q112=Tabeller!$AL$5,"L",Q112=Tabeller!$AL$6,"P",Q112="",""),"1")</f>
        <v/>
      </c>
      <c r="Z112" s="29"/>
      <c r="AA112" s="362" t="str">
        <f t="shared" si="8"/>
        <v/>
      </c>
      <c r="AB112" s="31" t="str">
        <f>TRIM(IF('3. Förpackningsdata'!J112="","",'3. Förpackningsdata'!J112))</f>
        <v/>
      </c>
      <c r="AC112" s="77" t="str">
        <f>IF(AE112="","",IF('3. Förpackningsdata'!L112="","",'3. Förpackningsdata'!L112))</f>
        <v/>
      </c>
      <c r="AD112" s="71"/>
      <c r="AE112" s="69" t="str">
        <f>IF('3. Förpackningsdata'!M112="","",'3. Förpackningsdata'!M112)</f>
        <v/>
      </c>
      <c r="AF112" s="81"/>
      <c r="AG112" s="81"/>
      <c r="AH112" s="81"/>
      <c r="AI112" s="81"/>
      <c r="AJ112" s="81"/>
      <c r="AK112" s="364" t="str" cm="1">
        <f t="array" ref="AK112">_xlfn.IFS(AC112=Tabeller!$AI$4,"C",AC112=Tabeller!$AI$5,"L",AC112=Tabeller!$AI$6,"P",AC112="","")</f>
        <v/>
      </c>
      <c r="AL112" s="71"/>
      <c r="AM112" s="363" t="str">
        <f t="shared" si="9"/>
        <v/>
      </c>
      <c r="AN112" s="473" t="str">
        <f>TRIM(IF('3. Förpackningsdata'!N112="","",'3. Förpackningsdata'!N112))</f>
        <v/>
      </c>
      <c r="AO112" s="78" t="str">
        <f>IF(AQ112="","",IF('3. Förpackningsdata'!P112="","",'3. Förpackningsdata'!P112))</f>
        <v/>
      </c>
      <c r="AP112" s="29"/>
      <c r="AQ112" s="28" t="str">
        <f>IF('3. Förpackningsdata'!Q112="","",'3. Förpackningsdata'!Q112)</f>
        <v/>
      </c>
      <c r="AR112" s="26"/>
      <c r="AS112" s="26"/>
      <c r="AT112" s="26"/>
      <c r="AU112" s="26"/>
      <c r="AV112" s="26"/>
      <c r="AW112" s="364" t="str" cm="1">
        <f t="array" ref="AW112">_xlfn.IFS(AO112=Tabeller!$AJ$5,"P",AO112=Tabeller!$AJ$4,"L",AO112="","")</f>
        <v/>
      </c>
      <c r="AX112" s="29"/>
      <c r="AY112" s="362" t="str">
        <f t="shared" si="10"/>
        <v/>
      </c>
      <c r="AZ112" s="31" t="str">
        <f>TRIM(IF('3. Förpackningsdata'!R112="","",'3. Förpackningsdata'!R112))</f>
        <v/>
      </c>
      <c r="BA112" s="79" t="str">
        <f>IF(BC112="","",IF('3. Förpackningsdata'!T112="","",'3. Förpackningsdata'!T112))</f>
        <v/>
      </c>
      <c r="BB112" s="87"/>
      <c r="BC112" s="71" t="str">
        <f>IF('3. Förpackningsdata'!U112="","",'3. Förpackningsdata'!U112)</f>
        <v/>
      </c>
      <c r="BD112" s="87"/>
      <c r="BE112" s="87"/>
      <c r="BF112" s="87"/>
      <c r="BG112" s="87"/>
      <c r="BH112" s="87"/>
      <c r="BI112" s="148" t="str" cm="1">
        <f t="array" ref="BI112">_xlfn.IFS(BA112=Tabeller!$AJ$5,"P",BA112=Tabeller!$AJ$4,"L",BA112="","")</f>
        <v/>
      </c>
      <c r="BJ112" s="87"/>
      <c r="BK112" s="194" t="str">
        <f t="shared" si="11"/>
        <v/>
      </c>
      <c r="BL112" s="75" t="str">
        <f>TRIM(IF('3. Förpackningsdata'!V112="","",'3. Förpackningsdata'!V112))</f>
        <v/>
      </c>
    </row>
    <row r="113" spans="1:64" ht="15" x14ac:dyDescent="0.25">
      <c r="A113" s="73">
        <v>109</v>
      </c>
      <c r="B113" s="73" t="str">
        <f>'APH Kategorichef'!H113</f>
        <v>Välj…</v>
      </c>
      <c r="C113" s="73" t="str">
        <f>'APH Kategorichef'!J113</f>
        <v>Välj…</v>
      </c>
      <c r="D113" s="471">
        <f>'APH Kategorichef'!D113</f>
        <v>0</v>
      </c>
      <c r="E113" s="68" t="s">
        <v>184</v>
      </c>
      <c r="F113" s="68"/>
      <c r="G113" s="69">
        <v>1</v>
      </c>
      <c r="H113" s="581">
        <f>IF('APH Kategorichef'!J113=Tabeller!$AH$4,'3. Förpackningsdata'!F113,0)</f>
        <v>0</v>
      </c>
      <c r="I113" s="581">
        <f>'1. Artikeldata Grund'!K113</f>
        <v>0</v>
      </c>
      <c r="J113" s="581">
        <f>'1. Artikeldata Grund'!M113</f>
        <v>0</v>
      </c>
      <c r="K113" s="581">
        <f>'1. Artikeldata Grund'!L113</f>
        <v>0</v>
      </c>
      <c r="L113" s="81"/>
      <c r="M113" s="68" t="s">
        <v>186</v>
      </c>
      <c r="N113" s="69" t="str">
        <f>IF('APH Kategorichef'!W113="","",'APH Kategorichef'!W113)</f>
        <v/>
      </c>
      <c r="O113" s="70" t="s">
        <v>185</v>
      </c>
      <c r="P113" s="473" t="str">
        <f>TRIM('1. Artikeldata Grund'!D113)</f>
        <v/>
      </c>
      <c r="Q113" s="472" t="str">
        <f>IF(S113="","",IF('3. Förpackningsdata'!H113="","",'3. Förpackningsdata'!H113))</f>
        <v/>
      </c>
      <c r="R113" s="35"/>
      <c r="S113" s="28" t="str">
        <f>IF('3. Förpackningsdata'!I113="","",'3. Förpackningsdata'!I113)</f>
        <v/>
      </c>
      <c r="T113" s="26"/>
      <c r="U113" s="26"/>
      <c r="V113" s="26"/>
      <c r="W113" s="26"/>
      <c r="X113" s="26"/>
      <c r="Y113" s="364" t="str" cm="1">
        <f t="array" ref="Y113">IF(AC113&lt;&gt;Tabeller!$AI$4,_xlfn.IFS(Q113=Tabeller!$AI$3,"",Q113=Tabeller!$AL$4,"C",Q113=Tabeller!$AL$5,"L",Q113=Tabeller!$AL$6,"P",Q113="",""),"1")</f>
        <v/>
      </c>
      <c r="Z113" s="29"/>
      <c r="AA113" s="362" t="str">
        <f t="shared" si="8"/>
        <v/>
      </c>
      <c r="AB113" s="31" t="str">
        <f>TRIM(IF('3. Förpackningsdata'!J113="","",'3. Förpackningsdata'!J113))</f>
        <v/>
      </c>
      <c r="AC113" s="77" t="str">
        <f>IF(AE113="","",IF('3. Förpackningsdata'!L113="","",'3. Förpackningsdata'!L113))</f>
        <v/>
      </c>
      <c r="AD113" s="71"/>
      <c r="AE113" s="69" t="str">
        <f>IF('3. Förpackningsdata'!M113="","",'3. Förpackningsdata'!M113)</f>
        <v/>
      </c>
      <c r="AF113" s="81"/>
      <c r="AG113" s="81"/>
      <c r="AH113" s="81"/>
      <c r="AI113" s="81"/>
      <c r="AJ113" s="81"/>
      <c r="AK113" s="364" t="str" cm="1">
        <f t="array" ref="AK113">_xlfn.IFS(AC113=Tabeller!$AI$4,"C",AC113=Tabeller!$AI$5,"L",AC113=Tabeller!$AI$6,"P",AC113="","")</f>
        <v/>
      </c>
      <c r="AL113" s="71"/>
      <c r="AM113" s="363" t="str">
        <f t="shared" si="9"/>
        <v/>
      </c>
      <c r="AN113" s="473" t="str">
        <f>TRIM(IF('3. Förpackningsdata'!N113="","",'3. Förpackningsdata'!N113))</f>
        <v/>
      </c>
      <c r="AO113" s="78" t="str">
        <f>IF(AQ113="","",IF('3. Förpackningsdata'!P113="","",'3. Förpackningsdata'!P113))</f>
        <v/>
      </c>
      <c r="AP113" s="29"/>
      <c r="AQ113" s="28" t="str">
        <f>IF('3. Förpackningsdata'!Q113="","",'3. Förpackningsdata'!Q113)</f>
        <v/>
      </c>
      <c r="AR113" s="26"/>
      <c r="AS113" s="26"/>
      <c r="AT113" s="26"/>
      <c r="AU113" s="26"/>
      <c r="AV113" s="26"/>
      <c r="AW113" s="364" t="str" cm="1">
        <f t="array" ref="AW113">_xlfn.IFS(AO113=Tabeller!$AJ$5,"P",AO113=Tabeller!$AJ$4,"L",AO113="","")</f>
        <v/>
      </c>
      <c r="AX113" s="29"/>
      <c r="AY113" s="362" t="str">
        <f t="shared" si="10"/>
        <v/>
      </c>
      <c r="AZ113" s="31" t="str">
        <f>TRIM(IF('3. Förpackningsdata'!R113="","",'3. Förpackningsdata'!R113))</f>
        <v/>
      </c>
      <c r="BA113" s="79" t="str">
        <f>IF(BC113="","",IF('3. Förpackningsdata'!T113="","",'3. Förpackningsdata'!T113))</f>
        <v/>
      </c>
      <c r="BB113" s="87"/>
      <c r="BC113" s="71" t="str">
        <f>IF('3. Förpackningsdata'!U113="","",'3. Förpackningsdata'!U113)</f>
        <v/>
      </c>
      <c r="BD113" s="87"/>
      <c r="BE113" s="87"/>
      <c r="BF113" s="87"/>
      <c r="BG113" s="87"/>
      <c r="BH113" s="87"/>
      <c r="BI113" s="148" t="str" cm="1">
        <f t="array" ref="BI113">_xlfn.IFS(BA113=Tabeller!$AJ$5,"P",BA113=Tabeller!$AJ$4,"L",BA113="","")</f>
        <v/>
      </c>
      <c r="BJ113" s="87"/>
      <c r="BK113" s="194" t="str">
        <f t="shared" si="11"/>
        <v/>
      </c>
      <c r="BL113" s="75" t="str">
        <f>TRIM(IF('3. Förpackningsdata'!V113="","",'3. Förpackningsdata'!V113))</f>
        <v/>
      </c>
    </row>
    <row r="114" spans="1:64" ht="15" x14ac:dyDescent="0.25">
      <c r="A114" s="73">
        <v>110</v>
      </c>
      <c r="B114" s="73" t="str">
        <f>'APH Kategorichef'!H114</f>
        <v>Välj…</v>
      </c>
      <c r="C114" s="73" t="str">
        <f>'APH Kategorichef'!J114</f>
        <v>Välj…</v>
      </c>
      <c r="D114" s="471">
        <f>'APH Kategorichef'!D114</f>
        <v>0</v>
      </c>
      <c r="E114" s="68" t="s">
        <v>184</v>
      </c>
      <c r="F114" s="68"/>
      <c r="G114" s="69">
        <v>1</v>
      </c>
      <c r="H114" s="581">
        <f>IF('APH Kategorichef'!J114=Tabeller!$AH$4,'3. Förpackningsdata'!F114,0)</f>
        <v>0</v>
      </c>
      <c r="I114" s="581">
        <f>'1. Artikeldata Grund'!K114</f>
        <v>0</v>
      </c>
      <c r="J114" s="581">
        <f>'1. Artikeldata Grund'!M114</f>
        <v>0</v>
      </c>
      <c r="K114" s="581">
        <f>'1. Artikeldata Grund'!L114</f>
        <v>0</v>
      </c>
      <c r="L114" s="81"/>
      <c r="M114" s="68" t="s">
        <v>186</v>
      </c>
      <c r="N114" s="69" t="str">
        <f>IF('APH Kategorichef'!W114="","",'APH Kategorichef'!W114)</f>
        <v/>
      </c>
      <c r="O114" s="70" t="s">
        <v>185</v>
      </c>
      <c r="P114" s="473" t="str">
        <f>TRIM('1. Artikeldata Grund'!D114)</f>
        <v/>
      </c>
      <c r="Q114" s="472" t="str">
        <f>IF(S114="","",IF('3. Förpackningsdata'!H114="","",'3. Förpackningsdata'!H114))</f>
        <v/>
      </c>
      <c r="R114" s="35"/>
      <c r="S114" s="28" t="str">
        <f>IF('3. Förpackningsdata'!I114="","",'3. Förpackningsdata'!I114)</f>
        <v/>
      </c>
      <c r="T114" s="26"/>
      <c r="U114" s="26"/>
      <c r="V114" s="26"/>
      <c r="W114" s="26"/>
      <c r="X114" s="26"/>
      <c r="Y114" s="364" t="str" cm="1">
        <f t="array" ref="Y114">IF(AC114&lt;&gt;Tabeller!$AI$4,_xlfn.IFS(Q114=Tabeller!$AI$3,"",Q114=Tabeller!$AL$4,"C",Q114=Tabeller!$AL$5,"L",Q114=Tabeller!$AL$6,"P",Q114="",""),"1")</f>
        <v/>
      </c>
      <c r="Z114" s="29"/>
      <c r="AA114" s="362" t="str">
        <f t="shared" si="8"/>
        <v/>
      </c>
      <c r="AB114" s="31" t="str">
        <f>TRIM(IF('3. Förpackningsdata'!J114="","",'3. Förpackningsdata'!J114))</f>
        <v/>
      </c>
      <c r="AC114" s="77" t="str">
        <f>IF(AE114="","",IF('3. Förpackningsdata'!L114="","",'3. Förpackningsdata'!L114))</f>
        <v/>
      </c>
      <c r="AD114" s="71"/>
      <c r="AE114" s="69" t="str">
        <f>IF('3. Förpackningsdata'!M114="","",'3. Förpackningsdata'!M114)</f>
        <v/>
      </c>
      <c r="AF114" s="81"/>
      <c r="AG114" s="81"/>
      <c r="AH114" s="81"/>
      <c r="AI114" s="81"/>
      <c r="AJ114" s="81"/>
      <c r="AK114" s="364" t="str" cm="1">
        <f t="array" ref="AK114">_xlfn.IFS(AC114=Tabeller!$AI$4,"C",AC114=Tabeller!$AI$5,"L",AC114=Tabeller!$AI$6,"P",AC114="","")</f>
        <v/>
      </c>
      <c r="AL114" s="71"/>
      <c r="AM114" s="363" t="str">
        <f t="shared" si="9"/>
        <v/>
      </c>
      <c r="AN114" s="473" t="str">
        <f>TRIM(IF('3. Förpackningsdata'!N114="","",'3. Förpackningsdata'!N114))</f>
        <v/>
      </c>
      <c r="AO114" s="78" t="str">
        <f>IF(AQ114="","",IF('3. Förpackningsdata'!P114="","",'3. Förpackningsdata'!P114))</f>
        <v/>
      </c>
      <c r="AP114" s="29"/>
      <c r="AQ114" s="28" t="str">
        <f>IF('3. Förpackningsdata'!Q114="","",'3. Förpackningsdata'!Q114)</f>
        <v/>
      </c>
      <c r="AR114" s="26"/>
      <c r="AS114" s="26"/>
      <c r="AT114" s="26"/>
      <c r="AU114" s="26"/>
      <c r="AV114" s="26"/>
      <c r="AW114" s="364" t="str" cm="1">
        <f t="array" ref="AW114">_xlfn.IFS(AO114=Tabeller!$AJ$5,"P",AO114=Tabeller!$AJ$4,"L",AO114="","")</f>
        <v/>
      </c>
      <c r="AX114" s="29"/>
      <c r="AY114" s="362" t="str">
        <f t="shared" si="10"/>
        <v/>
      </c>
      <c r="AZ114" s="31" t="str">
        <f>TRIM(IF('3. Förpackningsdata'!R114="","",'3. Förpackningsdata'!R114))</f>
        <v/>
      </c>
      <c r="BA114" s="79" t="str">
        <f>IF(BC114="","",IF('3. Förpackningsdata'!T114="","",'3. Förpackningsdata'!T114))</f>
        <v/>
      </c>
      <c r="BB114" s="87"/>
      <c r="BC114" s="71" t="str">
        <f>IF('3. Förpackningsdata'!U114="","",'3. Förpackningsdata'!U114)</f>
        <v/>
      </c>
      <c r="BD114" s="87"/>
      <c r="BE114" s="87"/>
      <c r="BF114" s="87"/>
      <c r="BG114" s="87"/>
      <c r="BH114" s="87"/>
      <c r="BI114" s="148" t="str" cm="1">
        <f t="array" ref="BI114">_xlfn.IFS(BA114=Tabeller!$AJ$5,"P",BA114=Tabeller!$AJ$4,"L",BA114="","")</f>
        <v/>
      </c>
      <c r="BJ114" s="87"/>
      <c r="BK114" s="194" t="str">
        <f t="shared" si="11"/>
        <v/>
      </c>
      <c r="BL114" s="75" t="str">
        <f>TRIM(IF('3. Förpackningsdata'!V114="","",'3. Förpackningsdata'!V114))</f>
        <v/>
      </c>
    </row>
    <row r="115" spans="1:64" ht="15" x14ac:dyDescent="0.25">
      <c r="A115" s="73">
        <v>111</v>
      </c>
      <c r="B115" s="73" t="str">
        <f>'APH Kategorichef'!H115</f>
        <v>Välj…</v>
      </c>
      <c r="C115" s="73" t="str">
        <f>'APH Kategorichef'!J115</f>
        <v>Välj…</v>
      </c>
      <c r="D115" s="471">
        <f>'APH Kategorichef'!D115</f>
        <v>0</v>
      </c>
      <c r="E115" s="68" t="s">
        <v>184</v>
      </c>
      <c r="F115" s="68"/>
      <c r="G115" s="69">
        <v>1</v>
      </c>
      <c r="H115" s="581">
        <f>IF('APH Kategorichef'!J115=Tabeller!$AH$4,'3. Förpackningsdata'!F115,0)</f>
        <v>0</v>
      </c>
      <c r="I115" s="581">
        <f>'1. Artikeldata Grund'!K115</f>
        <v>0</v>
      </c>
      <c r="J115" s="581">
        <f>'1. Artikeldata Grund'!M115</f>
        <v>0</v>
      </c>
      <c r="K115" s="581">
        <f>'1. Artikeldata Grund'!L115</f>
        <v>0</v>
      </c>
      <c r="L115" s="81"/>
      <c r="M115" s="68" t="s">
        <v>186</v>
      </c>
      <c r="N115" s="69" t="str">
        <f>IF('APH Kategorichef'!W115="","",'APH Kategorichef'!W115)</f>
        <v/>
      </c>
      <c r="O115" s="70" t="s">
        <v>185</v>
      </c>
      <c r="P115" s="473" t="str">
        <f>TRIM('1. Artikeldata Grund'!D115)</f>
        <v/>
      </c>
      <c r="Q115" s="472" t="str">
        <f>IF(S115="","",IF('3. Förpackningsdata'!H115="","",'3. Förpackningsdata'!H115))</f>
        <v/>
      </c>
      <c r="R115" s="35"/>
      <c r="S115" s="28" t="str">
        <f>IF('3. Förpackningsdata'!I115="","",'3. Förpackningsdata'!I115)</f>
        <v/>
      </c>
      <c r="T115" s="26"/>
      <c r="U115" s="26"/>
      <c r="V115" s="26"/>
      <c r="W115" s="26"/>
      <c r="X115" s="26"/>
      <c r="Y115" s="364" t="str" cm="1">
        <f t="array" ref="Y115">IF(AC115&lt;&gt;Tabeller!$AI$4,_xlfn.IFS(Q115=Tabeller!$AI$3,"",Q115=Tabeller!$AL$4,"C",Q115=Tabeller!$AL$5,"L",Q115=Tabeller!$AL$6,"P",Q115="",""),"1")</f>
        <v/>
      </c>
      <c r="Z115" s="29"/>
      <c r="AA115" s="362" t="str">
        <f t="shared" si="8"/>
        <v/>
      </c>
      <c r="AB115" s="31" t="str">
        <f>TRIM(IF('3. Förpackningsdata'!J115="","",'3. Förpackningsdata'!J115))</f>
        <v/>
      </c>
      <c r="AC115" s="77" t="str">
        <f>IF(AE115="","",IF('3. Förpackningsdata'!L115="","",'3. Förpackningsdata'!L115))</f>
        <v/>
      </c>
      <c r="AD115" s="71"/>
      <c r="AE115" s="69" t="str">
        <f>IF('3. Förpackningsdata'!M115="","",'3. Förpackningsdata'!M115)</f>
        <v/>
      </c>
      <c r="AF115" s="81"/>
      <c r="AG115" s="81"/>
      <c r="AH115" s="81"/>
      <c r="AI115" s="81"/>
      <c r="AJ115" s="81"/>
      <c r="AK115" s="364" t="str" cm="1">
        <f t="array" ref="AK115">_xlfn.IFS(AC115=Tabeller!$AI$4,"C",AC115=Tabeller!$AI$5,"L",AC115=Tabeller!$AI$6,"P",AC115="","")</f>
        <v/>
      </c>
      <c r="AL115" s="71"/>
      <c r="AM115" s="363" t="str">
        <f t="shared" si="9"/>
        <v/>
      </c>
      <c r="AN115" s="473" t="str">
        <f>TRIM(IF('3. Förpackningsdata'!N115="","",'3. Förpackningsdata'!N115))</f>
        <v/>
      </c>
      <c r="AO115" s="78" t="str">
        <f>IF(AQ115="","",IF('3. Förpackningsdata'!P115="","",'3. Förpackningsdata'!P115))</f>
        <v/>
      </c>
      <c r="AP115" s="29"/>
      <c r="AQ115" s="28" t="str">
        <f>IF('3. Förpackningsdata'!Q115="","",'3. Förpackningsdata'!Q115)</f>
        <v/>
      </c>
      <c r="AR115" s="26"/>
      <c r="AS115" s="26"/>
      <c r="AT115" s="26"/>
      <c r="AU115" s="26"/>
      <c r="AV115" s="26"/>
      <c r="AW115" s="364" t="str" cm="1">
        <f t="array" ref="AW115">_xlfn.IFS(AO115=Tabeller!$AJ$5,"P",AO115=Tabeller!$AJ$4,"L",AO115="","")</f>
        <v/>
      </c>
      <c r="AX115" s="29"/>
      <c r="AY115" s="362" t="str">
        <f t="shared" si="10"/>
        <v/>
      </c>
      <c r="AZ115" s="31" t="str">
        <f>TRIM(IF('3. Förpackningsdata'!R115="","",'3. Förpackningsdata'!R115))</f>
        <v/>
      </c>
      <c r="BA115" s="79" t="str">
        <f>IF(BC115="","",IF('3. Förpackningsdata'!T115="","",'3. Förpackningsdata'!T115))</f>
        <v/>
      </c>
      <c r="BB115" s="87"/>
      <c r="BC115" s="71" t="str">
        <f>IF('3. Förpackningsdata'!U115="","",'3. Förpackningsdata'!U115)</f>
        <v/>
      </c>
      <c r="BD115" s="87"/>
      <c r="BE115" s="87"/>
      <c r="BF115" s="87"/>
      <c r="BG115" s="87"/>
      <c r="BH115" s="87"/>
      <c r="BI115" s="148" t="str" cm="1">
        <f t="array" ref="BI115">_xlfn.IFS(BA115=Tabeller!$AJ$5,"P",BA115=Tabeller!$AJ$4,"L",BA115="","")</f>
        <v/>
      </c>
      <c r="BJ115" s="87"/>
      <c r="BK115" s="194" t="str">
        <f t="shared" si="11"/>
        <v/>
      </c>
      <c r="BL115" s="75" t="str">
        <f>TRIM(IF('3. Förpackningsdata'!V115="","",'3. Förpackningsdata'!V115))</f>
        <v/>
      </c>
    </row>
    <row r="116" spans="1:64" ht="15" x14ac:dyDescent="0.25">
      <c r="A116" s="73">
        <v>112</v>
      </c>
      <c r="B116" s="73" t="str">
        <f>'APH Kategorichef'!H116</f>
        <v>Välj…</v>
      </c>
      <c r="C116" s="73" t="str">
        <f>'APH Kategorichef'!J116</f>
        <v>Välj…</v>
      </c>
      <c r="D116" s="471">
        <f>'APH Kategorichef'!D116</f>
        <v>0</v>
      </c>
      <c r="E116" s="68" t="s">
        <v>184</v>
      </c>
      <c r="F116" s="68"/>
      <c r="G116" s="69">
        <v>1</v>
      </c>
      <c r="H116" s="581">
        <f>IF('APH Kategorichef'!J116=Tabeller!$AH$4,'3. Förpackningsdata'!F116,0)</f>
        <v>0</v>
      </c>
      <c r="I116" s="581">
        <f>'1. Artikeldata Grund'!K116</f>
        <v>0</v>
      </c>
      <c r="J116" s="581">
        <f>'1. Artikeldata Grund'!M116</f>
        <v>0</v>
      </c>
      <c r="K116" s="581">
        <f>'1. Artikeldata Grund'!L116</f>
        <v>0</v>
      </c>
      <c r="L116" s="81"/>
      <c r="M116" s="68" t="s">
        <v>186</v>
      </c>
      <c r="N116" s="69" t="str">
        <f>IF('APH Kategorichef'!W116="","",'APH Kategorichef'!W116)</f>
        <v/>
      </c>
      <c r="O116" s="70" t="s">
        <v>185</v>
      </c>
      <c r="P116" s="473" t="str">
        <f>TRIM('1. Artikeldata Grund'!D116)</f>
        <v/>
      </c>
      <c r="Q116" s="472" t="str">
        <f>IF(S116="","",IF('3. Förpackningsdata'!H116="","",'3. Förpackningsdata'!H116))</f>
        <v/>
      </c>
      <c r="R116" s="35"/>
      <c r="S116" s="28" t="str">
        <f>IF('3. Förpackningsdata'!I116="","",'3. Förpackningsdata'!I116)</f>
        <v/>
      </c>
      <c r="T116" s="26"/>
      <c r="U116" s="26"/>
      <c r="V116" s="26"/>
      <c r="W116" s="26"/>
      <c r="X116" s="26"/>
      <c r="Y116" s="364" t="str" cm="1">
        <f t="array" ref="Y116">IF(AC116&lt;&gt;Tabeller!$AI$4,_xlfn.IFS(Q116=Tabeller!$AI$3,"",Q116=Tabeller!$AL$4,"C",Q116=Tabeller!$AL$5,"L",Q116=Tabeller!$AL$6,"P",Q116="",""),"1")</f>
        <v/>
      </c>
      <c r="Z116" s="29"/>
      <c r="AA116" s="362" t="str">
        <f t="shared" si="8"/>
        <v/>
      </c>
      <c r="AB116" s="31" t="str">
        <f>TRIM(IF('3. Förpackningsdata'!J116="","",'3. Förpackningsdata'!J116))</f>
        <v/>
      </c>
      <c r="AC116" s="77" t="str">
        <f>IF(AE116="","",IF('3. Förpackningsdata'!L116="","",'3. Förpackningsdata'!L116))</f>
        <v/>
      </c>
      <c r="AD116" s="71"/>
      <c r="AE116" s="69" t="str">
        <f>IF('3. Förpackningsdata'!M116="","",'3. Förpackningsdata'!M116)</f>
        <v/>
      </c>
      <c r="AF116" s="81"/>
      <c r="AG116" s="81"/>
      <c r="AH116" s="81"/>
      <c r="AI116" s="81"/>
      <c r="AJ116" s="81"/>
      <c r="AK116" s="364" t="str" cm="1">
        <f t="array" ref="AK116">_xlfn.IFS(AC116=Tabeller!$AI$4,"C",AC116=Tabeller!$AI$5,"L",AC116=Tabeller!$AI$6,"P",AC116="","")</f>
        <v/>
      </c>
      <c r="AL116" s="71"/>
      <c r="AM116" s="363" t="str">
        <f t="shared" si="9"/>
        <v/>
      </c>
      <c r="AN116" s="473" t="str">
        <f>TRIM(IF('3. Förpackningsdata'!N116="","",'3. Förpackningsdata'!N116))</f>
        <v/>
      </c>
      <c r="AO116" s="78" t="str">
        <f>IF(AQ116="","",IF('3. Förpackningsdata'!P116="","",'3. Förpackningsdata'!P116))</f>
        <v/>
      </c>
      <c r="AP116" s="29"/>
      <c r="AQ116" s="28" t="str">
        <f>IF('3. Förpackningsdata'!Q116="","",'3. Förpackningsdata'!Q116)</f>
        <v/>
      </c>
      <c r="AR116" s="26"/>
      <c r="AS116" s="26"/>
      <c r="AT116" s="26"/>
      <c r="AU116" s="26"/>
      <c r="AV116" s="26"/>
      <c r="AW116" s="364" t="str" cm="1">
        <f t="array" ref="AW116">_xlfn.IFS(AO116=Tabeller!$AJ$5,"P",AO116=Tabeller!$AJ$4,"L",AO116="","")</f>
        <v/>
      </c>
      <c r="AX116" s="29"/>
      <c r="AY116" s="362" t="str">
        <f t="shared" si="10"/>
        <v/>
      </c>
      <c r="AZ116" s="31" t="str">
        <f>TRIM(IF('3. Förpackningsdata'!R116="","",'3. Förpackningsdata'!R116))</f>
        <v/>
      </c>
      <c r="BA116" s="79" t="str">
        <f>IF(BC116="","",IF('3. Förpackningsdata'!T116="","",'3. Förpackningsdata'!T116))</f>
        <v/>
      </c>
      <c r="BB116" s="87"/>
      <c r="BC116" s="71" t="str">
        <f>IF('3. Förpackningsdata'!U116="","",'3. Förpackningsdata'!U116)</f>
        <v/>
      </c>
      <c r="BD116" s="87"/>
      <c r="BE116" s="87"/>
      <c r="BF116" s="87"/>
      <c r="BG116" s="87"/>
      <c r="BH116" s="87"/>
      <c r="BI116" s="148" t="str" cm="1">
        <f t="array" ref="BI116">_xlfn.IFS(BA116=Tabeller!$AJ$5,"P",BA116=Tabeller!$AJ$4,"L",BA116="","")</f>
        <v/>
      </c>
      <c r="BJ116" s="87"/>
      <c r="BK116" s="194" t="str">
        <f t="shared" si="11"/>
        <v/>
      </c>
      <c r="BL116" s="75" t="str">
        <f>TRIM(IF('3. Förpackningsdata'!V116="","",'3. Förpackningsdata'!V116))</f>
        <v/>
      </c>
    </row>
    <row r="117" spans="1:64" ht="15" x14ac:dyDescent="0.25">
      <c r="A117" s="73">
        <v>113</v>
      </c>
      <c r="B117" s="73" t="str">
        <f>'APH Kategorichef'!H117</f>
        <v>Välj…</v>
      </c>
      <c r="C117" s="73" t="str">
        <f>'APH Kategorichef'!J117</f>
        <v>Välj…</v>
      </c>
      <c r="D117" s="471">
        <f>'APH Kategorichef'!D117</f>
        <v>0</v>
      </c>
      <c r="E117" s="68" t="s">
        <v>184</v>
      </c>
      <c r="F117" s="68"/>
      <c r="G117" s="69">
        <v>1</v>
      </c>
      <c r="H117" s="581">
        <f>IF('APH Kategorichef'!J117=Tabeller!$AH$4,'3. Förpackningsdata'!F117,0)</f>
        <v>0</v>
      </c>
      <c r="I117" s="581">
        <f>'1. Artikeldata Grund'!K117</f>
        <v>0</v>
      </c>
      <c r="J117" s="581">
        <f>'1. Artikeldata Grund'!M117</f>
        <v>0</v>
      </c>
      <c r="K117" s="581">
        <f>'1. Artikeldata Grund'!L117</f>
        <v>0</v>
      </c>
      <c r="L117" s="81"/>
      <c r="M117" s="68" t="s">
        <v>186</v>
      </c>
      <c r="N117" s="69" t="str">
        <f>IF('APH Kategorichef'!W117="","",'APH Kategorichef'!W117)</f>
        <v/>
      </c>
      <c r="O117" s="70" t="s">
        <v>185</v>
      </c>
      <c r="P117" s="473" t="str">
        <f>TRIM('1. Artikeldata Grund'!D117)</f>
        <v/>
      </c>
      <c r="Q117" s="472" t="str">
        <f>IF(S117="","",IF('3. Förpackningsdata'!H117="","",'3. Förpackningsdata'!H117))</f>
        <v/>
      </c>
      <c r="R117" s="35"/>
      <c r="S117" s="28" t="str">
        <f>IF('3. Förpackningsdata'!I117="","",'3. Förpackningsdata'!I117)</f>
        <v/>
      </c>
      <c r="T117" s="26"/>
      <c r="U117" s="26"/>
      <c r="V117" s="26"/>
      <c r="W117" s="26"/>
      <c r="X117" s="26"/>
      <c r="Y117" s="364" t="str" cm="1">
        <f t="array" ref="Y117">IF(AC117&lt;&gt;Tabeller!$AI$4,_xlfn.IFS(Q117=Tabeller!$AI$3,"",Q117=Tabeller!$AL$4,"C",Q117=Tabeller!$AL$5,"L",Q117=Tabeller!$AL$6,"P",Q117="",""),"1")</f>
        <v/>
      </c>
      <c r="Z117" s="29"/>
      <c r="AA117" s="362" t="str">
        <f t="shared" si="8"/>
        <v/>
      </c>
      <c r="AB117" s="31" t="str">
        <f>TRIM(IF('3. Förpackningsdata'!J117="","",'3. Förpackningsdata'!J117))</f>
        <v/>
      </c>
      <c r="AC117" s="77" t="str">
        <f>IF(AE117="","",IF('3. Förpackningsdata'!L117="","",'3. Förpackningsdata'!L117))</f>
        <v/>
      </c>
      <c r="AD117" s="71"/>
      <c r="AE117" s="69" t="str">
        <f>IF('3. Förpackningsdata'!M117="","",'3. Förpackningsdata'!M117)</f>
        <v/>
      </c>
      <c r="AF117" s="81"/>
      <c r="AG117" s="81"/>
      <c r="AH117" s="81"/>
      <c r="AI117" s="81"/>
      <c r="AJ117" s="81"/>
      <c r="AK117" s="364" t="str" cm="1">
        <f t="array" ref="AK117">_xlfn.IFS(AC117=Tabeller!$AI$4,"C",AC117=Tabeller!$AI$5,"L",AC117=Tabeller!$AI$6,"P",AC117="","")</f>
        <v/>
      </c>
      <c r="AL117" s="71"/>
      <c r="AM117" s="363" t="str">
        <f t="shared" si="9"/>
        <v/>
      </c>
      <c r="AN117" s="473" t="str">
        <f>TRIM(IF('3. Förpackningsdata'!N117="","",'3. Förpackningsdata'!N117))</f>
        <v/>
      </c>
      <c r="AO117" s="78" t="str">
        <f>IF(AQ117="","",IF('3. Förpackningsdata'!P117="","",'3. Förpackningsdata'!P117))</f>
        <v/>
      </c>
      <c r="AP117" s="29"/>
      <c r="AQ117" s="28" t="str">
        <f>IF('3. Förpackningsdata'!Q117="","",'3. Förpackningsdata'!Q117)</f>
        <v/>
      </c>
      <c r="AR117" s="26"/>
      <c r="AS117" s="26"/>
      <c r="AT117" s="26"/>
      <c r="AU117" s="26"/>
      <c r="AV117" s="26"/>
      <c r="AW117" s="364" t="str" cm="1">
        <f t="array" ref="AW117">_xlfn.IFS(AO117=Tabeller!$AJ$5,"P",AO117=Tabeller!$AJ$4,"L",AO117="","")</f>
        <v/>
      </c>
      <c r="AX117" s="29"/>
      <c r="AY117" s="362" t="str">
        <f t="shared" si="10"/>
        <v/>
      </c>
      <c r="AZ117" s="31" t="str">
        <f>TRIM(IF('3. Förpackningsdata'!R117="","",'3. Förpackningsdata'!R117))</f>
        <v/>
      </c>
      <c r="BA117" s="79" t="str">
        <f>IF(BC117="","",IF('3. Förpackningsdata'!T117="","",'3. Förpackningsdata'!T117))</f>
        <v/>
      </c>
      <c r="BB117" s="87"/>
      <c r="BC117" s="71" t="str">
        <f>IF('3. Förpackningsdata'!U117="","",'3. Förpackningsdata'!U117)</f>
        <v/>
      </c>
      <c r="BD117" s="87"/>
      <c r="BE117" s="87"/>
      <c r="BF117" s="87"/>
      <c r="BG117" s="87"/>
      <c r="BH117" s="87"/>
      <c r="BI117" s="148" t="str" cm="1">
        <f t="array" ref="BI117">_xlfn.IFS(BA117=Tabeller!$AJ$5,"P",BA117=Tabeller!$AJ$4,"L",BA117="","")</f>
        <v/>
      </c>
      <c r="BJ117" s="87"/>
      <c r="BK117" s="194" t="str">
        <f t="shared" si="11"/>
        <v/>
      </c>
      <c r="BL117" s="75" t="str">
        <f>TRIM(IF('3. Förpackningsdata'!V117="","",'3. Förpackningsdata'!V117))</f>
        <v/>
      </c>
    </row>
    <row r="118" spans="1:64" ht="15" x14ac:dyDescent="0.25">
      <c r="A118" s="73">
        <v>114</v>
      </c>
      <c r="B118" s="73" t="str">
        <f>'APH Kategorichef'!H118</f>
        <v>Välj…</v>
      </c>
      <c r="C118" s="73" t="str">
        <f>'APH Kategorichef'!J118</f>
        <v>Välj…</v>
      </c>
      <c r="D118" s="471">
        <f>'APH Kategorichef'!D118</f>
        <v>0</v>
      </c>
      <c r="E118" s="68" t="s">
        <v>184</v>
      </c>
      <c r="F118" s="68"/>
      <c r="G118" s="69">
        <v>1</v>
      </c>
      <c r="H118" s="581">
        <f>IF('APH Kategorichef'!J118=Tabeller!$AH$4,'3. Förpackningsdata'!F118,0)</f>
        <v>0</v>
      </c>
      <c r="I118" s="581">
        <f>'1. Artikeldata Grund'!K118</f>
        <v>0</v>
      </c>
      <c r="J118" s="581">
        <f>'1. Artikeldata Grund'!M118</f>
        <v>0</v>
      </c>
      <c r="K118" s="581">
        <f>'1. Artikeldata Grund'!L118</f>
        <v>0</v>
      </c>
      <c r="L118" s="81"/>
      <c r="M118" s="68" t="s">
        <v>186</v>
      </c>
      <c r="N118" s="69" t="str">
        <f>IF('APH Kategorichef'!W118="","",'APH Kategorichef'!W118)</f>
        <v/>
      </c>
      <c r="O118" s="70" t="s">
        <v>185</v>
      </c>
      <c r="P118" s="473" t="str">
        <f>TRIM('1. Artikeldata Grund'!D118)</f>
        <v/>
      </c>
      <c r="Q118" s="472" t="str">
        <f>IF(S118="","",IF('3. Förpackningsdata'!H118="","",'3. Förpackningsdata'!H118))</f>
        <v/>
      </c>
      <c r="R118" s="35"/>
      <c r="S118" s="28" t="str">
        <f>IF('3. Förpackningsdata'!I118="","",'3. Förpackningsdata'!I118)</f>
        <v/>
      </c>
      <c r="T118" s="26"/>
      <c r="U118" s="26"/>
      <c r="V118" s="26"/>
      <c r="W118" s="26"/>
      <c r="X118" s="26"/>
      <c r="Y118" s="364" t="str" cm="1">
        <f t="array" ref="Y118">IF(AC118&lt;&gt;Tabeller!$AI$4,_xlfn.IFS(Q118=Tabeller!$AI$3,"",Q118=Tabeller!$AL$4,"C",Q118=Tabeller!$AL$5,"L",Q118=Tabeller!$AL$6,"P",Q118="",""),"1")</f>
        <v/>
      </c>
      <c r="Z118" s="29"/>
      <c r="AA118" s="362" t="str">
        <f t="shared" si="8"/>
        <v/>
      </c>
      <c r="AB118" s="31" t="str">
        <f>TRIM(IF('3. Förpackningsdata'!J118="","",'3. Förpackningsdata'!J118))</f>
        <v/>
      </c>
      <c r="AC118" s="77" t="str">
        <f>IF(AE118="","",IF('3. Förpackningsdata'!L118="","",'3. Förpackningsdata'!L118))</f>
        <v/>
      </c>
      <c r="AD118" s="71"/>
      <c r="AE118" s="69" t="str">
        <f>IF('3. Förpackningsdata'!M118="","",'3. Förpackningsdata'!M118)</f>
        <v/>
      </c>
      <c r="AF118" s="81"/>
      <c r="AG118" s="81"/>
      <c r="AH118" s="81"/>
      <c r="AI118" s="81"/>
      <c r="AJ118" s="81"/>
      <c r="AK118" s="364" t="str" cm="1">
        <f t="array" ref="AK118">_xlfn.IFS(AC118=Tabeller!$AI$4,"C",AC118=Tabeller!$AI$5,"L",AC118=Tabeller!$AI$6,"P",AC118="","")</f>
        <v/>
      </c>
      <c r="AL118" s="71"/>
      <c r="AM118" s="363" t="str">
        <f t="shared" si="9"/>
        <v/>
      </c>
      <c r="AN118" s="473" t="str">
        <f>TRIM(IF('3. Förpackningsdata'!N118="","",'3. Förpackningsdata'!N118))</f>
        <v/>
      </c>
      <c r="AO118" s="78" t="str">
        <f>IF(AQ118="","",IF('3. Förpackningsdata'!P118="","",'3. Förpackningsdata'!P118))</f>
        <v/>
      </c>
      <c r="AP118" s="29"/>
      <c r="AQ118" s="28" t="str">
        <f>IF('3. Förpackningsdata'!Q118="","",'3. Förpackningsdata'!Q118)</f>
        <v/>
      </c>
      <c r="AR118" s="26"/>
      <c r="AS118" s="26"/>
      <c r="AT118" s="26"/>
      <c r="AU118" s="26"/>
      <c r="AV118" s="26"/>
      <c r="AW118" s="364" t="str" cm="1">
        <f t="array" ref="AW118">_xlfn.IFS(AO118=Tabeller!$AJ$5,"P",AO118=Tabeller!$AJ$4,"L",AO118="","")</f>
        <v/>
      </c>
      <c r="AX118" s="29"/>
      <c r="AY118" s="362" t="str">
        <f t="shared" si="10"/>
        <v/>
      </c>
      <c r="AZ118" s="31" t="str">
        <f>TRIM(IF('3. Förpackningsdata'!R118="","",'3. Förpackningsdata'!R118))</f>
        <v/>
      </c>
      <c r="BA118" s="79" t="str">
        <f>IF(BC118="","",IF('3. Förpackningsdata'!T118="","",'3. Förpackningsdata'!T118))</f>
        <v/>
      </c>
      <c r="BB118" s="87"/>
      <c r="BC118" s="71" t="str">
        <f>IF('3. Förpackningsdata'!U118="","",'3. Förpackningsdata'!U118)</f>
        <v/>
      </c>
      <c r="BD118" s="87"/>
      <c r="BE118" s="87"/>
      <c r="BF118" s="87"/>
      <c r="BG118" s="87"/>
      <c r="BH118" s="87"/>
      <c r="BI118" s="148" t="str" cm="1">
        <f t="array" ref="BI118">_xlfn.IFS(BA118=Tabeller!$AJ$5,"P",BA118=Tabeller!$AJ$4,"L",BA118="","")</f>
        <v/>
      </c>
      <c r="BJ118" s="87"/>
      <c r="BK118" s="194" t="str">
        <f t="shared" si="11"/>
        <v/>
      </c>
      <c r="BL118" s="75" t="str">
        <f>TRIM(IF('3. Förpackningsdata'!V118="","",'3. Förpackningsdata'!V118))</f>
        <v/>
      </c>
    </row>
    <row r="119" spans="1:64" ht="15" x14ac:dyDescent="0.25">
      <c r="A119" s="73">
        <v>115</v>
      </c>
      <c r="B119" s="73" t="str">
        <f>'APH Kategorichef'!H119</f>
        <v>Välj…</v>
      </c>
      <c r="C119" s="73" t="str">
        <f>'APH Kategorichef'!J119</f>
        <v>Välj…</v>
      </c>
      <c r="D119" s="471">
        <f>'APH Kategorichef'!D119</f>
        <v>0</v>
      </c>
      <c r="E119" s="68" t="s">
        <v>184</v>
      </c>
      <c r="F119" s="68"/>
      <c r="G119" s="69">
        <v>1</v>
      </c>
      <c r="H119" s="581">
        <f>IF('APH Kategorichef'!J119=Tabeller!$AH$4,'3. Förpackningsdata'!F119,0)</f>
        <v>0</v>
      </c>
      <c r="I119" s="581">
        <f>'1. Artikeldata Grund'!K119</f>
        <v>0</v>
      </c>
      <c r="J119" s="581">
        <f>'1. Artikeldata Grund'!M119</f>
        <v>0</v>
      </c>
      <c r="K119" s="581">
        <f>'1. Artikeldata Grund'!L119</f>
        <v>0</v>
      </c>
      <c r="L119" s="81"/>
      <c r="M119" s="68" t="s">
        <v>186</v>
      </c>
      <c r="N119" s="69" t="str">
        <f>IF('APH Kategorichef'!W119="","",'APH Kategorichef'!W119)</f>
        <v/>
      </c>
      <c r="O119" s="70" t="s">
        <v>185</v>
      </c>
      <c r="P119" s="473" t="str">
        <f>TRIM('1. Artikeldata Grund'!D119)</f>
        <v/>
      </c>
      <c r="Q119" s="472" t="str">
        <f>IF(S119="","",IF('3. Förpackningsdata'!H119="","",'3. Förpackningsdata'!H119))</f>
        <v/>
      </c>
      <c r="R119" s="35"/>
      <c r="S119" s="28" t="str">
        <f>IF('3. Förpackningsdata'!I119="","",'3. Förpackningsdata'!I119)</f>
        <v/>
      </c>
      <c r="T119" s="26"/>
      <c r="U119" s="26"/>
      <c r="V119" s="26"/>
      <c r="W119" s="26"/>
      <c r="X119" s="26"/>
      <c r="Y119" s="364" t="str" cm="1">
        <f t="array" ref="Y119">IF(AC119&lt;&gt;Tabeller!$AI$4,_xlfn.IFS(Q119=Tabeller!$AI$3,"",Q119=Tabeller!$AL$4,"C",Q119=Tabeller!$AL$5,"L",Q119=Tabeller!$AL$6,"P",Q119="",""),"1")</f>
        <v/>
      </c>
      <c r="Z119" s="29"/>
      <c r="AA119" s="362" t="str">
        <f t="shared" si="8"/>
        <v/>
      </c>
      <c r="AB119" s="31" t="str">
        <f>TRIM(IF('3. Förpackningsdata'!J119="","",'3. Förpackningsdata'!J119))</f>
        <v/>
      </c>
      <c r="AC119" s="77" t="str">
        <f>IF(AE119="","",IF('3. Förpackningsdata'!L119="","",'3. Förpackningsdata'!L119))</f>
        <v/>
      </c>
      <c r="AD119" s="71"/>
      <c r="AE119" s="69" t="str">
        <f>IF('3. Förpackningsdata'!M119="","",'3. Förpackningsdata'!M119)</f>
        <v/>
      </c>
      <c r="AF119" s="81"/>
      <c r="AG119" s="81"/>
      <c r="AH119" s="81"/>
      <c r="AI119" s="81"/>
      <c r="AJ119" s="81"/>
      <c r="AK119" s="364" t="str" cm="1">
        <f t="array" ref="AK119">_xlfn.IFS(AC119=Tabeller!$AI$4,"C",AC119=Tabeller!$AI$5,"L",AC119=Tabeller!$AI$6,"P",AC119="","")</f>
        <v/>
      </c>
      <c r="AL119" s="71"/>
      <c r="AM119" s="363" t="str">
        <f t="shared" si="9"/>
        <v/>
      </c>
      <c r="AN119" s="473" t="str">
        <f>TRIM(IF('3. Förpackningsdata'!N119="","",'3. Förpackningsdata'!N119))</f>
        <v/>
      </c>
      <c r="AO119" s="78" t="str">
        <f>IF(AQ119="","",IF('3. Förpackningsdata'!P119="","",'3. Förpackningsdata'!P119))</f>
        <v/>
      </c>
      <c r="AP119" s="29"/>
      <c r="AQ119" s="28" t="str">
        <f>IF('3. Förpackningsdata'!Q119="","",'3. Förpackningsdata'!Q119)</f>
        <v/>
      </c>
      <c r="AR119" s="26"/>
      <c r="AS119" s="26"/>
      <c r="AT119" s="26"/>
      <c r="AU119" s="26"/>
      <c r="AV119" s="26"/>
      <c r="AW119" s="364" t="str" cm="1">
        <f t="array" ref="AW119">_xlfn.IFS(AO119=Tabeller!$AJ$5,"P",AO119=Tabeller!$AJ$4,"L",AO119="","")</f>
        <v/>
      </c>
      <c r="AX119" s="29"/>
      <c r="AY119" s="362" t="str">
        <f t="shared" si="10"/>
        <v/>
      </c>
      <c r="AZ119" s="31" t="str">
        <f>TRIM(IF('3. Förpackningsdata'!R119="","",'3. Förpackningsdata'!R119))</f>
        <v/>
      </c>
      <c r="BA119" s="79" t="str">
        <f>IF(BC119="","",IF('3. Förpackningsdata'!T119="","",'3. Förpackningsdata'!T119))</f>
        <v/>
      </c>
      <c r="BB119" s="87"/>
      <c r="BC119" s="71" t="str">
        <f>IF('3. Förpackningsdata'!U119="","",'3. Förpackningsdata'!U119)</f>
        <v/>
      </c>
      <c r="BD119" s="87"/>
      <c r="BE119" s="87"/>
      <c r="BF119" s="87"/>
      <c r="BG119" s="87"/>
      <c r="BH119" s="87"/>
      <c r="BI119" s="148" t="str" cm="1">
        <f t="array" ref="BI119">_xlfn.IFS(BA119=Tabeller!$AJ$5,"P",BA119=Tabeller!$AJ$4,"L",BA119="","")</f>
        <v/>
      </c>
      <c r="BJ119" s="87"/>
      <c r="BK119" s="194" t="str">
        <f t="shared" si="11"/>
        <v/>
      </c>
      <c r="BL119" s="75" t="str">
        <f>TRIM(IF('3. Förpackningsdata'!V119="","",'3. Förpackningsdata'!V119))</f>
        <v/>
      </c>
    </row>
    <row r="120" spans="1:64" ht="15" x14ac:dyDescent="0.25">
      <c r="A120" s="73">
        <v>116</v>
      </c>
      <c r="B120" s="73" t="str">
        <f>'APH Kategorichef'!H120</f>
        <v>Välj…</v>
      </c>
      <c r="C120" s="73" t="str">
        <f>'APH Kategorichef'!J120</f>
        <v>Välj…</v>
      </c>
      <c r="D120" s="471">
        <f>'APH Kategorichef'!D120</f>
        <v>0</v>
      </c>
      <c r="E120" s="68" t="s">
        <v>184</v>
      </c>
      <c r="F120" s="68"/>
      <c r="G120" s="69">
        <v>1</v>
      </c>
      <c r="H120" s="581">
        <f>IF('APH Kategorichef'!J120=Tabeller!$AH$4,'3. Förpackningsdata'!F120,0)</f>
        <v>0</v>
      </c>
      <c r="I120" s="581">
        <f>'1. Artikeldata Grund'!K120</f>
        <v>0</v>
      </c>
      <c r="J120" s="581">
        <f>'1. Artikeldata Grund'!M120</f>
        <v>0</v>
      </c>
      <c r="K120" s="581">
        <f>'1. Artikeldata Grund'!L120</f>
        <v>0</v>
      </c>
      <c r="L120" s="81"/>
      <c r="M120" s="68" t="s">
        <v>186</v>
      </c>
      <c r="N120" s="69" t="str">
        <f>IF('APH Kategorichef'!W120="","",'APH Kategorichef'!W120)</f>
        <v/>
      </c>
      <c r="O120" s="70" t="s">
        <v>185</v>
      </c>
      <c r="P120" s="473" t="str">
        <f>TRIM('1. Artikeldata Grund'!D120)</f>
        <v/>
      </c>
      <c r="Q120" s="472" t="str">
        <f>IF(S120="","",IF('3. Förpackningsdata'!H120="","",'3. Förpackningsdata'!H120))</f>
        <v/>
      </c>
      <c r="R120" s="35"/>
      <c r="S120" s="28" t="str">
        <f>IF('3. Förpackningsdata'!I120="","",'3. Förpackningsdata'!I120)</f>
        <v/>
      </c>
      <c r="T120" s="26"/>
      <c r="U120" s="26"/>
      <c r="V120" s="26"/>
      <c r="W120" s="26"/>
      <c r="X120" s="26"/>
      <c r="Y120" s="364" t="str" cm="1">
        <f t="array" ref="Y120">IF(AC120&lt;&gt;Tabeller!$AI$4,_xlfn.IFS(Q120=Tabeller!$AI$3,"",Q120=Tabeller!$AL$4,"C",Q120=Tabeller!$AL$5,"L",Q120=Tabeller!$AL$6,"P",Q120="",""),"1")</f>
        <v/>
      </c>
      <c r="Z120" s="29"/>
      <c r="AA120" s="362" t="str">
        <f t="shared" si="8"/>
        <v/>
      </c>
      <c r="AB120" s="31" t="str">
        <f>TRIM(IF('3. Förpackningsdata'!J120="","",'3. Förpackningsdata'!J120))</f>
        <v/>
      </c>
      <c r="AC120" s="77" t="str">
        <f>IF(AE120="","",IF('3. Förpackningsdata'!L120="","",'3. Förpackningsdata'!L120))</f>
        <v/>
      </c>
      <c r="AD120" s="71"/>
      <c r="AE120" s="69" t="str">
        <f>IF('3. Förpackningsdata'!M120="","",'3. Förpackningsdata'!M120)</f>
        <v/>
      </c>
      <c r="AF120" s="81"/>
      <c r="AG120" s="81"/>
      <c r="AH120" s="81"/>
      <c r="AI120" s="81"/>
      <c r="AJ120" s="81"/>
      <c r="AK120" s="364" t="str" cm="1">
        <f t="array" ref="AK120">_xlfn.IFS(AC120=Tabeller!$AI$4,"C",AC120=Tabeller!$AI$5,"L",AC120=Tabeller!$AI$6,"P",AC120="","")</f>
        <v/>
      </c>
      <c r="AL120" s="71"/>
      <c r="AM120" s="363" t="str">
        <f t="shared" si="9"/>
        <v/>
      </c>
      <c r="AN120" s="473" t="str">
        <f>TRIM(IF('3. Förpackningsdata'!N120="","",'3. Förpackningsdata'!N120))</f>
        <v/>
      </c>
      <c r="AO120" s="78" t="str">
        <f>IF(AQ120="","",IF('3. Förpackningsdata'!P120="","",'3. Förpackningsdata'!P120))</f>
        <v/>
      </c>
      <c r="AP120" s="29"/>
      <c r="AQ120" s="28" t="str">
        <f>IF('3. Förpackningsdata'!Q120="","",'3. Förpackningsdata'!Q120)</f>
        <v/>
      </c>
      <c r="AR120" s="26"/>
      <c r="AS120" s="26"/>
      <c r="AT120" s="26"/>
      <c r="AU120" s="26"/>
      <c r="AV120" s="26"/>
      <c r="AW120" s="364" t="str" cm="1">
        <f t="array" ref="AW120">_xlfn.IFS(AO120=Tabeller!$AJ$5,"P",AO120=Tabeller!$AJ$4,"L",AO120="","")</f>
        <v/>
      </c>
      <c r="AX120" s="29"/>
      <c r="AY120" s="362" t="str">
        <f t="shared" si="10"/>
        <v/>
      </c>
      <c r="AZ120" s="31" t="str">
        <f>TRIM(IF('3. Förpackningsdata'!R120="","",'3. Förpackningsdata'!R120))</f>
        <v/>
      </c>
      <c r="BA120" s="79" t="str">
        <f>IF(BC120="","",IF('3. Förpackningsdata'!T120="","",'3. Förpackningsdata'!T120))</f>
        <v/>
      </c>
      <c r="BB120" s="87"/>
      <c r="BC120" s="71" t="str">
        <f>IF('3. Förpackningsdata'!U120="","",'3. Förpackningsdata'!U120)</f>
        <v/>
      </c>
      <c r="BD120" s="87"/>
      <c r="BE120" s="87"/>
      <c r="BF120" s="87"/>
      <c r="BG120" s="87"/>
      <c r="BH120" s="87"/>
      <c r="BI120" s="148" t="str" cm="1">
        <f t="array" ref="BI120">_xlfn.IFS(BA120=Tabeller!$AJ$5,"P",BA120=Tabeller!$AJ$4,"L",BA120="","")</f>
        <v/>
      </c>
      <c r="BJ120" s="87"/>
      <c r="BK120" s="194" t="str">
        <f t="shared" si="11"/>
        <v/>
      </c>
      <c r="BL120" s="75" t="str">
        <f>TRIM(IF('3. Förpackningsdata'!V120="","",'3. Förpackningsdata'!V120))</f>
        <v/>
      </c>
    </row>
    <row r="121" spans="1:64" ht="15" x14ac:dyDescent="0.25">
      <c r="A121" s="73">
        <v>117</v>
      </c>
      <c r="B121" s="73" t="str">
        <f>'APH Kategorichef'!H121</f>
        <v>Välj…</v>
      </c>
      <c r="C121" s="73" t="str">
        <f>'APH Kategorichef'!J121</f>
        <v>Välj…</v>
      </c>
      <c r="D121" s="471">
        <f>'APH Kategorichef'!D121</f>
        <v>0</v>
      </c>
      <c r="E121" s="68" t="s">
        <v>184</v>
      </c>
      <c r="F121" s="68"/>
      <c r="G121" s="69">
        <v>1</v>
      </c>
      <c r="H121" s="581">
        <f>IF('APH Kategorichef'!J121=Tabeller!$AH$4,'3. Förpackningsdata'!F121,0)</f>
        <v>0</v>
      </c>
      <c r="I121" s="581">
        <f>'1. Artikeldata Grund'!K121</f>
        <v>0</v>
      </c>
      <c r="J121" s="581">
        <f>'1. Artikeldata Grund'!M121</f>
        <v>0</v>
      </c>
      <c r="K121" s="581">
        <f>'1. Artikeldata Grund'!L121</f>
        <v>0</v>
      </c>
      <c r="L121" s="81"/>
      <c r="M121" s="68" t="s">
        <v>186</v>
      </c>
      <c r="N121" s="69" t="str">
        <f>IF('APH Kategorichef'!W121="","",'APH Kategorichef'!W121)</f>
        <v/>
      </c>
      <c r="O121" s="70" t="s">
        <v>185</v>
      </c>
      <c r="P121" s="473" t="str">
        <f>TRIM('1. Artikeldata Grund'!D121)</f>
        <v/>
      </c>
      <c r="Q121" s="472" t="str">
        <f>IF(S121="","",IF('3. Förpackningsdata'!H121="","",'3. Förpackningsdata'!H121))</f>
        <v/>
      </c>
      <c r="R121" s="35"/>
      <c r="S121" s="28" t="str">
        <f>IF('3. Förpackningsdata'!I121="","",'3. Förpackningsdata'!I121)</f>
        <v/>
      </c>
      <c r="T121" s="26"/>
      <c r="U121" s="26"/>
      <c r="V121" s="26"/>
      <c r="W121" s="26"/>
      <c r="X121" s="26"/>
      <c r="Y121" s="364" t="str" cm="1">
        <f t="array" ref="Y121">IF(AC121&lt;&gt;Tabeller!$AI$4,_xlfn.IFS(Q121=Tabeller!$AI$3,"",Q121=Tabeller!$AL$4,"C",Q121=Tabeller!$AL$5,"L",Q121=Tabeller!$AL$6,"P",Q121="",""),"1")</f>
        <v/>
      </c>
      <c r="Z121" s="29"/>
      <c r="AA121" s="362" t="str">
        <f t="shared" si="8"/>
        <v/>
      </c>
      <c r="AB121" s="31" t="str">
        <f>TRIM(IF('3. Förpackningsdata'!J121="","",'3. Förpackningsdata'!J121))</f>
        <v/>
      </c>
      <c r="AC121" s="77" t="str">
        <f>IF(AE121="","",IF('3. Förpackningsdata'!L121="","",'3. Förpackningsdata'!L121))</f>
        <v/>
      </c>
      <c r="AD121" s="71"/>
      <c r="AE121" s="69" t="str">
        <f>IF('3. Förpackningsdata'!M121="","",'3. Förpackningsdata'!M121)</f>
        <v/>
      </c>
      <c r="AF121" s="81"/>
      <c r="AG121" s="81"/>
      <c r="AH121" s="81"/>
      <c r="AI121" s="81"/>
      <c r="AJ121" s="81"/>
      <c r="AK121" s="364" t="str" cm="1">
        <f t="array" ref="AK121">_xlfn.IFS(AC121=Tabeller!$AI$4,"C",AC121=Tabeller!$AI$5,"L",AC121=Tabeller!$AI$6,"P",AC121="","")</f>
        <v/>
      </c>
      <c r="AL121" s="71"/>
      <c r="AM121" s="363" t="str">
        <f t="shared" si="9"/>
        <v/>
      </c>
      <c r="AN121" s="473" t="str">
        <f>TRIM(IF('3. Förpackningsdata'!N121="","",'3. Förpackningsdata'!N121))</f>
        <v/>
      </c>
      <c r="AO121" s="78" t="str">
        <f>IF(AQ121="","",IF('3. Förpackningsdata'!P121="","",'3. Förpackningsdata'!P121))</f>
        <v/>
      </c>
      <c r="AP121" s="29"/>
      <c r="AQ121" s="28" t="str">
        <f>IF('3. Förpackningsdata'!Q121="","",'3. Förpackningsdata'!Q121)</f>
        <v/>
      </c>
      <c r="AR121" s="26"/>
      <c r="AS121" s="26"/>
      <c r="AT121" s="26"/>
      <c r="AU121" s="26"/>
      <c r="AV121" s="26"/>
      <c r="AW121" s="364" t="str" cm="1">
        <f t="array" ref="AW121">_xlfn.IFS(AO121=Tabeller!$AJ$5,"P",AO121=Tabeller!$AJ$4,"L",AO121="","")</f>
        <v/>
      </c>
      <c r="AX121" s="29"/>
      <c r="AY121" s="362" t="str">
        <f t="shared" si="10"/>
        <v/>
      </c>
      <c r="AZ121" s="31" t="str">
        <f>TRIM(IF('3. Förpackningsdata'!R121="","",'3. Förpackningsdata'!R121))</f>
        <v/>
      </c>
      <c r="BA121" s="79" t="str">
        <f>IF(BC121="","",IF('3. Förpackningsdata'!T121="","",'3. Förpackningsdata'!T121))</f>
        <v/>
      </c>
      <c r="BB121" s="87"/>
      <c r="BC121" s="71" t="str">
        <f>IF('3. Förpackningsdata'!U121="","",'3. Förpackningsdata'!U121)</f>
        <v/>
      </c>
      <c r="BD121" s="87"/>
      <c r="BE121" s="87"/>
      <c r="BF121" s="87"/>
      <c r="BG121" s="87"/>
      <c r="BH121" s="87"/>
      <c r="BI121" s="148" t="str" cm="1">
        <f t="array" ref="BI121">_xlfn.IFS(BA121=Tabeller!$AJ$5,"P",BA121=Tabeller!$AJ$4,"L",BA121="","")</f>
        <v/>
      </c>
      <c r="BJ121" s="87"/>
      <c r="BK121" s="194" t="str">
        <f t="shared" si="11"/>
        <v/>
      </c>
      <c r="BL121" s="75" t="str">
        <f>TRIM(IF('3. Förpackningsdata'!V121="","",'3. Förpackningsdata'!V121))</f>
        <v/>
      </c>
    </row>
    <row r="122" spans="1:64" ht="15" x14ac:dyDescent="0.25">
      <c r="A122" s="73">
        <v>118</v>
      </c>
      <c r="B122" s="73" t="str">
        <f>'APH Kategorichef'!H122</f>
        <v>Välj…</v>
      </c>
      <c r="C122" s="73" t="str">
        <f>'APH Kategorichef'!J122</f>
        <v>Välj…</v>
      </c>
      <c r="D122" s="471">
        <f>'APH Kategorichef'!D122</f>
        <v>0</v>
      </c>
      <c r="E122" s="68" t="s">
        <v>184</v>
      </c>
      <c r="F122" s="68"/>
      <c r="G122" s="69">
        <v>1</v>
      </c>
      <c r="H122" s="581">
        <f>IF('APH Kategorichef'!J122=Tabeller!$AH$4,'3. Förpackningsdata'!F122,0)</f>
        <v>0</v>
      </c>
      <c r="I122" s="581">
        <f>'1. Artikeldata Grund'!K122</f>
        <v>0</v>
      </c>
      <c r="J122" s="581">
        <f>'1. Artikeldata Grund'!M122</f>
        <v>0</v>
      </c>
      <c r="K122" s="581">
        <f>'1. Artikeldata Grund'!L122</f>
        <v>0</v>
      </c>
      <c r="L122" s="81"/>
      <c r="M122" s="68" t="s">
        <v>186</v>
      </c>
      <c r="N122" s="69" t="str">
        <f>IF('APH Kategorichef'!W122="","",'APH Kategorichef'!W122)</f>
        <v/>
      </c>
      <c r="O122" s="70" t="s">
        <v>185</v>
      </c>
      <c r="P122" s="473" t="str">
        <f>TRIM('1. Artikeldata Grund'!D122)</f>
        <v/>
      </c>
      <c r="Q122" s="472" t="str">
        <f>IF(S122="","",IF('3. Förpackningsdata'!H122="","",'3. Förpackningsdata'!H122))</f>
        <v/>
      </c>
      <c r="R122" s="35"/>
      <c r="S122" s="28" t="str">
        <f>IF('3. Förpackningsdata'!I122="","",'3. Förpackningsdata'!I122)</f>
        <v/>
      </c>
      <c r="T122" s="26"/>
      <c r="U122" s="26"/>
      <c r="V122" s="26"/>
      <c r="W122" s="26"/>
      <c r="X122" s="26"/>
      <c r="Y122" s="364" t="str" cm="1">
        <f t="array" ref="Y122">IF(AC122&lt;&gt;Tabeller!$AI$4,_xlfn.IFS(Q122=Tabeller!$AI$3,"",Q122=Tabeller!$AL$4,"C",Q122=Tabeller!$AL$5,"L",Q122=Tabeller!$AL$6,"P",Q122="",""),"1")</f>
        <v/>
      </c>
      <c r="Z122" s="29"/>
      <c r="AA122" s="362" t="str">
        <f t="shared" si="8"/>
        <v/>
      </c>
      <c r="AB122" s="31" t="str">
        <f>TRIM(IF('3. Förpackningsdata'!J122="","",'3. Förpackningsdata'!J122))</f>
        <v/>
      </c>
      <c r="AC122" s="77" t="str">
        <f>IF(AE122="","",IF('3. Förpackningsdata'!L122="","",'3. Förpackningsdata'!L122))</f>
        <v/>
      </c>
      <c r="AD122" s="71"/>
      <c r="AE122" s="69" t="str">
        <f>IF('3. Förpackningsdata'!M122="","",'3. Förpackningsdata'!M122)</f>
        <v/>
      </c>
      <c r="AF122" s="81"/>
      <c r="AG122" s="81"/>
      <c r="AH122" s="81"/>
      <c r="AI122" s="81"/>
      <c r="AJ122" s="81"/>
      <c r="AK122" s="364" t="str" cm="1">
        <f t="array" ref="AK122">_xlfn.IFS(AC122=Tabeller!$AI$4,"C",AC122=Tabeller!$AI$5,"L",AC122=Tabeller!$AI$6,"P",AC122="","")</f>
        <v/>
      </c>
      <c r="AL122" s="71"/>
      <c r="AM122" s="363" t="str">
        <f t="shared" si="9"/>
        <v/>
      </c>
      <c r="AN122" s="473" t="str">
        <f>TRIM(IF('3. Förpackningsdata'!N122="","",'3. Förpackningsdata'!N122))</f>
        <v/>
      </c>
      <c r="AO122" s="78" t="str">
        <f>IF(AQ122="","",IF('3. Förpackningsdata'!P122="","",'3. Förpackningsdata'!P122))</f>
        <v/>
      </c>
      <c r="AP122" s="29"/>
      <c r="AQ122" s="28" t="str">
        <f>IF('3. Förpackningsdata'!Q122="","",'3. Förpackningsdata'!Q122)</f>
        <v/>
      </c>
      <c r="AR122" s="26"/>
      <c r="AS122" s="26"/>
      <c r="AT122" s="26"/>
      <c r="AU122" s="26"/>
      <c r="AV122" s="26"/>
      <c r="AW122" s="364" t="str" cm="1">
        <f t="array" ref="AW122">_xlfn.IFS(AO122=Tabeller!$AJ$5,"P",AO122=Tabeller!$AJ$4,"L",AO122="","")</f>
        <v/>
      </c>
      <c r="AX122" s="29"/>
      <c r="AY122" s="362" t="str">
        <f t="shared" si="10"/>
        <v/>
      </c>
      <c r="AZ122" s="31" t="str">
        <f>TRIM(IF('3. Förpackningsdata'!R122="","",'3. Förpackningsdata'!R122))</f>
        <v/>
      </c>
      <c r="BA122" s="79" t="str">
        <f>IF(BC122="","",IF('3. Förpackningsdata'!T122="","",'3. Förpackningsdata'!T122))</f>
        <v/>
      </c>
      <c r="BB122" s="87"/>
      <c r="BC122" s="71" t="str">
        <f>IF('3. Förpackningsdata'!U122="","",'3. Förpackningsdata'!U122)</f>
        <v/>
      </c>
      <c r="BD122" s="87"/>
      <c r="BE122" s="87"/>
      <c r="BF122" s="87"/>
      <c r="BG122" s="87"/>
      <c r="BH122" s="87"/>
      <c r="BI122" s="148" t="str" cm="1">
        <f t="array" ref="BI122">_xlfn.IFS(BA122=Tabeller!$AJ$5,"P",BA122=Tabeller!$AJ$4,"L",BA122="","")</f>
        <v/>
      </c>
      <c r="BJ122" s="87"/>
      <c r="BK122" s="194" t="str">
        <f t="shared" si="11"/>
        <v/>
      </c>
      <c r="BL122" s="75" t="str">
        <f>TRIM(IF('3. Förpackningsdata'!V122="","",'3. Förpackningsdata'!V122))</f>
        <v/>
      </c>
    </row>
    <row r="123" spans="1:64" ht="15" x14ac:dyDescent="0.25">
      <c r="A123" s="73">
        <v>119</v>
      </c>
      <c r="B123" s="73" t="str">
        <f>'APH Kategorichef'!H123</f>
        <v>Välj…</v>
      </c>
      <c r="C123" s="73" t="str">
        <f>'APH Kategorichef'!J123</f>
        <v>Välj…</v>
      </c>
      <c r="D123" s="471">
        <f>'APH Kategorichef'!D123</f>
        <v>0</v>
      </c>
      <c r="E123" s="68" t="s">
        <v>184</v>
      </c>
      <c r="F123" s="68"/>
      <c r="G123" s="69">
        <v>1</v>
      </c>
      <c r="H123" s="581">
        <f>IF('APH Kategorichef'!J123=Tabeller!$AH$4,'3. Förpackningsdata'!F123,0)</f>
        <v>0</v>
      </c>
      <c r="I123" s="581">
        <f>'1. Artikeldata Grund'!K123</f>
        <v>0</v>
      </c>
      <c r="J123" s="581">
        <f>'1. Artikeldata Grund'!M123</f>
        <v>0</v>
      </c>
      <c r="K123" s="581">
        <f>'1. Artikeldata Grund'!L123</f>
        <v>0</v>
      </c>
      <c r="L123" s="81"/>
      <c r="M123" s="68" t="s">
        <v>186</v>
      </c>
      <c r="N123" s="69" t="str">
        <f>IF('APH Kategorichef'!W123="","",'APH Kategorichef'!W123)</f>
        <v/>
      </c>
      <c r="O123" s="70" t="s">
        <v>185</v>
      </c>
      <c r="P123" s="473" t="str">
        <f>TRIM('1. Artikeldata Grund'!D123)</f>
        <v/>
      </c>
      <c r="Q123" s="472" t="str">
        <f>IF(S123="","",IF('3. Förpackningsdata'!H123="","",'3. Förpackningsdata'!H123))</f>
        <v/>
      </c>
      <c r="R123" s="35"/>
      <c r="S123" s="28" t="str">
        <f>IF('3. Förpackningsdata'!I123="","",'3. Förpackningsdata'!I123)</f>
        <v/>
      </c>
      <c r="T123" s="26"/>
      <c r="U123" s="26"/>
      <c r="V123" s="26"/>
      <c r="W123" s="26"/>
      <c r="X123" s="26"/>
      <c r="Y123" s="364" t="str" cm="1">
        <f t="array" ref="Y123">IF(AC123&lt;&gt;Tabeller!$AI$4,_xlfn.IFS(Q123=Tabeller!$AI$3,"",Q123=Tabeller!$AL$4,"C",Q123=Tabeller!$AL$5,"L",Q123=Tabeller!$AL$6,"P",Q123="",""),"1")</f>
        <v/>
      </c>
      <c r="Z123" s="29"/>
      <c r="AA123" s="362" t="str">
        <f t="shared" si="8"/>
        <v/>
      </c>
      <c r="AB123" s="31" t="str">
        <f>TRIM(IF('3. Förpackningsdata'!J123="","",'3. Förpackningsdata'!J123))</f>
        <v/>
      </c>
      <c r="AC123" s="77" t="str">
        <f>IF(AE123="","",IF('3. Förpackningsdata'!L123="","",'3. Förpackningsdata'!L123))</f>
        <v/>
      </c>
      <c r="AD123" s="71"/>
      <c r="AE123" s="69" t="str">
        <f>IF('3. Förpackningsdata'!M123="","",'3. Förpackningsdata'!M123)</f>
        <v/>
      </c>
      <c r="AF123" s="81"/>
      <c r="AG123" s="81"/>
      <c r="AH123" s="81"/>
      <c r="AI123" s="81"/>
      <c r="AJ123" s="81"/>
      <c r="AK123" s="364" t="str" cm="1">
        <f t="array" ref="AK123">_xlfn.IFS(AC123=Tabeller!$AI$4,"C",AC123=Tabeller!$AI$5,"L",AC123=Tabeller!$AI$6,"P",AC123="","")</f>
        <v/>
      </c>
      <c r="AL123" s="71"/>
      <c r="AM123" s="363" t="str">
        <f t="shared" si="9"/>
        <v/>
      </c>
      <c r="AN123" s="473" t="str">
        <f>TRIM(IF('3. Förpackningsdata'!N123="","",'3. Förpackningsdata'!N123))</f>
        <v/>
      </c>
      <c r="AO123" s="78" t="str">
        <f>IF(AQ123="","",IF('3. Förpackningsdata'!P123="","",'3. Förpackningsdata'!P123))</f>
        <v/>
      </c>
      <c r="AP123" s="29"/>
      <c r="AQ123" s="28" t="str">
        <f>IF('3. Förpackningsdata'!Q123="","",'3. Förpackningsdata'!Q123)</f>
        <v/>
      </c>
      <c r="AR123" s="26"/>
      <c r="AS123" s="26"/>
      <c r="AT123" s="26"/>
      <c r="AU123" s="26"/>
      <c r="AV123" s="26"/>
      <c r="AW123" s="364" t="str" cm="1">
        <f t="array" ref="AW123">_xlfn.IFS(AO123=Tabeller!$AJ$5,"P",AO123=Tabeller!$AJ$4,"L",AO123="","")</f>
        <v/>
      </c>
      <c r="AX123" s="29"/>
      <c r="AY123" s="362" t="str">
        <f t="shared" si="10"/>
        <v/>
      </c>
      <c r="AZ123" s="31" t="str">
        <f>TRIM(IF('3. Förpackningsdata'!R123="","",'3. Förpackningsdata'!R123))</f>
        <v/>
      </c>
      <c r="BA123" s="79" t="str">
        <f>IF(BC123="","",IF('3. Förpackningsdata'!T123="","",'3. Förpackningsdata'!T123))</f>
        <v/>
      </c>
      <c r="BB123" s="87"/>
      <c r="BC123" s="71" t="str">
        <f>IF('3. Förpackningsdata'!U123="","",'3. Förpackningsdata'!U123)</f>
        <v/>
      </c>
      <c r="BD123" s="87"/>
      <c r="BE123" s="87"/>
      <c r="BF123" s="87"/>
      <c r="BG123" s="87"/>
      <c r="BH123" s="87"/>
      <c r="BI123" s="148" t="str" cm="1">
        <f t="array" ref="BI123">_xlfn.IFS(BA123=Tabeller!$AJ$5,"P",BA123=Tabeller!$AJ$4,"L",BA123="","")</f>
        <v/>
      </c>
      <c r="BJ123" s="87"/>
      <c r="BK123" s="194" t="str">
        <f t="shared" si="11"/>
        <v/>
      </c>
      <c r="BL123" s="75" t="str">
        <f>TRIM(IF('3. Förpackningsdata'!V123="","",'3. Förpackningsdata'!V123))</f>
        <v/>
      </c>
    </row>
    <row r="124" spans="1:64" ht="15" x14ac:dyDescent="0.25">
      <c r="A124" s="73">
        <v>120</v>
      </c>
      <c r="B124" s="73" t="str">
        <f>'APH Kategorichef'!H124</f>
        <v>Välj…</v>
      </c>
      <c r="C124" s="73" t="str">
        <f>'APH Kategorichef'!J124</f>
        <v>Välj…</v>
      </c>
      <c r="D124" s="471">
        <f>'APH Kategorichef'!D124</f>
        <v>0</v>
      </c>
      <c r="E124" s="68" t="s">
        <v>184</v>
      </c>
      <c r="F124" s="68"/>
      <c r="G124" s="69">
        <v>1</v>
      </c>
      <c r="H124" s="581">
        <f>IF('APH Kategorichef'!J124=Tabeller!$AH$4,'3. Förpackningsdata'!F124,0)</f>
        <v>0</v>
      </c>
      <c r="I124" s="581">
        <f>'1. Artikeldata Grund'!K124</f>
        <v>0</v>
      </c>
      <c r="J124" s="581">
        <f>'1. Artikeldata Grund'!M124</f>
        <v>0</v>
      </c>
      <c r="K124" s="581">
        <f>'1. Artikeldata Grund'!L124</f>
        <v>0</v>
      </c>
      <c r="L124" s="81"/>
      <c r="M124" s="68" t="s">
        <v>186</v>
      </c>
      <c r="N124" s="69" t="str">
        <f>IF('APH Kategorichef'!W124="","",'APH Kategorichef'!W124)</f>
        <v/>
      </c>
      <c r="O124" s="70" t="s">
        <v>185</v>
      </c>
      <c r="P124" s="473" t="str">
        <f>TRIM('1. Artikeldata Grund'!D124)</f>
        <v/>
      </c>
      <c r="Q124" s="472" t="str">
        <f>IF(S124="","",IF('3. Förpackningsdata'!H124="","",'3. Förpackningsdata'!H124))</f>
        <v/>
      </c>
      <c r="R124" s="35"/>
      <c r="S124" s="28" t="str">
        <f>IF('3. Förpackningsdata'!I124="","",'3. Förpackningsdata'!I124)</f>
        <v/>
      </c>
      <c r="T124" s="26"/>
      <c r="U124" s="26"/>
      <c r="V124" s="26"/>
      <c r="W124" s="26"/>
      <c r="X124" s="26"/>
      <c r="Y124" s="364" t="str" cm="1">
        <f t="array" ref="Y124">IF(AC124&lt;&gt;Tabeller!$AI$4,_xlfn.IFS(Q124=Tabeller!$AI$3,"",Q124=Tabeller!$AL$4,"C",Q124=Tabeller!$AL$5,"L",Q124=Tabeller!$AL$6,"P",Q124="",""),"1")</f>
        <v/>
      </c>
      <c r="Z124" s="29"/>
      <c r="AA124" s="362" t="str">
        <f t="shared" si="8"/>
        <v/>
      </c>
      <c r="AB124" s="31" t="str">
        <f>TRIM(IF('3. Förpackningsdata'!J124="","",'3. Förpackningsdata'!J124))</f>
        <v/>
      </c>
      <c r="AC124" s="77" t="str">
        <f>IF(AE124="","",IF('3. Förpackningsdata'!L124="","",'3. Förpackningsdata'!L124))</f>
        <v/>
      </c>
      <c r="AD124" s="71"/>
      <c r="AE124" s="69" t="str">
        <f>IF('3. Förpackningsdata'!M124="","",'3. Förpackningsdata'!M124)</f>
        <v/>
      </c>
      <c r="AF124" s="81"/>
      <c r="AG124" s="81"/>
      <c r="AH124" s="81"/>
      <c r="AI124" s="81"/>
      <c r="AJ124" s="81"/>
      <c r="AK124" s="364" t="str" cm="1">
        <f t="array" ref="AK124">_xlfn.IFS(AC124=Tabeller!$AI$4,"C",AC124=Tabeller!$AI$5,"L",AC124=Tabeller!$AI$6,"P",AC124="","")</f>
        <v/>
      </c>
      <c r="AL124" s="71"/>
      <c r="AM124" s="363" t="str">
        <f t="shared" si="9"/>
        <v/>
      </c>
      <c r="AN124" s="473" t="str">
        <f>TRIM(IF('3. Förpackningsdata'!N124="","",'3. Förpackningsdata'!N124))</f>
        <v/>
      </c>
      <c r="AO124" s="78" t="str">
        <f>IF(AQ124="","",IF('3. Förpackningsdata'!P124="","",'3. Förpackningsdata'!P124))</f>
        <v/>
      </c>
      <c r="AP124" s="29"/>
      <c r="AQ124" s="28" t="str">
        <f>IF('3. Förpackningsdata'!Q124="","",'3. Förpackningsdata'!Q124)</f>
        <v/>
      </c>
      <c r="AR124" s="26"/>
      <c r="AS124" s="26"/>
      <c r="AT124" s="26"/>
      <c r="AU124" s="26"/>
      <c r="AV124" s="26"/>
      <c r="AW124" s="364" t="str" cm="1">
        <f t="array" ref="AW124">_xlfn.IFS(AO124=Tabeller!$AJ$5,"P",AO124=Tabeller!$AJ$4,"L",AO124="","")</f>
        <v/>
      </c>
      <c r="AX124" s="29"/>
      <c r="AY124" s="362" t="str">
        <f t="shared" si="10"/>
        <v/>
      </c>
      <c r="AZ124" s="31" t="str">
        <f>TRIM(IF('3. Förpackningsdata'!R124="","",'3. Förpackningsdata'!R124))</f>
        <v/>
      </c>
      <c r="BA124" s="79" t="str">
        <f>IF(BC124="","",IF('3. Förpackningsdata'!T124="","",'3. Förpackningsdata'!T124))</f>
        <v/>
      </c>
      <c r="BB124" s="87"/>
      <c r="BC124" s="71" t="str">
        <f>IF('3. Förpackningsdata'!U124="","",'3. Förpackningsdata'!U124)</f>
        <v/>
      </c>
      <c r="BD124" s="87"/>
      <c r="BE124" s="87"/>
      <c r="BF124" s="87"/>
      <c r="BG124" s="87"/>
      <c r="BH124" s="87"/>
      <c r="BI124" s="148" t="str" cm="1">
        <f t="array" ref="BI124">_xlfn.IFS(BA124=Tabeller!$AJ$5,"P",BA124=Tabeller!$AJ$4,"L",BA124="","")</f>
        <v/>
      </c>
      <c r="BJ124" s="87"/>
      <c r="BK124" s="194" t="str">
        <f t="shared" si="11"/>
        <v/>
      </c>
      <c r="BL124" s="75" t="str">
        <f>TRIM(IF('3. Förpackningsdata'!V124="","",'3. Förpackningsdata'!V124))</f>
        <v/>
      </c>
    </row>
    <row r="125" spans="1:64" ht="15" x14ac:dyDescent="0.25">
      <c r="A125" s="73">
        <v>121</v>
      </c>
      <c r="B125" s="73" t="str">
        <f>'APH Kategorichef'!H125</f>
        <v>Välj…</v>
      </c>
      <c r="C125" s="73" t="str">
        <f>'APH Kategorichef'!J125</f>
        <v>Välj…</v>
      </c>
      <c r="D125" s="471">
        <f>'APH Kategorichef'!D125</f>
        <v>0</v>
      </c>
      <c r="E125" s="68" t="s">
        <v>184</v>
      </c>
      <c r="F125" s="68"/>
      <c r="G125" s="69">
        <v>1</v>
      </c>
      <c r="H125" s="581">
        <f>IF('APH Kategorichef'!J125=Tabeller!$AH$4,'3. Förpackningsdata'!F125,0)</f>
        <v>0</v>
      </c>
      <c r="I125" s="581">
        <f>'1. Artikeldata Grund'!K125</f>
        <v>0</v>
      </c>
      <c r="J125" s="581">
        <f>'1. Artikeldata Grund'!M125</f>
        <v>0</v>
      </c>
      <c r="K125" s="581">
        <f>'1. Artikeldata Grund'!L125</f>
        <v>0</v>
      </c>
      <c r="L125" s="81"/>
      <c r="M125" s="68" t="s">
        <v>186</v>
      </c>
      <c r="N125" s="69" t="str">
        <f>IF('APH Kategorichef'!W125="","",'APH Kategorichef'!W125)</f>
        <v/>
      </c>
      <c r="O125" s="70" t="s">
        <v>185</v>
      </c>
      <c r="P125" s="473" t="str">
        <f>TRIM('1. Artikeldata Grund'!D125)</f>
        <v/>
      </c>
      <c r="Q125" s="472" t="str">
        <f>IF(S125="","",IF('3. Förpackningsdata'!H125="","",'3. Förpackningsdata'!H125))</f>
        <v/>
      </c>
      <c r="R125" s="35"/>
      <c r="S125" s="28" t="str">
        <f>IF('3. Förpackningsdata'!I125="","",'3. Förpackningsdata'!I125)</f>
        <v/>
      </c>
      <c r="T125" s="26"/>
      <c r="U125" s="26"/>
      <c r="V125" s="26"/>
      <c r="W125" s="26"/>
      <c r="X125" s="26"/>
      <c r="Y125" s="364" t="str" cm="1">
        <f t="array" ref="Y125">IF(AC125&lt;&gt;Tabeller!$AI$4,_xlfn.IFS(Q125=Tabeller!$AI$3,"",Q125=Tabeller!$AL$4,"C",Q125=Tabeller!$AL$5,"L",Q125=Tabeller!$AL$6,"P",Q125="",""),"1")</f>
        <v/>
      </c>
      <c r="Z125" s="29"/>
      <c r="AA125" s="362" t="str">
        <f t="shared" si="8"/>
        <v/>
      </c>
      <c r="AB125" s="31" t="str">
        <f>TRIM(IF('3. Förpackningsdata'!J125="","",'3. Förpackningsdata'!J125))</f>
        <v/>
      </c>
      <c r="AC125" s="77" t="str">
        <f>IF(AE125="","",IF('3. Förpackningsdata'!L125="","",'3. Förpackningsdata'!L125))</f>
        <v/>
      </c>
      <c r="AD125" s="71"/>
      <c r="AE125" s="69" t="str">
        <f>IF('3. Förpackningsdata'!M125="","",'3. Förpackningsdata'!M125)</f>
        <v/>
      </c>
      <c r="AF125" s="81"/>
      <c r="AG125" s="81"/>
      <c r="AH125" s="81"/>
      <c r="AI125" s="81"/>
      <c r="AJ125" s="81"/>
      <c r="AK125" s="364" t="str" cm="1">
        <f t="array" ref="AK125">_xlfn.IFS(AC125=Tabeller!$AI$4,"C",AC125=Tabeller!$AI$5,"L",AC125=Tabeller!$AI$6,"P",AC125="","")</f>
        <v/>
      </c>
      <c r="AL125" s="71"/>
      <c r="AM125" s="363" t="str">
        <f t="shared" si="9"/>
        <v/>
      </c>
      <c r="AN125" s="473" t="str">
        <f>TRIM(IF('3. Förpackningsdata'!N125="","",'3. Förpackningsdata'!N125))</f>
        <v/>
      </c>
      <c r="AO125" s="78" t="str">
        <f>IF(AQ125="","",IF('3. Förpackningsdata'!P125="","",'3. Förpackningsdata'!P125))</f>
        <v/>
      </c>
      <c r="AP125" s="29"/>
      <c r="AQ125" s="28" t="str">
        <f>IF('3. Förpackningsdata'!Q125="","",'3. Förpackningsdata'!Q125)</f>
        <v/>
      </c>
      <c r="AR125" s="26"/>
      <c r="AS125" s="26"/>
      <c r="AT125" s="26"/>
      <c r="AU125" s="26"/>
      <c r="AV125" s="26"/>
      <c r="AW125" s="364" t="str" cm="1">
        <f t="array" ref="AW125">_xlfn.IFS(AO125=Tabeller!$AJ$5,"P",AO125=Tabeller!$AJ$4,"L",AO125="","")</f>
        <v/>
      </c>
      <c r="AX125" s="29"/>
      <c r="AY125" s="362" t="str">
        <f t="shared" si="10"/>
        <v/>
      </c>
      <c r="AZ125" s="31" t="str">
        <f>TRIM(IF('3. Förpackningsdata'!R125="","",'3. Förpackningsdata'!R125))</f>
        <v/>
      </c>
      <c r="BA125" s="79" t="str">
        <f>IF(BC125="","",IF('3. Förpackningsdata'!T125="","",'3. Förpackningsdata'!T125))</f>
        <v/>
      </c>
      <c r="BB125" s="87"/>
      <c r="BC125" s="71" t="str">
        <f>IF('3. Förpackningsdata'!U125="","",'3. Förpackningsdata'!U125)</f>
        <v/>
      </c>
      <c r="BD125" s="87"/>
      <c r="BE125" s="87"/>
      <c r="BF125" s="87"/>
      <c r="BG125" s="87"/>
      <c r="BH125" s="87"/>
      <c r="BI125" s="148" t="str" cm="1">
        <f t="array" ref="BI125">_xlfn.IFS(BA125=Tabeller!$AJ$5,"P",BA125=Tabeller!$AJ$4,"L",BA125="","")</f>
        <v/>
      </c>
      <c r="BJ125" s="87"/>
      <c r="BK125" s="194" t="str">
        <f t="shared" si="11"/>
        <v/>
      </c>
      <c r="BL125" s="75" t="str">
        <f>TRIM(IF('3. Förpackningsdata'!V125="","",'3. Förpackningsdata'!V125))</f>
        <v/>
      </c>
    </row>
    <row r="126" spans="1:64" ht="15" x14ac:dyDescent="0.25">
      <c r="A126" s="73">
        <v>122</v>
      </c>
      <c r="B126" s="73" t="str">
        <f>'APH Kategorichef'!H126</f>
        <v>Välj…</v>
      </c>
      <c r="C126" s="73" t="str">
        <f>'APH Kategorichef'!J126</f>
        <v>Välj…</v>
      </c>
      <c r="D126" s="471">
        <f>'APH Kategorichef'!D126</f>
        <v>0</v>
      </c>
      <c r="E126" s="68" t="s">
        <v>184</v>
      </c>
      <c r="F126" s="68"/>
      <c r="G126" s="69">
        <v>1</v>
      </c>
      <c r="H126" s="581">
        <f>IF('APH Kategorichef'!J126=Tabeller!$AH$4,'3. Förpackningsdata'!F126,0)</f>
        <v>0</v>
      </c>
      <c r="I126" s="581">
        <f>'1. Artikeldata Grund'!K126</f>
        <v>0</v>
      </c>
      <c r="J126" s="581">
        <f>'1. Artikeldata Grund'!M126</f>
        <v>0</v>
      </c>
      <c r="K126" s="581">
        <f>'1. Artikeldata Grund'!L126</f>
        <v>0</v>
      </c>
      <c r="L126" s="81"/>
      <c r="M126" s="68" t="s">
        <v>186</v>
      </c>
      <c r="N126" s="69" t="str">
        <f>IF('APH Kategorichef'!W126="","",'APH Kategorichef'!W126)</f>
        <v/>
      </c>
      <c r="O126" s="70" t="s">
        <v>185</v>
      </c>
      <c r="P126" s="473" t="str">
        <f>TRIM('1. Artikeldata Grund'!D126)</f>
        <v/>
      </c>
      <c r="Q126" s="472" t="str">
        <f>IF(S126="","",IF('3. Förpackningsdata'!H126="","",'3. Förpackningsdata'!H126))</f>
        <v/>
      </c>
      <c r="R126" s="35"/>
      <c r="S126" s="28" t="str">
        <f>IF('3. Förpackningsdata'!I126="","",'3. Förpackningsdata'!I126)</f>
        <v/>
      </c>
      <c r="T126" s="26"/>
      <c r="U126" s="26"/>
      <c r="V126" s="26"/>
      <c r="W126" s="26"/>
      <c r="X126" s="26"/>
      <c r="Y126" s="364" t="str" cm="1">
        <f t="array" ref="Y126">IF(AC126&lt;&gt;Tabeller!$AI$4,_xlfn.IFS(Q126=Tabeller!$AI$3,"",Q126=Tabeller!$AL$4,"C",Q126=Tabeller!$AL$5,"L",Q126=Tabeller!$AL$6,"P",Q126="",""),"1")</f>
        <v/>
      </c>
      <c r="Z126" s="29"/>
      <c r="AA126" s="362" t="str">
        <f t="shared" si="8"/>
        <v/>
      </c>
      <c r="AB126" s="31" t="str">
        <f>TRIM(IF('3. Förpackningsdata'!J126="","",'3. Förpackningsdata'!J126))</f>
        <v/>
      </c>
      <c r="AC126" s="77" t="str">
        <f>IF(AE126="","",IF('3. Förpackningsdata'!L126="","",'3. Förpackningsdata'!L126))</f>
        <v/>
      </c>
      <c r="AD126" s="71"/>
      <c r="AE126" s="69" t="str">
        <f>IF('3. Förpackningsdata'!M126="","",'3. Förpackningsdata'!M126)</f>
        <v/>
      </c>
      <c r="AF126" s="81"/>
      <c r="AG126" s="81"/>
      <c r="AH126" s="81"/>
      <c r="AI126" s="81"/>
      <c r="AJ126" s="81"/>
      <c r="AK126" s="364" t="str" cm="1">
        <f t="array" ref="AK126">_xlfn.IFS(AC126=Tabeller!$AI$4,"C",AC126=Tabeller!$AI$5,"L",AC126=Tabeller!$AI$6,"P",AC126="","")</f>
        <v/>
      </c>
      <c r="AL126" s="71"/>
      <c r="AM126" s="363" t="str">
        <f t="shared" si="9"/>
        <v/>
      </c>
      <c r="AN126" s="473" t="str">
        <f>TRIM(IF('3. Förpackningsdata'!N126="","",'3. Förpackningsdata'!N126))</f>
        <v/>
      </c>
      <c r="AO126" s="78" t="str">
        <f>IF(AQ126="","",IF('3. Förpackningsdata'!P126="","",'3. Förpackningsdata'!P126))</f>
        <v/>
      </c>
      <c r="AP126" s="29"/>
      <c r="AQ126" s="28" t="str">
        <f>IF('3. Förpackningsdata'!Q126="","",'3. Förpackningsdata'!Q126)</f>
        <v/>
      </c>
      <c r="AR126" s="26"/>
      <c r="AS126" s="26"/>
      <c r="AT126" s="26"/>
      <c r="AU126" s="26"/>
      <c r="AV126" s="26"/>
      <c r="AW126" s="364" t="str" cm="1">
        <f t="array" ref="AW126">_xlfn.IFS(AO126=Tabeller!$AJ$5,"P",AO126=Tabeller!$AJ$4,"L",AO126="","")</f>
        <v/>
      </c>
      <c r="AX126" s="29"/>
      <c r="AY126" s="362" t="str">
        <f t="shared" si="10"/>
        <v/>
      </c>
      <c r="AZ126" s="31" t="str">
        <f>TRIM(IF('3. Förpackningsdata'!R126="","",'3. Förpackningsdata'!R126))</f>
        <v/>
      </c>
      <c r="BA126" s="79" t="str">
        <f>IF(BC126="","",IF('3. Förpackningsdata'!T126="","",'3. Förpackningsdata'!T126))</f>
        <v/>
      </c>
      <c r="BB126" s="87"/>
      <c r="BC126" s="71" t="str">
        <f>IF('3. Förpackningsdata'!U126="","",'3. Förpackningsdata'!U126)</f>
        <v/>
      </c>
      <c r="BD126" s="87"/>
      <c r="BE126" s="87"/>
      <c r="BF126" s="87"/>
      <c r="BG126" s="87"/>
      <c r="BH126" s="87"/>
      <c r="BI126" s="148" t="str" cm="1">
        <f t="array" ref="BI126">_xlfn.IFS(BA126=Tabeller!$AJ$5,"P",BA126=Tabeller!$AJ$4,"L",BA126="","")</f>
        <v/>
      </c>
      <c r="BJ126" s="87"/>
      <c r="BK126" s="194" t="str">
        <f t="shared" si="11"/>
        <v/>
      </c>
      <c r="BL126" s="75" t="str">
        <f>TRIM(IF('3. Förpackningsdata'!V126="","",'3. Förpackningsdata'!V126))</f>
        <v/>
      </c>
    </row>
    <row r="127" spans="1:64" ht="15" x14ac:dyDescent="0.25">
      <c r="A127" s="73">
        <v>123</v>
      </c>
      <c r="B127" s="73" t="str">
        <f>'APH Kategorichef'!H127</f>
        <v>Välj…</v>
      </c>
      <c r="C127" s="73" t="str">
        <f>'APH Kategorichef'!J127</f>
        <v>Välj…</v>
      </c>
      <c r="D127" s="471">
        <f>'APH Kategorichef'!D127</f>
        <v>0</v>
      </c>
      <c r="E127" s="68" t="s">
        <v>184</v>
      </c>
      <c r="F127" s="68"/>
      <c r="G127" s="69">
        <v>1</v>
      </c>
      <c r="H127" s="581">
        <f>IF('APH Kategorichef'!J127=Tabeller!$AH$4,'3. Förpackningsdata'!F127,0)</f>
        <v>0</v>
      </c>
      <c r="I127" s="581">
        <f>'1. Artikeldata Grund'!K127</f>
        <v>0</v>
      </c>
      <c r="J127" s="581">
        <f>'1. Artikeldata Grund'!M127</f>
        <v>0</v>
      </c>
      <c r="K127" s="581">
        <f>'1. Artikeldata Grund'!L127</f>
        <v>0</v>
      </c>
      <c r="L127" s="81"/>
      <c r="M127" s="68" t="s">
        <v>186</v>
      </c>
      <c r="N127" s="69" t="str">
        <f>IF('APH Kategorichef'!W127="","",'APH Kategorichef'!W127)</f>
        <v/>
      </c>
      <c r="O127" s="70" t="s">
        <v>185</v>
      </c>
      <c r="P127" s="473" t="str">
        <f>TRIM('1. Artikeldata Grund'!D127)</f>
        <v/>
      </c>
      <c r="Q127" s="472" t="str">
        <f>IF(S127="","",IF('3. Förpackningsdata'!H127="","",'3. Förpackningsdata'!H127))</f>
        <v/>
      </c>
      <c r="R127" s="35"/>
      <c r="S127" s="28" t="str">
        <f>IF('3. Förpackningsdata'!I127="","",'3. Förpackningsdata'!I127)</f>
        <v/>
      </c>
      <c r="T127" s="26"/>
      <c r="U127" s="26"/>
      <c r="V127" s="26"/>
      <c r="W127" s="26"/>
      <c r="X127" s="26"/>
      <c r="Y127" s="364" t="str" cm="1">
        <f t="array" ref="Y127">IF(AC127&lt;&gt;Tabeller!$AI$4,_xlfn.IFS(Q127=Tabeller!$AI$3,"",Q127=Tabeller!$AL$4,"C",Q127=Tabeller!$AL$5,"L",Q127=Tabeller!$AL$6,"P",Q127="",""),"1")</f>
        <v/>
      </c>
      <c r="Z127" s="29"/>
      <c r="AA127" s="362" t="str">
        <f t="shared" si="8"/>
        <v/>
      </c>
      <c r="AB127" s="31" t="str">
        <f>TRIM(IF('3. Förpackningsdata'!J127="","",'3. Förpackningsdata'!J127))</f>
        <v/>
      </c>
      <c r="AC127" s="77" t="str">
        <f>IF(AE127="","",IF('3. Förpackningsdata'!L127="","",'3. Förpackningsdata'!L127))</f>
        <v/>
      </c>
      <c r="AD127" s="71"/>
      <c r="AE127" s="69" t="str">
        <f>IF('3. Förpackningsdata'!M127="","",'3. Förpackningsdata'!M127)</f>
        <v/>
      </c>
      <c r="AF127" s="81"/>
      <c r="AG127" s="81"/>
      <c r="AH127" s="81"/>
      <c r="AI127" s="81"/>
      <c r="AJ127" s="81"/>
      <c r="AK127" s="364" t="str" cm="1">
        <f t="array" ref="AK127">_xlfn.IFS(AC127=Tabeller!$AI$4,"C",AC127=Tabeller!$AI$5,"L",AC127=Tabeller!$AI$6,"P",AC127="","")</f>
        <v/>
      </c>
      <c r="AL127" s="71"/>
      <c r="AM127" s="363" t="str">
        <f t="shared" si="9"/>
        <v/>
      </c>
      <c r="AN127" s="473" t="str">
        <f>TRIM(IF('3. Förpackningsdata'!N127="","",'3. Förpackningsdata'!N127))</f>
        <v/>
      </c>
      <c r="AO127" s="78" t="str">
        <f>IF(AQ127="","",IF('3. Förpackningsdata'!P127="","",'3. Förpackningsdata'!P127))</f>
        <v/>
      </c>
      <c r="AP127" s="29"/>
      <c r="AQ127" s="28" t="str">
        <f>IF('3. Förpackningsdata'!Q127="","",'3. Förpackningsdata'!Q127)</f>
        <v/>
      </c>
      <c r="AR127" s="26"/>
      <c r="AS127" s="26"/>
      <c r="AT127" s="26"/>
      <c r="AU127" s="26"/>
      <c r="AV127" s="26"/>
      <c r="AW127" s="364" t="str" cm="1">
        <f t="array" ref="AW127">_xlfn.IFS(AO127=Tabeller!$AJ$5,"P",AO127=Tabeller!$AJ$4,"L",AO127="","")</f>
        <v/>
      </c>
      <c r="AX127" s="29"/>
      <c r="AY127" s="362" t="str">
        <f t="shared" si="10"/>
        <v/>
      </c>
      <c r="AZ127" s="31" t="str">
        <f>TRIM(IF('3. Förpackningsdata'!R127="","",'3. Förpackningsdata'!R127))</f>
        <v/>
      </c>
      <c r="BA127" s="79" t="str">
        <f>IF(BC127="","",IF('3. Förpackningsdata'!T127="","",'3. Förpackningsdata'!T127))</f>
        <v/>
      </c>
      <c r="BB127" s="87"/>
      <c r="BC127" s="71" t="str">
        <f>IF('3. Förpackningsdata'!U127="","",'3. Förpackningsdata'!U127)</f>
        <v/>
      </c>
      <c r="BD127" s="87"/>
      <c r="BE127" s="87"/>
      <c r="BF127" s="87"/>
      <c r="BG127" s="87"/>
      <c r="BH127" s="87"/>
      <c r="BI127" s="148" t="str" cm="1">
        <f t="array" ref="BI127">_xlfn.IFS(BA127=Tabeller!$AJ$5,"P",BA127=Tabeller!$AJ$4,"L",BA127="","")</f>
        <v/>
      </c>
      <c r="BJ127" s="87"/>
      <c r="BK127" s="194" t="str">
        <f t="shared" si="11"/>
        <v/>
      </c>
      <c r="BL127" s="75" t="str">
        <f>TRIM(IF('3. Förpackningsdata'!V127="","",'3. Förpackningsdata'!V127))</f>
        <v/>
      </c>
    </row>
    <row r="128" spans="1:64" ht="15" x14ac:dyDescent="0.25">
      <c r="A128" s="73">
        <v>124</v>
      </c>
      <c r="B128" s="73" t="str">
        <f>'APH Kategorichef'!H128</f>
        <v>Välj…</v>
      </c>
      <c r="C128" s="73" t="str">
        <f>'APH Kategorichef'!J128</f>
        <v>Välj…</v>
      </c>
      <c r="D128" s="471">
        <f>'APH Kategorichef'!D128</f>
        <v>0</v>
      </c>
      <c r="E128" s="68" t="s">
        <v>184</v>
      </c>
      <c r="F128" s="68"/>
      <c r="G128" s="69">
        <v>1</v>
      </c>
      <c r="H128" s="581">
        <f>IF('APH Kategorichef'!J128=Tabeller!$AH$4,'3. Förpackningsdata'!F128,0)</f>
        <v>0</v>
      </c>
      <c r="I128" s="581">
        <f>'1. Artikeldata Grund'!K128</f>
        <v>0</v>
      </c>
      <c r="J128" s="581">
        <f>'1. Artikeldata Grund'!M128</f>
        <v>0</v>
      </c>
      <c r="K128" s="581">
        <f>'1. Artikeldata Grund'!L128</f>
        <v>0</v>
      </c>
      <c r="L128" s="81"/>
      <c r="M128" s="68" t="s">
        <v>186</v>
      </c>
      <c r="N128" s="69" t="str">
        <f>IF('APH Kategorichef'!W128="","",'APH Kategorichef'!W128)</f>
        <v/>
      </c>
      <c r="O128" s="70" t="s">
        <v>185</v>
      </c>
      <c r="P128" s="473" t="str">
        <f>TRIM('1. Artikeldata Grund'!D128)</f>
        <v/>
      </c>
      <c r="Q128" s="472" t="str">
        <f>IF(S128="","",IF('3. Förpackningsdata'!H128="","",'3. Förpackningsdata'!H128))</f>
        <v/>
      </c>
      <c r="R128" s="35"/>
      <c r="S128" s="28" t="str">
        <f>IF('3. Förpackningsdata'!I128="","",'3. Förpackningsdata'!I128)</f>
        <v/>
      </c>
      <c r="T128" s="26"/>
      <c r="U128" s="26"/>
      <c r="V128" s="26"/>
      <c r="W128" s="26"/>
      <c r="X128" s="26"/>
      <c r="Y128" s="364" t="str" cm="1">
        <f t="array" ref="Y128">IF(AC128&lt;&gt;Tabeller!$AI$4,_xlfn.IFS(Q128=Tabeller!$AI$3,"",Q128=Tabeller!$AL$4,"C",Q128=Tabeller!$AL$5,"L",Q128=Tabeller!$AL$6,"P",Q128="",""),"1")</f>
        <v/>
      </c>
      <c r="Z128" s="29"/>
      <c r="AA128" s="362" t="str">
        <f t="shared" si="8"/>
        <v/>
      </c>
      <c r="AB128" s="31" t="str">
        <f>TRIM(IF('3. Förpackningsdata'!J128="","",'3. Förpackningsdata'!J128))</f>
        <v/>
      </c>
      <c r="AC128" s="77" t="str">
        <f>IF(AE128="","",IF('3. Förpackningsdata'!L128="","",'3. Förpackningsdata'!L128))</f>
        <v/>
      </c>
      <c r="AD128" s="71"/>
      <c r="AE128" s="69" t="str">
        <f>IF('3. Förpackningsdata'!M128="","",'3. Förpackningsdata'!M128)</f>
        <v/>
      </c>
      <c r="AF128" s="81"/>
      <c r="AG128" s="81"/>
      <c r="AH128" s="81"/>
      <c r="AI128" s="81"/>
      <c r="AJ128" s="81"/>
      <c r="AK128" s="364" t="str" cm="1">
        <f t="array" ref="AK128">_xlfn.IFS(AC128=Tabeller!$AI$4,"C",AC128=Tabeller!$AI$5,"L",AC128=Tabeller!$AI$6,"P",AC128="","")</f>
        <v/>
      </c>
      <c r="AL128" s="71"/>
      <c r="AM128" s="363" t="str">
        <f t="shared" si="9"/>
        <v/>
      </c>
      <c r="AN128" s="473" t="str">
        <f>TRIM(IF('3. Förpackningsdata'!N128="","",'3. Förpackningsdata'!N128))</f>
        <v/>
      </c>
      <c r="AO128" s="78" t="str">
        <f>IF(AQ128="","",IF('3. Förpackningsdata'!P128="","",'3. Förpackningsdata'!P128))</f>
        <v/>
      </c>
      <c r="AP128" s="29"/>
      <c r="AQ128" s="28" t="str">
        <f>IF('3. Förpackningsdata'!Q128="","",'3. Förpackningsdata'!Q128)</f>
        <v/>
      </c>
      <c r="AR128" s="26"/>
      <c r="AS128" s="26"/>
      <c r="AT128" s="26"/>
      <c r="AU128" s="26"/>
      <c r="AV128" s="26"/>
      <c r="AW128" s="364" t="str" cm="1">
        <f t="array" ref="AW128">_xlfn.IFS(AO128=Tabeller!$AJ$5,"P",AO128=Tabeller!$AJ$4,"L",AO128="","")</f>
        <v/>
      </c>
      <c r="AX128" s="29"/>
      <c r="AY128" s="362" t="str">
        <f t="shared" si="10"/>
        <v/>
      </c>
      <c r="AZ128" s="31" t="str">
        <f>TRIM(IF('3. Förpackningsdata'!R128="","",'3. Förpackningsdata'!R128))</f>
        <v/>
      </c>
      <c r="BA128" s="79" t="str">
        <f>IF(BC128="","",IF('3. Förpackningsdata'!T128="","",'3. Förpackningsdata'!T128))</f>
        <v/>
      </c>
      <c r="BB128" s="87"/>
      <c r="BC128" s="71" t="str">
        <f>IF('3. Förpackningsdata'!U128="","",'3. Förpackningsdata'!U128)</f>
        <v/>
      </c>
      <c r="BD128" s="87"/>
      <c r="BE128" s="87"/>
      <c r="BF128" s="87"/>
      <c r="BG128" s="87"/>
      <c r="BH128" s="87"/>
      <c r="BI128" s="148" t="str" cm="1">
        <f t="array" ref="BI128">_xlfn.IFS(BA128=Tabeller!$AJ$5,"P",BA128=Tabeller!$AJ$4,"L",BA128="","")</f>
        <v/>
      </c>
      <c r="BJ128" s="87"/>
      <c r="BK128" s="194" t="str">
        <f t="shared" si="11"/>
        <v/>
      </c>
      <c r="BL128" s="75" t="str">
        <f>TRIM(IF('3. Förpackningsdata'!V128="","",'3. Förpackningsdata'!V128))</f>
        <v/>
      </c>
    </row>
    <row r="129" spans="1:64" ht="15" x14ac:dyDescent="0.25">
      <c r="A129" s="73">
        <v>125</v>
      </c>
      <c r="B129" s="73" t="str">
        <f>'APH Kategorichef'!H129</f>
        <v>Välj…</v>
      </c>
      <c r="C129" s="73" t="str">
        <f>'APH Kategorichef'!J129</f>
        <v>Välj…</v>
      </c>
      <c r="D129" s="471">
        <f>'APH Kategorichef'!D129</f>
        <v>0</v>
      </c>
      <c r="E129" s="68" t="s">
        <v>184</v>
      </c>
      <c r="F129" s="68"/>
      <c r="G129" s="69">
        <v>1</v>
      </c>
      <c r="H129" s="581">
        <f>IF('APH Kategorichef'!J129=Tabeller!$AH$4,'3. Förpackningsdata'!F129,0)</f>
        <v>0</v>
      </c>
      <c r="I129" s="581">
        <f>'1. Artikeldata Grund'!K129</f>
        <v>0</v>
      </c>
      <c r="J129" s="581">
        <f>'1. Artikeldata Grund'!M129</f>
        <v>0</v>
      </c>
      <c r="K129" s="581">
        <f>'1. Artikeldata Grund'!L129</f>
        <v>0</v>
      </c>
      <c r="L129" s="81"/>
      <c r="M129" s="68" t="s">
        <v>186</v>
      </c>
      <c r="N129" s="69" t="str">
        <f>IF('APH Kategorichef'!W129="","",'APH Kategorichef'!W129)</f>
        <v/>
      </c>
      <c r="O129" s="70" t="s">
        <v>185</v>
      </c>
      <c r="P129" s="473" t="str">
        <f>TRIM('1. Artikeldata Grund'!D129)</f>
        <v/>
      </c>
      <c r="Q129" s="472" t="str">
        <f>IF(S129="","",IF('3. Förpackningsdata'!H129="","",'3. Förpackningsdata'!H129))</f>
        <v/>
      </c>
      <c r="R129" s="35"/>
      <c r="S129" s="28" t="str">
        <f>IF('3. Förpackningsdata'!I129="","",'3. Förpackningsdata'!I129)</f>
        <v/>
      </c>
      <c r="T129" s="26"/>
      <c r="U129" s="26"/>
      <c r="V129" s="26"/>
      <c r="W129" s="26"/>
      <c r="X129" s="26"/>
      <c r="Y129" s="364" t="str" cm="1">
        <f t="array" ref="Y129">IF(AC129&lt;&gt;Tabeller!$AI$4,_xlfn.IFS(Q129=Tabeller!$AI$3,"",Q129=Tabeller!$AL$4,"C",Q129=Tabeller!$AL$5,"L",Q129=Tabeller!$AL$6,"P",Q129="",""),"1")</f>
        <v/>
      </c>
      <c r="Z129" s="29"/>
      <c r="AA129" s="362" t="str">
        <f t="shared" si="8"/>
        <v/>
      </c>
      <c r="AB129" s="31" t="str">
        <f>TRIM(IF('3. Förpackningsdata'!J129="","",'3. Förpackningsdata'!J129))</f>
        <v/>
      </c>
      <c r="AC129" s="77" t="str">
        <f>IF(AE129="","",IF('3. Förpackningsdata'!L129="","",'3. Förpackningsdata'!L129))</f>
        <v/>
      </c>
      <c r="AD129" s="71"/>
      <c r="AE129" s="69" t="str">
        <f>IF('3. Förpackningsdata'!M129="","",'3. Förpackningsdata'!M129)</f>
        <v/>
      </c>
      <c r="AF129" s="81"/>
      <c r="AG129" s="81"/>
      <c r="AH129" s="81"/>
      <c r="AI129" s="81"/>
      <c r="AJ129" s="81"/>
      <c r="AK129" s="364" t="str" cm="1">
        <f t="array" ref="AK129">_xlfn.IFS(AC129=Tabeller!$AI$4,"C",AC129=Tabeller!$AI$5,"L",AC129=Tabeller!$AI$6,"P",AC129="","")</f>
        <v/>
      </c>
      <c r="AL129" s="71"/>
      <c r="AM129" s="363" t="str">
        <f t="shared" si="9"/>
        <v/>
      </c>
      <c r="AN129" s="473" t="str">
        <f>TRIM(IF('3. Förpackningsdata'!N129="","",'3. Förpackningsdata'!N129))</f>
        <v/>
      </c>
      <c r="AO129" s="78" t="str">
        <f>IF(AQ129="","",IF('3. Förpackningsdata'!P129="","",'3. Förpackningsdata'!P129))</f>
        <v/>
      </c>
      <c r="AP129" s="29"/>
      <c r="AQ129" s="28" t="str">
        <f>IF('3. Förpackningsdata'!Q129="","",'3. Förpackningsdata'!Q129)</f>
        <v/>
      </c>
      <c r="AR129" s="26"/>
      <c r="AS129" s="26"/>
      <c r="AT129" s="26"/>
      <c r="AU129" s="26"/>
      <c r="AV129" s="26"/>
      <c r="AW129" s="364" t="str" cm="1">
        <f t="array" ref="AW129">_xlfn.IFS(AO129=Tabeller!$AJ$5,"P",AO129=Tabeller!$AJ$4,"L",AO129="","")</f>
        <v/>
      </c>
      <c r="AX129" s="29"/>
      <c r="AY129" s="362" t="str">
        <f t="shared" si="10"/>
        <v/>
      </c>
      <c r="AZ129" s="31" t="str">
        <f>TRIM(IF('3. Förpackningsdata'!R129="","",'3. Förpackningsdata'!R129))</f>
        <v/>
      </c>
      <c r="BA129" s="79" t="str">
        <f>IF(BC129="","",IF('3. Förpackningsdata'!T129="","",'3. Förpackningsdata'!T129))</f>
        <v/>
      </c>
      <c r="BB129" s="87"/>
      <c r="BC129" s="71" t="str">
        <f>IF('3. Förpackningsdata'!U129="","",'3. Förpackningsdata'!U129)</f>
        <v/>
      </c>
      <c r="BD129" s="87"/>
      <c r="BE129" s="87"/>
      <c r="BF129" s="87"/>
      <c r="BG129" s="87"/>
      <c r="BH129" s="87"/>
      <c r="BI129" s="148" t="str" cm="1">
        <f t="array" ref="BI129">_xlfn.IFS(BA129=Tabeller!$AJ$5,"P",BA129=Tabeller!$AJ$4,"L",BA129="","")</f>
        <v/>
      </c>
      <c r="BJ129" s="87"/>
      <c r="BK129" s="194" t="str">
        <f t="shared" si="11"/>
        <v/>
      </c>
      <c r="BL129" s="75" t="str">
        <f>TRIM(IF('3. Förpackningsdata'!V129="","",'3. Förpackningsdata'!V129))</f>
        <v/>
      </c>
    </row>
    <row r="130" spans="1:64" ht="15" x14ac:dyDescent="0.25">
      <c r="A130" s="73">
        <v>126</v>
      </c>
      <c r="B130" s="73" t="str">
        <f>'APH Kategorichef'!H130</f>
        <v>Välj…</v>
      </c>
      <c r="C130" s="73" t="str">
        <f>'APH Kategorichef'!J130</f>
        <v>Välj…</v>
      </c>
      <c r="D130" s="471">
        <f>'APH Kategorichef'!D130</f>
        <v>0</v>
      </c>
      <c r="E130" s="68" t="s">
        <v>184</v>
      </c>
      <c r="F130" s="68"/>
      <c r="G130" s="69">
        <v>1</v>
      </c>
      <c r="H130" s="581">
        <f>IF('APH Kategorichef'!J130=Tabeller!$AH$4,'3. Förpackningsdata'!F130,0)</f>
        <v>0</v>
      </c>
      <c r="I130" s="581">
        <f>'1. Artikeldata Grund'!K130</f>
        <v>0</v>
      </c>
      <c r="J130" s="581">
        <f>'1. Artikeldata Grund'!M130</f>
        <v>0</v>
      </c>
      <c r="K130" s="581">
        <f>'1. Artikeldata Grund'!L130</f>
        <v>0</v>
      </c>
      <c r="L130" s="81"/>
      <c r="M130" s="68" t="s">
        <v>186</v>
      </c>
      <c r="N130" s="69" t="str">
        <f>IF('APH Kategorichef'!W130="","",'APH Kategorichef'!W130)</f>
        <v/>
      </c>
      <c r="O130" s="70" t="s">
        <v>185</v>
      </c>
      <c r="P130" s="473" t="str">
        <f>TRIM('1. Artikeldata Grund'!D130)</f>
        <v/>
      </c>
      <c r="Q130" s="472" t="str">
        <f>IF(S130="","",IF('3. Förpackningsdata'!H130="","",'3. Förpackningsdata'!H130))</f>
        <v/>
      </c>
      <c r="R130" s="35"/>
      <c r="S130" s="28" t="str">
        <f>IF('3. Förpackningsdata'!I130="","",'3. Förpackningsdata'!I130)</f>
        <v/>
      </c>
      <c r="T130" s="26"/>
      <c r="U130" s="26"/>
      <c r="V130" s="26"/>
      <c r="W130" s="26"/>
      <c r="X130" s="26"/>
      <c r="Y130" s="364" t="str" cm="1">
        <f t="array" ref="Y130">IF(AC130&lt;&gt;Tabeller!$AI$4,_xlfn.IFS(Q130=Tabeller!$AI$3,"",Q130=Tabeller!$AL$4,"C",Q130=Tabeller!$AL$5,"L",Q130=Tabeller!$AL$6,"P",Q130="",""),"1")</f>
        <v/>
      </c>
      <c r="Z130" s="29"/>
      <c r="AA130" s="362" t="str">
        <f t="shared" si="8"/>
        <v/>
      </c>
      <c r="AB130" s="31" t="str">
        <f>TRIM(IF('3. Förpackningsdata'!J130="","",'3. Förpackningsdata'!J130))</f>
        <v/>
      </c>
      <c r="AC130" s="77" t="str">
        <f>IF(AE130="","",IF('3. Förpackningsdata'!L130="","",'3. Förpackningsdata'!L130))</f>
        <v/>
      </c>
      <c r="AD130" s="71"/>
      <c r="AE130" s="69" t="str">
        <f>IF('3. Förpackningsdata'!M130="","",'3. Förpackningsdata'!M130)</f>
        <v/>
      </c>
      <c r="AF130" s="81"/>
      <c r="AG130" s="81"/>
      <c r="AH130" s="81"/>
      <c r="AI130" s="81"/>
      <c r="AJ130" s="81"/>
      <c r="AK130" s="364" t="str" cm="1">
        <f t="array" ref="AK130">_xlfn.IFS(AC130=Tabeller!$AI$4,"C",AC130=Tabeller!$AI$5,"L",AC130=Tabeller!$AI$6,"P",AC130="","")</f>
        <v/>
      </c>
      <c r="AL130" s="71"/>
      <c r="AM130" s="363" t="str">
        <f t="shared" si="9"/>
        <v/>
      </c>
      <c r="AN130" s="473" t="str">
        <f>TRIM(IF('3. Förpackningsdata'!N130="","",'3. Förpackningsdata'!N130))</f>
        <v/>
      </c>
      <c r="AO130" s="78" t="str">
        <f>IF(AQ130="","",IF('3. Förpackningsdata'!P130="","",'3. Förpackningsdata'!P130))</f>
        <v/>
      </c>
      <c r="AP130" s="29"/>
      <c r="AQ130" s="28" t="str">
        <f>IF('3. Förpackningsdata'!Q130="","",'3. Förpackningsdata'!Q130)</f>
        <v/>
      </c>
      <c r="AR130" s="26"/>
      <c r="AS130" s="26"/>
      <c r="AT130" s="26"/>
      <c r="AU130" s="26"/>
      <c r="AV130" s="26"/>
      <c r="AW130" s="364" t="str" cm="1">
        <f t="array" ref="AW130">_xlfn.IFS(AO130=Tabeller!$AJ$5,"P",AO130=Tabeller!$AJ$4,"L",AO130="","")</f>
        <v/>
      </c>
      <c r="AX130" s="29"/>
      <c r="AY130" s="362" t="str">
        <f t="shared" si="10"/>
        <v/>
      </c>
      <c r="AZ130" s="31" t="str">
        <f>TRIM(IF('3. Förpackningsdata'!R130="","",'3. Förpackningsdata'!R130))</f>
        <v/>
      </c>
      <c r="BA130" s="79" t="str">
        <f>IF(BC130="","",IF('3. Förpackningsdata'!T130="","",'3. Förpackningsdata'!T130))</f>
        <v/>
      </c>
      <c r="BB130" s="87"/>
      <c r="BC130" s="71" t="str">
        <f>IF('3. Förpackningsdata'!U130="","",'3. Förpackningsdata'!U130)</f>
        <v/>
      </c>
      <c r="BD130" s="87"/>
      <c r="BE130" s="87"/>
      <c r="BF130" s="87"/>
      <c r="BG130" s="87"/>
      <c r="BH130" s="87"/>
      <c r="BI130" s="148" t="str" cm="1">
        <f t="array" ref="BI130">_xlfn.IFS(BA130=Tabeller!$AJ$5,"P",BA130=Tabeller!$AJ$4,"L",BA130="","")</f>
        <v/>
      </c>
      <c r="BJ130" s="87"/>
      <c r="BK130" s="194" t="str">
        <f t="shared" si="11"/>
        <v/>
      </c>
      <c r="BL130" s="75" t="str">
        <f>TRIM(IF('3. Förpackningsdata'!V130="","",'3. Förpackningsdata'!V130))</f>
        <v/>
      </c>
    </row>
    <row r="131" spans="1:64" ht="15" x14ac:dyDescent="0.25">
      <c r="A131" s="73">
        <v>127</v>
      </c>
      <c r="B131" s="73" t="str">
        <f>'APH Kategorichef'!H131</f>
        <v>Välj…</v>
      </c>
      <c r="C131" s="73" t="str">
        <f>'APH Kategorichef'!J131</f>
        <v>Välj…</v>
      </c>
      <c r="D131" s="471">
        <f>'APH Kategorichef'!D131</f>
        <v>0</v>
      </c>
      <c r="E131" s="68" t="s">
        <v>184</v>
      </c>
      <c r="F131" s="68"/>
      <c r="G131" s="69">
        <v>1</v>
      </c>
      <c r="H131" s="581">
        <f>IF('APH Kategorichef'!J131=Tabeller!$AH$4,'3. Förpackningsdata'!F131,0)</f>
        <v>0</v>
      </c>
      <c r="I131" s="581">
        <f>'1. Artikeldata Grund'!K131</f>
        <v>0</v>
      </c>
      <c r="J131" s="581">
        <f>'1. Artikeldata Grund'!M131</f>
        <v>0</v>
      </c>
      <c r="K131" s="581">
        <f>'1. Artikeldata Grund'!L131</f>
        <v>0</v>
      </c>
      <c r="L131" s="81"/>
      <c r="M131" s="68" t="s">
        <v>186</v>
      </c>
      <c r="N131" s="69" t="str">
        <f>IF('APH Kategorichef'!W131="","",'APH Kategorichef'!W131)</f>
        <v/>
      </c>
      <c r="O131" s="70" t="s">
        <v>185</v>
      </c>
      <c r="P131" s="473" t="str">
        <f>TRIM('1. Artikeldata Grund'!D131)</f>
        <v/>
      </c>
      <c r="Q131" s="472" t="str">
        <f>IF(S131="","",IF('3. Förpackningsdata'!H131="","",'3. Förpackningsdata'!H131))</f>
        <v/>
      </c>
      <c r="R131" s="35"/>
      <c r="S131" s="28" t="str">
        <f>IF('3. Förpackningsdata'!I131="","",'3. Förpackningsdata'!I131)</f>
        <v/>
      </c>
      <c r="T131" s="26"/>
      <c r="U131" s="26"/>
      <c r="V131" s="26"/>
      <c r="W131" s="26"/>
      <c r="X131" s="26"/>
      <c r="Y131" s="364" t="str" cm="1">
        <f t="array" ref="Y131">IF(AC131&lt;&gt;Tabeller!$AI$4,_xlfn.IFS(Q131=Tabeller!$AI$3,"",Q131=Tabeller!$AL$4,"C",Q131=Tabeller!$AL$5,"L",Q131=Tabeller!$AL$6,"P",Q131="",""),"1")</f>
        <v/>
      </c>
      <c r="Z131" s="29"/>
      <c r="AA131" s="362" t="str">
        <f t="shared" si="8"/>
        <v/>
      </c>
      <c r="AB131" s="31" t="str">
        <f>TRIM(IF('3. Förpackningsdata'!J131="","",'3. Förpackningsdata'!J131))</f>
        <v/>
      </c>
      <c r="AC131" s="77" t="str">
        <f>IF(AE131="","",IF('3. Förpackningsdata'!L131="","",'3. Förpackningsdata'!L131))</f>
        <v/>
      </c>
      <c r="AD131" s="71"/>
      <c r="AE131" s="69" t="str">
        <f>IF('3. Förpackningsdata'!M131="","",'3. Förpackningsdata'!M131)</f>
        <v/>
      </c>
      <c r="AF131" s="81"/>
      <c r="AG131" s="81"/>
      <c r="AH131" s="81"/>
      <c r="AI131" s="81"/>
      <c r="AJ131" s="81"/>
      <c r="AK131" s="364" t="str" cm="1">
        <f t="array" ref="AK131">_xlfn.IFS(AC131=Tabeller!$AI$4,"C",AC131=Tabeller!$AI$5,"L",AC131=Tabeller!$AI$6,"P",AC131="","")</f>
        <v/>
      </c>
      <c r="AL131" s="71"/>
      <c r="AM131" s="363" t="str">
        <f t="shared" si="9"/>
        <v/>
      </c>
      <c r="AN131" s="473" t="str">
        <f>TRIM(IF('3. Förpackningsdata'!N131="","",'3. Förpackningsdata'!N131))</f>
        <v/>
      </c>
      <c r="AO131" s="78" t="str">
        <f>IF(AQ131="","",IF('3. Förpackningsdata'!P131="","",'3. Förpackningsdata'!P131))</f>
        <v/>
      </c>
      <c r="AP131" s="29"/>
      <c r="AQ131" s="28" t="str">
        <f>IF('3. Förpackningsdata'!Q131="","",'3. Förpackningsdata'!Q131)</f>
        <v/>
      </c>
      <c r="AR131" s="26"/>
      <c r="AS131" s="26"/>
      <c r="AT131" s="26"/>
      <c r="AU131" s="26"/>
      <c r="AV131" s="26"/>
      <c r="AW131" s="364" t="str" cm="1">
        <f t="array" ref="AW131">_xlfn.IFS(AO131=Tabeller!$AJ$5,"P",AO131=Tabeller!$AJ$4,"L",AO131="","")</f>
        <v/>
      </c>
      <c r="AX131" s="29"/>
      <c r="AY131" s="362" t="str">
        <f t="shared" si="10"/>
        <v/>
      </c>
      <c r="AZ131" s="31" t="str">
        <f>TRIM(IF('3. Förpackningsdata'!R131="","",'3. Förpackningsdata'!R131))</f>
        <v/>
      </c>
      <c r="BA131" s="79" t="str">
        <f>IF(BC131="","",IF('3. Förpackningsdata'!T131="","",'3. Förpackningsdata'!T131))</f>
        <v/>
      </c>
      <c r="BB131" s="87"/>
      <c r="BC131" s="71" t="str">
        <f>IF('3. Förpackningsdata'!U131="","",'3. Förpackningsdata'!U131)</f>
        <v/>
      </c>
      <c r="BD131" s="87"/>
      <c r="BE131" s="87"/>
      <c r="BF131" s="87"/>
      <c r="BG131" s="87"/>
      <c r="BH131" s="87"/>
      <c r="BI131" s="148" t="str" cm="1">
        <f t="array" ref="BI131">_xlfn.IFS(BA131=Tabeller!$AJ$5,"P",BA131=Tabeller!$AJ$4,"L",BA131="","")</f>
        <v/>
      </c>
      <c r="BJ131" s="87"/>
      <c r="BK131" s="194" t="str">
        <f t="shared" si="11"/>
        <v/>
      </c>
      <c r="BL131" s="75" t="str">
        <f>TRIM(IF('3. Förpackningsdata'!V131="","",'3. Förpackningsdata'!V131))</f>
        <v/>
      </c>
    </row>
    <row r="132" spans="1:64" ht="15" x14ac:dyDescent="0.25">
      <c r="A132" s="73">
        <v>128</v>
      </c>
      <c r="B132" s="73" t="str">
        <f>'APH Kategorichef'!H132</f>
        <v>Välj…</v>
      </c>
      <c r="C132" s="73" t="str">
        <f>'APH Kategorichef'!J132</f>
        <v>Välj…</v>
      </c>
      <c r="D132" s="471">
        <f>'APH Kategorichef'!D132</f>
        <v>0</v>
      </c>
      <c r="E132" s="68" t="s">
        <v>184</v>
      </c>
      <c r="F132" s="68"/>
      <c r="G132" s="69">
        <v>1</v>
      </c>
      <c r="H132" s="581">
        <f>IF('APH Kategorichef'!J132=Tabeller!$AH$4,'3. Förpackningsdata'!F132,0)</f>
        <v>0</v>
      </c>
      <c r="I132" s="581">
        <f>'1. Artikeldata Grund'!K132</f>
        <v>0</v>
      </c>
      <c r="J132" s="581">
        <f>'1. Artikeldata Grund'!M132</f>
        <v>0</v>
      </c>
      <c r="K132" s="581">
        <f>'1. Artikeldata Grund'!L132</f>
        <v>0</v>
      </c>
      <c r="L132" s="81"/>
      <c r="M132" s="68" t="s">
        <v>186</v>
      </c>
      <c r="N132" s="69" t="str">
        <f>IF('APH Kategorichef'!W132="","",'APH Kategorichef'!W132)</f>
        <v/>
      </c>
      <c r="O132" s="70" t="s">
        <v>185</v>
      </c>
      <c r="P132" s="473" t="str">
        <f>TRIM('1. Artikeldata Grund'!D132)</f>
        <v/>
      </c>
      <c r="Q132" s="472" t="str">
        <f>IF(S132="","",IF('3. Förpackningsdata'!H132="","",'3. Förpackningsdata'!H132))</f>
        <v/>
      </c>
      <c r="R132" s="35"/>
      <c r="S132" s="28" t="str">
        <f>IF('3. Förpackningsdata'!I132="","",'3. Förpackningsdata'!I132)</f>
        <v/>
      </c>
      <c r="T132" s="26"/>
      <c r="U132" s="26"/>
      <c r="V132" s="26"/>
      <c r="W132" s="26"/>
      <c r="X132" s="26"/>
      <c r="Y132" s="364" t="str" cm="1">
        <f t="array" ref="Y132">IF(AC132&lt;&gt;Tabeller!$AI$4,_xlfn.IFS(Q132=Tabeller!$AI$3,"",Q132=Tabeller!$AL$4,"C",Q132=Tabeller!$AL$5,"L",Q132=Tabeller!$AL$6,"P",Q132="",""),"1")</f>
        <v/>
      </c>
      <c r="Z132" s="29"/>
      <c r="AA132" s="362" t="str">
        <f t="shared" si="8"/>
        <v/>
      </c>
      <c r="AB132" s="31" t="str">
        <f>TRIM(IF('3. Förpackningsdata'!J132="","",'3. Förpackningsdata'!J132))</f>
        <v/>
      </c>
      <c r="AC132" s="77" t="str">
        <f>IF(AE132="","",IF('3. Förpackningsdata'!L132="","",'3. Förpackningsdata'!L132))</f>
        <v/>
      </c>
      <c r="AD132" s="71"/>
      <c r="AE132" s="69" t="str">
        <f>IF('3. Förpackningsdata'!M132="","",'3. Förpackningsdata'!M132)</f>
        <v/>
      </c>
      <c r="AF132" s="81"/>
      <c r="AG132" s="81"/>
      <c r="AH132" s="81"/>
      <c r="AI132" s="81"/>
      <c r="AJ132" s="81"/>
      <c r="AK132" s="364" t="str" cm="1">
        <f t="array" ref="AK132">_xlfn.IFS(AC132=Tabeller!$AI$4,"C",AC132=Tabeller!$AI$5,"L",AC132=Tabeller!$AI$6,"P",AC132="","")</f>
        <v/>
      </c>
      <c r="AL132" s="71"/>
      <c r="AM132" s="363" t="str">
        <f t="shared" si="9"/>
        <v/>
      </c>
      <c r="AN132" s="473" t="str">
        <f>TRIM(IF('3. Förpackningsdata'!N132="","",'3. Förpackningsdata'!N132))</f>
        <v/>
      </c>
      <c r="AO132" s="78" t="str">
        <f>IF(AQ132="","",IF('3. Förpackningsdata'!P132="","",'3. Förpackningsdata'!P132))</f>
        <v/>
      </c>
      <c r="AP132" s="29"/>
      <c r="AQ132" s="28" t="str">
        <f>IF('3. Förpackningsdata'!Q132="","",'3. Förpackningsdata'!Q132)</f>
        <v/>
      </c>
      <c r="AR132" s="26"/>
      <c r="AS132" s="26"/>
      <c r="AT132" s="26"/>
      <c r="AU132" s="26"/>
      <c r="AV132" s="26"/>
      <c r="AW132" s="364" t="str" cm="1">
        <f t="array" ref="AW132">_xlfn.IFS(AO132=Tabeller!$AJ$5,"P",AO132=Tabeller!$AJ$4,"L",AO132="","")</f>
        <v/>
      </c>
      <c r="AX132" s="29"/>
      <c r="AY132" s="362" t="str">
        <f t="shared" si="10"/>
        <v/>
      </c>
      <c r="AZ132" s="31" t="str">
        <f>TRIM(IF('3. Förpackningsdata'!R132="","",'3. Förpackningsdata'!R132))</f>
        <v/>
      </c>
      <c r="BA132" s="79" t="str">
        <f>IF(BC132="","",IF('3. Förpackningsdata'!T132="","",'3. Förpackningsdata'!T132))</f>
        <v/>
      </c>
      <c r="BB132" s="87"/>
      <c r="BC132" s="71" t="str">
        <f>IF('3. Förpackningsdata'!U132="","",'3. Förpackningsdata'!U132)</f>
        <v/>
      </c>
      <c r="BD132" s="87"/>
      <c r="BE132" s="87"/>
      <c r="BF132" s="87"/>
      <c r="BG132" s="87"/>
      <c r="BH132" s="87"/>
      <c r="BI132" s="148" t="str" cm="1">
        <f t="array" ref="BI132">_xlfn.IFS(BA132=Tabeller!$AJ$5,"P",BA132=Tabeller!$AJ$4,"L",BA132="","")</f>
        <v/>
      </c>
      <c r="BJ132" s="87"/>
      <c r="BK132" s="194" t="str">
        <f t="shared" si="11"/>
        <v/>
      </c>
      <c r="BL132" s="75" t="str">
        <f>TRIM(IF('3. Förpackningsdata'!V132="","",'3. Förpackningsdata'!V132))</f>
        <v/>
      </c>
    </row>
    <row r="133" spans="1:64" ht="15" x14ac:dyDescent="0.25">
      <c r="A133" s="73">
        <v>129</v>
      </c>
      <c r="B133" s="73" t="str">
        <f>'APH Kategorichef'!H133</f>
        <v>Välj…</v>
      </c>
      <c r="C133" s="73" t="str">
        <f>'APH Kategorichef'!J133</f>
        <v>Välj…</v>
      </c>
      <c r="D133" s="471">
        <f>'APH Kategorichef'!D133</f>
        <v>0</v>
      </c>
      <c r="E133" s="68" t="s">
        <v>184</v>
      </c>
      <c r="F133" s="68"/>
      <c r="G133" s="69">
        <v>1</v>
      </c>
      <c r="H133" s="581">
        <f>IF('APH Kategorichef'!J133=Tabeller!$AH$4,'3. Förpackningsdata'!F133,0)</f>
        <v>0</v>
      </c>
      <c r="I133" s="581">
        <f>'1. Artikeldata Grund'!K133</f>
        <v>0</v>
      </c>
      <c r="J133" s="581">
        <f>'1. Artikeldata Grund'!M133</f>
        <v>0</v>
      </c>
      <c r="K133" s="581">
        <f>'1. Artikeldata Grund'!L133</f>
        <v>0</v>
      </c>
      <c r="L133" s="81"/>
      <c r="M133" s="68" t="s">
        <v>186</v>
      </c>
      <c r="N133" s="69" t="str">
        <f>IF('APH Kategorichef'!W133="","",'APH Kategorichef'!W133)</f>
        <v/>
      </c>
      <c r="O133" s="70" t="s">
        <v>185</v>
      </c>
      <c r="P133" s="473" t="str">
        <f>TRIM('1. Artikeldata Grund'!D133)</f>
        <v/>
      </c>
      <c r="Q133" s="472" t="str">
        <f>IF(S133="","",IF('3. Förpackningsdata'!H133="","",'3. Förpackningsdata'!H133))</f>
        <v/>
      </c>
      <c r="R133" s="35"/>
      <c r="S133" s="28" t="str">
        <f>IF('3. Förpackningsdata'!I133="","",'3. Förpackningsdata'!I133)</f>
        <v/>
      </c>
      <c r="T133" s="26"/>
      <c r="U133" s="26"/>
      <c r="V133" s="26"/>
      <c r="W133" s="26"/>
      <c r="X133" s="26"/>
      <c r="Y133" s="364" t="str" cm="1">
        <f t="array" ref="Y133">IF(AC133&lt;&gt;Tabeller!$AI$4,_xlfn.IFS(Q133=Tabeller!$AI$3,"",Q133=Tabeller!$AL$4,"C",Q133=Tabeller!$AL$5,"L",Q133=Tabeller!$AL$6,"P",Q133="",""),"1")</f>
        <v/>
      </c>
      <c r="Z133" s="29"/>
      <c r="AA133" s="362" t="str">
        <f t="shared" si="8"/>
        <v/>
      </c>
      <c r="AB133" s="31" t="str">
        <f>TRIM(IF('3. Förpackningsdata'!J133="","",'3. Förpackningsdata'!J133))</f>
        <v/>
      </c>
      <c r="AC133" s="77" t="str">
        <f>IF(AE133="","",IF('3. Förpackningsdata'!L133="","",'3. Förpackningsdata'!L133))</f>
        <v/>
      </c>
      <c r="AD133" s="71"/>
      <c r="AE133" s="69" t="str">
        <f>IF('3. Förpackningsdata'!M133="","",'3. Förpackningsdata'!M133)</f>
        <v/>
      </c>
      <c r="AF133" s="81"/>
      <c r="AG133" s="81"/>
      <c r="AH133" s="81"/>
      <c r="AI133" s="81"/>
      <c r="AJ133" s="81"/>
      <c r="AK133" s="364" t="str" cm="1">
        <f t="array" ref="AK133">_xlfn.IFS(AC133=Tabeller!$AI$4,"C",AC133=Tabeller!$AI$5,"L",AC133=Tabeller!$AI$6,"P",AC133="","")</f>
        <v/>
      </c>
      <c r="AL133" s="71"/>
      <c r="AM133" s="363" t="str">
        <f t="shared" si="9"/>
        <v/>
      </c>
      <c r="AN133" s="473" t="str">
        <f>TRIM(IF('3. Förpackningsdata'!N133="","",'3. Förpackningsdata'!N133))</f>
        <v/>
      </c>
      <c r="AO133" s="78" t="str">
        <f>IF(AQ133="","",IF('3. Förpackningsdata'!P133="","",'3. Förpackningsdata'!P133))</f>
        <v/>
      </c>
      <c r="AP133" s="29"/>
      <c r="AQ133" s="28" t="str">
        <f>IF('3. Förpackningsdata'!Q133="","",'3. Förpackningsdata'!Q133)</f>
        <v/>
      </c>
      <c r="AR133" s="26"/>
      <c r="AS133" s="26"/>
      <c r="AT133" s="26"/>
      <c r="AU133" s="26"/>
      <c r="AV133" s="26"/>
      <c r="AW133" s="364" t="str" cm="1">
        <f t="array" ref="AW133">_xlfn.IFS(AO133=Tabeller!$AJ$5,"P",AO133=Tabeller!$AJ$4,"L",AO133="","")</f>
        <v/>
      </c>
      <c r="AX133" s="29"/>
      <c r="AY133" s="362" t="str">
        <f t="shared" si="10"/>
        <v/>
      </c>
      <c r="AZ133" s="31" t="str">
        <f>TRIM(IF('3. Förpackningsdata'!R133="","",'3. Förpackningsdata'!R133))</f>
        <v/>
      </c>
      <c r="BA133" s="79" t="str">
        <f>IF(BC133="","",IF('3. Förpackningsdata'!T133="","",'3. Förpackningsdata'!T133))</f>
        <v/>
      </c>
      <c r="BB133" s="87"/>
      <c r="BC133" s="71" t="str">
        <f>IF('3. Förpackningsdata'!U133="","",'3. Förpackningsdata'!U133)</f>
        <v/>
      </c>
      <c r="BD133" s="87"/>
      <c r="BE133" s="87"/>
      <c r="BF133" s="87"/>
      <c r="BG133" s="87"/>
      <c r="BH133" s="87"/>
      <c r="BI133" s="148" t="str" cm="1">
        <f t="array" ref="BI133">_xlfn.IFS(BA133=Tabeller!$AJ$5,"P",BA133=Tabeller!$AJ$4,"L",BA133="","")</f>
        <v/>
      </c>
      <c r="BJ133" s="87"/>
      <c r="BK133" s="194" t="str">
        <f t="shared" si="11"/>
        <v/>
      </c>
      <c r="BL133" s="75" t="str">
        <f>TRIM(IF('3. Förpackningsdata'!V133="","",'3. Förpackningsdata'!V133))</f>
        <v/>
      </c>
    </row>
    <row r="134" spans="1:64" ht="15" x14ac:dyDescent="0.25">
      <c r="A134" s="73">
        <v>130</v>
      </c>
      <c r="B134" s="73" t="str">
        <f>'APH Kategorichef'!H134</f>
        <v>Välj…</v>
      </c>
      <c r="C134" s="73" t="str">
        <f>'APH Kategorichef'!J134</f>
        <v>Välj…</v>
      </c>
      <c r="D134" s="471">
        <f>'APH Kategorichef'!D134</f>
        <v>0</v>
      </c>
      <c r="E134" s="68" t="s">
        <v>184</v>
      </c>
      <c r="F134" s="68"/>
      <c r="G134" s="69">
        <v>1</v>
      </c>
      <c r="H134" s="581">
        <f>IF('APH Kategorichef'!J134=Tabeller!$AH$4,'3. Förpackningsdata'!F134,0)</f>
        <v>0</v>
      </c>
      <c r="I134" s="581">
        <f>'1. Artikeldata Grund'!K134</f>
        <v>0</v>
      </c>
      <c r="J134" s="581">
        <f>'1. Artikeldata Grund'!M134</f>
        <v>0</v>
      </c>
      <c r="K134" s="581">
        <f>'1. Artikeldata Grund'!L134</f>
        <v>0</v>
      </c>
      <c r="L134" s="81"/>
      <c r="M134" s="68" t="s">
        <v>186</v>
      </c>
      <c r="N134" s="69" t="str">
        <f>IF('APH Kategorichef'!W134="","",'APH Kategorichef'!W134)</f>
        <v/>
      </c>
      <c r="O134" s="70" t="s">
        <v>185</v>
      </c>
      <c r="P134" s="473" t="str">
        <f>TRIM('1. Artikeldata Grund'!D134)</f>
        <v/>
      </c>
      <c r="Q134" s="472" t="str">
        <f>IF(S134="","",IF('3. Förpackningsdata'!H134="","",'3. Förpackningsdata'!H134))</f>
        <v/>
      </c>
      <c r="R134" s="35"/>
      <c r="S134" s="28" t="str">
        <f>IF('3. Förpackningsdata'!I134="","",'3. Förpackningsdata'!I134)</f>
        <v/>
      </c>
      <c r="T134" s="26"/>
      <c r="U134" s="26"/>
      <c r="V134" s="26"/>
      <c r="W134" s="26"/>
      <c r="X134" s="26"/>
      <c r="Y134" s="364" t="str" cm="1">
        <f t="array" ref="Y134">IF(AC134&lt;&gt;Tabeller!$AI$4,_xlfn.IFS(Q134=Tabeller!$AI$3,"",Q134=Tabeller!$AL$4,"C",Q134=Tabeller!$AL$5,"L",Q134=Tabeller!$AL$6,"P",Q134="",""),"1")</f>
        <v/>
      </c>
      <c r="Z134" s="29"/>
      <c r="AA134" s="362" t="str">
        <f t="shared" si="8"/>
        <v/>
      </c>
      <c r="AB134" s="31" t="str">
        <f>TRIM(IF('3. Förpackningsdata'!J134="","",'3. Förpackningsdata'!J134))</f>
        <v/>
      </c>
      <c r="AC134" s="77" t="str">
        <f>IF(AE134="","",IF('3. Förpackningsdata'!L134="","",'3. Förpackningsdata'!L134))</f>
        <v/>
      </c>
      <c r="AD134" s="71"/>
      <c r="AE134" s="69" t="str">
        <f>IF('3. Förpackningsdata'!M134="","",'3. Förpackningsdata'!M134)</f>
        <v/>
      </c>
      <c r="AF134" s="81"/>
      <c r="AG134" s="81"/>
      <c r="AH134" s="81"/>
      <c r="AI134" s="81"/>
      <c r="AJ134" s="81"/>
      <c r="AK134" s="364" t="str" cm="1">
        <f t="array" ref="AK134">_xlfn.IFS(AC134=Tabeller!$AI$4,"C",AC134=Tabeller!$AI$5,"L",AC134=Tabeller!$AI$6,"P",AC134="","")</f>
        <v/>
      </c>
      <c r="AL134" s="71"/>
      <c r="AM134" s="363" t="str">
        <f t="shared" si="9"/>
        <v/>
      </c>
      <c r="AN134" s="473" t="str">
        <f>TRIM(IF('3. Förpackningsdata'!N134="","",'3. Förpackningsdata'!N134))</f>
        <v/>
      </c>
      <c r="AO134" s="78" t="str">
        <f>IF(AQ134="","",IF('3. Förpackningsdata'!P134="","",'3. Förpackningsdata'!P134))</f>
        <v/>
      </c>
      <c r="AP134" s="29"/>
      <c r="AQ134" s="28" t="str">
        <f>IF('3. Förpackningsdata'!Q134="","",'3. Förpackningsdata'!Q134)</f>
        <v/>
      </c>
      <c r="AR134" s="26"/>
      <c r="AS134" s="26"/>
      <c r="AT134" s="26"/>
      <c r="AU134" s="26"/>
      <c r="AV134" s="26"/>
      <c r="AW134" s="364" t="str" cm="1">
        <f t="array" ref="AW134">_xlfn.IFS(AO134=Tabeller!$AJ$5,"P",AO134=Tabeller!$AJ$4,"L",AO134="","")</f>
        <v/>
      </c>
      <c r="AX134" s="29"/>
      <c r="AY134" s="362" t="str">
        <f t="shared" si="10"/>
        <v/>
      </c>
      <c r="AZ134" s="31" t="str">
        <f>TRIM(IF('3. Förpackningsdata'!R134="","",'3. Förpackningsdata'!R134))</f>
        <v/>
      </c>
      <c r="BA134" s="79" t="str">
        <f>IF(BC134="","",IF('3. Förpackningsdata'!T134="","",'3. Förpackningsdata'!T134))</f>
        <v/>
      </c>
      <c r="BB134" s="87"/>
      <c r="BC134" s="71" t="str">
        <f>IF('3. Förpackningsdata'!U134="","",'3. Förpackningsdata'!U134)</f>
        <v/>
      </c>
      <c r="BD134" s="87"/>
      <c r="BE134" s="87"/>
      <c r="BF134" s="87"/>
      <c r="BG134" s="87"/>
      <c r="BH134" s="87"/>
      <c r="BI134" s="148" t="str" cm="1">
        <f t="array" ref="BI134">_xlfn.IFS(BA134=Tabeller!$AJ$5,"P",BA134=Tabeller!$AJ$4,"L",BA134="","")</f>
        <v/>
      </c>
      <c r="BJ134" s="87"/>
      <c r="BK134" s="194" t="str">
        <f t="shared" si="11"/>
        <v/>
      </c>
      <c r="BL134" s="75" t="str">
        <f>TRIM(IF('3. Förpackningsdata'!V134="","",'3. Förpackningsdata'!V134))</f>
        <v/>
      </c>
    </row>
    <row r="135" spans="1:64" ht="15" x14ac:dyDescent="0.25">
      <c r="A135" s="73">
        <v>131</v>
      </c>
      <c r="B135" s="73" t="str">
        <f>'APH Kategorichef'!H135</f>
        <v>Välj…</v>
      </c>
      <c r="C135" s="73" t="str">
        <f>'APH Kategorichef'!J135</f>
        <v>Välj…</v>
      </c>
      <c r="D135" s="471">
        <f>'APH Kategorichef'!D135</f>
        <v>0</v>
      </c>
      <c r="E135" s="68" t="s">
        <v>184</v>
      </c>
      <c r="F135" s="68"/>
      <c r="G135" s="69">
        <v>1</v>
      </c>
      <c r="H135" s="581">
        <f>IF('APH Kategorichef'!J135=Tabeller!$AH$4,'3. Förpackningsdata'!F135,0)</f>
        <v>0</v>
      </c>
      <c r="I135" s="581">
        <f>'1. Artikeldata Grund'!K135</f>
        <v>0</v>
      </c>
      <c r="J135" s="581">
        <f>'1. Artikeldata Grund'!M135</f>
        <v>0</v>
      </c>
      <c r="K135" s="581">
        <f>'1. Artikeldata Grund'!L135</f>
        <v>0</v>
      </c>
      <c r="L135" s="81"/>
      <c r="M135" s="68" t="s">
        <v>186</v>
      </c>
      <c r="N135" s="69" t="str">
        <f>IF('APH Kategorichef'!W135="","",'APH Kategorichef'!W135)</f>
        <v/>
      </c>
      <c r="O135" s="70" t="s">
        <v>185</v>
      </c>
      <c r="P135" s="473" t="str">
        <f>TRIM('1. Artikeldata Grund'!D135)</f>
        <v/>
      </c>
      <c r="Q135" s="472" t="str">
        <f>IF(S135="","",IF('3. Förpackningsdata'!H135="","",'3. Förpackningsdata'!H135))</f>
        <v/>
      </c>
      <c r="R135" s="35"/>
      <c r="S135" s="28" t="str">
        <f>IF('3. Förpackningsdata'!I135="","",'3. Förpackningsdata'!I135)</f>
        <v/>
      </c>
      <c r="T135" s="26"/>
      <c r="U135" s="26"/>
      <c r="V135" s="26"/>
      <c r="W135" s="26"/>
      <c r="X135" s="26"/>
      <c r="Y135" s="364" t="str" cm="1">
        <f t="array" ref="Y135">IF(AC135&lt;&gt;Tabeller!$AI$4,_xlfn.IFS(Q135=Tabeller!$AI$3,"",Q135=Tabeller!$AL$4,"C",Q135=Tabeller!$AL$5,"L",Q135=Tabeller!$AL$6,"P",Q135="",""),"1")</f>
        <v/>
      </c>
      <c r="Z135" s="29"/>
      <c r="AA135" s="362" t="str">
        <f t="shared" si="8"/>
        <v/>
      </c>
      <c r="AB135" s="31" t="str">
        <f>TRIM(IF('3. Förpackningsdata'!J135="","",'3. Förpackningsdata'!J135))</f>
        <v/>
      </c>
      <c r="AC135" s="77" t="str">
        <f>IF(AE135="","",IF('3. Förpackningsdata'!L135="","",'3. Förpackningsdata'!L135))</f>
        <v/>
      </c>
      <c r="AD135" s="71"/>
      <c r="AE135" s="69" t="str">
        <f>IF('3. Förpackningsdata'!M135="","",'3. Förpackningsdata'!M135)</f>
        <v/>
      </c>
      <c r="AF135" s="81"/>
      <c r="AG135" s="81"/>
      <c r="AH135" s="81"/>
      <c r="AI135" s="81"/>
      <c r="AJ135" s="81"/>
      <c r="AK135" s="364" t="str" cm="1">
        <f t="array" ref="AK135">_xlfn.IFS(AC135=Tabeller!$AI$4,"C",AC135=Tabeller!$AI$5,"L",AC135=Tabeller!$AI$6,"P",AC135="","")</f>
        <v/>
      </c>
      <c r="AL135" s="71"/>
      <c r="AM135" s="363" t="str">
        <f t="shared" si="9"/>
        <v/>
      </c>
      <c r="AN135" s="473" t="str">
        <f>TRIM(IF('3. Förpackningsdata'!N135="","",'3. Förpackningsdata'!N135))</f>
        <v/>
      </c>
      <c r="AO135" s="78" t="str">
        <f>IF(AQ135="","",IF('3. Förpackningsdata'!P135="","",'3. Förpackningsdata'!P135))</f>
        <v/>
      </c>
      <c r="AP135" s="29"/>
      <c r="AQ135" s="28" t="str">
        <f>IF('3. Förpackningsdata'!Q135="","",'3. Förpackningsdata'!Q135)</f>
        <v/>
      </c>
      <c r="AR135" s="26"/>
      <c r="AS135" s="26"/>
      <c r="AT135" s="26"/>
      <c r="AU135" s="26"/>
      <c r="AV135" s="26"/>
      <c r="AW135" s="364" t="str" cm="1">
        <f t="array" ref="AW135">_xlfn.IFS(AO135=Tabeller!$AJ$5,"P",AO135=Tabeller!$AJ$4,"L",AO135="","")</f>
        <v/>
      </c>
      <c r="AX135" s="29"/>
      <c r="AY135" s="362" t="str">
        <f t="shared" si="10"/>
        <v/>
      </c>
      <c r="AZ135" s="31" t="str">
        <f>TRIM(IF('3. Förpackningsdata'!R135="","",'3. Förpackningsdata'!R135))</f>
        <v/>
      </c>
      <c r="BA135" s="79" t="str">
        <f>IF(BC135="","",IF('3. Förpackningsdata'!T135="","",'3. Förpackningsdata'!T135))</f>
        <v/>
      </c>
      <c r="BB135" s="87"/>
      <c r="BC135" s="71" t="str">
        <f>IF('3. Förpackningsdata'!U135="","",'3. Förpackningsdata'!U135)</f>
        <v/>
      </c>
      <c r="BD135" s="87"/>
      <c r="BE135" s="87"/>
      <c r="BF135" s="87"/>
      <c r="BG135" s="87"/>
      <c r="BH135" s="87"/>
      <c r="BI135" s="148" t="str" cm="1">
        <f t="array" ref="BI135">_xlfn.IFS(BA135=Tabeller!$AJ$5,"P",BA135=Tabeller!$AJ$4,"L",BA135="","")</f>
        <v/>
      </c>
      <c r="BJ135" s="87"/>
      <c r="BK135" s="194" t="str">
        <f t="shared" si="11"/>
        <v/>
      </c>
      <c r="BL135" s="75" t="str">
        <f>TRIM(IF('3. Förpackningsdata'!V135="","",'3. Förpackningsdata'!V135))</f>
        <v/>
      </c>
    </row>
    <row r="136" spans="1:64" ht="15" x14ac:dyDescent="0.25">
      <c r="A136" s="73">
        <v>132</v>
      </c>
      <c r="B136" s="73" t="str">
        <f>'APH Kategorichef'!H136</f>
        <v>Välj…</v>
      </c>
      <c r="C136" s="73" t="str">
        <f>'APH Kategorichef'!J136</f>
        <v>Välj…</v>
      </c>
      <c r="D136" s="471">
        <f>'APH Kategorichef'!D136</f>
        <v>0</v>
      </c>
      <c r="E136" s="68" t="s">
        <v>184</v>
      </c>
      <c r="F136" s="68"/>
      <c r="G136" s="69">
        <v>1</v>
      </c>
      <c r="H136" s="581">
        <f>IF('APH Kategorichef'!J136=Tabeller!$AH$4,'3. Förpackningsdata'!F136,0)</f>
        <v>0</v>
      </c>
      <c r="I136" s="581">
        <f>'1. Artikeldata Grund'!K136</f>
        <v>0</v>
      </c>
      <c r="J136" s="581">
        <f>'1. Artikeldata Grund'!M136</f>
        <v>0</v>
      </c>
      <c r="K136" s="581">
        <f>'1. Artikeldata Grund'!L136</f>
        <v>0</v>
      </c>
      <c r="L136" s="81"/>
      <c r="M136" s="68" t="s">
        <v>186</v>
      </c>
      <c r="N136" s="69" t="str">
        <f>IF('APH Kategorichef'!W136="","",'APH Kategorichef'!W136)</f>
        <v/>
      </c>
      <c r="O136" s="70" t="s">
        <v>185</v>
      </c>
      <c r="P136" s="473" t="str">
        <f>TRIM('1. Artikeldata Grund'!D136)</f>
        <v/>
      </c>
      <c r="Q136" s="472" t="str">
        <f>IF(S136="","",IF('3. Förpackningsdata'!H136="","",'3. Förpackningsdata'!H136))</f>
        <v/>
      </c>
      <c r="R136" s="35"/>
      <c r="S136" s="28" t="str">
        <f>IF('3. Förpackningsdata'!I136="","",'3. Förpackningsdata'!I136)</f>
        <v/>
      </c>
      <c r="T136" s="26"/>
      <c r="U136" s="26"/>
      <c r="V136" s="26"/>
      <c r="W136" s="26"/>
      <c r="X136" s="26"/>
      <c r="Y136" s="364" t="str" cm="1">
        <f t="array" ref="Y136">IF(AC136&lt;&gt;Tabeller!$AI$4,_xlfn.IFS(Q136=Tabeller!$AI$3,"",Q136=Tabeller!$AL$4,"C",Q136=Tabeller!$AL$5,"L",Q136=Tabeller!$AL$6,"P",Q136="",""),"1")</f>
        <v/>
      </c>
      <c r="Z136" s="29"/>
      <c r="AA136" s="362" t="str">
        <f t="shared" si="8"/>
        <v/>
      </c>
      <c r="AB136" s="31" t="str">
        <f>TRIM(IF('3. Förpackningsdata'!J136="","",'3. Förpackningsdata'!J136))</f>
        <v/>
      </c>
      <c r="AC136" s="77" t="str">
        <f>IF(AE136="","",IF('3. Förpackningsdata'!L136="","",'3. Förpackningsdata'!L136))</f>
        <v/>
      </c>
      <c r="AD136" s="71"/>
      <c r="AE136" s="69" t="str">
        <f>IF('3. Förpackningsdata'!M136="","",'3. Förpackningsdata'!M136)</f>
        <v/>
      </c>
      <c r="AF136" s="81"/>
      <c r="AG136" s="81"/>
      <c r="AH136" s="81"/>
      <c r="AI136" s="81"/>
      <c r="AJ136" s="81"/>
      <c r="AK136" s="364" t="str" cm="1">
        <f t="array" ref="AK136">_xlfn.IFS(AC136=Tabeller!$AI$4,"C",AC136=Tabeller!$AI$5,"L",AC136=Tabeller!$AI$6,"P",AC136="","")</f>
        <v/>
      </c>
      <c r="AL136" s="71"/>
      <c r="AM136" s="363" t="str">
        <f t="shared" si="9"/>
        <v/>
      </c>
      <c r="AN136" s="473" t="str">
        <f>TRIM(IF('3. Förpackningsdata'!N136="","",'3. Förpackningsdata'!N136))</f>
        <v/>
      </c>
      <c r="AO136" s="78" t="str">
        <f>IF(AQ136="","",IF('3. Förpackningsdata'!P136="","",'3. Förpackningsdata'!P136))</f>
        <v/>
      </c>
      <c r="AP136" s="29"/>
      <c r="AQ136" s="28" t="str">
        <f>IF('3. Förpackningsdata'!Q136="","",'3. Förpackningsdata'!Q136)</f>
        <v/>
      </c>
      <c r="AR136" s="26"/>
      <c r="AS136" s="26"/>
      <c r="AT136" s="26"/>
      <c r="AU136" s="26"/>
      <c r="AV136" s="26"/>
      <c r="AW136" s="364" t="str" cm="1">
        <f t="array" ref="AW136">_xlfn.IFS(AO136=Tabeller!$AJ$5,"P",AO136=Tabeller!$AJ$4,"L",AO136="","")</f>
        <v/>
      </c>
      <c r="AX136" s="29"/>
      <c r="AY136" s="362" t="str">
        <f t="shared" si="10"/>
        <v/>
      </c>
      <c r="AZ136" s="31" t="str">
        <f>TRIM(IF('3. Förpackningsdata'!R136="","",'3. Förpackningsdata'!R136))</f>
        <v/>
      </c>
      <c r="BA136" s="79" t="str">
        <f>IF(BC136="","",IF('3. Förpackningsdata'!T136="","",'3. Förpackningsdata'!T136))</f>
        <v/>
      </c>
      <c r="BB136" s="87"/>
      <c r="BC136" s="71" t="str">
        <f>IF('3. Förpackningsdata'!U136="","",'3. Förpackningsdata'!U136)</f>
        <v/>
      </c>
      <c r="BD136" s="87"/>
      <c r="BE136" s="87"/>
      <c r="BF136" s="87"/>
      <c r="BG136" s="87"/>
      <c r="BH136" s="87"/>
      <c r="BI136" s="148" t="str" cm="1">
        <f t="array" ref="BI136">_xlfn.IFS(BA136=Tabeller!$AJ$5,"P",BA136=Tabeller!$AJ$4,"L",BA136="","")</f>
        <v/>
      </c>
      <c r="BJ136" s="87"/>
      <c r="BK136" s="194" t="str">
        <f t="shared" si="11"/>
        <v/>
      </c>
      <c r="BL136" s="75" t="str">
        <f>TRIM(IF('3. Förpackningsdata'!V136="","",'3. Förpackningsdata'!V136))</f>
        <v/>
      </c>
    </row>
    <row r="137" spans="1:64" ht="15" x14ac:dyDescent="0.25">
      <c r="A137" s="73">
        <v>133</v>
      </c>
      <c r="B137" s="73" t="str">
        <f>'APH Kategorichef'!H137</f>
        <v>Välj…</v>
      </c>
      <c r="C137" s="73" t="str">
        <f>'APH Kategorichef'!J137</f>
        <v>Välj…</v>
      </c>
      <c r="D137" s="471">
        <f>'APH Kategorichef'!D137</f>
        <v>0</v>
      </c>
      <c r="E137" s="68" t="s">
        <v>184</v>
      </c>
      <c r="F137" s="68"/>
      <c r="G137" s="69">
        <v>1</v>
      </c>
      <c r="H137" s="581">
        <f>IF('APH Kategorichef'!J137=Tabeller!$AH$4,'3. Förpackningsdata'!F137,0)</f>
        <v>0</v>
      </c>
      <c r="I137" s="581">
        <f>'1. Artikeldata Grund'!K137</f>
        <v>0</v>
      </c>
      <c r="J137" s="581">
        <f>'1. Artikeldata Grund'!M137</f>
        <v>0</v>
      </c>
      <c r="K137" s="581">
        <f>'1. Artikeldata Grund'!L137</f>
        <v>0</v>
      </c>
      <c r="L137" s="81"/>
      <c r="M137" s="68" t="s">
        <v>186</v>
      </c>
      <c r="N137" s="69" t="str">
        <f>IF('APH Kategorichef'!W137="","",'APH Kategorichef'!W137)</f>
        <v/>
      </c>
      <c r="O137" s="70" t="s">
        <v>185</v>
      </c>
      <c r="P137" s="473" t="str">
        <f>TRIM('1. Artikeldata Grund'!D137)</f>
        <v/>
      </c>
      <c r="Q137" s="472" t="str">
        <f>IF(S137="","",IF('3. Förpackningsdata'!H137="","",'3. Förpackningsdata'!H137))</f>
        <v/>
      </c>
      <c r="R137" s="35"/>
      <c r="S137" s="28" t="str">
        <f>IF('3. Förpackningsdata'!I137="","",'3. Förpackningsdata'!I137)</f>
        <v/>
      </c>
      <c r="T137" s="26"/>
      <c r="U137" s="26"/>
      <c r="V137" s="26"/>
      <c r="W137" s="26"/>
      <c r="X137" s="26"/>
      <c r="Y137" s="364" t="str" cm="1">
        <f t="array" ref="Y137">IF(AC137&lt;&gt;Tabeller!$AI$4,_xlfn.IFS(Q137=Tabeller!$AI$3,"",Q137=Tabeller!$AL$4,"C",Q137=Tabeller!$AL$5,"L",Q137=Tabeller!$AL$6,"P",Q137="",""),"1")</f>
        <v/>
      </c>
      <c r="Z137" s="29"/>
      <c r="AA137" s="362" t="str">
        <f t="shared" si="8"/>
        <v/>
      </c>
      <c r="AB137" s="31" t="str">
        <f>TRIM(IF('3. Förpackningsdata'!J137="","",'3. Förpackningsdata'!J137))</f>
        <v/>
      </c>
      <c r="AC137" s="77" t="str">
        <f>IF(AE137="","",IF('3. Förpackningsdata'!L137="","",'3. Förpackningsdata'!L137))</f>
        <v/>
      </c>
      <c r="AD137" s="71"/>
      <c r="AE137" s="69" t="str">
        <f>IF('3. Förpackningsdata'!M137="","",'3. Förpackningsdata'!M137)</f>
        <v/>
      </c>
      <c r="AF137" s="81"/>
      <c r="AG137" s="81"/>
      <c r="AH137" s="81"/>
      <c r="AI137" s="81"/>
      <c r="AJ137" s="81"/>
      <c r="AK137" s="364" t="str" cm="1">
        <f t="array" ref="AK137">_xlfn.IFS(AC137=Tabeller!$AI$4,"C",AC137=Tabeller!$AI$5,"L",AC137=Tabeller!$AI$6,"P",AC137="","")</f>
        <v/>
      </c>
      <c r="AL137" s="71"/>
      <c r="AM137" s="363" t="str">
        <f t="shared" si="9"/>
        <v/>
      </c>
      <c r="AN137" s="473" t="str">
        <f>TRIM(IF('3. Förpackningsdata'!N137="","",'3. Förpackningsdata'!N137))</f>
        <v/>
      </c>
      <c r="AO137" s="78" t="str">
        <f>IF(AQ137="","",IF('3. Förpackningsdata'!P137="","",'3. Förpackningsdata'!P137))</f>
        <v/>
      </c>
      <c r="AP137" s="29"/>
      <c r="AQ137" s="28" t="str">
        <f>IF('3. Förpackningsdata'!Q137="","",'3. Förpackningsdata'!Q137)</f>
        <v/>
      </c>
      <c r="AR137" s="26"/>
      <c r="AS137" s="26"/>
      <c r="AT137" s="26"/>
      <c r="AU137" s="26"/>
      <c r="AV137" s="26"/>
      <c r="AW137" s="364" t="str" cm="1">
        <f t="array" ref="AW137">_xlfn.IFS(AO137=Tabeller!$AJ$5,"P",AO137=Tabeller!$AJ$4,"L",AO137="","")</f>
        <v/>
      </c>
      <c r="AX137" s="29"/>
      <c r="AY137" s="362" t="str">
        <f t="shared" si="10"/>
        <v/>
      </c>
      <c r="AZ137" s="31" t="str">
        <f>TRIM(IF('3. Förpackningsdata'!R137="","",'3. Förpackningsdata'!R137))</f>
        <v/>
      </c>
      <c r="BA137" s="79" t="str">
        <f>IF(BC137="","",IF('3. Förpackningsdata'!T137="","",'3. Förpackningsdata'!T137))</f>
        <v/>
      </c>
      <c r="BB137" s="87"/>
      <c r="BC137" s="71" t="str">
        <f>IF('3. Förpackningsdata'!U137="","",'3. Förpackningsdata'!U137)</f>
        <v/>
      </c>
      <c r="BD137" s="87"/>
      <c r="BE137" s="87"/>
      <c r="BF137" s="87"/>
      <c r="BG137" s="87"/>
      <c r="BH137" s="87"/>
      <c r="BI137" s="148" t="str" cm="1">
        <f t="array" ref="BI137">_xlfn.IFS(BA137=Tabeller!$AJ$5,"P",BA137=Tabeller!$AJ$4,"L",BA137="","")</f>
        <v/>
      </c>
      <c r="BJ137" s="87"/>
      <c r="BK137" s="194" t="str">
        <f t="shared" si="11"/>
        <v/>
      </c>
      <c r="BL137" s="75" t="str">
        <f>TRIM(IF('3. Förpackningsdata'!V137="","",'3. Förpackningsdata'!V137))</f>
        <v/>
      </c>
    </row>
    <row r="138" spans="1:64" ht="15" x14ac:dyDescent="0.25">
      <c r="A138" s="73">
        <v>134</v>
      </c>
      <c r="B138" s="73" t="str">
        <f>'APH Kategorichef'!H138</f>
        <v>Välj…</v>
      </c>
      <c r="C138" s="73" t="str">
        <f>'APH Kategorichef'!J138</f>
        <v>Välj…</v>
      </c>
      <c r="D138" s="471">
        <f>'APH Kategorichef'!D138</f>
        <v>0</v>
      </c>
      <c r="E138" s="68" t="s">
        <v>184</v>
      </c>
      <c r="F138" s="68"/>
      <c r="G138" s="69">
        <v>1</v>
      </c>
      <c r="H138" s="581">
        <f>IF('APH Kategorichef'!J138=Tabeller!$AH$4,'3. Förpackningsdata'!F138,0)</f>
        <v>0</v>
      </c>
      <c r="I138" s="581">
        <f>'1. Artikeldata Grund'!K138</f>
        <v>0</v>
      </c>
      <c r="J138" s="581">
        <f>'1. Artikeldata Grund'!M138</f>
        <v>0</v>
      </c>
      <c r="K138" s="581">
        <f>'1. Artikeldata Grund'!L138</f>
        <v>0</v>
      </c>
      <c r="L138" s="81"/>
      <c r="M138" s="68" t="s">
        <v>186</v>
      </c>
      <c r="N138" s="69" t="str">
        <f>IF('APH Kategorichef'!W138="","",'APH Kategorichef'!W138)</f>
        <v/>
      </c>
      <c r="O138" s="70" t="s">
        <v>185</v>
      </c>
      <c r="P138" s="473" t="str">
        <f>TRIM('1. Artikeldata Grund'!D138)</f>
        <v/>
      </c>
      <c r="Q138" s="472" t="str">
        <f>IF(S138="","",IF('3. Förpackningsdata'!H138="","",'3. Förpackningsdata'!H138))</f>
        <v/>
      </c>
      <c r="R138" s="35"/>
      <c r="S138" s="28" t="str">
        <f>IF('3. Förpackningsdata'!I138="","",'3. Förpackningsdata'!I138)</f>
        <v/>
      </c>
      <c r="T138" s="26"/>
      <c r="U138" s="26"/>
      <c r="V138" s="26"/>
      <c r="W138" s="26"/>
      <c r="X138" s="26"/>
      <c r="Y138" s="364" t="str" cm="1">
        <f t="array" ref="Y138">IF(AC138&lt;&gt;Tabeller!$AI$4,_xlfn.IFS(Q138=Tabeller!$AI$3,"",Q138=Tabeller!$AL$4,"C",Q138=Tabeller!$AL$5,"L",Q138=Tabeller!$AL$6,"P",Q138="",""),"1")</f>
        <v/>
      </c>
      <c r="Z138" s="29"/>
      <c r="AA138" s="362" t="str">
        <f t="shared" si="8"/>
        <v/>
      </c>
      <c r="AB138" s="31" t="str">
        <f>TRIM(IF('3. Förpackningsdata'!J138="","",'3. Förpackningsdata'!J138))</f>
        <v/>
      </c>
      <c r="AC138" s="77" t="str">
        <f>IF(AE138="","",IF('3. Förpackningsdata'!L138="","",'3. Förpackningsdata'!L138))</f>
        <v/>
      </c>
      <c r="AD138" s="71"/>
      <c r="AE138" s="69" t="str">
        <f>IF('3. Förpackningsdata'!M138="","",'3. Förpackningsdata'!M138)</f>
        <v/>
      </c>
      <c r="AF138" s="81"/>
      <c r="AG138" s="81"/>
      <c r="AH138" s="81"/>
      <c r="AI138" s="81"/>
      <c r="AJ138" s="81"/>
      <c r="AK138" s="364" t="str" cm="1">
        <f t="array" ref="AK138">_xlfn.IFS(AC138=Tabeller!$AI$4,"C",AC138=Tabeller!$AI$5,"L",AC138=Tabeller!$AI$6,"P",AC138="","")</f>
        <v/>
      </c>
      <c r="AL138" s="71"/>
      <c r="AM138" s="363" t="str">
        <f t="shared" si="9"/>
        <v/>
      </c>
      <c r="AN138" s="473" t="str">
        <f>TRIM(IF('3. Förpackningsdata'!N138="","",'3. Förpackningsdata'!N138))</f>
        <v/>
      </c>
      <c r="AO138" s="78" t="str">
        <f>IF(AQ138="","",IF('3. Förpackningsdata'!P138="","",'3. Förpackningsdata'!P138))</f>
        <v/>
      </c>
      <c r="AP138" s="29"/>
      <c r="AQ138" s="28" t="str">
        <f>IF('3. Förpackningsdata'!Q138="","",'3. Förpackningsdata'!Q138)</f>
        <v/>
      </c>
      <c r="AR138" s="26"/>
      <c r="AS138" s="26"/>
      <c r="AT138" s="26"/>
      <c r="AU138" s="26"/>
      <c r="AV138" s="26"/>
      <c r="AW138" s="364" t="str" cm="1">
        <f t="array" ref="AW138">_xlfn.IFS(AO138=Tabeller!$AJ$5,"P",AO138=Tabeller!$AJ$4,"L",AO138="","")</f>
        <v/>
      </c>
      <c r="AX138" s="29"/>
      <c r="AY138" s="362" t="str">
        <f t="shared" si="10"/>
        <v/>
      </c>
      <c r="AZ138" s="31" t="str">
        <f>TRIM(IF('3. Förpackningsdata'!R138="","",'3. Förpackningsdata'!R138))</f>
        <v/>
      </c>
      <c r="BA138" s="79" t="str">
        <f>IF(BC138="","",IF('3. Förpackningsdata'!T138="","",'3. Förpackningsdata'!T138))</f>
        <v/>
      </c>
      <c r="BB138" s="87"/>
      <c r="BC138" s="71" t="str">
        <f>IF('3. Förpackningsdata'!U138="","",'3. Förpackningsdata'!U138)</f>
        <v/>
      </c>
      <c r="BD138" s="87"/>
      <c r="BE138" s="87"/>
      <c r="BF138" s="87"/>
      <c r="BG138" s="87"/>
      <c r="BH138" s="87"/>
      <c r="BI138" s="148" t="str" cm="1">
        <f t="array" ref="BI138">_xlfn.IFS(BA138=Tabeller!$AJ$5,"P",BA138=Tabeller!$AJ$4,"L",BA138="","")</f>
        <v/>
      </c>
      <c r="BJ138" s="87"/>
      <c r="BK138" s="194" t="str">
        <f t="shared" si="11"/>
        <v/>
      </c>
      <c r="BL138" s="75" t="str">
        <f>TRIM(IF('3. Förpackningsdata'!V138="","",'3. Förpackningsdata'!V138))</f>
        <v/>
      </c>
    </row>
    <row r="139" spans="1:64" ht="15" x14ac:dyDescent="0.25">
      <c r="A139" s="73">
        <v>135</v>
      </c>
      <c r="B139" s="73" t="str">
        <f>'APH Kategorichef'!H139</f>
        <v>Välj…</v>
      </c>
      <c r="C139" s="73" t="str">
        <f>'APH Kategorichef'!J139</f>
        <v>Välj…</v>
      </c>
      <c r="D139" s="471">
        <f>'APH Kategorichef'!D139</f>
        <v>0</v>
      </c>
      <c r="E139" s="68" t="s">
        <v>184</v>
      </c>
      <c r="F139" s="68"/>
      <c r="G139" s="69">
        <v>1</v>
      </c>
      <c r="H139" s="581">
        <f>IF('APH Kategorichef'!J139=Tabeller!$AH$4,'3. Förpackningsdata'!F139,0)</f>
        <v>0</v>
      </c>
      <c r="I139" s="581">
        <f>'1. Artikeldata Grund'!K139</f>
        <v>0</v>
      </c>
      <c r="J139" s="581">
        <f>'1. Artikeldata Grund'!M139</f>
        <v>0</v>
      </c>
      <c r="K139" s="581">
        <f>'1. Artikeldata Grund'!L139</f>
        <v>0</v>
      </c>
      <c r="L139" s="81"/>
      <c r="M139" s="68" t="s">
        <v>186</v>
      </c>
      <c r="N139" s="69" t="str">
        <f>IF('APH Kategorichef'!W139="","",'APH Kategorichef'!W139)</f>
        <v/>
      </c>
      <c r="O139" s="70" t="s">
        <v>185</v>
      </c>
      <c r="P139" s="473" t="str">
        <f>TRIM('1. Artikeldata Grund'!D139)</f>
        <v/>
      </c>
      <c r="Q139" s="472" t="str">
        <f>IF(S139="","",IF('3. Förpackningsdata'!H139="","",'3. Förpackningsdata'!H139))</f>
        <v/>
      </c>
      <c r="R139" s="35"/>
      <c r="S139" s="28" t="str">
        <f>IF('3. Förpackningsdata'!I139="","",'3. Förpackningsdata'!I139)</f>
        <v/>
      </c>
      <c r="T139" s="26"/>
      <c r="U139" s="26"/>
      <c r="V139" s="26"/>
      <c r="W139" s="26"/>
      <c r="X139" s="26"/>
      <c r="Y139" s="364" t="str" cm="1">
        <f t="array" ref="Y139">IF(AC139&lt;&gt;Tabeller!$AI$4,_xlfn.IFS(Q139=Tabeller!$AI$3,"",Q139=Tabeller!$AL$4,"C",Q139=Tabeller!$AL$5,"L",Q139=Tabeller!$AL$6,"P",Q139="",""),"1")</f>
        <v/>
      </c>
      <c r="Z139" s="29"/>
      <c r="AA139" s="362" t="str">
        <f t="shared" si="8"/>
        <v/>
      </c>
      <c r="AB139" s="31" t="str">
        <f>TRIM(IF('3. Förpackningsdata'!J139="","",'3. Förpackningsdata'!J139))</f>
        <v/>
      </c>
      <c r="AC139" s="77" t="str">
        <f>IF(AE139="","",IF('3. Förpackningsdata'!L139="","",'3. Förpackningsdata'!L139))</f>
        <v/>
      </c>
      <c r="AD139" s="71"/>
      <c r="AE139" s="69" t="str">
        <f>IF('3. Förpackningsdata'!M139="","",'3. Förpackningsdata'!M139)</f>
        <v/>
      </c>
      <c r="AF139" s="81"/>
      <c r="AG139" s="81"/>
      <c r="AH139" s="81"/>
      <c r="AI139" s="81"/>
      <c r="AJ139" s="81"/>
      <c r="AK139" s="364" t="str" cm="1">
        <f t="array" ref="AK139">_xlfn.IFS(AC139=Tabeller!$AI$4,"C",AC139=Tabeller!$AI$5,"L",AC139=Tabeller!$AI$6,"P",AC139="","")</f>
        <v/>
      </c>
      <c r="AL139" s="71"/>
      <c r="AM139" s="363" t="str">
        <f t="shared" si="9"/>
        <v/>
      </c>
      <c r="AN139" s="473" t="str">
        <f>TRIM(IF('3. Förpackningsdata'!N139="","",'3. Förpackningsdata'!N139))</f>
        <v/>
      </c>
      <c r="AO139" s="78" t="str">
        <f>IF(AQ139="","",IF('3. Förpackningsdata'!P139="","",'3. Förpackningsdata'!P139))</f>
        <v/>
      </c>
      <c r="AP139" s="29"/>
      <c r="AQ139" s="28" t="str">
        <f>IF('3. Förpackningsdata'!Q139="","",'3. Förpackningsdata'!Q139)</f>
        <v/>
      </c>
      <c r="AR139" s="26"/>
      <c r="AS139" s="26"/>
      <c r="AT139" s="26"/>
      <c r="AU139" s="26"/>
      <c r="AV139" s="26"/>
      <c r="AW139" s="364" t="str" cm="1">
        <f t="array" ref="AW139">_xlfn.IFS(AO139=Tabeller!$AJ$5,"P",AO139=Tabeller!$AJ$4,"L",AO139="","")</f>
        <v/>
      </c>
      <c r="AX139" s="29"/>
      <c r="AY139" s="362" t="str">
        <f t="shared" si="10"/>
        <v/>
      </c>
      <c r="AZ139" s="31" t="str">
        <f>TRIM(IF('3. Förpackningsdata'!R139="","",'3. Förpackningsdata'!R139))</f>
        <v/>
      </c>
      <c r="BA139" s="79" t="str">
        <f>IF(BC139="","",IF('3. Förpackningsdata'!T139="","",'3. Förpackningsdata'!T139))</f>
        <v/>
      </c>
      <c r="BB139" s="87"/>
      <c r="BC139" s="71" t="str">
        <f>IF('3. Förpackningsdata'!U139="","",'3. Förpackningsdata'!U139)</f>
        <v/>
      </c>
      <c r="BD139" s="87"/>
      <c r="BE139" s="87"/>
      <c r="BF139" s="87"/>
      <c r="BG139" s="87"/>
      <c r="BH139" s="87"/>
      <c r="BI139" s="148" t="str" cm="1">
        <f t="array" ref="BI139">_xlfn.IFS(BA139=Tabeller!$AJ$5,"P",BA139=Tabeller!$AJ$4,"L",BA139="","")</f>
        <v/>
      </c>
      <c r="BJ139" s="87"/>
      <c r="BK139" s="194" t="str">
        <f t="shared" si="11"/>
        <v/>
      </c>
      <c r="BL139" s="75" t="str">
        <f>TRIM(IF('3. Förpackningsdata'!V139="","",'3. Förpackningsdata'!V139))</f>
        <v/>
      </c>
    </row>
    <row r="140" spans="1:64" ht="15" x14ac:dyDescent="0.25">
      <c r="A140" s="73">
        <v>136</v>
      </c>
      <c r="B140" s="73" t="str">
        <f>'APH Kategorichef'!H140</f>
        <v>Välj…</v>
      </c>
      <c r="C140" s="73" t="str">
        <f>'APH Kategorichef'!J140</f>
        <v>Välj…</v>
      </c>
      <c r="D140" s="471">
        <f>'APH Kategorichef'!D140</f>
        <v>0</v>
      </c>
      <c r="E140" s="68" t="s">
        <v>184</v>
      </c>
      <c r="F140" s="68"/>
      <c r="G140" s="69">
        <v>1</v>
      </c>
      <c r="H140" s="581">
        <f>IF('APH Kategorichef'!J140=Tabeller!$AH$4,'3. Förpackningsdata'!F140,0)</f>
        <v>0</v>
      </c>
      <c r="I140" s="581">
        <f>'1. Artikeldata Grund'!K140</f>
        <v>0</v>
      </c>
      <c r="J140" s="581">
        <f>'1. Artikeldata Grund'!M140</f>
        <v>0</v>
      </c>
      <c r="K140" s="581">
        <f>'1. Artikeldata Grund'!L140</f>
        <v>0</v>
      </c>
      <c r="L140" s="81"/>
      <c r="M140" s="68" t="s">
        <v>186</v>
      </c>
      <c r="N140" s="69" t="str">
        <f>IF('APH Kategorichef'!W140="","",'APH Kategorichef'!W140)</f>
        <v/>
      </c>
      <c r="O140" s="70" t="s">
        <v>185</v>
      </c>
      <c r="P140" s="473" t="str">
        <f>TRIM('1. Artikeldata Grund'!D140)</f>
        <v/>
      </c>
      <c r="Q140" s="472" t="str">
        <f>IF(S140="","",IF('3. Förpackningsdata'!H140="","",'3. Förpackningsdata'!H140))</f>
        <v/>
      </c>
      <c r="R140" s="35"/>
      <c r="S140" s="28" t="str">
        <f>IF('3. Förpackningsdata'!I140="","",'3. Förpackningsdata'!I140)</f>
        <v/>
      </c>
      <c r="T140" s="26"/>
      <c r="U140" s="26"/>
      <c r="V140" s="26"/>
      <c r="W140" s="26"/>
      <c r="X140" s="26"/>
      <c r="Y140" s="364" t="str" cm="1">
        <f t="array" ref="Y140">IF(AC140&lt;&gt;Tabeller!$AI$4,_xlfn.IFS(Q140=Tabeller!$AI$3,"",Q140=Tabeller!$AL$4,"C",Q140=Tabeller!$AL$5,"L",Q140=Tabeller!$AL$6,"P",Q140="",""),"1")</f>
        <v/>
      </c>
      <c r="Z140" s="29"/>
      <c r="AA140" s="362" t="str">
        <f t="shared" si="8"/>
        <v/>
      </c>
      <c r="AB140" s="31" t="str">
        <f>TRIM(IF('3. Förpackningsdata'!J140="","",'3. Förpackningsdata'!J140))</f>
        <v/>
      </c>
      <c r="AC140" s="77" t="str">
        <f>IF(AE140="","",IF('3. Förpackningsdata'!L140="","",'3. Förpackningsdata'!L140))</f>
        <v/>
      </c>
      <c r="AD140" s="71"/>
      <c r="AE140" s="69" t="str">
        <f>IF('3. Förpackningsdata'!M140="","",'3. Förpackningsdata'!M140)</f>
        <v/>
      </c>
      <c r="AF140" s="81"/>
      <c r="AG140" s="81"/>
      <c r="AH140" s="81"/>
      <c r="AI140" s="81"/>
      <c r="AJ140" s="81"/>
      <c r="AK140" s="364" t="str" cm="1">
        <f t="array" ref="AK140">_xlfn.IFS(AC140=Tabeller!$AI$4,"C",AC140=Tabeller!$AI$5,"L",AC140=Tabeller!$AI$6,"P",AC140="","")</f>
        <v/>
      </c>
      <c r="AL140" s="71"/>
      <c r="AM140" s="363" t="str">
        <f t="shared" si="9"/>
        <v/>
      </c>
      <c r="AN140" s="473" t="str">
        <f>TRIM(IF('3. Förpackningsdata'!N140="","",'3. Förpackningsdata'!N140))</f>
        <v/>
      </c>
      <c r="AO140" s="78" t="str">
        <f>IF(AQ140="","",IF('3. Förpackningsdata'!P140="","",'3. Förpackningsdata'!P140))</f>
        <v/>
      </c>
      <c r="AP140" s="29"/>
      <c r="AQ140" s="28" t="str">
        <f>IF('3. Förpackningsdata'!Q140="","",'3. Förpackningsdata'!Q140)</f>
        <v/>
      </c>
      <c r="AR140" s="26"/>
      <c r="AS140" s="26"/>
      <c r="AT140" s="26"/>
      <c r="AU140" s="26"/>
      <c r="AV140" s="26"/>
      <c r="AW140" s="364" t="str" cm="1">
        <f t="array" ref="AW140">_xlfn.IFS(AO140=Tabeller!$AJ$5,"P",AO140=Tabeller!$AJ$4,"L",AO140="","")</f>
        <v/>
      </c>
      <c r="AX140" s="29"/>
      <c r="AY140" s="362" t="str">
        <f t="shared" si="10"/>
        <v/>
      </c>
      <c r="AZ140" s="31" t="str">
        <f>TRIM(IF('3. Förpackningsdata'!R140="","",'3. Förpackningsdata'!R140))</f>
        <v/>
      </c>
      <c r="BA140" s="79" t="str">
        <f>IF(BC140="","",IF('3. Förpackningsdata'!T140="","",'3. Förpackningsdata'!T140))</f>
        <v/>
      </c>
      <c r="BB140" s="87"/>
      <c r="BC140" s="71" t="str">
        <f>IF('3. Förpackningsdata'!U140="","",'3. Förpackningsdata'!U140)</f>
        <v/>
      </c>
      <c r="BD140" s="87"/>
      <c r="BE140" s="87"/>
      <c r="BF140" s="87"/>
      <c r="BG140" s="87"/>
      <c r="BH140" s="87"/>
      <c r="BI140" s="148" t="str" cm="1">
        <f t="array" ref="BI140">_xlfn.IFS(BA140=Tabeller!$AJ$5,"P",BA140=Tabeller!$AJ$4,"L",BA140="","")</f>
        <v/>
      </c>
      <c r="BJ140" s="87"/>
      <c r="BK140" s="194" t="str">
        <f t="shared" si="11"/>
        <v/>
      </c>
      <c r="BL140" s="75" t="str">
        <f>TRIM(IF('3. Förpackningsdata'!V140="","",'3. Förpackningsdata'!V140))</f>
        <v/>
      </c>
    </row>
    <row r="141" spans="1:64" ht="15" x14ac:dyDescent="0.25">
      <c r="A141" s="73">
        <v>137</v>
      </c>
      <c r="B141" s="73" t="str">
        <f>'APH Kategorichef'!H141</f>
        <v>Välj…</v>
      </c>
      <c r="C141" s="73" t="str">
        <f>'APH Kategorichef'!J141</f>
        <v>Välj…</v>
      </c>
      <c r="D141" s="471">
        <f>'APH Kategorichef'!D141</f>
        <v>0</v>
      </c>
      <c r="E141" s="68" t="s">
        <v>184</v>
      </c>
      <c r="F141" s="68"/>
      <c r="G141" s="69">
        <v>1</v>
      </c>
      <c r="H141" s="581">
        <f>IF('APH Kategorichef'!J141=Tabeller!$AH$4,'3. Förpackningsdata'!F141,0)</f>
        <v>0</v>
      </c>
      <c r="I141" s="581">
        <f>'1. Artikeldata Grund'!K141</f>
        <v>0</v>
      </c>
      <c r="J141" s="581">
        <f>'1. Artikeldata Grund'!M141</f>
        <v>0</v>
      </c>
      <c r="K141" s="581">
        <f>'1. Artikeldata Grund'!L141</f>
        <v>0</v>
      </c>
      <c r="L141" s="81"/>
      <c r="M141" s="68" t="s">
        <v>186</v>
      </c>
      <c r="N141" s="69" t="str">
        <f>IF('APH Kategorichef'!W141="","",'APH Kategorichef'!W141)</f>
        <v/>
      </c>
      <c r="O141" s="70" t="s">
        <v>185</v>
      </c>
      <c r="P141" s="473" t="str">
        <f>TRIM('1. Artikeldata Grund'!D141)</f>
        <v/>
      </c>
      <c r="Q141" s="472" t="str">
        <f>IF(S141="","",IF('3. Förpackningsdata'!H141="","",'3. Förpackningsdata'!H141))</f>
        <v/>
      </c>
      <c r="R141" s="35"/>
      <c r="S141" s="28" t="str">
        <f>IF('3. Förpackningsdata'!I141="","",'3. Förpackningsdata'!I141)</f>
        <v/>
      </c>
      <c r="T141" s="26"/>
      <c r="U141" s="26"/>
      <c r="V141" s="26"/>
      <c r="W141" s="26"/>
      <c r="X141" s="26"/>
      <c r="Y141" s="364" t="str" cm="1">
        <f t="array" ref="Y141">IF(AC141&lt;&gt;Tabeller!$AI$4,_xlfn.IFS(Q141=Tabeller!$AI$3,"",Q141=Tabeller!$AL$4,"C",Q141=Tabeller!$AL$5,"L",Q141=Tabeller!$AL$6,"P",Q141="",""),"1")</f>
        <v/>
      </c>
      <c r="Z141" s="29"/>
      <c r="AA141" s="362" t="str">
        <f t="shared" si="8"/>
        <v/>
      </c>
      <c r="AB141" s="31" t="str">
        <f>TRIM(IF('3. Förpackningsdata'!J141="","",'3. Förpackningsdata'!J141))</f>
        <v/>
      </c>
      <c r="AC141" s="77" t="str">
        <f>IF(AE141="","",IF('3. Förpackningsdata'!L141="","",'3. Förpackningsdata'!L141))</f>
        <v/>
      </c>
      <c r="AD141" s="71"/>
      <c r="AE141" s="69" t="str">
        <f>IF('3. Förpackningsdata'!M141="","",'3. Förpackningsdata'!M141)</f>
        <v/>
      </c>
      <c r="AF141" s="81"/>
      <c r="AG141" s="81"/>
      <c r="AH141" s="81"/>
      <c r="AI141" s="81"/>
      <c r="AJ141" s="81"/>
      <c r="AK141" s="364" t="str" cm="1">
        <f t="array" ref="AK141">_xlfn.IFS(AC141=Tabeller!$AI$4,"C",AC141=Tabeller!$AI$5,"L",AC141=Tabeller!$AI$6,"P",AC141="","")</f>
        <v/>
      </c>
      <c r="AL141" s="71"/>
      <c r="AM141" s="363" t="str">
        <f t="shared" si="9"/>
        <v/>
      </c>
      <c r="AN141" s="473" t="str">
        <f>TRIM(IF('3. Förpackningsdata'!N141="","",'3. Förpackningsdata'!N141))</f>
        <v/>
      </c>
      <c r="AO141" s="78" t="str">
        <f>IF(AQ141="","",IF('3. Förpackningsdata'!P141="","",'3. Förpackningsdata'!P141))</f>
        <v/>
      </c>
      <c r="AP141" s="29"/>
      <c r="AQ141" s="28" t="str">
        <f>IF('3. Förpackningsdata'!Q141="","",'3. Förpackningsdata'!Q141)</f>
        <v/>
      </c>
      <c r="AR141" s="26"/>
      <c r="AS141" s="26"/>
      <c r="AT141" s="26"/>
      <c r="AU141" s="26"/>
      <c r="AV141" s="26"/>
      <c r="AW141" s="364" t="str" cm="1">
        <f t="array" ref="AW141">_xlfn.IFS(AO141=Tabeller!$AJ$5,"P",AO141=Tabeller!$AJ$4,"L",AO141="","")</f>
        <v/>
      </c>
      <c r="AX141" s="29"/>
      <c r="AY141" s="362" t="str">
        <f t="shared" si="10"/>
        <v/>
      </c>
      <c r="AZ141" s="31" t="str">
        <f>TRIM(IF('3. Förpackningsdata'!R141="","",'3. Förpackningsdata'!R141))</f>
        <v/>
      </c>
      <c r="BA141" s="79" t="str">
        <f>IF(BC141="","",IF('3. Förpackningsdata'!T141="","",'3. Förpackningsdata'!T141))</f>
        <v/>
      </c>
      <c r="BB141" s="87"/>
      <c r="BC141" s="71" t="str">
        <f>IF('3. Förpackningsdata'!U141="","",'3. Förpackningsdata'!U141)</f>
        <v/>
      </c>
      <c r="BD141" s="87"/>
      <c r="BE141" s="87"/>
      <c r="BF141" s="87"/>
      <c r="BG141" s="87"/>
      <c r="BH141" s="87"/>
      <c r="BI141" s="148" t="str" cm="1">
        <f t="array" ref="BI141">_xlfn.IFS(BA141=Tabeller!$AJ$5,"P",BA141=Tabeller!$AJ$4,"L",BA141="","")</f>
        <v/>
      </c>
      <c r="BJ141" s="87"/>
      <c r="BK141" s="194" t="str">
        <f t="shared" si="11"/>
        <v/>
      </c>
      <c r="BL141" s="75" t="str">
        <f>TRIM(IF('3. Förpackningsdata'!V141="","",'3. Förpackningsdata'!V141))</f>
        <v/>
      </c>
    </row>
    <row r="142" spans="1:64" ht="15" x14ac:dyDescent="0.25">
      <c r="A142" s="73">
        <v>138</v>
      </c>
      <c r="B142" s="73" t="str">
        <f>'APH Kategorichef'!H142</f>
        <v>Välj…</v>
      </c>
      <c r="C142" s="73" t="str">
        <f>'APH Kategorichef'!J142</f>
        <v>Välj…</v>
      </c>
      <c r="D142" s="471">
        <f>'APH Kategorichef'!D142</f>
        <v>0</v>
      </c>
      <c r="E142" s="68" t="s">
        <v>184</v>
      </c>
      <c r="F142" s="68"/>
      <c r="G142" s="69">
        <v>1</v>
      </c>
      <c r="H142" s="581">
        <f>IF('APH Kategorichef'!J142=Tabeller!$AH$4,'3. Förpackningsdata'!F142,0)</f>
        <v>0</v>
      </c>
      <c r="I142" s="581">
        <f>'1. Artikeldata Grund'!K142</f>
        <v>0</v>
      </c>
      <c r="J142" s="581">
        <f>'1. Artikeldata Grund'!M142</f>
        <v>0</v>
      </c>
      <c r="K142" s="581">
        <f>'1. Artikeldata Grund'!L142</f>
        <v>0</v>
      </c>
      <c r="L142" s="81"/>
      <c r="M142" s="68" t="s">
        <v>186</v>
      </c>
      <c r="N142" s="69" t="str">
        <f>IF('APH Kategorichef'!W142="","",'APH Kategorichef'!W142)</f>
        <v/>
      </c>
      <c r="O142" s="70" t="s">
        <v>185</v>
      </c>
      <c r="P142" s="473" t="str">
        <f>TRIM('1. Artikeldata Grund'!D142)</f>
        <v/>
      </c>
      <c r="Q142" s="472" t="str">
        <f>IF(S142="","",IF('3. Förpackningsdata'!H142="","",'3. Förpackningsdata'!H142))</f>
        <v/>
      </c>
      <c r="R142" s="35"/>
      <c r="S142" s="28" t="str">
        <f>IF('3. Förpackningsdata'!I142="","",'3. Förpackningsdata'!I142)</f>
        <v/>
      </c>
      <c r="T142" s="26"/>
      <c r="U142" s="26"/>
      <c r="V142" s="26"/>
      <c r="W142" s="26"/>
      <c r="X142" s="26"/>
      <c r="Y142" s="364" t="str" cm="1">
        <f t="array" ref="Y142">IF(AC142&lt;&gt;Tabeller!$AI$4,_xlfn.IFS(Q142=Tabeller!$AI$3,"",Q142=Tabeller!$AL$4,"C",Q142=Tabeller!$AL$5,"L",Q142=Tabeller!$AL$6,"P",Q142="",""),"1")</f>
        <v/>
      </c>
      <c r="Z142" s="29"/>
      <c r="AA142" s="362" t="str">
        <f t="shared" si="8"/>
        <v/>
      </c>
      <c r="AB142" s="31" t="str">
        <f>TRIM(IF('3. Förpackningsdata'!J142="","",'3. Förpackningsdata'!J142))</f>
        <v/>
      </c>
      <c r="AC142" s="77" t="str">
        <f>IF(AE142="","",IF('3. Förpackningsdata'!L142="","",'3. Förpackningsdata'!L142))</f>
        <v/>
      </c>
      <c r="AD142" s="71"/>
      <c r="AE142" s="69" t="str">
        <f>IF('3. Förpackningsdata'!M142="","",'3. Förpackningsdata'!M142)</f>
        <v/>
      </c>
      <c r="AF142" s="81"/>
      <c r="AG142" s="81"/>
      <c r="AH142" s="81"/>
      <c r="AI142" s="81"/>
      <c r="AJ142" s="81"/>
      <c r="AK142" s="364" t="str" cm="1">
        <f t="array" ref="AK142">_xlfn.IFS(AC142=Tabeller!$AI$4,"C",AC142=Tabeller!$AI$5,"L",AC142=Tabeller!$AI$6,"P",AC142="","")</f>
        <v/>
      </c>
      <c r="AL142" s="71"/>
      <c r="AM142" s="363" t="str">
        <f t="shared" si="9"/>
        <v/>
      </c>
      <c r="AN142" s="473" t="str">
        <f>TRIM(IF('3. Förpackningsdata'!N142="","",'3. Förpackningsdata'!N142))</f>
        <v/>
      </c>
      <c r="AO142" s="78" t="str">
        <f>IF(AQ142="","",IF('3. Förpackningsdata'!P142="","",'3. Förpackningsdata'!P142))</f>
        <v/>
      </c>
      <c r="AP142" s="29"/>
      <c r="AQ142" s="28" t="str">
        <f>IF('3. Förpackningsdata'!Q142="","",'3. Förpackningsdata'!Q142)</f>
        <v/>
      </c>
      <c r="AR142" s="26"/>
      <c r="AS142" s="26"/>
      <c r="AT142" s="26"/>
      <c r="AU142" s="26"/>
      <c r="AV142" s="26"/>
      <c r="AW142" s="364" t="str" cm="1">
        <f t="array" ref="AW142">_xlfn.IFS(AO142=Tabeller!$AJ$5,"P",AO142=Tabeller!$AJ$4,"L",AO142="","")</f>
        <v/>
      </c>
      <c r="AX142" s="29"/>
      <c r="AY142" s="362" t="str">
        <f t="shared" si="10"/>
        <v/>
      </c>
      <c r="AZ142" s="31" t="str">
        <f>TRIM(IF('3. Förpackningsdata'!R142="","",'3. Förpackningsdata'!R142))</f>
        <v/>
      </c>
      <c r="BA142" s="79" t="str">
        <f>IF(BC142="","",IF('3. Förpackningsdata'!T142="","",'3. Förpackningsdata'!T142))</f>
        <v/>
      </c>
      <c r="BB142" s="87"/>
      <c r="BC142" s="71" t="str">
        <f>IF('3. Förpackningsdata'!U142="","",'3. Förpackningsdata'!U142)</f>
        <v/>
      </c>
      <c r="BD142" s="87"/>
      <c r="BE142" s="87"/>
      <c r="BF142" s="87"/>
      <c r="BG142" s="87"/>
      <c r="BH142" s="87"/>
      <c r="BI142" s="148" t="str" cm="1">
        <f t="array" ref="BI142">_xlfn.IFS(BA142=Tabeller!$AJ$5,"P",BA142=Tabeller!$AJ$4,"L",BA142="","")</f>
        <v/>
      </c>
      <c r="BJ142" s="87"/>
      <c r="BK142" s="194" t="str">
        <f t="shared" si="11"/>
        <v/>
      </c>
      <c r="BL142" s="75" t="str">
        <f>TRIM(IF('3. Förpackningsdata'!V142="","",'3. Förpackningsdata'!V142))</f>
        <v/>
      </c>
    </row>
    <row r="143" spans="1:64" ht="15" x14ac:dyDescent="0.25">
      <c r="A143" s="73">
        <v>139</v>
      </c>
      <c r="B143" s="73" t="str">
        <f>'APH Kategorichef'!H143</f>
        <v>Välj…</v>
      </c>
      <c r="C143" s="73" t="str">
        <f>'APH Kategorichef'!J143</f>
        <v>Välj…</v>
      </c>
      <c r="D143" s="471">
        <f>'APH Kategorichef'!D143</f>
        <v>0</v>
      </c>
      <c r="E143" s="68" t="s">
        <v>184</v>
      </c>
      <c r="F143" s="68"/>
      <c r="G143" s="69">
        <v>1</v>
      </c>
      <c r="H143" s="581">
        <f>IF('APH Kategorichef'!J143=Tabeller!$AH$4,'3. Förpackningsdata'!F143,0)</f>
        <v>0</v>
      </c>
      <c r="I143" s="581">
        <f>'1. Artikeldata Grund'!K143</f>
        <v>0</v>
      </c>
      <c r="J143" s="581">
        <f>'1. Artikeldata Grund'!M143</f>
        <v>0</v>
      </c>
      <c r="K143" s="581">
        <f>'1. Artikeldata Grund'!L143</f>
        <v>0</v>
      </c>
      <c r="L143" s="81"/>
      <c r="M143" s="68" t="s">
        <v>186</v>
      </c>
      <c r="N143" s="69" t="str">
        <f>IF('APH Kategorichef'!W143="","",'APH Kategorichef'!W143)</f>
        <v/>
      </c>
      <c r="O143" s="70" t="s">
        <v>185</v>
      </c>
      <c r="P143" s="473" t="str">
        <f>TRIM('1. Artikeldata Grund'!D143)</f>
        <v/>
      </c>
      <c r="Q143" s="472" t="str">
        <f>IF(S143="","",IF('3. Förpackningsdata'!H143="","",'3. Förpackningsdata'!H143))</f>
        <v/>
      </c>
      <c r="R143" s="35"/>
      <c r="S143" s="28" t="str">
        <f>IF('3. Förpackningsdata'!I143="","",'3. Förpackningsdata'!I143)</f>
        <v/>
      </c>
      <c r="T143" s="26"/>
      <c r="U143" s="26"/>
      <c r="V143" s="26"/>
      <c r="W143" s="26"/>
      <c r="X143" s="26"/>
      <c r="Y143" s="364" t="str" cm="1">
        <f t="array" ref="Y143">IF(AC143&lt;&gt;Tabeller!$AI$4,_xlfn.IFS(Q143=Tabeller!$AI$3,"",Q143=Tabeller!$AL$4,"C",Q143=Tabeller!$AL$5,"L",Q143=Tabeller!$AL$6,"P",Q143="",""),"1")</f>
        <v/>
      </c>
      <c r="Z143" s="29"/>
      <c r="AA143" s="362" t="str">
        <f t="shared" si="8"/>
        <v/>
      </c>
      <c r="AB143" s="31" t="str">
        <f>TRIM(IF('3. Förpackningsdata'!J143="","",'3. Förpackningsdata'!J143))</f>
        <v/>
      </c>
      <c r="AC143" s="77" t="str">
        <f>IF(AE143="","",IF('3. Förpackningsdata'!L143="","",'3. Förpackningsdata'!L143))</f>
        <v/>
      </c>
      <c r="AD143" s="71"/>
      <c r="AE143" s="69" t="str">
        <f>IF('3. Förpackningsdata'!M143="","",'3. Förpackningsdata'!M143)</f>
        <v/>
      </c>
      <c r="AF143" s="81"/>
      <c r="AG143" s="81"/>
      <c r="AH143" s="81"/>
      <c r="AI143" s="81"/>
      <c r="AJ143" s="81"/>
      <c r="AK143" s="364" t="str" cm="1">
        <f t="array" ref="AK143">_xlfn.IFS(AC143=Tabeller!$AI$4,"C",AC143=Tabeller!$AI$5,"L",AC143=Tabeller!$AI$6,"P",AC143="","")</f>
        <v/>
      </c>
      <c r="AL143" s="71"/>
      <c r="AM143" s="363" t="str">
        <f t="shared" si="9"/>
        <v/>
      </c>
      <c r="AN143" s="473" t="str">
        <f>TRIM(IF('3. Förpackningsdata'!N143="","",'3. Förpackningsdata'!N143))</f>
        <v/>
      </c>
      <c r="AO143" s="78" t="str">
        <f>IF(AQ143="","",IF('3. Förpackningsdata'!P143="","",'3. Förpackningsdata'!P143))</f>
        <v/>
      </c>
      <c r="AP143" s="29"/>
      <c r="AQ143" s="28" t="str">
        <f>IF('3. Förpackningsdata'!Q143="","",'3. Förpackningsdata'!Q143)</f>
        <v/>
      </c>
      <c r="AR143" s="26"/>
      <c r="AS143" s="26"/>
      <c r="AT143" s="26"/>
      <c r="AU143" s="26"/>
      <c r="AV143" s="26"/>
      <c r="AW143" s="364" t="str" cm="1">
        <f t="array" ref="AW143">_xlfn.IFS(AO143=Tabeller!$AJ$5,"P",AO143=Tabeller!$AJ$4,"L",AO143="","")</f>
        <v/>
      </c>
      <c r="AX143" s="29"/>
      <c r="AY143" s="362" t="str">
        <f t="shared" si="10"/>
        <v/>
      </c>
      <c r="AZ143" s="31" t="str">
        <f>TRIM(IF('3. Förpackningsdata'!R143="","",'3. Förpackningsdata'!R143))</f>
        <v/>
      </c>
      <c r="BA143" s="79" t="str">
        <f>IF(BC143="","",IF('3. Förpackningsdata'!T143="","",'3. Förpackningsdata'!T143))</f>
        <v/>
      </c>
      <c r="BB143" s="87"/>
      <c r="BC143" s="71" t="str">
        <f>IF('3. Förpackningsdata'!U143="","",'3. Förpackningsdata'!U143)</f>
        <v/>
      </c>
      <c r="BD143" s="87"/>
      <c r="BE143" s="87"/>
      <c r="BF143" s="87"/>
      <c r="BG143" s="87"/>
      <c r="BH143" s="87"/>
      <c r="BI143" s="148" t="str" cm="1">
        <f t="array" ref="BI143">_xlfn.IFS(BA143=Tabeller!$AJ$5,"P",BA143=Tabeller!$AJ$4,"L",BA143="","")</f>
        <v/>
      </c>
      <c r="BJ143" s="87"/>
      <c r="BK143" s="194" t="str">
        <f t="shared" si="11"/>
        <v/>
      </c>
      <c r="BL143" s="75" t="str">
        <f>TRIM(IF('3. Förpackningsdata'!V143="","",'3. Förpackningsdata'!V143))</f>
        <v/>
      </c>
    </row>
    <row r="144" spans="1:64" ht="15" x14ac:dyDescent="0.25">
      <c r="A144" s="73">
        <v>140</v>
      </c>
      <c r="B144" s="73" t="str">
        <f>'APH Kategorichef'!H144</f>
        <v>Välj…</v>
      </c>
      <c r="C144" s="73" t="str">
        <f>'APH Kategorichef'!J144</f>
        <v>Välj…</v>
      </c>
      <c r="D144" s="471">
        <f>'APH Kategorichef'!D144</f>
        <v>0</v>
      </c>
      <c r="E144" s="68" t="s">
        <v>184</v>
      </c>
      <c r="F144" s="68"/>
      <c r="G144" s="69">
        <v>1</v>
      </c>
      <c r="H144" s="581">
        <f>IF('APH Kategorichef'!J144=Tabeller!$AH$4,'3. Förpackningsdata'!F144,0)</f>
        <v>0</v>
      </c>
      <c r="I144" s="581">
        <f>'1. Artikeldata Grund'!K144</f>
        <v>0</v>
      </c>
      <c r="J144" s="581">
        <f>'1. Artikeldata Grund'!M144</f>
        <v>0</v>
      </c>
      <c r="K144" s="581">
        <f>'1. Artikeldata Grund'!L144</f>
        <v>0</v>
      </c>
      <c r="L144" s="81"/>
      <c r="M144" s="68" t="s">
        <v>186</v>
      </c>
      <c r="N144" s="69" t="str">
        <f>IF('APH Kategorichef'!W144="","",'APH Kategorichef'!W144)</f>
        <v/>
      </c>
      <c r="O144" s="70" t="s">
        <v>185</v>
      </c>
      <c r="P144" s="473" t="str">
        <f>TRIM('1. Artikeldata Grund'!D144)</f>
        <v/>
      </c>
      <c r="Q144" s="472" t="str">
        <f>IF(S144="","",IF('3. Förpackningsdata'!H144="","",'3. Förpackningsdata'!H144))</f>
        <v/>
      </c>
      <c r="R144" s="35"/>
      <c r="S144" s="28" t="str">
        <f>IF('3. Förpackningsdata'!I144="","",'3. Förpackningsdata'!I144)</f>
        <v/>
      </c>
      <c r="T144" s="26"/>
      <c r="U144" s="26"/>
      <c r="V144" s="26"/>
      <c r="W144" s="26"/>
      <c r="X144" s="26"/>
      <c r="Y144" s="364" t="str" cm="1">
        <f t="array" ref="Y144">IF(AC144&lt;&gt;Tabeller!$AI$4,_xlfn.IFS(Q144=Tabeller!$AI$3,"",Q144=Tabeller!$AL$4,"C",Q144=Tabeller!$AL$5,"L",Q144=Tabeller!$AL$6,"P",Q144="",""),"1")</f>
        <v/>
      </c>
      <c r="Z144" s="29"/>
      <c r="AA144" s="362" t="str">
        <f t="shared" si="8"/>
        <v/>
      </c>
      <c r="AB144" s="31" t="str">
        <f>TRIM(IF('3. Förpackningsdata'!J144="","",'3. Förpackningsdata'!J144))</f>
        <v/>
      </c>
      <c r="AC144" s="77" t="str">
        <f>IF(AE144="","",IF('3. Förpackningsdata'!L144="","",'3. Förpackningsdata'!L144))</f>
        <v/>
      </c>
      <c r="AD144" s="71"/>
      <c r="AE144" s="69" t="str">
        <f>IF('3. Förpackningsdata'!M144="","",'3. Förpackningsdata'!M144)</f>
        <v/>
      </c>
      <c r="AF144" s="81"/>
      <c r="AG144" s="81"/>
      <c r="AH144" s="81"/>
      <c r="AI144" s="81"/>
      <c r="AJ144" s="81"/>
      <c r="AK144" s="364" t="str" cm="1">
        <f t="array" ref="AK144">_xlfn.IFS(AC144=Tabeller!$AI$4,"C",AC144=Tabeller!$AI$5,"L",AC144=Tabeller!$AI$6,"P",AC144="","")</f>
        <v/>
      </c>
      <c r="AL144" s="71"/>
      <c r="AM144" s="363" t="str">
        <f t="shared" si="9"/>
        <v/>
      </c>
      <c r="AN144" s="473" t="str">
        <f>TRIM(IF('3. Förpackningsdata'!N144="","",'3. Förpackningsdata'!N144))</f>
        <v/>
      </c>
      <c r="AO144" s="78" t="str">
        <f>IF(AQ144="","",IF('3. Förpackningsdata'!P144="","",'3. Förpackningsdata'!P144))</f>
        <v/>
      </c>
      <c r="AP144" s="29"/>
      <c r="AQ144" s="28" t="str">
        <f>IF('3. Förpackningsdata'!Q144="","",'3. Förpackningsdata'!Q144)</f>
        <v/>
      </c>
      <c r="AR144" s="26"/>
      <c r="AS144" s="26"/>
      <c r="AT144" s="26"/>
      <c r="AU144" s="26"/>
      <c r="AV144" s="26"/>
      <c r="AW144" s="364" t="str" cm="1">
        <f t="array" ref="AW144">_xlfn.IFS(AO144=Tabeller!$AJ$5,"P",AO144=Tabeller!$AJ$4,"L",AO144="","")</f>
        <v/>
      </c>
      <c r="AX144" s="29"/>
      <c r="AY144" s="362" t="str">
        <f t="shared" si="10"/>
        <v/>
      </c>
      <c r="AZ144" s="31" t="str">
        <f>TRIM(IF('3. Förpackningsdata'!R144="","",'3. Förpackningsdata'!R144))</f>
        <v/>
      </c>
      <c r="BA144" s="79" t="str">
        <f>IF(BC144="","",IF('3. Förpackningsdata'!T144="","",'3. Förpackningsdata'!T144))</f>
        <v/>
      </c>
      <c r="BB144" s="87"/>
      <c r="BC144" s="71" t="str">
        <f>IF('3. Förpackningsdata'!U144="","",'3. Förpackningsdata'!U144)</f>
        <v/>
      </c>
      <c r="BD144" s="87"/>
      <c r="BE144" s="87"/>
      <c r="BF144" s="87"/>
      <c r="BG144" s="87"/>
      <c r="BH144" s="87"/>
      <c r="BI144" s="148" t="str" cm="1">
        <f t="array" ref="BI144">_xlfn.IFS(BA144=Tabeller!$AJ$5,"P",BA144=Tabeller!$AJ$4,"L",BA144="","")</f>
        <v/>
      </c>
      <c r="BJ144" s="87"/>
      <c r="BK144" s="194" t="str">
        <f t="shared" si="11"/>
        <v/>
      </c>
      <c r="BL144" s="75" t="str">
        <f>TRIM(IF('3. Förpackningsdata'!V144="","",'3. Förpackningsdata'!V144))</f>
        <v/>
      </c>
    </row>
    <row r="145" spans="1:64" ht="15" x14ac:dyDescent="0.25">
      <c r="A145" s="73">
        <v>141</v>
      </c>
      <c r="B145" s="73" t="str">
        <f>'APH Kategorichef'!H145</f>
        <v>Välj…</v>
      </c>
      <c r="C145" s="73" t="str">
        <f>'APH Kategorichef'!J145</f>
        <v>Välj…</v>
      </c>
      <c r="D145" s="471">
        <f>'APH Kategorichef'!D145</f>
        <v>0</v>
      </c>
      <c r="E145" s="68" t="s">
        <v>184</v>
      </c>
      <c r="F145" s="68"/>
      <c r="G145" s="69">
        <v>1</v>
      </c>
      <c r="H145" s="581">
        <f>IF('APH Kategorichef'!J145=Tabeller!$AH$4,'3. Förpackningsdata'!F145,0)</f>
        <v>0</v>
      </c>
      <c r="I145" s="581">
        <f>'1. Artikeldata Grund'!K145</f>
        <v>0</v>
      </c>
      <c r="J145" s="581">
        <f>'1. Artikeldata Grund'!M145</f>
        <v>0</v>
      </c>
      <c r="K145" s="581">
        <f>'1. Artikeldata Grund'!L145</f>
        <v>0</v>
      </c>
      <c r="L145" s="81"/>
      <c r="M145" s="68" t="s">
        <v>186</v>
      </c>
      <c r="N145" s="69" t="str">
        <f>IF('APH Kategorichef'!W145="","",'APH Kategorichef'!W145)</f>
        <v/>
      </c>
      <c r="O145" s="70" t="s">
        <v>185</v>
      </c>
      <c r="P145" s="473" t="str">
        <f>TRIM('1. Artikeldata Grund'!D145)</f>
        <v/>
      </c>
      <c r="Q145" s="472" t="str">
        <f>IF(S145="","",IF('3. Förpackningsdata'!H145="","",'3. Förpackningsdata'!H145))</f>
        <v/>
      </c>
      <c r="R145" s="35"/>
      <c r="S145" s="28" t="str">
        <f>IF('3. Förpackningsdata'!I145="","",'3. Förpackningsdata'!I145)</f>
        <v/>
      </c>
      <c r="T145" s="26"/>
      <c r="U145" s="26"/>
      <c r="V145" s="26"/>
      <c r="W145" s="26"/>
      <c r="X145" s="26"/>
      <c r="Y145" s="364" t="str" cm="1">
        <f t="array" ref="Y145">IF(AC145&lt;&gt;Tabeller!$AI$4,_xlfn.IFS(Q145=Tabeller!$AI$3,"",Q145=Tabeller!$AL$4,"C",Q145=Tabeller!$AL$5,"L",Q145=Tabeller!$AL$6,"P",Q145="",""),"1")</f>
        <v/>
      </c>
      <c r="Z145" s="29"/>
      <c r="AA145" s="362" t="str">
        <f t="shared" si="8"/>
        <v/>
      </c>
      <c r="AB145" s="31" t="str">
        <f>TRIM(IF('3. Förpackningsdata'!J145="","",'3. Förpackningsdata'!J145))</f>
        <v/>
      </c>
      <c r="AC145" s="77" t="str">
        <f>IF(AE145="","",IF('3. Förpackningsdata'!L145="","",'3. Förpackningsdata'!L145))</f>
        <v/>
      </c>
      <c r="AD145" s="71"/>
      <c r="AE145" s="69" t="str">
        <f>IF('3. Förpackningsdata'!M145="","",'3. Förpackningsdata'!M145)</f>
        <v/>
      </c>
      <c r="AF145" s="81"/>
      <c r="AG145" s="81"/>
      <c r="AH145" s="81"/>
      <c r="AI145" s="81"/>
      <c r="AJ145" s="81"/>
      <c r="AK145" s="364" t="str" cm="1">
        <f t="array" ref="AK145">_xlfn.IFS(AC145=Tabeller!$AI$4,"C",AC145=Tabeller!$AI$5,"L",AC145=Tabeller!$AI$6,"P",AC145="","")</f>
        <v/>
      </c>
      <c r="AL145" s="71"/>
      <c r="AM145" s="363" t="str">
        <f t="shared" si="9"/>
        <v/>
      </c>
      <c r="AN145" s="473" t="str">
        <f>TRIM(IF('3. Förpackningsdata'!N145="","",'3. Förpackningsdata'!N145))</f>
        <v/>
      </c>
      <c r="AO145" s="78" t="str">
        <f>IF(AQ145="","",IF('3. Förpackningsdata'!P145="","",'3. Förpackningsdata'!P145))</f>
        <v/>
      </c>
      <c r="AP145" s="29"/>
      <c r="AQ145" s="28" t="str">
        <f>IF('3. Förpackningsdata'!Q145="","",'3. Förpackningsdata'!Q145)</f>
        <v/>
      </c>
      <c r="AR145" s="26"/>
      <c r="AS145" s="26"/>
      <c r="AT145" s="26"/>
      <c r="AU145" s="26"/>
      <c r="AV145" s="26"/>
      <c r="AW145" s="364" t="str" cm="1">
        <f t="array" ref="AW145">_xlfn.IFS(AO145=Tabeller!$AJ$5,"P",AO145=Tabeller!$AJ$4,"L",AO145="","")</f>
        <v/>
      </c>
      <c r="AX145" s="29"/>
      <c r="AY145" s="362" t="str">
        <f t="shared" si="10"/>
        <v/>
      </c>
      <c r="AZ145" s="31" t="str">
        <f>TRIM(IF('3. Förpackningsdata'!R145="","",'3. Förpackningsdata'!R145))</f>
        <v/>
      </c>
      <c r="BA145" s="79" t="str">
        <f>IF(BC145="","",IF('3. Förpackningsdata'!T145="","",'3. Förpackningsdata'!T145))</f>
        <v/>
      </c>
      <c r="BB145" s="87"/>
      <c r="BC145" s="71" t="str">
        <f>IF('3. Förpackningsdata'!U145="","",'3. Förpackningsdata'!U145)</f>
        <v/>
      </c>
      <c r="BD145" s="87"/>
      <c r="BE145" s="87"/>
      <c r="BF145" s="87"/>
      <c r="BG145" s="87"/>
      <c r="BH145" s="87"/>
      <c r="BI145" s="148" t="str" cm="1">
        <f t="array" ref="BI145">_xlfn.IFS(BA145=Tabeller!$AJ$5,"P",BA145=Tabeller!$AJ$4,"L",BA145="","")</f>
        <v/>
      </c>
      <c r="BJ145" s="87"/>
      <c r="BK145" s="194" t="str">
        <f t="shared" si="11"/>
        <v/>
      </c>
      <c r="BL145" s="75" t="str">
        <f>TRIM(IF('3. Förpackningsdata'!V145="","",'3. Förpackningsdata'!V145))</f>
        <v/>
      </c>
    </row>
    <row r="146" spans="1:64" ht="15" x14ac:dyDescent="0.25">
      <c r="A146" s="73">
        <v>142</v>
      </c>
      <c r="B146" s="73" t="str">
        <f>'APH Kategorichef'!H146</f>
        <v>Välj…</v>
      </c>
      <c r="C146" s="73" t="str">
        <f>'APH Kategorichef'!J146</f>
        <v>Välj…</v>
      </c>
      <c r="D146" s="471">
        <f>'APH Kategorichef'!D146</f>
        <v>0</v>
      </c>
      <c r="E146" s="68" t="s">
        <v>184</v>
      </c>
      <c r="F146" s="68"/>
      <c r="G146" s="69">
        <v>1</v>
      </c>
      <c r="H146" s="581">
        <f>IF('APH Kategorichef'!J146=Tabeller!$AH$4,'3. Förpackningsdata'!F146,0)</f>
        <v>0</v>
      </c>
      <c r="I146" s="581">
        <f>'1. Artikeldata Grund'!K146</f>
        <v>0</v>
      </c>
      <c r="J146" s="581">
        <f>'1. Artikeldata Grund'!M146</f>
        <v>0</v>
      </c>
      <c r="K146" s="581">
        <f>'1. Artikeldata Grund'!L146</f>
        <v>0</v>
      </c>
      <c r="L146" s="81"/>
      <c r="M146" s="68" t="s">
        <v>186</v>
      </c>
      <c r="N146" s="69" t="str">
        <f>IF('APH Kategorichef'!W146="","",'APH Kategorichef'!W146)</f>
        <v/>
      </c>
      <c r="O146" s="70" t="s">
        <v>185</v>
      </c>
      <c r="P146" s="473" t="str">
        <f>TRIM('1. Artikeldata Grund'!D146)</f>
        <v/>
      </c>
      <c r="Q146" s="472" t="str">
        <f>IF(S146="","",IF('3. Förpackningsdata'!H146="","",'3. Förpackningsdata'!H146))</f>
        <v/>
      </c>
      <c r="R146" s="35"/>
      <c r="S146" s="28" t="str">
        <f>IF('3. Förpackningsdata'!I146="","",'3. Förpackningsdata'!I146)</f>
        <v/>
      </c>
      <c r="T146" s="26"/>
      <c r="U146" s="26"/>
      <c r="V146" s="26"/>
      <c r="W146" s="26"/>
      <c r="X146" s="26"/>
      <c r="Y146" s="364" t="str" cm="1">
        <f t="array" ref="Y146">IF(AC146&lt;&gt;Tabeller!$AI$4,_xlfn.IFS(Q146=Tabeller!$AI$3,"",Q146=Tabeller!$AL$4,"C",Q146=Tabeller!$AL$5,"L",Q146=Tabeller!$AL$6,"P",Q146="",""),"1")</f>
        <v/>
      </c>
      <c r="Z146" s="29"/>
      <c r="AA146" s="362" t="str">
        <f t="shared" si="8"/>
        <v/>
      </c>
      <c r="AB146" s="31" t="str">
        <f>TRIM(IF('3. Förpackningsdata'!J146="","",'3. Förpackningsdata'!J146))</f>
        <v/>
      </c>
      <c r="AC146" s="77" t="str">
        <f>IF(AE146="","",IF('3. Förpackningsdata'!L146="","",'3. Förpackningsdata'!L146))</f>
        <v/>
      </c>
      <c r="AD146" s="71"/>
      <c r="AE146" s="69" t="str">
        <f>IF('3. Förpackningsdata'!M146="","",'3. Förpackningsdata'!M146)</f>
        <v/>
      </c>
      <c r="AF146" s="81"/>
      <c r="AG146" s="81"/>
      <c r="AH146" s="81"/>
      <c r="AI146" s="81"/>
      <c r="AJ146" s="81"/>
      <c r="AK146" s="364" t="str" cm="1">
        <f t="array" ref="AK146">_xlfn.IFS(AC146=Tabeller!$AI$4,"C",AC146=Tabeller!$AI$5,"L",AC146=Tabeller!$AI$6,"P",AC146="","")</f>
        <v/>
      </c>
      <c r="AL146" s="71"/>
      <c r="AM146" s="363" t="str">
        <f t="shared" si="9"/>
        <v/>
      </c>
      <c r="AN146" s="473" t="str">
        <f>TRIM(IF('3. Förpackningsdata'!N146="","",'3. Förpackningsdata'!N146))</f>
        <v/>
      </c>
      <c r="AO146" s="78" t="str">
        <f>IF(AQ146="","",IF('3. Förpackningsdata'!P146="","",'3. Förpackningsdata'!P146))</f>
        <v/>
      </c>
      <c r="AP146" s="29"/>
      <c r="AQ146" s="28" t="str">
        <f>IF('3. Förpackningsdata'!Q146="","",'3. Förpackningsdata'!Q146)</f>
        <v/>
      </c>
      <c r="AR146" s="26"/>
      <c r="AS146" s="26"/>
      <c r="AT146" s="26"/>
      <c r="AU146" s="26"/>
      <c r="AV146" s="26"/>
      <c r="AW146" s="364" t="str" cm="1">
        <f t="array" ref="AW146">_xlfn.IFS(AO146=Tabeller!$AJ$5,"P",AO146=Tabeller!$AJ$4,"L",AO146="","")</f>
        <v/>
      </c>
      <c r="AX146" s="29"/>
      <c r="AY146" s="362" t="str">
        <f t="shared" si="10"/>
        <v/>
      </c>
      <c r="AZ146" s="31" t="str">
        <f>TRIM(IF('3. Förpackningsdata'!R146="","",'3. Förpackningsdata'!R146))</f>
        <v/>
      </c>
      <c r="BA146" s="79" t="str">
        <f>IF(BC146="","",IF('3. Förpackningsdata'!T146="","",'3. Förpackningsdata'!T146))</f>
        <v/>
      </c>
      <c r="BB146" s="87"/>
      <c r="BC146" s="71" t="str">
        <f>IF('3. Förpackningsdata'!U146="","",'3. Förpackningsdata'!U146)</f>
        <v/>
      </c>
      <c r="BD146" s="87"/>
      <c r="BE146" s="87"/>
      <c r="BF146" s="87"/>
      <c r="BG146" s="87"/>
      <c r="BH146" s="87"/>
      <c r="BI146" s="148" t="str" cm="1">
        <f t="array" ref="BI146">_xlfn.IFS(BA146=Tabeller!$AJ$5,"P",BA146=Tabeller!$AJ$4,"L",BA146="","")</f>
        <v/>
      </c>
      <c r="BJ146" s="87"/>
      <c r="BK146" s="194" t="str">
        <f t="shared" si="11"/>
        <v/>
      </c>
      <c r="BL146" s="75" t="str">
        <f>TRIM(IF('3. Förpackningsdata'!V146="","",'3. Förpackningsdata'!V146))</f>
        <v/>
      </c>
    </row>
    <row r="147" spans="1:64" ht="15" x14ac:dyDescent="0.25">
      <c r="A147" s="73">
        <v>143</v>
      </c>
      <c r="B147" s="73" t="str">
        <f>'APH Kategorichef'!H147</f>
        <v>Välj…</v>
      </c>
      <c r="C147" s="73" t="str">
        <f>'APH Kategorichef'!J147</f>
        <v>Välj…</v>
      </c>
      <c r="D147" s="471">
        <f>'APH Kategorichef'!D147</f>
        <v>0</v>
      </c>
      <c r="E147" s="68" t="s">
        <v>184</v>
      </c>
      <c r="F147" s="68"/>
      <c r="G147" s="69">
        <v>1</v>
      </c>
      <c r="H147" s="581">
        <f>IF('APH Kategorichef'!J147=Tabeller!$AH$4,'3. Förpackningsdata'!F147,0)</f>
        <v>0</v>
      </c>
      <c r="I147" s="581">
        <f>'1. Artikeldata Grund'!K147</f>
        <v>0</v>
      </c>
      <c r="J147" s="581">
        <f>'1. Artikeldata Grund'!M147</f>
        <v>0</v>
      </c>
      <c r="K147" s="581">
        <f>'1. Artikeldata Grund'!L147</f>
        <v>0</v>
      </c>
      <c r="L147" s="81"/>
      <c r="M147" s="68" t="s">
        <v>186</v>
      </c>
      <c r="N147" s="69" t="str">
        <f>IF('APH Kategorichef'!W147="","",'APH Kategorichef'!W147)</f>
        <v/>
      </c>
      <c r="O147" s="70" t="s">
        <v>185</v>
      </c>
      <c r="P147" s="473" t="str">
        <f>TRIM('1. Artikeldata Grund'!D147)</f>
        <v/>
      </c>
      <c r="Q147" s="472" t="str">
        <f>IF(S147="","",IF('3. Förpackningsdata'!H147="","",'3. Förpackningsdata'!H147))</f>
        <v/>
      </c>
      <c r="R147" s="35"/>
      <c r="S147" s="28" t="str">
        <f>IF('3. Förpackningsdata'!I147="","",'3. Förpackningsdata'!I147)</f>
        <v/>
      </c>
      <c r="T147" s="26"/>
      <c r="U147" s="26"/>
      <c r="V147" s="26"/>
      <c r="W147" s="26"/>
      <c r="X147" s="26"/>
      <c r="Y147" s="364" t="str" cm="1">
        <f t="array" ref="Y147">IF(AC147&lt;&gt;Tabeller!$AI$4,_xlfn.IFS(Q147=Tabeller!$AI$3,"",Q147=Tabeller!$AL$4,"C",Q147=Tabeller!$AL$5,"L",Q147=Tabeller!$AL$6,"P",Q147="",""),"1")</f>
        <v/>
      </c>
      <c r="Z147" s="29"/>
      <c r="AA147" s="362" t="str">
        <f t="shared" si="8"/>
        <v/>
      </c>
      <c r="AB147" s="31" t="str">
        <f>TRIM(IF('3. Förpackningsdata'!J147="","",'3. Förpackningsdata'!J147))</f>
        <v/>
      </c>
      <c r="AC147" s="77" t="str">
        <f>IF(AE147="","",IF('3. Förpackningsdata'!L147="","",'3. Förpackningsdata'!L147))</f>
        <v/>
      </c>
      <c r="AD147" s="71"/>
      <c r="AE147" s="69" t="str">
        <f>IF('3. Förpackningsdata'!M147="","",'3. Förpackningsdata'!M147)</f>
        <v/>
      </c>
      <c r="AF147" s="81"/>
      <c r="AG147" s="81"/>
      <c r="AH147" s="81"/>
      <c r="AI147" s="81"/>
      <c r="AJ147" s="81"/>
      <c r="AK147" s="364" t="str" cm="1">
        <f t="array" ref="AK147">_xlfn.IFS(AC147=Tabeller!$AI$4,"C",AC147=Tabeller!$AI$5,"L",AC147=Tabeller!$AI$6,"P",AC147="","")</f>
        <v/>
      </c>
      <c r="AL147" s="71"/>
      <c r="AM147" s="363" t="str">
        <f t="shared" si="9"/>
        <v/>
      </c>
      <c r="AN147" s="473" t="str">
        <f>TRIM(IF('3. Förpackningsdata'!N147="","",'3. Förpackningsdata'!N147))</f>
        <v/>
      </c>
      <c r="AO147" s="78" t="str">
        <f>IF(AQ147="","",IF('3. Förpackningsdata'!P147="","",'3. Förpackningsdata'!P147))</f>
        <v/>
      </c>
      <c r="AP147" s="29"/>
      <c r="AQ147" s="28" t="str">
        <f>IF('3. Förpackningsdata'!Q147="","",'3. Förpackningsdata'!Q147)</f>
        <v/>
      </c>
      <c r="AR147" s="26"/>
      <c r="AS147" s="26"/>
      <c r="AT147" s="26"/>
      <c r="AU147" s="26"/>
      <c r="AV147" s="26"/>
      <c r="AW147" s="364" t="str" cm="1">
        <f t="array" ref="AW147">_xlfn.IFS(AO147=Tabeller!$AJ$5,"P",AO147=Tabeller!$AJ$4,"L",AO147="","")</f>
        <v/>
      </c>
      <c r="AX147" s="29"/>
      <c r="AY147" s="362" t="str">
        <f t="shared" si="10"/>
        <v/>
      </c>
      <c r="AZ147" s="31" t="str">
        <f>TRIM(IF('3. Förpackningsdata'!R147="","",'3. Förpackningsdata'!R147))</f>
        <v/>
      </c>
      <c r="BA147" s="79" t="str">
        <f>IF(BC147="","",IF('3. Förpackningsdata'!T147="","",'3. Förpackningsdata'!T147))</f>
        <v/>
      </c>
      <c r="BB147" s="87"/>
      <c r="BC147" s="71" t="str">
        <f>IF('3. Förpackningsdata'!U147="","",'3. Förpackningsdata'!U147)</f>
        <v/>
      </c>
      <c r="BD147" s="87"/>
      <c r="BE147" s="87"/>
      <c r="BF147" s="87"/>
      <c r="BG147" s="87"/>
      <c r="BH147" s="87"/>
      <c r="BI147" s="148" t="str" cm="1">
        <f t="array" ref="BI147">_xlfn.IFS(BA147=Tabeller!$AJ$5,"P",BA147=Tabeller!$AJ$4,"L",BA147="","")</f>
        <v/>
      </c>
      <c r="BJ147" s="87"/>
      <c r="BK147" s="194" t="str">
        <f t="shared" si="11"/>
        <v/>
      </c>
      <c r="BL147" s="75" t="str">
        <f>TRIM(IF('3. Förpackningsdata'!V147="","",'3. Förpackningsdata'!V147))</f>
        <v/>
      </c>
    </row>
    <row r="148" spans="1:64" ht="15" x14ac:dyDescent="0.25">
      <c r="A148" s="73">
        <v>144</v>
      </c>
      <c r="B148" s="73" t="str">
        <f>'APH Kategorichef'!H148</f>
        <v>Välj…</v>
      </c>
      <c r="C148" s="73" t="str">
        <f>'APH Kategorichef'!J148</f>
        <v>Välj…</v>
      </c>
      <c r="D148" s="471">
        <f>'APH Kategorichef'!D148</f>
        <v>0</v>
      </c>
      <c r="E148" s="68" t="s">
        <v>184</v>
      </c>
      <c r="F148" s="68"/>
      <c r="G148" s="69">
        <v>1</v>
      </c>
      <c r="H148" s="581">
        <f>IF('APH Kategorichef'!J148=Tabeller!$AH$4,'3. Förpackningsdata'!F148,0)</f>
        <v>0</v>
      </c>
      <c r="I148" s="581">
        <f>'1. Artikeldata Grund'!K148</f>
        <v>0</v>
      </c>
      <c r="J148" s="581">
        <f>'1. Artikeldata Grund'!M148</f>
        <v>0</v>
      </c>
      <c r="K148" s="581">
        <f>'1. Artikeldata Grund'!L148</f>
        <v>0</v>
      </c>
      <c r="L148" s="81"/>
      <c r="M148" s="68" t="s">
        <v>186</v>
      </c>
      <c r="N148" s="69" t="str">
        <f>IF('APH Kategorichef'!W148="","",'APH Kategorichef'!W148)</f>
        <v/>
      </c>
      <c r="O148" s="70" t="s">
        <v>185</v>
      </c>
      <c r="P148" s="473" t="str">
        <f>TRIM('1. Artikeldata Grund'!D148)</f>
        <v/>
      </c>
      <c r="Q148" s="472" t="str">
        <f>IF(S148="","",IF('3. Förpackningsdata'!H148="","",'3. Förpackningsdata'!H148))</f>
        <v/>
      </c>
      <c r="R148" s="35"/>
      <c r="S148" s="28" t="str">
        <f>IF('3. Förpackningsdata'!I148="","",'3. Förpackningsdata'!I148)</f>
        <v/>
      </c>
      <c r="T148" s="26"/>
      <c r="U148" s="26"/>
      <c r="V148" s="26"/>
      <c r="W148" s="26"/>
      <c r="X148" s="26"/>
      <c r="Y148" s="364" t="str" cm="1">
        <f t="array" ref="Y148">IF(AC148&lt;&gt;Tabeller!$AI$4,_xlfn.IFS(Q148=Tabeller!$AI$3,"",Q148=Tabeller!$AL$4,"C",Q148=Tabeller!$AL$5,"L",Q148=Tabeller!$AL$6,"P",Q148="",""),"1")</f>
        <v/>
      </c>
      <c r="Z148" s="29"/>
      <c r="AA148" s="362" t="str">
        <f t="shared" si="8"/>
        <v/>
      </c>
      <c r="AB148" s="31" t="str">
        <f>TRIM(IF('3. Förpackningsdata'!J148="","",'3. Förpackningsdata'!J148))</f>
        <v/>
      </c>
      <c r="AC148" s="77" t="str">
        <f>IF(AE148="","",IF('3. Förpackningsdata'!L148="","",'3. Förpackningsdata'!L148))</f>
        <v/>
      </c>
      <c r="AD148" s="71"/>
      <c r="AE148" s="69" t="str">
        <f>IF('3. Förpackningsdata'!M148="","",'3. Förpackningsdata'!M148)</f>
        <v/>
      </c>
      <c r="AF148" s="81"/>
      <c r="AG148" s="81"/>
      <c r="AH148" s="81"/>
      <c r="AI148" s="81"/>
      <c r="AJ148" s="81"/>
      <c r="AK148" s="364" t="str" cm="1">
        <f t="array" ref="AK148">_xlfn.IFS(AC148=Tabeller!$AI$4,"C",AC148=Tabeller!$AI$5,"L",AC148=Tabeller!$AI$6,"P",AC148="","")</f>
        <v/>
      </c>
      <c r="AL148" s="71"/>
      <c r="AM148" s="363" t="str">
        <f t="shared" si="9"/>
        <v/>
      </c>
      <c r="AN148" s="473" t="str">
        <f>TRIM(IF('3. Förpackningsdata'!N148="","",'3. Förpackningsdata'!N148))</f>
        <v/>
      </c>
      <c r="AO148" s="78" t="str">
        <f>IF(AQ148="","",IF('3. Förpackningsdata'!P148="","",'3. Förpackningsdata'!P148))</f>
        <v/>
      </c>
      <c r="AP148" s="29"/>
      <c r="AQ148" s="28" t="str">
        <f>IF('3. Förpackningsdata'!Q148="","",'3. Förpackningsdata'!Q148)</f>
        <v/>
      </c>
      <c r="AR148" s="26"/>
      <c r="AS148" s="26"/>
      <c r="AT148" s="26"/>
      <c r="AU148" s="26"/>
      <c r="AV148" s="26"/>
      <c r="AW148" s="364" t="str" cm="1">
        <f t="array" ref="AW148">_xlfn.IFS(AO148=Tabeller!$AJ$5,"P",AO148=Tabeller!$AJ$4,"L",AO148="","")</f>
        <v/>
      </c>
      <c r="AX148" s="29"/>
      <c r="AY148" s="362" t="str">
        <f t="shared" si="10"/>
        <v/>
      </c>
      <c r="AZ148" s="31" t="str">
        <f>TRIM(IF('3. Förpackningsdata'!R148="","",'3. Förpackningsdata'!R148))</f>
        <v/>
      </c>
      <c r="BA148" s="79" t="str">
        <f>IF(BC148="","",IF('3. Förpackningsdata'!T148="","",'3. Förpackningsdata'!T148))</f>
        <v/>
      </c>
      <c r="BB148" s="87"/>
      <c r="BC148" s="71" t="str">
        <f>IF('3. Förpackningsdata'!U148="","",'3. Förpackningsdata'!U148)</f>
        <v/>
      </c>
      <c r="BD148" s="87"/>
      <c r="BE148" s="87"/>
      <c r="BF148" s="87"/>
      <c r="BG148" s="87"/>
      <c r="BH148" s="87"/>
      <c r="BI148" s="148" t="str" cm="1">
        <f t="array" ref="BI148">_xlfn.IFS(BA148=Tabeller!$AJ$5,"P",BA148=Tabeller!$AJ$4,"L",BA148="","")</f>
        <v/>
      </c>
      <c r="BJ148" s="87"/>
      <c r="BK148" s="194" t="str">
        <f t="shared" si="11"/>
        <v/>
      </c>
      <c r="BL148" s="75" t="str">
        <f>TRIM(IF('3. Förpackningsdata'!V148="","",'3. Förpackningsdata'!V148))</f>
        <v/>
      </c>
    </row>
    <row r="149" spans="1:64" ht="15" x14ac:dyDescent="0.25">
      <c r="A149" s="73">
        <v>145</v>
      </c>
      <c r="B149" s="73" t="str">
        <f>'APH Kategorichef'!H149</f>
        <v>Välj…</v>
      </c>
      <c r="C149" s="73" t="str">
        <f>'APH Kategorichef'!J149</f>
        <v>Välj…</v>
      </c>
      <c r="D149" s="471">
        <f>'APH Kategorichef'!D149</f>
        <v>0</v>
      </c>
      <c r="E149" s="68" t="s">
        <v>184</v>
      </c>
      <c r="F149" s="68"/>
      <c r="G149" s="69">
        <v>1</v>
      </c>
      <c r="H149" s="581">
        <f>IF('APH Kategorichef'!J149=Tabeller!$AH$4,'3. Förpackningsdata'!F149,0)</f>
        <v>0</v>
      </c>
      <c r="I149" s="581">
        <f>'1. Artikeldata Grund'!K149</f>
        <v>0</v>
      </c>
      <c r="J149" s="581">
        <f>'1. Artikeldata Grund'!M149</f>
        <v>0</v>
      </c>
      <c r="K149" s="581">
        <f>'1. Artikeldata Grund'!L149</f>
        <v>0</v>
      </c>
      <c r="L149" s="81"/>
      <c r="M149" s="68" t="s">
        <v>186</v>
      </c>
      <c r="N149" s="69" t="str">
        <f>IF('APH Kategorichef'!W149="","",'APH Kategorichef'!W149)</f>
        <v/>
      </c>
      <c r="O149" s="70" t="s">
        <v>185</v>
      </c>
      <c r="P149" s="473" t="str">
        <f>TRIM('1. Artikeldata Grund'!D149)</f>
        <v/>
      </c>
      <c r="Q149" s="472" t="str">
        <f>IF(S149="","",IF('3. Förpackningsdata'!H149="","",'3. Förpackningsdata'!H149))</f>
        <v/>
      </c>
      <c r="R149" s="35"/>
      <c r="S149" s="28" t="str">
        <f>IF('3. Förpackningsdata'!I149="","",'3. Förpackningsdata'!I149)</f>
        <v/>
      </c>
      <c r="T149" s="26"/>
      <c r="U149" s="26"/>
      <c r="V149" s="26"/>
      <c r="W149" s="26"/>
      <c r="X149" s="26"/>
      <c r="Y149" s="364" t="str" cm="1">
        <f t="array" ref="Y149">IF(AC149&lt;&gt;Tabeller!$AI$4,_xlfn.IFS(Q149=Tabeller!$AI$3,"",Q149=Tabeller!$AL$4,"C",Q149=Tabeller!$AL$5,"L",Q149=Tabeller!$AL$6,"P",Q149="",""),"1")</f>
        <v/>
      </c>
      <c r="Z149" s="29"/>
      <c r="AA149" s="362" t="str">
        <f t="shared" si="8"/>
        <v/>
      </c>
      <c r="AB149" s="31" t="str">
        <f>TRIM(IF('3. Förpackningsdata'!J149="","",'3. Förpackningsdata'!J149))</f>
        <v/>
      </c>
      <c r="AC149" s="77" t="str">
        <f>IF(AE149="","",IF('3. Förpackningsdata'!L149="","",'3. Förpackningsdata'!L149))</f>
        <v/>
      </c>
      <c r="AD149" s="71"/>
      <c r="AE149" s="69" t="str">
        <f>IF('3. Förpackningsdata'!M149="","",'3. Förpackningsdata'!M149)</f>
        <v/>
      </c>
      <c r="AF149" s="81"/>
      <c r="AG149" s="81"/>
      <c r="AH149" s="81"/>
      <c r="AI149" s="81"/>
      <c r="AJ149" s="81"/>
      <c r="AK149" s="364" t="str" cm="1">
        <f t="array" ref="AK149">_xlfn.IFS(AC149=Tabeller!$AI$4,"C",AC149=Tabeller!$AI$5,"L",AC149=Tabeller!$AI$6,"P",AC149="","")</f>
        <v/>
      </c>
      <c r="AL149" s="71"/>
      <c r="AM149" s="363" t="str">
        <f t="shared" si="9"/>
        <v/>
      </c>
      <c r="AN149" s="473" t="str">
        <f>TRIM(IF('3. Förpackningsdata'!N149="","",'3. Förpackningsdata'!N149))</f>
        <v/>
      </c>
      <c r="AO149" s="78" t="str">
        <f>IF(AQ149="","",IF('3. Förpackningsdata'!P149="","",'3. Förpackningsdata'!P149))</f>
        <v/>
      </c>
      <c r="AP149" s="29"/>
      <c r="AQ149" s="28" t="str">
        <f>IF('3. Förpackningsdata'!Q149="","",'3. Förpackningsdata'!Q149)</f>
        <v/>
      </c>
      <c r="AR149" s="26"/>
      <c r="AS149" s="26"/>
      <c r="AT149" s="26"/>
      <c r="AU149" s="26"/>
      <c r="AV149" s="26"/>
      <c r="AW149" s="364" t="str" cm="1">
        <f t="array" ref="AW149">_xlfn.IFS(AO149=Tabeller!$AJ$5,"P",AO149=Tabeller!$AJ$4,"L",AO149="","")</f>
        <v/>
      </c>
      <c r="AX149" s="29"/>
      <c r="AY149" s="362" t="str">
        <f t="shared" si="10"/>
        <v/>
      </c>
      <c r="AZ149" s="31" t="str">
        <f>TRIM(IF('3. Förpackningsdata'!R149="","",'3. Förpackningsdata'!R149))</f>
        <v/>
      </c>
      <c r="BA149" s="79" t="str">
        <f>IF(BC149="","",IF('3. Förpackningsdata'!T149="","",'3. Förpackningsdata'!T149))</f>
        <v/>
      </c>
      <c r="BB149" s="87"/>
      <c r="BC149" s="71" t="str">
        <f>IF('3. Förpackningsdata'!U149="","",'3. Förpackningsdata'!U149)</f>
        <v/>
      </c>
      <c r="BD149" s="87"/>
      <c r="BE149" s="87"/>
      <c r="BF149" s="87"/>
      <c r="BG149" s="87"/>
      <c r="BH149" s="87"/>
      <c r="BI149" s="148" t="str" cm="1">
        <f t="array" ref="BI149">_xlfn.IFS(BA149=Tabeller!$AJ$5,"P",BA149=Tabeller!$AJ$4,"L",BA149="","")</f>
        <v/>
      </c>
      <c r="BJ149" s="87"/>
      <c r="BK149" s="194" t="str">
        <f t="shared" si="11"/>
        <v/>
      </c>
      <c r="BL149" s="75" t="str">
        <f>TRIM(IF('3. Förpackningsdata'!V149="","",'3. Förpackningsdata'!V149))</f>
        <v/>
      </c>
    </row>
    <row r="150" spans="1:64" ht="15" x14ac:dyDescent="0.25">
      <c r="A150" s="73">
        <v>146</v>
      </c>
      <c r="B150" s="73" t="str">
        <f>'APH Kategorichef'!H150</f>
        <v>Välj…</v>
      </c>
      <c r="C150" s="73" t="str">
        <f>'APH Kategorichef'!J150</f>
        <v>Välj…</v>
      </c>
      <c r="D150" s="471">
        <f>'APH Kategorichef'!D150</f>
        <v>0</v>
      </c>
      <c r="E150" s="68" t="s">
        <v>184</v>
      </c>
      <c r="F150" s="68"/>
      <c r="G150" s="69">
        <v>1</v>
      </c>
      <c r="H150" s="581">
        <f>IF('APH Kategorichef'!J150=Tabeller!$AH$4,'3. Förpackningsdata'!F150,0)</f>
        <v>0</v>
      </c>
      <c r="I150" s="581">
        <f>'1. Artikeldata Grund'!K150</f>
        <v>0</v>
      </c>
      <c r="J150" s="581">
        <f>'1. Artikeldata Grund'!M150</f>
        <v>0</v>
      </c>
      <c r="K150" s="581">
        <f>'1. Artikeldata Grund'!L150</f>
        <v>0</v>
      </c>
      <c r="L150" s="81"/>
      <c r="M150" s="68" t="s">
        <v>186</v>
      </c>
      <c r="N150" s="69" t="str">
        <f>IF('APH Kategorichef'!W150="","",'APH Kategorichef'!W150)</f>
        <v/>
      </c>
      <c r="O150" s="70" t="s">
        <v>185</v>
      </c>
      <c r="P150" s="473" t="str">
        <f>TRIM('1. Artikeldata Grund'!D150)</f>
        <v/>
      </c>
      <c r="Q150" s="472" t="str">
        <f>IF(S150="","",IF('3. Förpackningsdata'!H150="","",'3. Förpackningsdata'!H150))</f>
        <v/>
      </c>
      <c r="R150" s="35"/>
      <c r="S150" s="28" t="str">
        <f>IF('3. Förpackningsdata'!I150="","",'3. Förpackningsdata'!I150)</f>
        <v/>
      </c>
      <c r="T150" s="26"/>
      <c r="U150" s="26"/>
      <c r="V150" s="26"/>
      <c r="W150" s="26"/>
      <c r="X150" s="26"/>
      <c r="Y150" s="364" t="str" cm="1">
        <f t="array" ref="Y150">IF(AC150&lt;&gt;Tabeller!$AI$4,_xlfn.IFS(Q150=Tabeller!$AI$3,"",Q150=Tabeller!$AL$4,"C",Q150=Tabeller!$AL$5,"L",Q150=Tabeller!$AL$6,"P",Q150="",""),"1")</f>
        <v/>
      </c>
      <c r="Z150" s="29"/>
      <c r="AA150" s="362" t="str">
        <f t="shared" si="8"/>
        <v/>
      </c>
      <c r="AB150" s="31" t="str">
        <f>TRIM(IF('3. Förpackningsdata'!J150="","",'3. Förpackningsdata'!J150))</f>
        <v/>
      </c>
      <c r="AC150" s="77" t="str">
        <f>IF(AE150="","",IF('3. Förpackningsdata'!L150="","",'3. Förpackningsdata'!L150))</f>
        <v/>
      </c>
      <c r="AD150" s="71"/>
      <c r="AE150" s="69" t="str">
        <f>IF('3. Förpackningsdata'!M150="","",'3. Förpackningsdata'!M150)</f>
        <v/>
      </c>
      <c r="AF150" s="81"/>
      <c r="AG150" s="81"/>
      <c r="AH150" s="81"/>
      <c r="AI150" s="81"/>
      <c r="AJ150" s="81"/>
      <c r="AK150" s="364" t="str" cm="1">
        <f t="array" ref="AK150">_xlfn.IFS(AC150=Tabeller!$AI$4,"C",AC150=Tabeller!$AI$5,"L",AC150=Tabeller!$AI$6,"P",AC150="","")</f>
        <v/>
      </c>
      <c r="AL150" s="71"/>
      <c r="AM150" s="363" t="str">
        <f t="shared" si="9"/>
        <v/>
      </c>
      <c r="AN150" s="473" t="str">
        <f>TRIM(IF('3. Förpackningsdata'!N150="","",'3. Förpackningsdata'!N150))</f>
        <v/>
      </c>
      <c r="AO150" s="78" t="str">
        <f>IF(AQ150="","",IF('3. Förpackningsdata'!P150="","",'3. Förpackningsdata'!P150))</f>
        <v/>
      </c>
      <c r="AP150" s="29"/>
      <c r="AQ150" s="28" t="str">
        <f>IF('3. Förpackningsdata'!Q150="","",'3. Förpackningsdata'!Q150)</f>
        <v/>
      </c>
      <c r="AR150" s="26"/>
      <c r="AS150" s="26"/>
      <c r="AT150" s="26"/>
      <c r="AU150" s="26"/>
      <c r="AV150" s="26"/>
      <c r="AW150" s="364" t="str" cm="1">
        <f t="array" ref="AW150">_xlfn.IFS(AO150=Tabeller!$AJ$5,"P",AO150=Tabeller!$AJ$4,"L",AO150="","")</f>
        <v/>
      </c>
      <c r="AX150" s="29"/>
      <c r="AY150" s="362" t="str">
        <f t="shared" si="10"/>
        <v/>
      </c>
      <c r="AZ150" s="31" t="str">
        <f>TRIM(IF('3. Förpackningsdata'!R150="","",'3. Förpackningsdata'!R150))</f>
        <v/>
      </c>
      <c r="BA150" s="79" t="str">
        <f>IF(BC150="","",IF('3. Förpackningsdata'!T150="","",'3. Förpackningsdata'!T150))</f>
        <v/>
      </c>
      <c r="BB150" s="87"/>
      <c r="BC150" s="71" t="str">
        <f>IF('3. Förpackningsdata'!U150="","",'3. Förpackningsdata'!U150)</f>
        <v/>
      </c>
      <c r="BD150" s="87"/>
      <c r="BE150" s="87"/>
      <c r="BF150" s="87"/>
      <c r="BG150" s="87"/>
      <c r="BH150" s="87"/>
      <c r="BI150" s="148" t="str" cm="1">
        <f t="array" ref="BI150">_xlfn.IFS(BA150=Tabeller!$AJ$5,"P",BA150=Tabeller!$AJ$4,"L",BA150="","")</f>
        <v/>
      </c>
      <c r="BJ150" s="87"/>
      <c r="BK150" s="194" t="str">
        <f t="shared" si="11"/>
        <v/>
      </c>
      <c r="BL150" s="75" t="str">
        <f>TRIM(IF('3. Förpackningsdata'!V150="","",'3. Förpackningsdata'!V150))</f>
        <v/>
      </c>
    </row>
    <row r="151" spans="1:64" ht="15" x14ac:dyDescent="0.25">
      <c r="A151" s="73">
        <v>147</v>
      </c>
      <c r="B151" s="73" t="str">
        <f>'APH Kategorichef'!H151</f>
        <v>Välj…</v>
      </c>
      <c r="C151" s="73" t="str">
        <f>'APH Kategorichef'!J151</f>
        <v>Välj…</v>
      </c>
      <c r="D151" s="471">
        <f>'APH Kategorichef'!D151</f>
        <v>0</v>
      </c>
      <c r="E151" s="68" t="s">
        <v>184</v>
      </c>
      <c r="F151" s="68"/>
      <c r="G151" s="69">
        <v>1</v>
      </c>
      <c r="H151" s="581">
        <f>IF('APH Kategorichef'!J151=Tabeller!$AH$4,'3. Förpackningsdata'!F151,0)</f>
        <v>0</v>
      </c>
      <c r="I151" s="581">
        <f>'1. Artikeldata Grund'!K151</f>
        <v>0</v>
      </c>
      <c r="J151" s="581">
        <f>'1. Artikeldata Grund'!M151</f>
        <v>0</v>
      </c>
      <c r="K151" s="581">
        <f>'1. Artikeldata Grund'!L151</f>
        <v>0</v>
      </c>
      <c r="L151" s="81"/>
      <c r="M151" s="68" t="s">
        <v>186</v>
      </c>
      <c r="N151" s="69" t="str">
        <f>IF('APH Kategorichef'!W151="","",'APH Kategorichef'!W151)</f>
        <v/>
      </c>
      <c r="O151" s="70" t="s">
        <v>185</v>
      </c>
      <c r="P151" s="473" t="str">
        <f>TRIM('1. Artikeldata Grund'!D151)</f>
        <v/>
      </c>
      <c r="Q151" s="472" t="str">
        <f>IF(S151="","",IF('3. Förpackningsdata'!H151="","",'3. Förpackningsdata'!H151))</f>
        <v/>
      </c>
      <c r="R151" s="35"/>
      <c r="S151" s="28" t="str">
        <f>IF('3. Förpackningsdata'!I151="","",'3. Förpackningsdata'!I151)</f>
        <v/>
      </c>
      <c r="T151" s="26"/>
      <c r="U151" s="26"/>
      <c r="V151" s="26"/>
      <c r="W151" s="26"/>
      <c r="X151" s="26"/>
      <c r="Y151" s="364" t="str" cm="1">
        <f t="array" ref="Y151">IF(AC151&lt;&gt;Tabeller!$AI$4,_xlfn.IFS(Q151=Tabeller!$AI$3,"",Q151=Tabeller!$AL$4,"C",Q151=Tabeller!$AL$5,"L",Q151=Tabeller!$AL$6,"P",Q151="",""),"1")</f>
        <v/>
      </c>
      <c r="Z151" s="29"/>
      <c r="AA151" s="362" t="str">
        <f t="shared" si="8"/>
        <v/>
      </c>
      <c r="AB151" s="31" t="str">
        <f>TRIM(IF('3. Förpackningsdata'!J151="","",'3. Förpackningsdata'!J151))</f>
        <v/>
      </c>
      <c r="AC151" s="77" t="str">
        <f>IF(AE151="","",IF('3. Förpackningsdata'!L151="","",'3. Förpackningsdata'!L151))</f>
        <v/>
      </c>
      <c r="AD151" s="71"/>
      <c r="AE151" s="69" t="str">
        <f>IF('3. Förpackningsdata'!M151="","",'3. Förpackningsdata'!M151)</f>
        <v/>
      </c>
      <c r="AF151" s="81"/>
      <c r="AG151" s="81"/>
      <c r="AH151" s="81"/>
      <c r="AI151" s="81"/>
      <c r="AJ151" s="81"/>
      <c r="AK151" s="364" t="str" cm="1">
        <f t="array" ref="AK151">_xlfn.IFS(AC151=Tabeller!$AI$4,"C",AC151=Tabeller!$AI$5,"L",AC151=Tabeller!$AI$6,"P",AC151="","")</f>
        <v/>
      </c>
      <c r="AL151" s="71"/>
      <c r="AM151" s="363" t="str">
        <f t="shared" si="9"/>
        <v/>
      </c>
      <c r="AN151" s="473" t="str">
        <f>TRIM(IF('3. Förpackningsdata'!N151="","",'3. Förpackningsdata'!N151))</f>
        <v/>
      </c>
      <c r="AO151" s="78" t="str">
        <f>IF(AQ151="","",IF('3. Förpackningsdata'!P151="","",'3. Förpackningsdata'!P151))</f>
        <v/>
      </c>
      <c r="AP151" s="29"/>
      <c r="AQ151" s="28" t="str">
        <f>IF('3. Förpackningsdata'!Q151="","",'3. Förpackningsdata'!Q151)</f>
        <v/>
      </c>
      <c r="AR151" s="26"/>
      <c r="AS151" s="26"/>
      <c r="AT151" s="26"/>
      <c r="AU151" s="26"/>
      <c r="AV151" s="26"/>
      <c r="AW151" s="364" t="str" cm="1">
        <f t="array" ref="AW151">_xlfn.IFS(AO151=Tabeller!$AJ$5,"P",AO151=Tabeller!$AJ$4,"L",AO151="","")</f>
        <v/>
      </c>
      <c r="AX151" s="29"/>
      <c r="AY151" s="362" t="str">
        <f t="shared" si="10"/>
        <v/>
      </c>
      <c r="AZ151" s="31" t="str">
        <f>TRIM(IF('3. Förpackningsdata'!R151="","",'3. Förpackningsdata'!R151))</f>
        <v/>
      </c>
      <c r="BA151" s="79" t="str">
        <f>IF(BC151="","",IF('3. Förpackningsdata'!T151="","",'3. Förpackningsdata'!T151))</f>
        <v/>
      </c>
      <c r="BB151" s="87"/>
      <c r="BC151" s="71" t="str">
        <f>IF('3. Förpackningsdata'!U151="","",'3. Förpackningsdata'!U151)</f>
        <v/>
      </c>
      <c r="BD151" s="87"/>
      <c r="BE151" s="87"/>
      <c r="BF151" s="87"/>
      <c r="BG151" s="87"/>
      <c r="BH151" s="87"/>
      <c r="BI151" s="148" t="str" cm="1">
        <f t="array" ref="BI151">_xlfn.IFS(BA151=Tabeller!$AJ$5,"P",BA151=Tabeller!$AJ$4,"L",BA151="","")</f>
        <v/>
      </c>
      <c r="BJ151" s="87"/>
      <c r="BK151" s="194" t="str">
        <f t="shared" si="11"/>
        <v/>
      </c>
      <c r="BL151" s="75" t="str">
        <f>TRIM(IF('3. Förpackningsdata'!V151="","",'3. Förpackningsdata'!V151))</f>
        <v/>
      </c>
    </row>
    <row r="152" spans="1:64" ht="15" x14ac:dyDescent="0.25">
      <c r="A152" s="73">
        <v>148</v>
      </c>
      <c r="B152" s="73" t="str">
        <f>'APH Kategorichef'!H152</f>
        <v>Välj…</v>
      </c>
      <c r="C152" s="73" t="str">
        <f>'APH Kategorichef'!J152</f>
        <v>Välj…</v>
      </c>
      <c r="D152" s="471">
        <f>'APH Kategorichef'!D152</f>
        <v>0</v>
      </c>
      <c r="E152" s="68" t="s">
        <v>184</v>
      </c>
      <c r="F152" s="68"/>
      <c r="G152" s="69">
        <v>1</v>
      </c>
      <c r="H152" s="581">
        <f>IF('APH Kategorichef'!J152=Tabeller!$AH$4,'3. Förpackningsdata'!F152,0)</f>
        <v>0</v>
      </c>
      <c r="I152" s="581">
        <f>'1. Artikeldata Grund'!K152</f>
        <v>0</v>
      </c>
      <c r="J152" s="581">
        <f>'1. Artikeldata Grund'!M152</f>
        <v>0</v>
      </c>
      <c r="K152" s="581">
        <f>'1. Artikeldata Grund'!L152</f>
        <v>0</v>
      </c>
      <c r="L152" s="81"/>
      <c r="M152" s="68" t="s">
        <v>186</v>
      </c>
      <c r="N152" s="69" t="str">
        <f>IF('APH Kategorichef'!W152="","",'APH Kategorichef'!W152)</f>
        <v/>
      </c>
      <c r="O152" s="70" t="s">
        <v>185</v>
      </c>
      <c r="P152" s="473" t="str">
        <f>TRIM('1. Artikeldata Grund'!D152)</f>
        <v/>
      </c>
      <c r="Q152" s="472" t="str">
        <f>IF(S152="","",IF('3. Förpackningsdata'!H152="","",'3. Förpackningsdata'!H152))</f>
        <v/>
      </c>
      <c r="R152" s="35"/>
      <c r="S152" s="28" t="str">
        <f>IF('3. Förpackningsdata'!I152="","",'3. Förpackningsdata'!I152)</f>
        <v/>
      </c>
      <c r="T152" s="26"/>
      <c r="U152" s="26"/>
      <c r="V152" s="26"/>
      <c r="W152" s="26"/>
      <c r="X152" s="26"/>
      <c r="Y152" s="364" t="str" cm="1">
        <f t="array" ref="Y152">IF(AC152&lt;&gt;Tabeller!$AI$4,_xlfn.IFS(Q152=Tabeller!$AI$3,"",Q152=Tabeller!$AL$4,"C",Q152=Tabeller!$AL$5,"L",Q152=Tabeller!$AL$6,"P",Q152="",""),"1")</f>
        <v/>
      </c>
      <c r="Z152" s="29"/>
      <c r="AA152" s="362" t="str">
        <f t="shared" si="8"/>
        <v/>
      </c>
      <c r="AB152" s="31" t="str">
        <f>TRIM(IF('3. Förpackningsdata'!J152="","",'3. Förpackningsdata'!J152))</f>
        <v/>
      </c>
      <c r="AC152" s="77" t="str">
        <f>IF(AE152="","",IF('3. Förpackningsdata'!L152="","",'3. Förpackningsdata'!L152))</f>
        <v/>
      </c>
      <c r="AD152" s="71"/>
      <c r="AE152" s="69" t="str">
        <f>IF('3. Förpackningsdata'!M152="","",'3. Förpackningsdata'!M152)</f>
        <v/>
      </c>
      <c r="AF152" s="81"/>
      <c r="AG152" s="81"/>
      <c r="AH152" s="81"/>
      <c r="AI152" s="81"/>
      <c r="AJ152" s="81"/>
      <c r="AK152" s="364" t="str" cm="1">
        <f t="array" ref="AK152">_xlfn.IFS(AC152=Tabeller!$AI$4,"C",AC152=Tabeller!$AI$5,"L",AC152=Tabeller!$AI$6,"P",AC152="","")</f>
        <v/>
      </c>
      <c r="AL152" s="71"/>
      <c r="AM152" s="363" t="str">
        <f t="shared" si="9"/>
        <v/>
      </c>
      <c r="AN152" s="473" t="str">
        <f>TRIM(IF('3. Förpackningsdata'!N152="","",'3. Förpackningsdata'!N152))</f>
        <v/>
      </c>
      <c r="AO152" s="78" t="str">
        <f>IF(AQ152="","",IF('3. Förpackningsdata'!P152="","",'3. Förpackningsdata'!P152))</f>
        <v/>
      </c>
      <c r="AP152" s="29"/>
      <c r="AQ152" s="28" t="str">
        <f>IF('3. Förpackningsdata'!Q152="","",'3. Förpackningsdata'!Q152)</f>
        <v/>
      </c>
      <c r="AR152" s="26"/>
      <c r="AS152" s="26"/>
      <c r="AT152" s="26"/>
      <c r="AU152" s="26"/>
      <c r="AV152" s="26"/>
      <c r="AW152" s="364" t="str" cm="1">
        <f t="array" ref="AW152">_xlfn.IFS(AO152=Tabeller!$AJ$5,"P",AO152=Tabeller!$AJ$4,"L",AO152="","")</f>
        <v/>
      </c>
      <c r="AX152" s="29"/>
      <c r="AY152" s="362" t="str">
        <f t="shared" si="10"/>
        <v/>
      </c>
      <c r="AZ152" s="31" t="str">
        <f>TRIM(IF('3. Förpackningsdata'!R152="","",'3. Förpackningsdata'!R152))</f>
        <v/>
      </c>
      <c r="BA152" s="79" t="str">
        <f>IF(BC152="","",IF('3. Förpackningsdata'!T152="","",'3. Förpackningsdata'!T152))</f>
        <v/>
      </c>
      <c r="BB152" s="87"/>
      <c r="BC152" s="71" t="str">
        <f>IF('3. Förpackningsdata'!U152="","",'3. Förpackningsdata'!U152)</f>
        <v/>
      </c>
      <c r="BD152" s="87"/>
      <c r="BE152" s="87"/>
      <c r="BF152" s="87"/>
      <c r="BG152" s="87"/>
      <c r="BH152" s="87"/>
      <c r="BI152" s="148" t="str" cm="1">
        <f t="array" ref="BI152">_xlfn.IFS(BA152=Tabeller!$AJ$5,"P",BA152=Tabeller!$AJ$4,"L",BA152="","")</f>
        <v/>
      </c>
      <c r="BJ152" s="87"/>
      <c r="BK152" s="194" t="str">
        <f t="shared" si="11"/>
        <v/>
      </c>
      <c r="BL152" s="75" t="str">
        <f>TRIM(IF('3. Förpackningsdata'!V152="","",'3. Förpackningsdata'!V152))</f>
        <v/>
      </c>
    </row>
    <row r="153" spans="1:64" ht="15" x14ac:dyDescent="0.25">
      <c r="A153" s="73">
        <v>149</v>
      </c>
      <c r="B153" s="73" t="str">
        <f>'APH Kategorichef'!H153</f>
        <v>Välj…</v>
      </c>
      <c r="C153" s="73" t="str">
        <f>'APH Kategorichef'!J153</f>
        <v>Välj…</v>
      </c>
      <c r="D153" s="471">
        <f>'APH Kategorichef'!D153</f>
        <v>0</v>
      </c>
      <c r="E153" s="68" t="s">
        <v>184</v>
      </c>
      <c r="F153" s="68"/>
      <c r="G153" s="69">
        <v>1</v>
      </c>
      <c r="H153" s="581">
        <f>IF('APH Kategorichef'!J153=Tabeller!$AH$4,'3. Förpackningsdata'!F153,0)</f>
        <v>0</v>
      </c>
      <c r="I153" s="581">
        <f>'1. Artikeldata Grund'!K153</f>
        <v>0</v>
      </c>
      <c r="J153" s="581">
        <f>'1. Artikeldata Grund'!M153</f>
        <v>0</v>
      </c>
      <c r="K153" s="581">
        <f>'1. Artikeldata Grund'!L153</f>
        <v>0</v>
      </c>
      <c r="L153" s="81"/>
      <c r="M153" s="68" t="s">
        <v>186</v>
      </c>
      <c r="N153" s="69" t="str">
        <f>IF('APH Kategorichef'!W153="","",'APH Kategorichef'!W153)</f>
        <v/>
      </c>
      <c r="O153" s="70" t="s">
        <v>185</v>
      </c>
      <c r="P153" s="473" t="str">
        <f>TRIM('1. Artikeldata Grund'!D153)</f>
        <v/>
      </c>
      <c r="Q153" s="472" t="str">
        <f>IF(S153="","",IF('3. Förpackningsdata'!H153="","",'3. Förpackningsdata'!H153))</f>
        <v/>
      </c>
      <c r="R153" s="35"/>
      <c r="S153" s="28" t="str">
        <f>IF('3. Förpackningsdata'!I153="","",'3. Förpackningsdata'!I153)</f>
        <v/>
      </c>
      <c r="T153" s="26"/>
      <c r="U153" s="26"/>
      <c r="V153" s="26"/>
      <c r="W153" s="26"/>
      <c r="X153" s="26"/>
      <c r="Y153" s="364" t="str" cm="1">
        <f t="array" ref="Y153">IF(AC153&lt;&gt;Tabeller!$AI$4,_xlfn.IFS(Q153=Tabeller!$AI$3,"",Q153=Tabeller!$AL$4,"C",Q153=Tabeller!$AL$5,"L",Q153=Tabeller!$AL$6,"P",Q153="",""),"1")</f>
        <v/>
      </c>
      <c r="Z153" s="29"/>
      <c r="AA153" s="362" t="str">
        <f t="shared" si="8"/>
        <v/>
      </c>
      <c r="AB153" s="31" t="str">
        <f>TRIM(IF('3. Förpackningsdata'!J153="","",'3. Förpackningsdata'!J153))</f>
        <v/>
      </c>
      <c r="AC153" s="77" t="str">
        <f>IF(AE153="","",IF('3. Förpackningsdata'!L153="","",'3. Förpackningsdata'!L153))</f>
        <v/>
      </c>
      <c r="AD153" s="71"/>
      <c r="AE153" s="69" t="str">
        <f>IF('3. Förpackningsdata'!M153="","",'3. Förpackningsdata'!M153)</f>
        <v/>
      </c>
      <c r="AF153" s="81"/>
      <c r="AG153" s="81"/>
      <c r="AH153" s="81"/>
      <c r="AI153" s="81"/>
      <c r="AJ153" s="81"/>
      <c r="AK153" s="364" t="str" cm="1">
        <f t="array" ref="AK153">_xlfn.IFS(AC153=Tabeller!$AI$4,"C",AC153=Tabeller!$AI$5,"L",AC153=Tabeller!$AI$6,"P",AC153="","")</f>
        <v/>
      </c>
      <c r="AL153" s="71"/>
      <c r="AM153" s="363" t="str">
        <f t="shared" si="9"/>
        <v/>
      </c>
      <c r="AN153" s="473" t="str">
        <f>TRIM(IF('3. Förpackningsdata'!N153="","",'3. Förpackningsdata'!N153))</f>
        <v/>
      </c>
      <c r="AO153" s="78" t="str">
        <f>IF(AQ153="","",IF('3. Förpackningsdata'!P153="","",'3. Förpackningsdata'!P153))</f>
        <v/>
      </c>
      <c r="AP153" s="29"/>
      <c r="AQ153" s="28" t="str">
        <f>IF('3. Förpackningsdata'!Q153="","",'3. Förpackningsdata'!Q153)</f>
        <v/>
      </c>
      <c r="AR153" s="26"/>
      <c r="AS153" s="26"/>
      <c r="AT153" s="26"/>
      <c r="AU153" s="26"/>
      <c r="AV153" s="26"/>
      <c r="AW153" s="364" t="str" cm="1">
        <f t="array" ref="AW153">_xlfn.IFS(AO153=Tabeller!$AJ$5,"P",AO153=Tabeller!$AJ$4,"L",AO153="","")</f>
        <v/>
      </c>
      <c r="AX153" s="29"/>
      <c r="AY153" s="362" t="str">
        <f t="shared" si="10"/>
        <v/>
      </c>
      <c r="AZ153" s="31" t="str">
        <f>TRIM(IF('3. Förpackningsdata'!R153="","",'3. Förpackningsdata'!R153))</f>
        <v/>
      </c>
      <c r="BA153" s="79" t="str">
        <f>IF(BC153="","",IF('3. Förpackningsdata'!T153="","",'3. Förpackningsdata'!T153))</f>
        <v/>
      </c>
      <c r="BB153" s="87"/>
      <c r="BC153" s="71" t="str">
        <f>IF('3. Förpackningsdata'!U153="","",'3. Förpackningsdata'!U153)</f>
        <v/>
      </c>
      <c r="BD153" s="87"/>
      <c r="BE153" s="87"/>
      <c r="BF153" s="87"/>
      <c r="BG153" s="87"/>
      <c r="BH153" s="87"/>
      <c r="BI153" s="148" t="str" cm="1">
        <f t="array" ref="BI153">_xlfn.IFS(BA153=Tabeller!$AJ$5,"P",BA153=Tabeller!$AJ$4,"L",BA153="","")</f>
        <v/>
      </c>
      <c r="BJ153" s="87"/>
      <c r="BK153" s="194" t="str">
        <f t="shared" si="11"/>
        <v/>
      </c>
      <c r="BL153" s="75" t="str">
        <f>TRIM(IF('3. Förpackningsdata'!V153="","",'3. Förpackningsdata'!V153))</f>
        <v/>
      </c>
    </row>
    <row r="154" spans="1:64" ht="15" x14ac:dyDescent="0.25">
      <c r="A154" s="73">
        <v>150</v>
      </c>
      <c r="B154" s="73" t="str">
        <f>'APH Kategorichef'!H154</f>
        <v>Välj…</v>
      </c>
      <c r="C154" s="73" t="str">
        <f>'APH Kategorichef'!J154</f>
        <v>Välj…</v>
      </c>
      <c r="D154" s="471">
        <f>'APH Kategorichef'!D154</f>
        <v>0</v>
      </c>
      <c r="E154" s="68" t="s">
        <v>184</v>
      </c>
      <c r="F154" s="68"/>
      <c r="G154" s="69">
        <v>1</v>
      </c>
      <c r="H154" s="581">
        <f>IF('APH Kategorichef'!J154=Tabeller!$AH$4,'3. Förpackningsdata'!F154,0)</f>
        <v>0</v>
      </c>
      <c r="I154" s="581">
        <f>'1. Artikeldata Grund'!K154</f>
        <v>0</v>
      </c>
      <c r="J154" s="581">
        <f>'1. Artikeldata Grund'!M154</f>
        <v>0</v>
      </c>
      <c r="K154" s="581">
        <f>'1. Artikeldata Grund'!L154</f>
        <v>0</v>
      </c>
      <c r="L154" s="81"/>
      <c r="M154" s="68" t="s">
        <v>186</v>
      </c>
      <c r="N154" s="69" t="str">
        <f>IF('APH Kategorichef'!W154="","",'APH Kategorichef'!W154)</f>
        <v/>
      </c>
      <c r="O154" s="70" t="s">
        <v>185</v>
      </c>
      <c r="P154" s="473" t="str">
        <f>TRIM('1. Artikeldata Grund'!D154)</f>
        <v/>
      </c>
      <c r="Q154" s="472" t="str">
        <f>IF(S154="","",IF('3. Förpackningsdata'!H154="","",'3. Förpackningsdata'!H154))</f>
        <v/>
      </c>
      <c r="R154" s="35"/>
      <c r="S154" s="28" t="str">
        <f>IF('3. Förpackningsdata'!I154="","",'3. Förpackningsdata'!I154)</f>
        <v/>
      </c>
      <c r="T154" s="26"/>
      <c r="U154" s="26"/>
      <c r="V154" s="26"/>
      <c r="W154" s="26"/>
      <c r="X154" s="26"/>
      <c r="Y154" s="364" t="str" cm="1">
        <f t="array" ref="Y154">IF(AC154&lt;&gt;Tabeller!$AI$4,_xlfn.IFS(Q154=Tabeller!$AI$3,"",Q154=Tabeller!$AL$4,"C",Q154=Tabeller!$AL$5,"L",Q154=Tabeller!$AL$6,"P",Q154="",""),"1")</f>
        <v/>
      </c>
      <c r="Z154" s="29"/>
      <c r="AA154" s="362" t="str">
        <f t="shared" si="8"/>
        <v/>
      </c>
      <c r="AB154" s="31" t="str">
        <f>TRIM(IF('3. Förpackningsdata'!J154="","",'3. Förpackningsdata'!J154))</f>
        <v/>
      </c>
      <c r="AC154" s="77" t="str">
        <f>IF(AE154="","",IF('3. Förpackningsdata'!L154="","",'3. Förpackningsdata'!L154))</f>
        <v/>
      </c>
      <c r="AD154" s="71"/>
      <c r="AE154" s="69" t="str">
        <f>IF('3. Förpackningsdata'!M154="","",'3. Förpackningsdata'!M154)</f>
        <v/>
      </c>
      <c r="AF154" s="81"/>
      <c r="AG154" s="81"/>
      <c r="AH154" s="81"/>
      <c r="AI154" s="81"/>
      <c r="AJ154" s="81"/>
      <c r="AK154" s="364" t="str" cm="1">
        <f t="array" ref="AK154">_xlfn.IFS(AC154=Tabeller!$AI$4,"C",AC154=Tabeller!$AI$5,"L",AC154=Tabeller!$AI$6,"P",AC154="","")</f>
        <v/>
      </c>
      <c r="AL154" s="71"/>
      <c r="AM154" s="363" t="str">
        <f t="shared" si="9"/>
        <v/>
      </c>
      <c r="AN154" s="473" t="str">
        <f>TRIM(IF('3. Förpackningsdata'!N154="","",'3. Förpackningsdata'!N154))</f>
        <v/>
      </c>
      <c r="AO154" s="78" t="str">
        <f>IF(AQ154="","",IF('3. Förpackningsdata'!P154="","",'3. Förpackningsdata'!P154))</f>
        <v/>
      </c>
      <c r="AP154" s="29"/>
      <c r="AQ154" s="28" t="str">
        <f>IF('3. Förpackningsdata'!Q154="","",'3. Förpackningsdata'!Q154)</f>
        <v/>
      </c>
      <c r="AR154" s="26"/>
      <c r="AS154" s="26"/>
      <c r="AT154" s="26"/>
      <c r="AU154" s="26"/>
      <c r="AV154" s="26"/>
      <c r="AW154" s="364" t="str" cm="1">
        <f t="array" ref="AW154">_xlfn.IFS(AO154=Tabeller!$AJ$5,"P",AO154=Tabeller!$AJ$4,"L",AO154="","")</f>
        <v/>
      </c>
      <c r="AX154" s="29"/>
      <c r="AY154" s="362" t="str">
        <f t="shared" si="10"/>
        <v/>
      </c>
      <c r="AZ154" s="31" t="str">
        <f>TRIM(IF('3. Förpackningsdata'!R154="","",'3. Förpackningsdata'!R154))</f>
        <v/>
      </c>
      <c r="BA154" s="79" t="str">
        <f>IF(BC154="","",IF('3. Förpackningsdata'!T154="","",'3. Förpackningsdata'!T154))</f>
        <v/>
      </c>
      <c r="BB154" s="87"/>
      <c r="BC154" s="71" t="str">
        <f>IF('3. Förpackningsdata'!U154="","",'3. Förpackningsdata'!U154)</f>
        <v/>
      </c>
      <c r="BD154" s="87"/>
      <c r="BE154" s="87"/>
      <c r="BF154" s="87"/>
      <c r="BG154" s="87"/>
      <c r="BH154" s="87"/>
      <c r="BI154" s="148" t="str" cm="1">
        <f t="array" ref="BI154">_xlfn.IFS(BA154=Tabeller!$AJ$5,"P",BA154=Tabeller!$AJ$4,"L",BA154="","")</f>
        <v/>
      </c>
      <c r="BJ154" s="87"/>
      <c r="BK154" s="194" t="str">
        <f t="shared" si="11"/>
        <v/>
      </c>
      <c r="BL154" s="75" t="str">
        <f>TRIM(IF('3. Förpackningsdata'!V154="","",'3. Förpackningsdata'!V154))</f>
        <v/>
      </c>
    </row>
    <row r="155" spans="1:64" ht="15" x14ac:dyDescent="0.25">
      <c r="A155" s="73">
        <v>151</v>
      </c>
      <c r="B155" s="73" t="str">
        <f>'APH Kategorichef'!H155</f>
        <v>Välj…</v>
      </c>
      <c r="C155" s="73" t="str">
        <f>'APH Kategorichef'!J155</f>
        <v>Välj…</v>
      </c>
      <c r="D155" s="471">
        <f>'APH Kategorichef'!D155</f>
        <v>0</v>
      </c>
      <c r="E155" s="68" t="s">
        <v>184</v>
      </c>
      <c r="F155" s="68"/>
      <c r="G155" s="69">
        <v>1</v>
      </c>
      <c r="H155" s="581">
        <f>IF('APH Kategorichef'!J155=Tabeller!$AH$4,'3. Förpackningsdata'!F155,0)</f>
        <v>0</v>
      </c>
      <c r="I155" s="581">
        <f>'1. Artikeldata Grund'!K155</f>
        <v>0</v>
      </c>
      <c r="J155" s="581">
        <f>'1. Artikeldata Grund'!M155</f>
        <v>0</v>
      </c>
      <c r="K155" s="581">
        <f>'1. Artikeldata Grund'!L155</f>
        <v>0</v>
      </c>
      <c r="L155" s="81"/>
      <c r="M155" s="68" t="s">
        <v>186</v>
      </c>
      <c r="N155" s="69" t="str">
        <f>IF('APH Kategorichef'!W155="","",'APH Kategorichef'!W155)</f>
        <v/>
      </c>
      <c r="O155" s="70" t="s">
        <v>185</v>
      </c>
      <c r="P155" s="473" t="str">
        <f>TRIM('1. Artikeldata Grund'!D155)</f>
        <v/>
      </c>
      <c r="Q155" s="472" t="str">
        <f>IF(S155="","",IF('3. Förpackningsdata'!H155="","",'3. Förpackningsdata'!H155))</f>
        <v/>
      </c>
      <c r="R155" s="35"/>
      <c r="S155" s="28" t="str">
        <f>IF('3. Förpackningsdata'!I155="","",'3. Förpackningsdata'!I155)</f>
        <v/>
      </c>
      <c r="T155" s="26"/>
      <c r="U155" s="26"/>
      <c r="V155" s="26"/>
      <c r="W155" s="26"/>
      <c r="X155" s="26"/>
      <c r="Y155" s="364" t="str" cm="1">
        <f t="array" ref="Y155">IF(AC155&lt;&gt;Tabeller!$AI$4,_xlfn.IFS(Q155=Tabeller!$AI$3,"",Q155=Tabeller!$AL$4,"C",Q155=Tabeller!$AL$5,"L",Q155=Tabeller!$AL$6,"P",Q155="",""),"1")</f>
        <v/>
      </c>
      <c r="Z155" s="29"/>
      <c r="AA155" s="362" t="str">
        <f t="shared" si="8"/>
        <v/>
      </c>
      <c r="AB155" s="31" t="str">
        <f>TRIM(IF('3. Förpackningsdata'!J155="","",'3. Förpackningsdata'!J155))</f>
        <v/>
      </c>
      <c r="AC155" s="77" t="str">
        <f>IF(AE155="","",IF('3. Förpackningsdata'!L155="","",'3. Förpackningsdata'!L155))</f>
        <v/>
      </c>
      <c r="AD155" s="71"/>
      <c r="AE155" s="69" t="str">
        <f>IF('3. Förpackningsdata'!M155="","",'3. Förpackningsdata'!M155)</f>
        <v/>
      </c>
      <c r="AF155" s="81"/>
      <c r="AG155" s="81"/>
      <c r="AH155" s="81"/>
      <c r="AI155" s="81"/>
      <c r="AJ155" s="81"/>
      <c r="AK155" s="364" t="str" cm="1">
        <f t="array" ref="AK155">_xlfn.IFS(AC155=Tabeller!$AI$4,"C",AC155=Tabeller!$AI$5,"L",AC155=Tabeller!$AI$6,"P",AC155="","")</f>
        <v/>
      </c>
      <c r="AL155" s="71"/>
      <c r="AM155" s="363" t="str">
        <f t="shared" si="9"/>
        <v/>
      </c>
      <c r="AN155" s="473" t="str">
        <f>TRIM(IF('3. Förpackningsdata'!N155="","",'3. Förpackningsdata'!N155))</f>
        <v/>
      </c>
      <c r="AO155" s="78" t="str">
        <f>IF(AQ155="","",IF('3. Förpackningsdata'!P155="","",'3. Förpackningsdata'!P155))</f>
        <v/>
      </c>
      <c r="AP155" s="29"/>
      <c r="AQ155" s="28" t="str">
        <f>IF('3. Förpackningsdata'!Q155="","",'3. Förpackningsdata'!Q155)</f>
        <v/>
      </c>
      <c r="AR155" s="26"/>
      <c r="AS155" s="26"/>
      <c r="AT155" s="26"/>
      <c r="AU155" s="26"/>
      <c r="AV155" s="26"/>
      <c r="AW155" s="364" t="str" cm="1">
        <f t="array" ref="AW155">_xlfn.IFS(AO155=Tabeller!$AJ$5,"P",AO155=Tabeller!$AJ$4,"L",AO155="","")</f>
        <v/>
      </c>
      <c r="AX155" s="29"/>
      <c r="AY155" s="362" t="str">
        <f t="shared" si="10"/>
        <v/>
      </c>
      <c r="AZ155" s="31" t="str">
        <f>TRIM(IF('3. Förpackningsdata'!R155="","",'3. Förpackningsdata'!R155))</f>
        <v/>
      </c>
      <c r="BA155" s="79" t="str">
        <f>IF(BC155="","",IF('3. Förpackningsdata'!T155="","",'3. Förpackningsdata'!T155))</f>
        <v/>
      </c>
      <c r="BB155" s="87"/>
      <c r="BC155" s="71" t="str">
        <f>IF('3. Förpackningsdata'!U155="","",'3. Förpackningsdata'!U155)</f>
        <v/>
      </c>
      <c r="BD155" s="87"/>
      <c r="BE155" s="87"/>
      <c r="BF155" s="87"/>
      <c r="BG155" s="87"/>
      <c r="BH155" s="87"/>
      <c r="BI155" s="148" t="str" cm="1">
        <f t="array" ref="BI155">_xlfn.IFS(BA155=Tabeller!$AJ$5,"P",BA155=Tabeller!$AJ$4,"L",BA155="","")</f>
        <v/>
      </c>
      <c r="BJ155" s="87"/>
      <c r="BK155" s="194" t="str">
        <f t="shared" si="11"/>
        <v/>
      </c>
      <c r="BL155" s="75" t="str">
        <f>TRIM(IF('3. Förpackningsdata'!V155="","",'3. Förpackningsdata'!V155))</f>
        <v/>
      </c>
    </row>
    <row r="156" spans="1:64" ht="15" x14ac:dyDescent="0.25">
      <c r="A156" s="73">
        <v>152</v>
      </c>
      <c r="B156" s="73" t="str">
        <f>'APH Kategorichef'!H156</f>
        <v>Välj…</v>
      </c>
      <c r="C156" s="73" t="str">
        <f>'APH Kategorichef'!J156</f>
        <v>Välj…</v>
      </c>
      <c r="D156" s="471">
        <f>'APH Kategorichef'!D156</f>
        <v>0</v>
      </c>
      <c r="E156" s="68" t="s">
        <v>184</v>
      </c>
      <c r="F156" s="68"/>
      <c r="G156" s="69">
        <v>1</v>
      </c>
      <c r="H156" s="581">
        <f>IF('APH Kategorichef'!J156=Tabeller!$AH$4,'3. Förpackningsdata'!F156,0)</f>
        <v>0</v>
      </c>
      <c r="I156" s="581">
        <f>'1. Artikeldata Grund'!K156</f>
        <v>0</v>
      </c>
      <c r="J156" s="581">
        <f>'1. Artikeldata Grund'!M156</f>
        <v>0</v>
      </c>
      <c r="K156" s="581">
        <f>'1. Artikeldata Grund'!L156</f>
        <v>0</v>
      </c>
      <c r="L156" s="81"/>
      <c r="M156" s="68" t="s">
        <v>186</v>
      </c>
      <c r="N156" s="69" t="str">
        <f>IF('APH Kategorichef'!W156="","",'APH Kategorichef'!W156)</f>
        <v/>
      </c>
      <c r="O156" s="70" t="s">
        <v>185</v>
      </c>
      <c r="P156" s="473" t="str">
        <f>TRIM('1. Artikeldata Grund'!D156)</f>
        <v/>
      </c>
      <c r="Q156" s="472" t="str">
        <f>IF(S156="","",IF('3. Förpackningsdata'!H156="","",'3. Förpackningsdata'!H156))</f>
        <v/>
      </c>
      <c r="R156" s="35"/>
      <c r="S156" s="28" t="str">
        <f>IF('3. Förpackningsdata'!I156="","",'3. Förpackningsdata'!I156)</f>
        <v/>
      </c>
      <c r="T156" s="26"/>
      <c r="U156" s="26"/>
      <c r="V156" s="26"/>
      <c r="W156" s="26"/>
      <c r="X156" s="26"/>
      <c r="Y156" s="364" t="str" cm="1">
        <f t="array" ref="Y156">IF(AC156&lt;&gt;Tabeller!$AI$4,_xlfn.IFS(Q156=Tabeller!$AI$3,"",Q156=Tabeller!$AL$4,"C",Q156=Tabeller!$AL$5,"L",Q156=Tabeller!$AL$6,"P",Q156="",""),"1")</f>
        <v/>
      </c>
      <c r="Z156" s="29"/>
      <c r="AA156" s="362" t="str">
        <f t="shared" si="8"/>
        <v/>
      </c>
      <c r="AB156" s="31" t="str">
        <f>TRIM(IF('3. Förpackningsdata'!J156="","",'3. Förpackningsdata'!J156))</f>
        <v/>
      </c>
      <c r="AC156" s="77" t="str">
        <f>IF(AE156="","",IF('3. Förpackningsdata'!L156="","",'3. Förpackningsdata'!L156))</f>
        <v/>
      </c>
      <c r="AD156" s="71"/>
      <c r="AE156" s="69" t="str">
        <f>IF('3. Förpackningsdata'!M156="","",'3. Förpackningsdata'!M156)</f>
        <v/>
      </c>
      <c r="AF156" s="81"/>
      <c r="AG156" s="81"/>
      <c r="AH156" s="81"/>
      <c r="AI156" s="81"/>
      <c r="AJ156" s="81"/>
      <c r="AK156" s="364" t="str" cm="1">
        <f t="array" ref="AK156">_xlfn.IFS(AC156=Tabeller!$AI$4,"C",AC156=Tabeller!$AI$5,"L",AC156=Tabeller!$AI$6,"P",AC156="","")</f>
        <v/>
      </c>
      <c r="AL156" s="71"/>
      <c r="AM156" s="363" t="str">
        <f t="shared" si="9"/>
        <v/>
      </c>
      <c r="AN156" s="473" t="str">
        <f>TRIM(IF('3. Förpackningsdata'!N156="","",'3. Förpackningsdata'!N156))</f>
        <v/>
      </c>
      <c r="AO156" s="78" t="str">
        <f>IF(AQ156="","",IF('3. Förpackningsdata'!P156="","",'3. Förpackningsdata'!P156))</f>
        <v/>
      </c>
      <c r="AP156" s="29"/>
      <c r="AQ156" s="28" t="str">
        <f>IF('3. Förpackningsdata'!Q156="","",'3. Förpackningsdata'!Q156)</f>
        <v/>
      </c>
      <c r="AR156" s="26"/>
      <c r="AS156" s="26"/>
      <c r="AT156" s="26"/>
      <c r="AU156" s="26"/>
      <c r="AV156" s="26"/>
      <c r="AW156" s="364" t="str" cm="1">
        <f t="array" ref="AW156">_xlfn.IFS(AO156=Tabeller!$AJ$5,"P",AO156=Tabeller!$AJ$4,"L",AO156="","")</f>
        <v/>
      </c>
      <c r="AX156" s="29"/>
      <c r="AY156" s="362" t="str">
        <f t="shared" si="10"/>
        <v/>
      </c>
      <c r="AZ156" s="31" t="str">
        <f>TRIM(IF('3. Förpackningsdata'!R156="","",'3. Förpackningsdata'!R156))</f>
        <v/>
      </c>
      <c r="BA156" s="79" t="str">
        <f>IF(BC156="","",IF('3. Förpackningsdata'!T156="","",'3. Förpackningsdata'!T156))</f>
        <v/>
      </c>
      <c r="BB156" s="87"/>
      <c r="BC156" s="71" t="str">
        <f>IF('3. Förpackningsdata'!U156="","",'3. Förpackningsdata'!U156)</f>
        <v/>
      </c>
      <c r="BD156" s="87"/>
      <c r="BE156" s="87"/>
      <c r="BF156" s="87"/>
      <c r="BG156" s="87"/>
      <c r="BH156" s="87"/>
      <c r="BI156" s="148" t="str" cm="1">
        <f t="array" ref="BI156">_xlfn.IFS(BA156=Tabeller!$AJ$5,"P",BA156=Tabeller!$AJ$4,"L",BA156="","")</f>
        <v/>
      </c>
      <c r="BJ156" s="87"/>
      <c r="BK156" s="194" t="str">
        <f t="shared" si="11"/>
        <v/>
      </c>
      <c r="BL156" s="75" t="str">
        <f>TRIM(IF('3. Förpackningsdata'!V156="","",'3. Förpackningsdata'!V156))</f>
        <v/>
      </c>
    </row>
    <row r="157" spans="1:64" ht="15" x14ac:dyDescent="0.25">
      <c r="A157" s="73">
        <v>153</v>
      </c>
      <c r="B157" s="73" t="str">
        <f>'APH Kategorichef'!H157</f>
        <v>Välj…</v>
      </c>
      <c r="C157" s="73" t="str">
        <f>'APH Kategorichef'!J157</f>
        <v>Välj…</v>
      </c>
      <c r="D157" s="471">
        <f>'APH Kategorichef'!D157</f>
        <v>0</v>
      </c>
      <c r="E157" s="68" t="s">
        <v>184</v>
      </c>
      <c r="F157" s="68"/>
      <c r="G157" s="69">
        <v>1</v>
      </c>
      <c r="H157" s="581">
        <f>IF('APH Kategorichef'!J157=Tabeller!$AH$4,'3. Förpackningsdata'!F157,0)</f>
        <v>0</v>
      </c>
      <c r="I157" s="581">
        <f>'1. Artikeldata Grund'!K157</f>
        <v>0</v>
      </c>
      <c r="J157" s="581">
        <f>'1. Artikeldata Grund'!M157</f>
        <v>0</v>
      </c>
      <c r="K157" s="581">
        <f>'1. Artikeldata Grund'!L157</f>
        <v>0</v>
      </c>
      <c r="L157" s="81"/>
      <c r="M157" s="68" t="s">
        <v>186</v>
      </c>
      <c r="N157" s="69" t="str">
        <f>IF('APH Kategorichef'!W157="","",'APH Kategorichef'!W157)</f>
        <v/>
      </c>
      <c r="O157" s="70" t="s">
        <v>185</v>
      </c>
      <c r="P157" s="473" t="str">
        <f>TRIM('1. Artikeldata Grund'!D157)</f>
        <v/>
      </c>
      <c r="Q157" s="472" t="str">
        <f>IF(S157="","",IF('3. Förpackningsdata'!H157="","",'3. Förpackningsdata'!H157))</f>
        <v/>
      </c>
      <c r="R157" s="35"/>
      <c r="S157" s="28" t="str">
        <f>IF('3. Förpackningsdata'!I157="","",'3. Förpackningsdata'!I157)</f>
        <v/>
      </c>
      <c r="T157" s="26"/>
      <c r="U157" s="26"/>
      <c r="V157" s="26"/>
      <c r="W157" s="26"/>
      <c r="X157" s="26"/>
      <c r="Y157" s="364" t="str" cm="1">
        <f t="array" ref="Y157">IF(AC157&lt;&gt;Tabeller!$AI$4,_xlfn.IFS(Q157=Tabeller!$AI$3,"",Q157=Tabeller!$AL$4,"C",Q157=Tabeller!$AL$5,"L",Q157=Tabeller!$AL$6,"P",Q157="",""),"1")</f>
        <v/>
      </c>
      <c r="Z157" s="29"/>
      <c r="AA157" s="362" t="str">
        <f t="shared" si="8"/>
        <v/>
      </c>
      <c r="AB157" s="31" t="str">
        <f>TRIM(IF('3. Förpackningsdata'!J157="","",'3. Förpackningsdata'!J157))</f>
        <v/>
      </c>
      <c r="AC157" s="77" t="str">
        <f>IF(AE157="","",IF('3. Förpackningsdata'!L157="","",'3. Förpackningsdata'!L157))</f>
        <v/>
      </c>
      <c r="AD157" s="71"/>
      <c r="AE157" s="69" t="str">
        <f>IF('3. Förpackningsdata'!M157="","",'3. Förpackningsdata'!M157)</f>
        <v/>
      </c>
      <c r="AF157" s="81"/>
      <c r="AG157" s="81"/>
      <c r="AH157" s="81"/>
      <c r="AI157" s="81"/>
      <c r="AJ157" s="81"/>
      <c r="AK157" s="364" t="str" cm="1">
        <f t="array" ref="AK157">_xlfn.IFS(AC157=Tabeller!$AI$4,"C",AC157=Tabeller!$AI$5,"L",AC157=Tabeller!$AI$6,"P",AC157="","")</f>
        <v/>
      </c>
      <c r="AL157" s="71"/>
      <c r="AM157" s="363" t="str">
        <f t="shared" si="9"/>
        <v/>
      </c>
      <c r="AN157" s="473" t="str">
        <f>TRIM(IF('3. Förpackningsdata'!N157="","",'3. Förpackningsdata'!N157))</f>
        <v/>
      </c>
      <c r="AO157" s="78" t="str">
        <f>IF(AQ157="","",IF('3. Förpackningsdata'!P157="","",'3. Förpackningsdata'!P157))</f>
        <v/>
      </c>
      <c r="AP157" s="29"/>
      <c r="AQ157" s="28" t="str">
        <f>IF('3. Förpackningsdata'!Q157="","",'3. Förpackningsdata'!Q157)</f>
        <v/>
      </c>
      <c r="AR157" s="26"/>
      <c r="AS157" s="26"/>
      <c r="AT157" s="26"/>
      <c r="AU157" s="26"/>
      <c r="AV157" s="26"/>
      <c r="AW157" s="364" t="str" cm="1">
        <f t="array" ref="AW157">_xlfn.IFS(AO157=Tabeller!$AJ$5,"P",AO157=Tabeller!$AJ$4,"L",AO157="","")</f>
        <v/>
      </c>
      <c r="AX157" s="29"/>
      <c r="AY157" s="362" t="str">
        <f t="shared" si="10"/>
        <v/>
      </c>
      <c r="AZ157" s="31" t="str">
        <f>TRIM(IF('3. Förpackningsdata'!R157="","",'3. Förpackningsdata'!R157))</f>
        <v/>
      </c>
      <c r="BA157" s="79" t="str">
        <f>IF(BC157="","",IF('3. Förpackningsdata'!T157="","",'3. Förpackningsdata'!T157))</f>
        <v/>
      </c>
      <c r="BB157" s="87"/>
      <c r="BC157" s="71" t="str">
        <f>IF('3. Förpackningsdata'!U157="","",'3. Förpackningsdata'!U157)</f>
        <v/>
      </c>
      <c r="BD157" s="87"/>
      <c r="BE157" s="87"/>
      <c r="BF157" s="87"/>
      <c r="BG157" s="87"/>
      <c r="BH157" s="87"/>
      <c r="BI157" s="148" t="str" cm="1">
        <f t="array" ref="BI157">_xlfn.IFS(BA157=Tabeller!$AJ$5,"P",BA157=Tabeller!$AJ$4,"L",BA157="","")</f>
        <v/>
      </c>
      <c r="BJ157" s="87"/>
      <c r="BK157" s="194" t="str">
        <f t="shared" si="11"/>
        <v/>
      </c>
      <c r="BL157" s="75" t="str">
        <f>TRIM(IF('3. Förpackningsdata'!V157="","",'3. Förpackningsdata'!V157))</f>
        <v/>
      </c>
    </row>
    <row r="158" spans="1:64" ht="15" x14ac:dyDescent="0.25">
      <c r="A158" s="73">
        <v>154</v>
      </c>
      <c r="B158" s="73" t="str">
        <f>'APH Kategorichef'!H158</f>
        <v>Välj…</v>
      </c>
      <c r="C158" s="73" t="str">
        <f>'APH Kategorichef'!J158</f>
        <v>Välj…</v>
      </c>
      <c r="D158" s="471">
        <f>'APH Kategorichef'!D158</f>
        <v>0</v>
      </c>
      <c r="E158" s="68" t="s">
        <v>184</v>
      </c>
      <c r="F158" s="68"/>
      <c r="G158" s="69">
        <v>1</v>
      </c>
      <c r="H158" s="581">
        <f>IF('APH Kategorichef'!J158=Tabeller!$AH$4,'3. Förpackningsdata'!F158,0)</f>
        <v>0</v>
      </c>
      <c r="I158" s="581">
        <f>'1. Artikeldata Grund'!K158</f>
        <v>0</v>
      </c>
      <c r="J158" s="581">
        <f>'1. Artikeldata Grund'!M158</f>
        <v>0</v>
      </c>
      <c r="K158" s="581">
        <f>'1. Artikeldata Grund'!L158</f>
        <v>0</v>
      </c>
      <c r="L158" s="81"/>
      <c r="M158" s="68" t="s">
        <v>186</v>
      </c>
      <c r="N158" s="69" t="str">
        <f>IF('APH Kategorichef'!W158="","",'APH Kategorichef'!W158)</f>
        <v/>
      </c>
      <c r="O158" s="70" t="s">
        <v>185</v>
      </c>
      <c r="P158" s="473" t="str">
        <f>TRIM('1. Artikeldata Grund'!D158)</f>
        <v/>
      </c>
      <c r="Q158" s="472" t="str">
        <f>IF(S158="","",IF('3. Förpackningsdata'!H158="","",'3. Förpackningsdata'!H158))</f>
        <v/>
      </c>
      <c r="R158" s="35"/>
      <c r="S158" s="28" t="str">
        <f>IF('3. Förpackningsdata'!I158="","",'3. Förpackningsdata'!I158)</f>
        <v/>
      </c>
      <c r="T158" s="26"/>
      <c r="U158" s="26"/>
      <c r="V158" s="26"/>
      <c r="W158" s="26"/>
      <c r="X158" s="26"/>
      <c r="Y158" s="364" t="str" cm="1">
        <f t="array" ref="Y158">IF(AC158&lt;&gt;Tabeller!$AI$4,_xlfn.IFS(Q158=Tabeller!$AI$3,"",Q158=Tabeller!$AL$4,"C",Q158=Tabeller!$AL$5,"L",Q158=Tabeller!$AL$6,"P",Q158="",""),"1")</f>
        <v/>
      </c>
      <c r="Z158" s="29"/>
      <c r="AA158" s="362" t="str">
        <f t="shared" si="8"/>
        <v/>
      </c>
      <c r="AB158" s="31" t="str">
        <f>TRIM(IF('3. Förpackningsdata'!J158="","",'3. Förpackningsdata'!J158))</f>
        <v/>
      </c>
      <c r="AC158" s="77" t="str">
        <f>IF(AE158="","",IF('3. Förpackningsdata'!L158="","",'3. Förpackningsdata'!L158))</f>
        <v/>
      </c>
      <c r="AD158" s="71"/>
      <c r="AE158" s="69" t="str">
        <f>IF('3. Förpackningsdata'!M158="","",'3. Förpackningsdata'!M158)</f>
        <v/>
      </c>
      <c r="AF158" s="81"/>
      <c r="AG158" s="81"/>
      <c r="AH158" s="81"/>
      <c r="AI158" s="81"/>
      <c r="AJ158" s="81"/>
      <c r="AK158" s="364" t="str" cm="1">
        <f t="array" ref="AK158">_xlfn.IFS(AC158=Tabeller!$AI$4,"C",AC158=Tabeller!$AI$5,"L",AC158=Tabeller!$AI$6,"P",AC158="","")</f>
        <v/>
      </c>
      <c r="AL158" s="71"/>
      <c r="AM158" s="363" t="str">
        <f t="shared" si="9"/>
        <v/>
      </c>
      <c r="AN158" s="473" t="str">
        <f>TRIM(IF('3. Förpackningsdata'!N158="","",'3. Förpackningsdata'!N158))</f>
        <v/>
      </c>
      <c r="AO158" s="78" t="str">
        <f>IF(AQ158="","",IF('3. Förpackningsdata'!P158="","",'3. Förpackningsdata'!P158))</f>
        <v/>
      </c>
      <c r="AP158" s="29"/>
      <c r="AQ158" s="28" t="str">
        <f>IF('3. Förpackningsdata'!Q158="","",'3. Förpackningsdata'!Q158)</f>
        <v/>
      </c>
      <c r="AR158" s="26"/>
      <c r="AS158" s="26"/>
      <c r="AT158" s="26"/>
      <c r="AU158" s="26"/>
      <c r="AV158" s="26"/>
      <c r="AW158" s="364" t="str" cm="1">
        <f t="array" ref="AW158">_xlfn.IFS(AO158=Tabeller!$AJ$5,"P",AO158=Tabeller!$AJ$4,"L",AO158="","")</f>
        <v/>
      </c>
      <c r="AX158" s="29"/>
      <c r="AY158" s="362" t="str">
        <f t="shared" si="10"/>
        <v/>
      </c>
      <c r="AZ158" s="31" t="str">
        <f>TRIM(IF('3. Förpackningsdata'!R158="","",'3. Förpackningsdata'!R158))</f>
        <v/>
      </c>
      <c r="BA158" s="79" t="str">
        <f>IF(BC158="","",IF('3. Förpackningsdata'!T158="","",'3. Förpackningsdata'!T158))</f>
        <v/>
      </c>
      <c r="BB158" s="87"/>
      <c r="BC158" s="71" t="str">
        <f>IF('3. Förpackningsdata'!U158="","",'3. Förpackningsdata'!U158)</f>
        <v/>
      </c>
      <c r="BD158" s="87"/>
      <c r="BE158" s="87"/>
      <c r="BF158" s="87"/>
      <c r="BG158" s="87"/>
      <c r="BH158" s="87"/>
      <c r="BI158" s="148" t="str" cm="1">
        <f t="array" ref="BI158">_xlfn.IFS(BA158=Tabeller!$AJ$5,"P",BA158=Tabeller!$AJ$4,"L",BA158="","")</f>
        <v/>
      </c>
      <c r="BJ158" s="87"/>
      <c r="BK158" s="194" t="str">
        <f t="shared" si="11"/>
        <v/>
      </c>
      <c r="BL158" s="75" t="str">
        <f>TRIM(IF('3. Förpackningsdata'!V158="","",'3. Förpackningsdata'!V158))</f>
        <v/>
      </c>
    </row>
    <row r="159" spans="1:64" ht="15" x14ac:dyDescent="0.25">
      <c r="A159" s="73">
        <v>155</v>
      </c>
      <c r="B159" s="73" t="str">
        <f>'APH Kategorichef'!H159</f>
        <v>Välj…</v>
      </c>
      <c r="C159" s="73" t="str">
        <f>'APH Kategorichef'!J159</f>
        <v>Välj…</v>
      </c>
      <c r="D159" s="471">
        <f>'APH Kategorichef'!D159</f>
        <v>0</v>
      </c>
      <c r="E159" s="68" t="s">
        <v>184</v>
      </c>
      <c r="F159" s="68"/>
      <c r="G159" s="69">
        <v>1</v>
      </c>
      <c r="H159" s="581">
        <f>IF('APH Kategorichef'!J159=Tabeller!$AH$4,'3. Förpackningsdata'!F159,0)</f>
        <v>0</v>
      </c>
      <c r="I159" s="581">
        <f>'1. Artikeldata Grund'!K159</f>
        <v>0</v>
      </c>
      <c r="J159" s="581">
        <f>'1. Artikeldata Grund'!M159</f>
        <v>0</v>
      </c>
      <c r="K159" s="581">
        <f>'1. Artikeldata Grund'!L159</f>
        <v>0</v>
      </c>
      <c r="L159" s="81"/>
      <c r="M159" s="68" t="s">
        <v>186</v>
      </c>
      <c r="N159" s="69" t="str">
        <f>IF('APH Kategorichef'!W159="","",'APH Kategorichef'!W159)</f>
        <v/>
      </c>
      <c r="O159" s="70" t="s">
        <v>185</v>
      </c>
      <c r="P159" s="473" t="str">
        <f>TRIM('1. Artikeldata Grund'!D159)</f>
        <v/>
      </c>
      <c r="Q159" s="472" t="str">
        <f>IF(S159="","",IF('3. Förpackningsdata'!H159="","",'3. Förpackningsdata'!H159))</f>
        <v/>
      </c>
      <c r="R159" s="35"/>
      <c r="S159" s="28" t="str">
        <f>IF('3. Förpackningsdata'!I159="","",'3. Förpackningsdata'!I159)</f>
        <v/>
      </c>
      <c r="T159" s="26"/>
      <c r="U159" s="26"/>
      <c r="V159" s="26"/>
      <c r="W159" s="26"/>
      <c r="X159" s="26"/>
      <c r="Y159" s="364" t="str" cm="1">
        <f t="array" ref="Y159">IF(AC159&lt;&gt;Tabeller!$AI$4,_xlfn.IFS(Q159=Tabeller!$AI$3,"",Q159=Tabeller!$AL$4,"C",Q159=Tabeller!$AL$5,"L",Q159=Tabeller!$AL$6,"P",Q159="",""),"1")</f>
        <v/>
      </c>
      <c r="Z159" s="29"/>
      <c r="AA159" s="362" t="str">
        <f t="shared" si="8"/>
        <v/>
      </c>
      <c r="AB159" s="31" t="str">
        <f>TRIM(IF('3. Förpackningsdata'!J159="","",'3. Förpackningsdata'!J159))</f>
        <v/>
      </c>
      <c r="AC159" s="77" t="str">
        <f>IF(AE159="","",IF('3. Förpackningsdata'!L159="","",'3. Förpackningsdata'!L159))</f>
        <v/>
      </c>
      <c r="AD159" s="71"/>
      <c r="AE159" s="69" t="str">
        <f>IF('3. Förpackningsdata'!M159="","",'3. Förpackningsdata'!M159)</f>
        <v/>
      </c>
      <c r="AF159" s="81"/>
      <c r="AG159" s="81"/>
      <c r="AH159" s="81"/>
      <c r="AI159" s="81"/>
      <c r="AJ159" s="81"/>
      <c r="AK159" s="364" t="str" cm="1">
        <f t="array" ref="AK159">_xlfn.IFS(AC159=Tabeller!$AI$4,"C",AC159=Tabeller!$AI$5,"L",AC159=Tabeller!$AI$6,"P",AC159="","")</f>
        <v/>
      </c>
      <c r="AL159" s="71"/>
      <c r="AM159" s="363" t="str">
        <f t="shared" si="9"/>
        <v/>
      </c>
      <c r="AN159" s="473" t="str">
        <f>TRIM(IF('3. Förpackningsdata'!N159="","",'3. Förpackningsdata'!N159))</f>
        <v/>
      </c>
      <c r="AO159" s="78" t="str">
        <f>IF(AQ159="","",IF('3. Förpackningsdata'!P159="","",'3. Förpackningsdata'!P159))</f>
        <v/>
      </c>
      <c r="AP159" s="29"/>
      <c r="AQ159" s="28" t="str">
        <f>IF('3. Förpackningsdata'!Q159="","",'3. Förpackningsdata'!Q159)</f>
        <v/>
      </c>
      <c r="AR159" s="26"/>
      <c r="AS159" s="26"/>
      <c r="AT159" s="26"/>
      <c r="AU159" s="26"/>
      <c r="AV159" s="26"/>
      <c r="AW159" s="364" t="str" cm="1">
        <f t="array" ref="AW159">_xlfn.IFS(AO159=Tabeller!$AJ$5,"P",AO159=Tabeller!$AJ$4,"L",AO159="","")</f>
        <v/>
      </c>
      <c r="AX159" s="29"/>
      <c r="AY159" s="362" t="str">
        <f t="shared" si="10"/>
        <v/>
      </c>
      <c r="AZ159" s="31" t="str">
        <f>TRIM(IF('3. Förpackningsdata'!R159="","",'3. Förpackningsdata'!R159))</f>
        <v/>
      </c>
      <c r="BA159" s="79" t="str">
        <f>IF(BC159="","",IF('3. Förpackningsdata'!T159="","",'3. Förpackningsdata'!T159))</f>
        <v/>
      </c>
      <c r="BB159" s="87"/>
      <c r="BC159" s="71" t="str">
        <f>IF('3. Förpackningsdata'!U159="","",'3. Förpackningsdata'!U159)</f>
        <v/>
      </c>
      <c r="BD159" s="87"/>
      <c r="BE159" s="87"/>
      <c r="BF159" s="87"/>
      <c r="BG159" s="87"/>
      <c r="BH159" s="87"/>
      <c r="BI159" s="148" t="str" cm="1">
        <f t="array" ref="BI159">_xlfn.IFS(BA159=Tabeller!$AJ$5,"P",BA159=Tabeller!$AJ$4,"L",BA159="","")</f>
        <v/>
      </c>
      <c r="BJ159" s="87"/>
      <c r="BK159" s="194" t="str">
        <f t="shared" si="11"/>
        <v/>
      </c>
      <c r="BL159" s="75" t="str">
        <f>TRIM(IF('3. Förpackningsdata'!V159="","",'3. Förpackningsdata'!V159))</f>
        <v/>
      </c>
    </row>
    <row r="160" spans="1:64" ht="15" x14ac:dyDescent="0.25">
      <c r="A160" s="73">
        <v>156</v>
      </c>
      <c r="B160" s="73" t="str">
        <f>'APH Kategorichef'!H160</f>
        <v>Välj…</v>
      </c>
      <c r="C160" s="73" t="str">
        <f>'APH Kategorichef'!J160</f>
        <v>Välj…</v>
      </c>
      <c r="D160" s="471">
        <f>'APH Kategorichef'!D160</f>
        <v>0</v>
      </c>
      <c r="E160" s="68" t="s">
        <v>184</v>
      </c>
      <c r="F160" s="68"/>
      <c r="G160" s="69">
        <v>1</v>
      </c>
      <c r="H160" s="581">
        <f>IF('APH Kategorichef'!J160=Tabeller!$AH$4,'3. Förpackningsdata'!F160,0)</f>
        <v>0</v>
      </c>
      <c r="I160" s="581">
        <f>'1. Artikeldata Grund'!K160</f>
        <v>0</v>
      </c>
      <c r="J160" s="581">
        <f>'1. Artikeldata Grund'!M160</f>
        <v>0</v>
      </c>
      <c r="K160" s="581">
        <f>'1. Artikeldata Grund'!L160</f>
        <v>0</v>
      </c>
      <c r="L160" s="81"/>
      <c r="M160" s="68" t="s">
        <v>186</v>
      </c>
      <c r="N160" s="69" t="str">
        <f>IF('APH Kategorichef'!W160="","",'APH Kategorichef'!W160)</f>
        <v/>
      </c>
      <c r="O160" s="70" t="s">
        <v>185</v>
      </c>
      <c r="P160" s="473" t="str">
        <f>TRIM('1. Artikeldata Grund'!D160)</f>
        <v/>
      </c>
      <c r="Q160" s="472" t="str">
        <f>IF(S160="","",IF('3. Förpackningsdata'!H160="","",'3. Förpackningsdata'!H160))</f>
        <v/>
      </c>
      <c r="R160" s="35"/>
      <c r="S160" s="28" t="str">
        <f>IF('3. Förpackningsdata'!I160="","",'3. Förpackningsdata'!I160)</f>
        <v/>
      </c>
      <c r="T160" s="26"/>
      <c r="U160" s="26"/>
      <c r="V160" s="26"/>
      <c r="W160" s="26"/>
      <c r="X160" s="26"/>
      <c r="Y160" s="364" t="str" cm="1">
        <f t="array" ref="Y160">IF(AC160&lt;&gt;Tabeller!$AI$4,_xlfn.IFS(Q160=Tabeller!$AI$3,"",Q160=Tabeller!$AL$4,"C",Q160=Tabeller!$AL$5,"L",Q160=Tabeller!$AL$6,"P",Q160="",""),"1")</f>
        <v/>
      </c>
      <c r="Z160" s="29"/>
      <c r="AA160" s="362" t="str">
        <f t="shared" si="8"/>
        <v/>
      </c>
      <c r="AB160" s="31" t="str">
        <f>TRIM(IF('3. Förpackningsdata'!J160="","",'3. Förpackningsdata'!J160))</f>
        <v/>
      </c>
      <c r="AC160" s="77" t="str">
        <f>IF(AE160="","",IF('3. Förpackningsdata'!L160="","",'3. Förpackningsdata'!L160))</f>
        <v/>
      </c>
      <c r="AD160" s="71"/>
      <c r="AE160" s="69" t="str">
        <f>IF('3. Förpackningsdata'!M160="","",'3. Förpackningsdata'!M160)</f>
        <v/>
      </c>
      <c r="AF160" s="81"/>
      <c r="AG160" s="81"/>
      <c r="AH160" s="81"/>
      <c r="AI160" s="81"/>
      <c r="AJ160" s="81"/>
      <c r="AK160" s="364" t="str" cm="1">
        <f t="array" ref="AK160">_xlfn.IFS(AC160=Tabeller!$AI$4,"C",AC160=Tabeller!$AI$5,"L",AC160=Tabeller!$AI$6,"P",AC160="","")</f>
        <v/>
      </c>
      <c r="AL160" s="71"/>
      <c r="AM160" s="363" t="str">
        <f t="shared" si="9"/>
        <v/>
      </c>
      <c r="AN160" s="473" t="str">
        <f>TRIM(IF('3. Förpackningsdata'!N160="","",'3. Förpackningsdata'!N160))</f>
        <v/>
      </c>
      <c r="AO160" s="78" t="str">
        <f>IF(AQ160="","",IF('3. Förpackningsdata'!P160="","",'3. Förpackningsdata'!P160))</f>
        <v/>
      </c>
      <c r="AP160" s="29"/>
      <c r="AQ160" s="28" t="str">
        <f>IF('3. Förpackningsdata'!Q160="","",'3. Förpackningsdata'!Q160)</f>
        <v/>
      </c>
      <c r="AR160" s="26"/>
      <c r="AS160" s="26"/>
      <c r="AT160" s="26"/>
      <c r="AU160" s="26"/>
      <c r="AV160" s="26"/>
      <c r="AW160" s="364" t="str" cm="1">
        <f t="array" ref="AW160">_xlfn.IFS(AO160=Tabeller!$AJ$5,"P",AO160=Tabeller!$AJ$4,"L",AO160="","")</f>
        <v/>
      </c>
      <c r="AX160" s="29"/>
      <c r="AY160" s="362" t="str">
        <f t="shared" si="10"/>
        <v/>
      </c>
      <c r="AZ160" s="31" t="str">
        <f>TRIM(IF('3. Förpackningsdata'!R160="","",'3. Förpackningsdata'!R160))</f>
        <v/>
      </c>
      <c r="BA160" s="79" t="str">
        <f>IF(BC160="","",IF('3. Förpackningsdata'!T160="","",'3. Förpackningsdata'!T160))</f>
        <v/>
      </c>
      <c r="BB160" s="87"/>
      <c r="BC160" s="71" t="str">
        <f>IF('3. Förpackningsdata'!U160="","",'3. Förpackningsdata'!U160)</f>
        <v/>
      </c>
      <c r="BD160" s="87"/>
      <c r="BE160" s="87"/>
      <c r="BF160" s="87"/>
      <c r="BG160" s="87"/>
      <c r="BH160" s="87"/>
      <c r="BI160" s="148" t="str" cm="1">
        <f t="array" ref="BI160">_xlfn.IFS(BA160=Tabeller!$AJ$5,"P",BA160=Tabeller!$AJ$4,"L",BA160="","")</f>
        <v/>
      </c>
      <c r="BJ160" s="87"/>
      <c r="BK160" s="194" t="str">
        <f t="shared" si="11"/>
        <v/>
      </c>
      <c r="BL160" s="75" t="str">
        <f>TRIM(IF('3. Förpackningsdata'!V160="","",'3. Förpackningsdata'!V160))</f>
        <v/>
      </c>
    </row>
    <row r="161" spans="1:64" ht="15" x14ac:dyDescent="0.25">
      <c r="A161" s="73">
        <v>157</v>
      </c>
      <c r="B161" s="73" t="str">
        <f>'APH Kategorichef'!H161</f>
        <v>Välj…</v>
      </c>
      <c r="C161" s="73" t="str">
        <f>'APH Kategorichef'!J161</f>
        <v>Välj…</v>
      </c>
      <c r="D161" s="471">
        <f>'APH Kategorichef'!D161</f>
        <v>0</v>
      </c>
      <c r="E161" s="68" t="s">
        <v>184</v>
      </c>
      <c r="F161" s="68"/>
      <c r="G161" s="69">
        <v>1</v>
      </c>
      <c r="H161" s="581">
        <f>IF('APH Kategorichef'!J161=Tabeller!$AH$4,'3. Förpackningsdata'!F161,0)</f>
        <v>0</v>
      </c>
      <c r="I161" s="581">
        <f>'1. Artikeldata Grund'!K161</f>
        <v>0</v>
      </c>
      <c r="J161" s="581">
        <f>'1. Artikeldata Grund'!M161</f>
        <v>0</v>
      </c>
      <c r="K161" s="581">
        <f>'1. Artikeldata Grund'!L161</f>
        <v>0</v>
      </c>
      <c r="L161" s="81"/>
      <c r="M161" s="68" t="s">
        <v>186</v>
      </c>
      <c r="N161" s="69" t="str">
        <f>IF('APH Kategorichef'!W161="","",'APH Kategorichef'!W161)</f>
        <v/>
      </c>
      <c r="O161" s="70" t="s">
        <v>185</v>
      </c>
      <c r="P161" s="473" t="str">
        <f>TRIM('1. Artikeldata Grund'!D161)</f>
        <v/>
      </c>
      <c r="Q161" s="472" t="str">
        <f>IF(S161="","",IF('3. Förpackningsdata'!H161="","",'3. Förpackningsdata'!H161))</f>
        <v/>
      </c>
      <c r="R161" s="35"/>
      <c r="S161" s="28" t="str">
        <f>IF('3. Förpackningsdata'!I161="","",'3. Förpackningsdata'!I161)</f>
        <v/>
      </c>
      <c r="T161" s="26"/>
      <c r="U161" s="26"/>
      <c r="V161" s="26"/>
      <c r="W161" s="26"/>
      <c r="X161" s="26"/>
      <c r="Y161" s="364" t="str" cm="1">
        <f t="array" ref="Y161">IF(AC161&lt;&gt;Tabeller!$AI$4,_xlfn.IFS(Q161=Tabeller!$AI$3,"",Q161=Tabeller!$AL$4,"C",Q161=Tabeller!$AL$5,"L",Q161=Tabeller!$AL$6,"P",Q161="",""),"1")</f>
        <v/>
      </c>
      <c r="Z161" s="29"/>
      <c r="AA161" s="362" t="str">
        <f t="shared" si="8"/>
        <v/>
      </c>
      <c r="AB161" s="31" t="str">
        <f>TRIM(IF('3. Förpackningsdata'!J161="","",'3. Förpackningsdata'!J161))</f>
        <v/>
      </c>
      <c r="AC161" s="77" t="str">
        <f>IF(AE161="","",IF('3. Förpackningsdata'!L161="","",'3. Förpackningsdata'!L161))</f>
        <v/>
      </c>
      <c r="AD161" s="71"/>
      <c r="AE161" s="69" t="str">
        <f>IF('3. Förpackningsdata'!M161="","",'3. Förpackningsdata'!M161)</f>
        <v/>
      </c>
      <c r="AF161" s="81"/>
      <c r="AG161" s="81"/>
      <c r="AH161" s="81"/>
      <c r="AI161" s="81"/>
      <c r="AJ161" s="81"/>
      <c r="AK161" s="364" t="str" cm="1">
        <f t="array" ref="AK161">_xlfn.IFS(AC161=Tabeller!$AI$4,"C",AC161=Tabeller!$AI$5,"L",AC161=Tabeller!$AI$6,"P",AC161="","")</f>
        <v/>
      </c>
      <c r="AL161" s="71"/>
      <c r="AM161" s="363" t="str">
        <f t="shared" si="9"/>
        <v/>
      </c>
      <c r="AN161" s="473" t="str">
        <f>TRIM(IF('3. Förpackningsdata'!N161="","",'3. Förpackningsdata'!N161))</f>
        <v/>
      </c>
      <c r="AO161" s="78" t="str">
        <f>IF(AQ161="","",IF('3. Förpackningsdata'!P161="","",'3. Förpackningsdata'!P161))</f>
        <v/>
      </c>
      <c r="AP161" s="29"/>
      <c r="AQ161" s="28" t="str">
        <f>IF('3. Förpackningsdata'!Q161="","",'3. Förpackningsdata'!Q161)</f>
        <v/>
      </c>
      <c r="AR161" s="26"/>
      <c r="AS161" s="26"/>
      <c r="AT161" s="26"/>
      <c r="AU161" s="26"/>
      <c r="AV161" s="26"/>
      <c r="AW161" s="364" t="str" cm="1">
        <f t="array" ref="AW161">_xlfn.IFS(AO161=Tabeller!$AJ$5,"P",AO161=Tabeller!$AJ$4,"L",AO161="","")</f>
        <v/>
      </c>
      <c r="AX161" s="29"/>
      <c r="AY161" s="362" t="str">
        <f t="shared" si="10"/>
        <v/>
      </c>
      <c r="AZ161" s="31" t="str">
        <f>TRIM(IF('3. Förpackningsdata'!R161="","",'3. Förpackningsdata'!R161))</f>
        <v/>
      </c>
      <c r="BA161" s="79" t="str">
        <f>IF(BC161="","",IF('3. Förpackningsdata'!T161="","",'3. Förpackningsdata'!T161))</f>
        <v/>
      </c>
      <c r="BB161" s="87"/>
      <c r="BC161" s="71" t="str">
        <f>IF('3. Förpackningsdata'!U161="","",'3. Förpackningsdata'!U161)</f>
        <v/>
      </c>
      <c r="BD161" s="87"/>
      <c r="BE161" s="87"/>
      <c r="BF161" s="87"/>
      <c r="BG161" s="87"/>
      <c r="BH161" s="87"/>
      <c r="BI161" s="148" t="str" cm="1">
        <f t="array" ref="BI161">_xlfn.IFS(BA161=Tabeller!$AJ$5,"P",BA161=Tabeller!$AJ$4,"L",BA161="","")</f>
        <v/>
      </c>
      <c r="BJ161" s="87"/>
      <c r="BK161" s="194" t="str">
        <f t="shared" si="11"/>
        <v/>
      </c>
      <c r="BL161" s="75" t="str">
        <f>TRIM(IF('3. Förpackningsdata'!V161="","",'3. Förpackningsdata'!V161))</f>
        <v/>
      </c>
    </row>
    <row r="162" spans="1:64" ht="15" x14ac:dyDescent="0.25">
      <c r="A162" s="73">
        <v>158</v>
      </c>
      <c r="B162" s="73" t="str">
        <f>'APH Kategorichef'!H162</f>
        <v>Välj…</v>
      </c>
      <c r="C162" s="73" t="str">
        <f>'APH Kategorichef'!J162</f>
        <v>Välj…</v>
      </c>
      <c r="D162" s="471">
        <f>'APH Kategorichef'!D162</f>
        <v>0</v>
      </c>
      <c r="E162" s="68" t="s">
        <v>184</v>
      </c>
      <c r="F162" s="68"/>
      <c r="G162" s="69">
        <v>1</v>
      </c>
      <c r="H162" s="581">
        <f>IF('APH Kategorichef'!J162=Tabeller!$AH$4,'3. Förpackningsdata'!F162,0)</f>
        <v>0</v>
      </c>
      <c r="I162" s="581">
        <f>'1. Artikeldata Grund'!K162</f>
        <v>0</v>
      </c>
      <c r="J162" s="581">
        <f>'1. Artikeldata Grund'!M162</f>
        <v>0</v>
      </c>
      <c r="K162" s="581">
        <f>'1. Artikeldata Grund'!L162</f>
        <v>0</v>
      </c>
      <c r="L162" s="81"/>
      <c r="M162" s="68" t="s">
        <v>186</v>
      </c>
      <c r="N162" s="69" t="str">
        <f>IF('APH Kategorichef'!W162="","",'APH Kategorichef'!W162)</f>
        <v/>
      </c>
      <c r="O162" s="70" t="s">
        <v>185</v>
      </c>
      <c r="P162" s="473" t="str">
        <f>TRIM('1. Artikeldata Grund'!D162)</f>
        <v/>
      </c>
      <c r="Q162" s="472" t="str">
        <f>IF(S162="","",IF('3. Förpackningsdata'!H162="","",'3. Förpackningsdata'!H162))</f>
        <v/>
      </c>
      <c r="R162" s="35"/>
      <c r="S162" s="28" t="str">
        <f>IF('3. Förpackningsdata'!I162="","",'3. Förpackningsdata'!I162)</f>
        <v/>
      </c>
      <c r="T162" s="26"/>
      <c r="U162" s="26"/>
      <c r="V162" s="26"/>
      <c r="W162" s="26"/>
      <c r="X162" s="26"/>
      <c r="Y162" s="364" t="str" cm="1">
        <f t="array" ref="Y162">IF(AC162&lt;&gt;Tabeller!$AI$4,_xlfn.IFS(Q162=Tabeller!$AI$3,"",Q162=Tabeller!$AL$4,"C",Q162=Tabeller!$AL$5,"L",Q162=Tabeller!$AL$6,"P",Q162="",""),"1")</f>
        <v/>
      </c>
      <c r="Z162" s="29"/>
      <c r="AA162" s="362" t="str">
        <f t="shared" si="8"/>
        <v/>
      </c>
      <c r="AB162" s="31" t="str">
        <f>TRIM(IF('3. Förpackningsdata'!J162="","",'3. Förpackningsdata'!J162))</f>
        <v/>
      </c>
      <c r="AC162" s="77" t="str">
        <f>IF(AE162="","",IF('3. Förpackningsdata'!L162="","",'3. Förpackningsdata'!L162))</f>
        <v/>
      </c>
      <c r="AD162" s="71"/>
      <c r="AE162" s="69" t="str">
        <f>IF('3. Förpackningsdata'!M162="","",'3. Förpackningsdata'!M162)</f>
        <v/>
      </c>
      <c r="AF162" s="81"/>
      <c r="AG162" s="81"/>
      <c r="AH162" s="81"/>
      <c r="AI162" s="81"/>
      <c r="AJ162" s="81"/>
      <c r="AK162" s="364" t="str" cm="1">
        <f t="array" ref="AK162">_xlfn.IFS(AC162=Tabeller!$AI$4,"C",AC162=Tabeller!$AI$5,"L",AC162=Tabeller!$AI$6,"P",AC162="","")</f>
        <v/>
      </c>
      <c r="AL162" s="71"/>
      <c r="AM162" s="363" t="str">
        <f t="shared" si="9"/>
        <v/>
      </c>
      <c r="AN162" s="473" t="str">
        <f>TRIM(IF('3. Förpackningsdata'!N162="","",'3. Förpackningsdata'!N162))</f>
        <v/>
      </c>
      <c r="AO162" s="78" t="str">
        <f>IF(AQ162="","",IF('3. Förpackningsdata'!P162="","",'3. Förpackningsdata'!P162))</f>
        <v/>
      </c>
      <c r="AP162" s="29"/>
      <c r="AQ162" s="28" t="str">
        <f>IF('3. Förpackningsdata'!Q162="","",'3. Förpackningsdata'!Q162)</f>
        <v/>
      </c>
      <c r="AR162" s="26"/>
      <c r="AS162" s="26"/>
      <c r="AT162" s="26"/>
      <c r="AU162" s="26"/>
      <c r="AV162" s="26"/>
      <c r="AW162" s="364" t="str" cm="1">
        <f t="array" ref="AW162">_xlfn.IFS(AO162=Tabeller!$AJ$5,"P",AO162=Tabeller!$AJ$4,"L",AO162="","")</f>
        <v/>
      </c>
      <c r="AX162" s="29"/>
      <c r="AY162" s="362" t="str">
        <f t="shared" si="10"/>
        <v/>
      </c>
      <c r="AZ162" s="31" t="str">
        <f>TRIM(IF('3. Förpackningsdata'!R162="","",'3. Förpackningsdata'!R162))</f>
        <v/>
      </c>
      <c r="BA162" s="79" t="str">
        <f>IF(BC162="","",IF('3. Förpackningsdata'!T162="","",'3. Förpackningsdata'!T162))</f>
        <v/>
      </c>
      <c r="BB162" s="87"/>
      <c r="BC162" s="71" t="str">
        <f>IF('3. Förpackningsdata'!U162="","",'3. Förpackningsdata'!U162)</f>
        <v/>
      </c>
      <c r="BD162" s="87"/>
      <c r="BE162" s="87"/>
      <c r="BF162" s="87"/>
      <c r="BG162" s="87"/>
      <c r="BH162" s="87"/>
      <c r="BI162" s="148" t="str" cm="1">
        <f t="array" ref="BI162">_xlfn.IFS(BA162=Tabeller!$AJ$5,"P",BA162=Tabeller!$AJ$4,"L",BA162="","")</f>
        <v/>
      </c>
      <c r="BJ162" s="87"/>
      <c r="BK162" s="194" t="str">
        <f t="shared" si="11"/>
        <v/>
      </c>
      <c r="BL162" s="75" t="str">
        <f>TRIM(IF('3. Förpackningsdata'!V162="","",'3. Förpackningsdata'!V162))</f>
        <v/>
      </c>
    </row>
    <row r="163" spans="1:64" ht="15" x14ac:dyDescent="0.25">
      <c r="A163" s="73">
        <v>159</v>
      </c>
      <c r="B163" s="73" t="str">
        <f>'APH Kategorichef'!H163</f>
        <v>Välj…</v>
      </c>
      <c r="C163" s="73" t="str">
        <f>'APH Kategorichef'!J163</f>
        <v>Välj…</v>
      </c>
      <c r="D163" s="471">
        <f>'APH Kategorichef'!D163</f>
        <v>0</v>
      </c>
      <c r="E163" s="68" t="s">
        <v>184</v>
      </c>
      <c r="F163" s="68"/>
      <c r="G163" s="69">
        <v>1</v>
      </c>
      <c r="H163" s="581">
        <f>IF('APH Kategorichef'!J163=Tabeller!$AH$4,'3. Förpackningsdata'!F163,0)</f>
        <v>0</v>
      </c>
      <c r="I163" s="581">
        <f>'1. Artikeldata Grund'!K163</f>
        <v>0</v>
      </c>
      <c r="J163" s="581">
        <f>'1. Artikeldata Grund'!M163</f>
        <v>0</v>
      </c>
      <c r="K163" s="581">
        <f>'1. Artikeldata Grund'!L163</f>
        <v>0</v>
      </c>
      <c r="L163" s="81"/>
      <c r="M163" s="68" t="s">
        <v>186</v>
      </c>
      <c r="N163" s="69" t="str">
        <f>IF('APH Kategorichef'!W163="","",'APH Kategorichef'!W163)</f>
        <v/>
      </c>
      <c r="O163" s="70" t="s">
        <v>185</v>
      </c>
      <c r="P163" s="473" t="str">
        <f>TRIM('1. Artikeldata Grund'!D163)</f>
        <v/>
      </c>
      <c r="Q163" s="472" t="str">
        <f>IF(S163="","",IF('3. Förpackningsdata'!H163="","",'3. Förpackningsdata'!H163))</f>
        <v/>
      </c>
      <c r="R163" s="35"/>
      <c r="S163" s="28" t="str">
        <f>IF('3. Förpackningsdata'!I163="","",'3. Förpackningsdata'!I163)</f>
        <v/>
      </c>
      <c r="T163" s="26"/>
      <c r="U163" s="26"/>
      <c r="V163" s="26"/>
      <c r="W163" s="26"/>
      <c r="X163" s="26"/>
      <c r="Y163" s="364" t="str" cm="1">
        <f t="array" ref="Y163">IF(AC163&lt;&gt;Tabeller!$AI$4,_xlfn.IFS(Q163=Tabeller!$AI$3,"",Q163=Tabeller!$AL$4,"C",Q163=Tabeller!$AL$5,"L",Q163=Tabeller!$AL$6,"P",Q163="",""),"1")</f>
        <v/>
      </c>
      <c r="Z163" s="29"/>
      <c r="AA163" s="362" t="str">
        <f t="shared" si="8"/>
        <v/>
      </c>
      <c r="AB163" s="31" t="str">
        <f>TRIM(IF('3. Förpackningsdata'!J163="","",'3. Förpackningsdata'!J163))</f>
        <v/>
      </c>
      <c r="AC163" s="77" t="str">
        <f>IF(AE163="","",IF('3. Förpackningsdata'!L163="","",'3. Förpackningsdata'!L163))</f>
        <v/>
      </c>
      <c r="AD163" s="71"/>
      <c r="AE163" s="69" t="str">
        <f>IF('3. Förpackningsdata'!M163="","",'3. Förpackningsdata'!M163)</f>
        <v/>
      </c>
      <c r="AF163" s="81"/>
      <c r="AG163" s="81"/>
      <c r="AH163" s="81"/>
      <c r="AI163" s="81"/>
      <c r="AJ163" s="81"/>
      <c r="AK163" s="364" t="str" cm="1">
        <f t="array" ref="AK163">_xlfn.IFS(AC163=Tabeller!$AI$4,"C",AC163=Tabeller!$AI$5,"L",AC163=Tabeller!$AI$6,"P",AC163="","")</f>
        <v/>
      </c>
      <c r="AL163" s="71"/>
      <c r="AM163" s="363" t="str">
        <f t="shared" si="9"/>
        <v/>
      </c>
      <c r="AN163" s="473" t="str">
        <f>TRIM(IF('3. Förpackningsdata'!N163="","",'3. Förpackningsdata'!N163))</f>
        <v/>
      </c>
      <c r="AO163" s="78" t="str">
        <f>IF(AQ163="","",IF('3. Förpackningsdata'!P163="","",'3. Förpackningsdata'!P163))</f>
        <v/>
      </c>
      <c r="AP163" s="29"/>
      <c r="AQ163" s="28" t="str">
        <f>IF('3. Förpackningsdata'!Q163="","",'3. Förpackningsdata'!Q163)</f>
        <v/>
      </c>
      <c r="AR163" s="26"/>
      <c r="AS163" s="26"/>
      <c r="AT163" s="26"/>
      <c r="AU163" s="26"/>
      <c r="AV163" s="26"/>
      <c r="AW163" s="364" t="str" cm="1">
        <f t="array" ref="AW163">_xlfn.IFS(AO163=Tabeller!$AJ$5,"P",AO163=Tabeller!$AJ$4,"L",AO163="","")</f>
        <v/>
      </c>
      <c r="AX163" s="29"/>
      <c r="AY163" s="362" t="str">
        <f t="shared" si="10"/>
        <v/>
      </c>
      <c r="AZ163" s="31" t="str">
        <f>TRIM(IF('3. Förpackningsdata'!R163="","",'3. Förpackningsdata'!R163))</f>
        <v/>
      </c>
      <c r="BA163" s="79" t="str">
        <f>IF(BC163="","",IF('3. Förpackningsdata'!T163="","",'3. Förpackningsdata'!T163))</f>
        <v/>
      </c>
      <c r="BB163" s="87"/>
      <c r="BC163" s="71" t="str">
        <f>IF('3. Förpackningsdata'!U163="","",'3. Förpackningsdata'!U163)</f>
        <v/>
      </c>
      <c r="BD163" s="87"/>
      <c r="BE163" s="87"/>
      <c r="BF163" s="87"/>
      <c r="BG163" s="87"/>
      <c r="BH163" s="87"/>
      <c r="BI163" s="148" t="str" cm="1">
        <f t="array" ref="BI163">_xlfn.IFS(BA163=Tabeller!$AJ$5,"P",BA163=Tabeller!$AJ$4,"L",BA163="","")</f>
        <v/>
      </c>
      <c r="BJ163" s="87"/>
      <c r="BK163" s="194" t="str">
        <f t="shared" si="11"/>
        <v/>
      </c>
      <c r="BL163" s="75" t="str">
        <f>TRIM(IF('3. Förpackningsdata'!V163="","",'3. Förpackningsdata'!V163))</f>
        <v/>
      </c>
    </row>
    <row r="164" spans="1:64" ht="15" x14ac:dyDescent="0.25">
      <c r="A164" s="73">
        <v>160</v>
      </c>
      <c r="B164" s="73" t="str">
        <f>'APH Kategorichef'!H164</f>
        <v>Välj…</v>
      </c>
      <c r="C164" s="73" t="str">
        <f>'APH Kategorichef'!J164</f>
        <v>Välj…</v>
      </c>
      <c r="D164" s="471">
        <f>'APH Kategorichef'!D164</f>
        <v>0</v>
      </c>
      <c r="E164" s="68" t="s">
        <v>184</v>
      </c>
      <c r="F164" s="68"/>
      <c r="G164" s="69">
        <v>1</v>
      </c>
      <c r="H164" s="581">
        <f>IF('APH Kategorichef'!J164=Tabeller!$AH$4,'3. Förpackningsdata'!F164,0)</f>
        <v>0</v>
      </c>
      <c r="I164" s="581">
        <f>'1. Artikeldata Grund'!K164</f>
        <v>0</v>
      </c>
      <c r="J164" s="581">
        <f>'1. Artikeldata Grund'!M164</f>
        <v>0</v>
      </c>
      <c r="K164" s="581">
        <f>'1. Artikeldata Grund'!L164</f>
        <v>0</v>
      </c>
      <c r="L164" s="81"/>
      <c r="M164" s="68" t="s">
        <v>186</v>
      </c>
      <c r="N164" s="69" t="str">
        <f>IF('APH Kategorichef'!W164="","",'APH Kategorichef'!W164)</f>
        <v/>
      </c>
      <c r="O164" s="70" t="s">
        <v>185</v>
      </c>
      <c r="P164" s="473" t="str">
        <f>TRIM('1. Artikeldata Grund'!D164)</f>
        <v/>
      </c>
      <c r="Q164" s="472" t="str">
        <f>IF(S164="","",IF('3. Förpackningsdata'!H164="","",'3. Förpackningsdata'!H164))</f>
        <v/>
      </c>
      <c r="R164" s="35"/>
      <c r="S164" s="28" t="str">
        <f>IF('3. Förpackningsdata'!I164="","",'3. Förpackningsdata'!I164)</f>
        <v/>
      </c>
      <c r="T164" s="26"/>
      <c r="U164" s="26"/>
      <c r="V164" s="26"/>
      <c r="W164" s="26"/>
      <c r="X164" s="26"/>
      <c r="Y164" s="364" t="str" cm="1">
        <f t="array" ref="Y164">IF(AC164&lt;&gt;Tabeller!$AI$4,_xlfn.IFS(Q164=Tabeller!$AI$3,"",Q164=Tabeller!$AL$4,"C",Q164=Tabeller!$AL$5,"L",Q164=Tabeller!$AL$6,"P",Q164="",""),"1")</f>
        <v/>
      </c>
      <c r="Z164" s="29"/>
      <c r="AA164" s="362" t="str">
        <f t="shared" si="8"/>
        <v/>
      </c>
      <c r="AB164" s="31" t="str">
        <f>TRIM(IF('3. Förpackningsdata'!J164="","",'3. Förpackningsdata'!J164))</f>
        <v/>
      </c>
      <c r="AC164" s="77" t="str">
        <f>IF(AE164="","",IF('3. Förpackningsdata'!L164="","",'3. Förpackningsdata'!L164))</f>
        <v/>
      </c>
      <c r="AD164" s="71"/>
      <c r="AE164" s="69" t="str">
        <f>IF('3. Förpackningsdata'!M164="","",'3. Förpackningsdata'!M164)</f>
        <v/>
      </c>
      <c r="AF164" s="81"/>
      <c r="AG164" s="81"/>
      <c r="AH164" s="81"/>
      <c r="AI164" s="81"/>
      <c r="AJ164" s="81"/>
      <c r="AK164" s="364" t="str" cm="1">
        <f t="array" ref="AK164">_xlfn.IFS(AC164=Tabeller!$AI$4,"C",AC164=Tabeller!$AI$5,"L",AC164=Tabeller!$AI$6,"P",AC164="","")</f>
        <v/>
      </c>
      <c r="AL164" s="71"/>
      <c r="AM164" s="363" t="str">
        <f t="shared" si="9"/>
        <v/>
      </c>
      <c r="AN164" s="473" t="str">
        <f>TRIM(IF('3. Förpackningsdata'!N164="","",'3. Förpackningsdata'!N164))</f>
        <v/>
      </c>
      <c r="AO164" s="78" t="str">
        <f>IF(AQ164="","",IF('3. Förpackningsdata'!P164="","",'3. Förpackningsdata'!P164))</f>
        <v/>
      </c>
      <c r="AP164" s="29"/>
      <c r="AQ164" s="28" t="str">
        <f>IF('3. Förpackningsdata'!Q164="","",'3. Förpackningsdata'!Q164)</f>
        <v/>
      </c>
      <c r="AR164" s="26"/>
      <c r="AS164" s="26"/>
      <c r="AT164" s="26"/>
      <c r="AU164" s="26"/>
      <c r="AV164" s="26"/>
      <c r="AW164" s="364" t="str" cm="1">
        <f t="array" ref="AW164">_xlfn.IFS(AO164=Tabeller!$AJ$5,"P",AO164=Tabeller!$AJ$4,"L",AO164="","")</f>
        <v/>
      </c>
      <c r="AX164" s="29"/>
      <c r="AY164" s="362" t="str">
        <f t="shared" si="10"/>
        <v/>
      </c>
      <c r="AZ164" s="31" t="str">
        <f>TRIM(IF('3. Förpackningsdata'!R164="","",'3. Förpackningsdata'!R164))</f>
        <v/>
      </c>
      <c r="BA164" s="79" t="str">
        <f>IF(BC164="","",IF('3. Förpackningsdata'!T164="","",'3. Förpackningsdata'!T164))</f>
        <v/>
      </c>
      <c r="BB164" s="87"/>
      <c r="BC164" s="71" t="str">
        <f>IF('3. Förpackningsdata'!U164="","",'3. Förpackningsdata'!U164)</f>
        <v/>
      </c>
      <c r="BD164" s="87"/>
      <c r="BE164" s="87"/>
      <c r="BF164" s="87"/>
      <c r="BG164" s="87"/>
      <c r="BH164" s="87"/>
      <c r="BI164" s="148" t="str" cm="1">
        <f t="array" ref="BI164">_xlfn.IFS(BA164=Tabeller!$AJ$5,"P",BA164=Tabeller!$AJ$4,"L",BA164="","")</f>
        <v/>
      </c>
      <c r="BJ164" s="87"/>
      <c r="BK164" s="194" t="str">
        <f t="shared" si="11"/>
        <v/>
      </c>
      <c r="BL164" s="75" t="str">
        <f>TRIM(IF('3. Förpackningsdata'!V164="","",'3. Förpackningsdata'!V164))</f>
        <v/>
      </c>
    </row>
    <row r="165" spans="1:64" ht="15" x14ac:dyDescent="0.25">
      <c r="A165" s="73">
        <v>161</v>
      </c>
      <c r="B165" s="73" t="str">
        <f>'APH Kategorichef'!H165</f>
        <v>Välj…</v>
      </c>
      <c r="C165" s="73" t="str">
        <f>'APH Kategorichef'!J165</f>
        <v>Välj…</v>
      </c>
      <c r="D165" s="471">
        <f>'APH Kategorichef'!D165</f>
        <v>0</v>
      </c>
      <c r="E165" s="68" t="s">
        <v>184</v>
      </c>
      <c r="F165" s="68"/>
      <c r="G165" s="69">
        <v>1</v>
      </c>
      <c r="H165" s="581">
        <f>IF('APH Kategorichef'!J165=Tabeller!$AH$4,'3. Förpackningsdata'!F165,0)</f>
        <v>0</v>
      </c>
      <c r="I165" s="581">
        <f>'1. Artikeldata Grund'!K165</f>
        <v>0</v>
      </c>
      <c r="J165" s="581">
        <f>'1. Artikeldata Grund'!M165</f>
        <v>0</v>
      </c>
      <c r="K165" s="581">
        <f>'1. Artikeldata Grund'!L165</f>
        <v>0</v>
      </c>
      <c r="L165" s="81"/>
      <c r="M165" s="68" t="s">
        <v>186</v>
      </c>
      <c r="N165" s="69" t="str">
        <f>IF('APH Kategorichef'!W165="","",'APH Kategorichef'!W165)</f>
        <v/>
      </c>
      <c r="O165" s="70" t="s">
        <v>185</v>
      </c>
      <c r="P165" s="473" t="str">
        <f>TRIM('1. Artikeldata Grund'!D165)</f>
        <v/>
      </c>
      <c r="Q165" s="472" t="str">
        <f>IF(S165="","",IF('3. Förpackningsdata'!H165="","",'3. Förpackningsdata'!H165))</f>
        <v/>
      </c>
      <c r="R165" s="35"/>
      <c r="S165" s="28" t="str">
        <f>IF('3. Förpackningsdata'!I165="","",'3. Förpackningsdata'!I165)</f>
        <v/>
      </c>
      <c r="T165" s="26"/>
      <c r="U165" s="26"/>
      <c r="V165" s="26"/>
      <c r="W165" s="26"/>
      <c r="X165" s="26"/>
      <c r="Y165" s="364" t="str" cm="1">
        <f t="array" ref="Y165">IF(AC165&lt;&gt;Tabeller!$AI$4,_xlfn.IFS(Q165=Tabeller!$AI$3,"",Q165=Tabeller!$AL$4,"C",Q165=Tabeller!$AL$5,"L",Q165=Tabeller!$AL$6,"P",Q165="",""),"1")</f>
        <v/>
      </c>
      <c r="Z165" s="29"/>
      <c r="AA165" s="362" t="str">
        <f t="shared" si="8"/>
        <v/>
      </c>
      <c r="AB165" s="31" t="str">
        <f>TRIM(IF('3. Förpackningsdata'!J165="","",'3. Förpackningsdata'!J165))</f>
        <v/>
      </c>
      <c r="AC165" s="77" t="str">
        <f>IF(AE165="","",IF('3. Förpackningsdata'!L165="","",'3. Förpackningsdata'!L165))</f>
        <v/>
      </c>
      <c r="AD165" s="71"/>
      <c r="AE165" s="69" t="str">
        <f>IF('3. Förpackningsdata'!M165="","",'3. Förpackningsdata'!M165)</f>
        <v/>
      </c>
      <c r="AF165" s="81"/>
      <c r="AG165" s="81"/>
      <c r="AH165" s="81"/>
      <c r="AI165" s="81"/>
      <c r="AJ165" s="81"/>
      <c r="AK165" s="364" t="str" cm="1">
        <f t="array" ref="AK165">_xlfn.IFS(AC165=Tabeller!$AI$4,"C",AC165=Tabeller!$AI$5,"L",AC165=Tabeller!$AI$6,"P",AC165="","")</f>
        <v/>
      </c>
      <c r="AL165" s="71"/>
      <c r="AM165" s="363" t="str">
        <f t="shared" si="9"/>
        <v/>
      </c>
      <c r="AN165" s="473" t="str">
        <f>TRIM(IF('3. Förpackningsdata'!N165="","",'3. Förpackningsdata'!N165))</f>
        <v/>
      </c>
      <c r="AO165" s="78" t="str">
        <f>IF(AQ165="","",IF('3. Förpackningsdata'!P165="","",'3. Förpackningsdata'!P165))</f>
        <v/>
      </c>
      <c r="AP165" s="29"/>
      <c r="AQ165" s="28" t="str">
        <f>IF('3. Förpackningsdata'!Q165="","",'3. Förpackningsdata'!Q165)</f>
        <v/>
      </c>
      <c r="AR165" s="26"/>
      <c r="AS165" s="26"/>
      <c r="AT165" s="26"/>
      <c r="AU165" s="26"/>
      <c r="AV165" s="26"/>
      <c r="AW165" s="364" t="str" cm="1">
        <f t="array" ref="AW165">_xlfn.IFS(AO165=Tabeller!$AJ$5,"P",AO165=Tabeller!$AJ$4,"L",AO165="","")</f>
        <v/>
      </c>
      <c r="AX165" s="29"/>
      <c r="AY165" s="362" t="str">
        <f t="shared" si="10"/>
        <v/>
      </c>
      <c r="AZ165" s="31" t="str">
        <f>TRIM(IF('3. Förpackningsdata'!R165="","",'3. Förpackningsdata'!R165))</f>
        <v/>
      </c>
      <c r="BA165" s="79" t="str">
        <f>IF(BC165="","",IF('3. Förpackningsdata'!T165="","",'3. Förpackningsdata'!T165))</f>
        <v/>
      </c>
      <c r="BB165" s="87"/>
      <c r="BC165" s="71" t="str">
        <f>IF('3. Förpackningsdata'!U165="","",'3. Förpackningsdata'!U165)</f>
        <v/>
      </c>
      <c r="BD165" s="87"/>
      <c r="BE165" s="87"/>
      <c r="BF165" s="87"/>
      <c r="BG165" s="87"/>
      <c r="BH165" s="87"/>
      <c r="BI165" s="148" t="str" cm="1">
        <f t="array" ref="BI165">_xlfn.IFS(BA165=Tabeller!$AJ$5,"P",BA165=Tabeller!$AJ$4,"L",BA165="","")</f>
        <v/>
      </c>
      <c r="BJ165" s="87"/>
      <c r="BK165" s="194" t="str">
        <f t="shared" si="11"/>
        <v/>
      </c>
      <c r="BL165" s="75" t="str">
        <f>TRIM(IF('3. Förpackningsdata'!V165="","",'3. Förpackningsdata'!V165))</f>
        <v/>
      </c>
    </row>
    <row r="166" spans="1:64" ht="15" x14ac:dyDescent="0.25">
      <c r="A166" s="73">
        <v>162</v>
      </c>
      <c r="B166" s="73" t="str">
        <f>'APH Kategorichef'!H166</f>
        <v>Välj…</v>
      </c>
      <c r="C166" s="73" t="str">
        <f>'APH Kategorichef'!J166</f>
        <v>Välj…</v>
      </c>
      <c r="D166" s="471">
        <f>'APH Kategorichef'!D166</f>
        <v>0</v>
      </c>
      <c r="E166" s="68" t="s">
        <v>184</v>
      </c>
      <c r="F166" s="68"/>
      <c r="G166" s="69">
        <v>1</v>
      </c>
      <c r="H166" s="581">
        <f>IF('APH Kategorichef'!J166=Tabeller!$AH$4,'3. Förpackningsdata'!F166,0)</f>
        <v>0</v>
      </c>
      <c r="I166" s="581">
        <f>'1. Artikeldata Grund'!K166</f>
        <v>0</v>
      </c>
      <c r="J166" s="581">
        <f>'1. Artikeldata Grund'!M166</f>
        <v>0</v>
      </c>
      <c r="K166" s="581">
        <f>'1. Artikeldata Grund'!L166</f>
        <v>0</v>
      </c>
      <c r="L166" s="81"/>
      <c r="M166" s="68" t="s">
        <v>186</v>
      </c>
      <c r="N166" s="69" t="str">
        <f>IF('APH Kategorichef'!W166="","",'APH Kategorichef'!W166)</f>
        <v/>
      </c>
      <c r="O166" s="70" t="s">
        <v>185</v>
      </c>
      <c r="P166" s="473" t="str">
        <f>TRIM('1. Artikeldata Grund'!D166)</f>
        <v/>
      </c>
      <c r="Q166" s="472" t="str">
        <f>IF(S166="","",IF('3. Förpackningsdata'!H166="","",'3. Förpackningsdata'!H166))</f>
        <v/>
      </c>
      <c r="R166" s="35"/>
      <c r="S166" s="28" t="str">
        <f>IF('3. Förpackningsdata'!I166="","",'3. Förpackningsdata'!I166)</f>
        <v/>
      </c>
      <c r="T166" s="26"/>
      <c r="U166" s="26"/>
      <c r="V166" s="26"/>
      <c r="W166" s="26"/>
      <c r="X166" s="26"/>
      <c r="Y166" s="364" t="str" cm="1">
        <f t="array" ref="Y166">IF(AC166&lt;&gt;Tabeller!$AI$4,_xlfn.IFS(Q166=Tabeller!$AI$3,"",Q166=Tabeller!$AL$4,"C",Q166=Tabeller!$AL$5,"L",Q166=Tabeller!$AL$6,"P",Q166="",""),"1")</f>
        <v/>
      </c>
      <c r="Z166" s="29"/>
      <c r="AA166" s="362" t="str">
        <f t="shared" si="8"/>
        <v/>
      </c>
      <c r="AB166" s="31" t="str">
        <f>TRIM(IF('3. Förpackningsdata'!J166="","",'3. Förpackningsdata'!J166))</f>
        <v/>
      </c>
      <c r="AC166" s="77" t="str">
        <f>IF(AE166="","",IF('3. Förpackningsdata'!L166="","",'3. Förpackningsdata'!L166))</f>
        <v/>
      </c>
      <c r="AD166" s="71"/>
      <c r="AE166" s="69" t="str">
        <f>IF('3. Förpackningsdata'!M166="","",'3. Förpackningsdata'!M166)</f>
        <v/>
      </c>
      <c r="AF166" s="81"/>
      <c r="AG166" s="81"/>
      <c r="AH166" s="81"/>
      <c r="AI166" s="81"/>
      <c r="AJ166" s="81"/>
      <c r="AK166" s="364" t="str" cm="1">
        <f t="array" ref="AK166">_xlfn.IFS(AC166=Tabeller!$AI$4,"C",AC166=Tabeller!$AI$5,"L",AC166=Tabeller!$AI$6,"P",AC166="","")</f>
        <v/>
      </c>
      <c r="AL166" s="71"/>
      <c r="AM166" s="363" t="str">
        <f t="shared" si="9"/>
        <v/>
      </c>
      <c r="AN166" s="473" t="str">
        <f>TRIM(IF('3. Förpackningsdata'!N166="","",'3. Förpackningsdata'!N166))</f>
        <v/>
      </c>
      <c r="AO166" s="78" t="str">
        <f>IF(AQ166="","",IF('3. Förpackningsdata'!P166="","",'3. Förpackningsdata'!P166))</f>
        <v/>
      </c>
      <c r="AP166" s="29"/>
      <c r="AQ166" s="28" t="str">
        <f>IF('3. Förpackningsdata'!Q166="","",'3. Förpackningsdata'!Q166)</f>
        <v/>
      </c>
      <c r="AR166" s="26"/>
      <c r="AS166" s="26"/>
      <c r="AT166" s="26"/>
      <c r="AU166" s="26"/>
      <c r="AV166" s="26"/>
      <c r="AW166" s="364" t="str" cm="1">
        <f t="array" ref="AW166">_xlfn.IFS(AO166=Tabeller!$AJ$5,"P",AO166=Tabeller!$AJ$4,"L",AO166="","")</f>
        <v/>
      </c>
      <c r="AX166" s="29"/>
      <c r="AY166" s="362" t="str">
        <f t="shared" si="10"/>
        <v/>
      </c>
      <c r="AZ166" s="31" t="str">
        <f>TRIM(IF('3. Förpackningsdata'!R166="","",'3. Förpackningsdata'!R166))</f>
        <v/>
      </c>
      <c r="BA166" s="79" t="str">
        <f>IF(BC166="","",IF('3. Förpackningsdata'!T166="","",'3. Förpackningsdata'!T166))</f>
        <v/>
      </c>
      <c r="BB166" s="87"/>
      <c r="BC166" s="71" t="str">
        <f>IF('3. Förpackningsdata'!U166="","",'3. Förpackningsdata'!U166)</f>
        <v/>
      </c>
      <c r="BD166" s="87"/>
      <c r="BE166" s="87"/>
      <c r="BF166" s="87"/>
      <c r="BG166" s="87"/>
      <c r="BH166" s="87"/>
      <c r="BI166" s="148" t="str" cm="1">
        <f t="array" ref="BI166">_xlfn.IFS(BA166=Tabeller!$AJ$5,"P",BA166=Tabeller!$AJ$4,"L",BA166="","")</f>
        <v/>
      </c>
      <c r="BJ166" s="87"/>
      <c r="BK166" s="194" t="str">
        <f t="shared" si="11"/>
        <v/>
      </c>
      <c r="BL166" s="75" t="str">
        <f>TRIM(IF('3. Förpackningsdata'!V166="","",'3. Förpackningsdata'!V166))</f>
        <v/>
      </c>
    </row>
    <row r="167" spans="1:64" ht="15" x14ac:dyDescent="0.25">
      <c r="A167" s="73">
        <v>163</v>
      </c>
      <c r="B167" s="73" t="str">
        <f>'APH Kategorichef'!H167</f>
        <v>Välj…</v>
      </c>
      <c r="C167" s="73" t="str">
        <f>'APH Kategorichef'!J167</f>
        <v>Välj…</v>
      </c>
      <c r="D167" s="471">
        <f>'APH Kategorichef'!D167</f>
        <v>0</v>
      </c>
      <c r="E167" s="68" t="s">
        <v>184</v>
      </c>
      <c r="F167" s="68"/>
      <c r="G167" s="69">
        <v>1</v>
      </c>
      <c r="H167" s="581">
        <f>IF('APH Kategorichef'!J167=Tabeller!$AH$4,'3. Förpackningsdata'!F167,0)</f>
        <v>0</v>
      </c>
      <c r="I167" s="581">
        <f>'1. Artikeldata Grund'!K167</f>
        <v>0</v>
      </c>
      <c r="J167" s="581">
        <f>'1. Artikeldata Grund'!M167</f>
        <v>0</v>
      </c>
      <c r="K167" s="581">
        <f>'1. Artikeldata Grund'!L167</f>
        <v>0</v>
      </c>
      <c r="L167" s="81"/>
      <c r="M167" s="68" t="s">
        <v>186</v>
      </c>
      <c r="N167" s="69" t="str">
        <f>IF('APH Kategorichef'!W167="","",'APH Kategorichef'!W167)</f>
        <v/>
      </c>
      <c r="O167" s="70" t="s">
        <v>185</v>
      </c>
      <c r="P167" s="473" t="str">
        <f>TRIM('1. Artikeldata Grund'!D167)</f>
        <v/>
      </c>
      <c r="Q167" s="472" t="str">
        <f>IF(S167="","",IF('3. Förpackningsdata'!H167="","",'3. Förpackningsdata'!H167))</f>
        <v/>
      </c>
      <c r="R167" s="35"/>
      <c r="S167" s="28" t="str">
        <f>IF('3. Förpackningsdata'!I167="","",'3. Förpackningsdata'!I167)</f>
        <v/>
      </c>
      <c r="T167" s="26"/>
      <c r="U167" s="26"/>
      <c r="V167" s="26"/>
      <c r="W167" s="26"/>
      <c r="X167" s="26"/>
      <c r="Y167" s="364" t="str" cm="1">
        <f t="array" ref="Y167">IF(AC167&lt;&gt;Tabeller!$AI$4,_xlfn.IFS(Q167=Tabeller!$AI$3,"",Q167=Tabeller!$AL$4,"C",Q167=Tabeller!$AL$5,"L",Q167=Tabeller!$AL$6,"P",Q167="",""),"1")</f>
        <v/>
      </c>
      <c r="Z167" s="29"/>
      <c r="AA167" s="362" t="str">
        <f t="shared" si="8"/>
        <v/>
      </c>
      <c r="AB167" s="31" t="str">
        <f>TRIM(IF('3. Förpackningsdata'!J167="","",'3. Förpackningsdata'!J167))</f>
        <v/>
      </c>
      <c r="AC167" s="77" t="str">
        <f>IF(AE167="","",IF('3. Förpackningsdata'!L167="","",'3. Förpackningsdata'!L167))</f>
        <v/>
      </c>
      <c r="AD167" s="71"/>
      <c r="AE167" s="69" t="str">
        <f>IF('3. Förpackningsdata'!M167="","",'3. Förpackningsdata'!M167)</f>
        <v/>
      </c>
      <c r="AF167" s="81"/>
      <c r="AG167" s="81"/>
      <c r="AH167" s="81"/>
      <c r="AI167" s="81"/>
      <c r="AJ167" s="81"/>
      <c r="AK167" s="364" t="str" cm="1">
        <f t="array" ref="AK167">_xlfn.IFS(AC167=Tabeller!$AI$4,"C",AC167=Tabeller!$AI$5,"L",AC167=Tabeller!$AI$6,"P",AC167="","")</f>
        <v/>
      </c>
      <c r="AL167" s="71"/>
      <c r="AM167" s="363" t="str">
        <f t="shared" si="9"/>
        <v/>
      </c>
      <c r="AN167" s="473" t="str">
        <f>TRIM(IF('3. Förpackningsdata'!N167="","",'3. Förpackningsdata'!N167))</f>
        <v/>
      </c>
      <c r="AO167" s="78" t="str">
        <f>IF(AQ167="","",IF('3. Förpackningsdata'!P167="","",'3. Förpackningsdata'!P167))</f>
        <v/>
      </c>
      <c r="AP167" s="29"/>
      <c r="AQ167" s="28" t="str">
        <f>IF('3. Förpackningsdata'!Q167="","",'3. Förpackningsdata'!Q167)</f>
        <v/>
      </c>
      <c r="AR167" s="26"/>
      <c r="AS167" s="26"/>
      <c r="AT167" s="26"/>
      <c r="AU167" s="26"/>
      <c r="AV167" s="26"/>
      <c r="AW167" s="364" t="str" cm="1">
        <f t="array" ref="AW167">_xlfn.IFS(AO167=Tabeller!$AJ$5,"P",AO167=Tabeller!$AJ$4,"L",AO167="","")</f>
        <v/>
      </c>
      <c r="AX167" s="29"/>
      <c r="AY167" s="362" t="str">
        <f t="shared" si="10"/>
        <v/>
      </c>
      <c r="AZ167" s="31" t="str">
        <f>TRIM(IF('3. Förpackningsdata'!R167="","",'3. Förpackningsdata'!R167))</f>
        <v/>
      </c>
      <c r="BA167" s="79" t="str">
        <f>IF(BC167="","",IF('3. Förpackningsdata'!T167="","",'3. Förpackningsdata'!T167))</f>
        <v/>
      </c>
      <c r="BB167" s="87"/>
      <c r="BC167" s="71" t="str">
        <f>IF('3. Förpackningsdata'!U167="","",'3. Förpackningsdata'!U167)</f>
        <v/>
      </c>
      <c r="BD167" s="87"/>
      <c r="BE167" s="87"/>
      <c r="BF167" s="87"/>
      <c r="BG167" s="87"/>
      <c r="BH167" s="87"/>
      <c r="BI167" s="148" t="str" cm="1">
        <f t="array" ref="BI167">_xlfn.IFS(BA167=Tabeller!$AJ$5,"P",BA167=Tabeller!$AJ$4,"L",BA167="","")</f>
        <v/>
      </c>
      <c r="BJ167" s="87"/>
      <c r="BK167" s="194" t="str">
        <f t="shared" si="11"/>
        <v/>
      </c>
      <c r="BL167" s="75" t="str">
        <f>TRIM(IF('3. Förpackningsdata'!V167="","",'3. Förpackningsdata'!V167))</f>
        <v/>
      </c>
    </row>
    <row r="168" spans="1:64" ht="15" x14ac:dyDescent="0.25">
      <c r="A168" s="73">
        <v>164</v>
      </c>
      <c r="B168" s="73" t="str">
        <f>'APH Kategorichef'!H168</f>
        <v>Välj…</v>
      </c>
      <c r="C168" s="73" t="str">
        <f>'APH Kategorichef'!J168</f>
        <v>Välj…</v>
      </c>
      <c r="D168" s="471">
        <f>'APH Kategorichef'!D168</f>
        <v>0</v>
      </c>
      <c r="E168" s="68" t="s">
        <v>184</v>
      </c>
      <c r="F168" s="68"/>
      <c r="G168" s="69">
        <v>1</v>
      </c>
      <c r="H168" s="581">
        <f>IF('APH Kategorichef'!J168=Tabeller!$AH$4,'3. Förpackningsdata'!F168,0)</f>
        <v>0</v>
      </c>
      <c r="I168" s="581">
        <f>'1. Artikeldata Grund'!K168</f>
        <v>0</v>
      </c>
      <c r="J168" s="581">
        <f>'1. Artikeldata Grund'!M168</f>
        <v>0</v>
      </c>
      <c r="K168" s="581">
        <f>'1. Artikeldata Grund'!L168</f>
        <v>0</v>
      </c>
      <c r="L168" s="81"/>
      <c r="M168" s="68" t="s">
        <v>186</v>
      </c>
      <c r="N168" s="69" t="str">
        <f>IF('APH Kategorichef'!W168="","",'APH Kategorichef'!W168)</f>
        <v/>
      </c>
      <c r="O168" s="70" t="s">
        <v>185</v>
      </c>
      <c r="P168" s="473" t="str">
        <f>TRIM('1. Artikeldata Grund'!D168)</f>
        <v/>
      </c>
      <c r="Q168" s="472" t="str">
        <f>IF(S168="","",IF('3. Förpackningsdata'!H168="","",'3. Förpackningsdata'!H168))</f>
        <v/>
      </c>
      <c r="R168" s="35"/>
      <c r="S168" s="28" t="str">
        <f>IF('3. Förpackningsdata'!I168="","",'3. Förpackningsdata'!I168)</f>
        <v/>
      </c>
      <c r="T168" s="26"/>
      <c r="U168" s="26"/>
      <c r="V168" s="26"/>
      <c r="W168" s="26"/>
      <c r="X168" s="26"/>
      <c r="Y168" s="364" t="str" cm="1">
        <f t="array" ref="Y168">IF(AC168&lt;&gt;Tabeller!$AI$4,_xlfn.IFS(Q168=Tabeller!$AI$3,"",Q168=Tabeller!$AL$4,"C",Q168=Tabeller!$AL$5,"L",Q168=Tabeller!$AL$6,"P",Q168="",""),"1")</f>
        <v/>
      </c>
      <c r="Z168" s="29"/>
      <c r="AA168" s="362" t="str">
        <f t="shared" si="8"/>
        <v/>
      </c>
      <c r="AB168" s="31" t="str">
        <f>TRIM(IF('3. Förpackningsdata'!J168="","",'3. Förpackningsdata'!J168))</f>
        <v/>
      </c>
      <c r="AC168" s="77" t="str">
        <f>IF(AE168="","",IF('3. Förpackningsdata'!L168="","",'3. Förpackningsdata'!L168))</f>
        <v/>
      </c>
      <c r="AD168" s="71"/>
      <c r="AE168" s="69" t="str">
        <f>IF('3. Förpackningsdata'!M168="","",'3. Förpackningsdata'!M168)</f>
        <v/>
      </c>
      <c r="AF168" s="81"/>
      <c r="AG168" s="81"/>
      <c r="AH168" s="81"/>
      <c r="AI168" s="81"/>
      <c r="AJ168" s="81"/>
      <c r="AK168" s="364" t="str" cm="1">
        <f t="array" ref="AK168">_xlfn.IFS(AC168=Tabeller!$AI$4,"C",AC168=Tabeller!$AI$5,"L",AC168=Tabeller!$AI$6,"P",AC168="","")</f>
        <v/>
      </c>
      <c r="AL168" s="71"/>
      <c r="AM168" s="363" t="str">
        <f t="shared" si="9"/>
        <v/>
      </c>
      <c r="AN168" s="473" t="str">
        <f>TRIM(IF('3. Förpackningsdata'!N168="","",'3. Förpackningsdata'!N168))</f>
        <v/>
      </c>
      <c r="AO168" s="78" t="str">
        <f>IF(AQ168="","",IF('3. Förpackningsdata'!P168="","",'3. Förpackningsdata'!P168))</f>
        <v/>
      </c>
      <c r="AP168" s="29"/>
      <c r="AQ168" s="28" t="str">
        <f>IF('3. Förpackningsdata'!Q168="","",'3. Förpackningsdata'!Q168)</f>
        <v/>
      </c>
      <c r="AR168" s="26"/>
      <c r="AS168" s="26"/>
      <c r="AT168" s="26"/>
      <c r="AU168" s="26"/>
      <c r="AV168" s="26"/>
      <c r="AW168" s="364" t="str" cm="1">
        <f t="array" ref="AW168">_xlfn.IFS(AO168=Tabeller!$AJ$5,"P",AO168=Tabeller!$AJ$4,"L",AO168="","")</f>
        <v/>
      </c>
      <c r="AX168" s="29"/>
      <c r="AY168" s="362" t="str">
        <f t="shared" si="10"/>
        <v/>
      </c>
      <c r="AZ168" s="31" t="str">
        <f>TRIM(IF('3. Förpackningsdata'!R168="","",'3. Förpackningsdata'!R168))</f>
        <v/>
      </c>
      <c r="BA168" s="79" t="str">
        <f>IF(BC168="","",IF('3. Förpackningsdata'!T168="","",'3. Förpackningsdata'!T168))</f>
        <v/>
      </c>
      <c r="BB168" s="87"/>
      <c r="BC168" s="71" t="str">
        <f>IF('3. Förpackningsdata'!U168="","",'3. Förpackningsdata'!U168)</f>
        <v/>
      </c>
      <c r="BD168" s="87"/>
      <c r="BE168" s="87"/>
      <c r="BF168" s="87"/>
      <c r="BG168" s="87"/>
      <c r="BH168" s="87"/>
      <c r="BI168" s="148" t="str" cm="1">
        <f t="array" ref="BI168">_xlfn.IFS(BA168=Tabeller!$AJ$5,"P",BA168=Tabeller!$AJ$4,"L",BA168="","")</f>
        <v/>
      </c>
      <c r="BJ168" s="87"/>
      <c r="BK168" s="194" t="str">
        <f t="shared" si="11"/>
        <v/>
      </c>
      <c r="BL168" s="75" t="str">
        <f>TRIM(IF('3. Förpackningsdata'!V168="","",'3. Förpackningsdata'!V168))</f>
        <v/>
      </c>
    </row>
    <row r="169" spans="1:64" ht="15" x14ac:dyDescent="0.25">
      <c r="A169" s="73">
        <v>165</v>
      </c>
      <c r="B169" s="73" t="str">
        <f>'APH Kategorichef'!H169</f>
        <v>Välj…</v>
      </c>
      <c r="C169" s="73" t="str">
        <f>'APH Kategorichef'!J169</f>
        <v>Välj…</v>
      </c>
      <c r="D169" s="471">
        <f>'APH Kategorichef'!D169</f>
        <v>0</v>
      </c>
      <c r="E169" s="68" t="s">
        <v>184</v>
      </c>
      <c r="F169" s="68"/>
      <c r="G169" s="69">
        <v>1</v>
      </c>
      <c r="H169" s="581">
        <f>IF('APH Kategorichef'!J169=Tabeller!$AH$4,'3. Förpackningsdata'!F169,0)</f>
        <v>0</v>
      </c>
      <c r="I169" s="581">
        <f>'1. Artikeldata Grund'!K169</f>
        <v>0</v>
      </c>
      <c r="J169" s="581">
        <f>'1. Artikeldata Grund'!M169</f>
        <v>0</v>
      </c>
      <c r="K169" s="581">
        <f>'1. Artikeldata Grund'!L169</f>
        <v>0</v>
      </c>
      <c r="L169" s="81"/>
      <c r="M169" s="68" t="s">
        <v>186</v>
      </c>
      <c r="N169" s="69" t="str">
        <f>IF('APH Kategorichef'!W169="","",'APH Kategorichef'!W169)</f>
        <v/>
      </c>
      <c r="O169" s="70" t="s">
        <v>185</v>
      </c>
      <c r="P169" s="473" t="str">
        <f>TRIM('1. Artikeldata Grund'!D169)</f>
        <v/>
      </c>
      <c r="Q169" s="472" t="str">
        <f>IF(S169="","",IF('3. Förpackningsdata'!H169="","",'3. Förpackningsdata'!H169))</f>
        <v/>
      </c>
      <c r="R169" s="35"/>
      <c r="S169" s="28" t="str">
        <f>IF('3. Förpackningsdata'!I169="","",'3. Förpackningsdata'!I169)</f>
        <v/>
      </c>
      <c r="T169" s="26"/>
      <c r="U169" s="26"/>
      <c r="V169" s="26"/>
      <c r="W169" s="26"/>
      <c r="X169" s="26"/>
      <c r="Y169" s="364" t="str" cm="1">
        <f t="array" ref="Y169">IF(AC169&lt;&gt;Tabeller!$AI$4,_xlfn.IFS(Q169=Tabeller!$AI$3,"",Q169=Tabeller!$AL$4,"C",Q169=Tabeller!$AL$5,"L",Q169=Tabeller!$AL$6,"P",Q169="",""),"1")</f>
        <v/>
      </c>
      <c r="Z169" s="29"/>
      <c r="AA169" s="362" t="str">
        <f t="shared" si="8"/>
        <v/>
      </c>
      <c r="AB169" s="31" t="str">
        <f>TRIM(IF('3. Förpackningsdata'!J169="","",'3. Förpackningsdata'!J169))</f>
        <v/>
      </c>
      <c r="AC169" s="77" t="str">
        <f>IF(AE169="","",IF('3. Förpackningsdata'!L169="","",'3. Förpackningsdata'!L169))</f>
        <v/>
      </c>
      <c r="AD169" s="71"/>
      <c r="AE169" s="69" t="str">
        <f>IF('3. Förpackningsdata'!M169="","",'3. Förpackningsdata'!M169)</f>
        <v/>
      </c>
      <c r="AF169" s="81"/>
      <c r="AG169" s="81"/>
      <c r="AH169" s="81"/>
      <c r="AI169" s="81"/>
      <c r="AJ169" s="81"/>
      <c r="AK169" s="364" t="str" cm="1">
        <f t="array" ref="AK169">_xlfn.IFS(AC169=Tabeller!$AI$4,"C",AC169=Tabeller!$AI$5,"L",AC169=Tabeller!$AI$6,"P",AC169="","")</f>
        <v/>
      </c>
      <c r="AL169" s="71"/>
      <c r="AM169" s="363" t="str">
        <f t="shared" si="9"/>
        <v/>
      </c>
      <c r="AN169" s="473" t="str">
        <f>TRIM(IF('3. Förpackningsdata'!N169="","",'3. Förpackningsdata'!N169))</f>
        <v/>
      </c>
      <c r="AO169" s="78" t="str">
        <f>IF(AQ169="","",IF('3. Förpackningsdata'!P169="","",'3. Förpackningsdata'!P169))</f>
        <v/>
      </c>
      <c r="AP169" s="29"/>
      <c r="AQ169" s="28" t="str">
        <f>IF('3. Förpackningsdata'!Q169="","",'3. Förpackningsdata'!Q169)</f>
        <v/>
      </c>
      <c r="AR169" s="26"/>
      <c r="AS169" s="26"/>
      <c r="AT169" s="26"/>
      <c r="AU169" s="26"/>
      <c r="AV169" s="26"/>
      <c r="AW169" s="364" t="str" cm="1">
        <f t="array" ref="AW169">_xlfn.IFS(AO169=Tabeller!$AJ$5,"P",AO169=Tabeller!$AJ$4,"L",AO169="","")</f>
        <v/>
      </c>
      <c r="AX169" s="29"/>
      <c r="AY169" s="362" t="str">
        <f t="shared" si="10"/>
        <v/>
      </c>
      <c r="AZ169" s="31" t="str">
        <f>TRIM(IF('3. Förpackningsdata'!R169="","",'3. Förpackningsdata'!R169))</f>
        <v/>
      </c>
      <c r="BA169" s="79" t="str">
        <f>IF(BC169="","",IF('3. Förpackningsdata'!T169="","",'3. Förpackningsdata'!T169))</f>
        <v/>
      </c>
      <c r="BB169" s="87"/>
      <c r="BC169" s="71" t="str">
        <f>IF('3. Förpackningsdata'!U169="","",'3. Förpackningsdata'!U169)</f>
        <v/>
      </c>
      <c r="BD169" s="87"/>
      <c r="BE169" s="87"/>
      <c r="BF169" s="87"/>
      <c r="BG169" s="87"/>
      <c r="BH169" s="87"/>
      <c r="BI169" s="148" t="str" cm="1">
        <f t="array" ref="BI169">_xlfn.IFS(BA169=Tabeller!$AJ$5,"P",BA169=Tabeller!$AJ$4,"L",BA169="","")</f>
        <v/>
      </c>
      <c r="BJ169" s="87"/>
      <c r="BK169" s="194" t="str">
        <f t="shared" si="11"/>
        <v/>
      </c>
      <c r="BL169" s="75" t="str">
        <f>TRIM(IF('3. Förpackningsdata'!V169="","",'3. Förpackningsdata'!V169))</f>
        <v/>
      </c>
    </row>
    <row r="170" spans="1:64" ht="15" x14ac:dyDescent="0.25">
      <c r="A170" s="73">
        <v>166</v>
      </c>
      <c r="B170" s="73" t="str">
        <f>'APH Kategorichef'!H170</f>
        <v>Välj…</v>
      </c>
      <c r="C170" s="73" t="str">
        <f>'APH Kategorichef'!J170</f>
        <v>Välj…</v>
      </c>
      <c r="D170" s="471">
        <f>'APH Kategorichef'!D170</f>
        <v>0</v>
      </c>
      <c r="E170" s="68" t="s">
        <v>184</v>
      </c>
      <c r="F170" s="68"/>
      <c r="G170" s="69">
        <v>1</v>
      </c>
      <c r="H170" s="581">
        <f>IF('APH Kategorichef'!J170=Tabeller!$AH$4,'3. Förpackningsdata'!F170,0)</f>
        <v>0</v>
      </c>
      <c r="I170" s="581">
        <f>'1. Artikeldata Grund'!K170</f>
        <v>0</v>
      </c>
      <c r="J170" s="581">
        <f>'1. Artikeldata Grund'!M170</f>
        <v>0</v>
      </c>
      <c r="K170" s="581">
        <f>'1. Artikeldata Grund'!L170</f>
        <v>0</v>
      </c>
      <c r="L170" s="81"/>
      <c r="M170" s="68" t="s">
        <v>186</v>
      </c>
      <c r="N170" s="69" t="str">
        <f>IF('APH Kategorichef'!W170="","",'APH Kategorichef'!W170)</f>
        <v/>
      </c>
      <c r="O170" s="70" t="s">
        <v>185</v>
      </c>
      <c r="P170" s="473" t="str">
        <f>TRIM('1. Artikeldata Grund'!D170)</f>
        <v/>
      </c>
      <c r="Q170" s="472" t="str">
        <f>IF(S170="","",IF('3. Förpackningsdata'!H170="","",'3. Förpackningsdata'!H170))</f>
        <v/>
      </c>
      <c r="R170" s="35"/>
      <c r="S170" s="28" t="str">
        <f>IF('3. Förpackningsdata'!I170="","",'3. Förpackningsdata'!I170)</f>
        <v/>
      </c>
      <c r="T170" s="26"/>
      <c r="U170" s="26"/>
      <c r="V170" s="26"/>
      <c r="W170" s="26"/>
      <c r="X170" s="26"/>
      <c r="Y170" s="364" t="str" cm="1">
        <f t="array" ref="Y170">IF(AC170&lt;&gt;Tabeller!$AI$4,_xlfn.IFS(Q170=Tabeller!$AI$3,"",Q170=Tabeller!$AL$4,"C",Q170=Tabeller!$AL$5,"L",Q170=Tabeller!$AL$6,"P",Q170="",""),"1")</f>
        <v/>
      </c>
      <c r="Z170" s="29"/>
      <c r="AA170" s="362" t="str">
        <f t="shared" si="8"/>
        <v/>
      </c>
      <c r="AB170" s="31" t="str">
        <f>TRIM(IF('3. Förpackningsdata'!J170="","",'3. Förpackningsdata'!J170))</f>
        <v/>
      </c>
      <c r="AC170" s="77" t="str">
        <f>IF(AE170="","",IF('3. Förpackningsdata'!L170="","",'3. Förpackningsdata'!L170))</f>
        <v/>
      </c>
      <c r="AD170" s="71"/>
      <c r="AE170" s="69" t="str">
        <f>IF('3. Förpackningsdata'!M170="","",'3. Förpackningsdata'!M170)</f>
        <v/>
      </c>
      <c r="AF170" s="81"/>
      <c r="AG170" s="81"/>
      <c r="AH170" s="81"/>
      <c r="AI170" s="81"/>
      <c r="AJ170" s="81"/>
      <c r="AK170" s="364" t="str" cm="1">
        <f t="array" ref="AK170">_xlfn.IFS(AC170=Tabeller!$AI$4,"C",AC170=Tabeller!$AI$5,"L",AC170=Tabeller!$AI$6,"P",AC170="","")</f>
        <v/>
      </c>
      <c r="AL170" s="71"/>
      <c r="AM170" s="363" t="str">
        <f t="shared" si="9"/>
        <v/>
      </c>
      <c r="AN170" s="473" t="str">
        <f>TRIM(IF('3. Förpackningsdata'!N170="","",'3. Förpackningsdata'!N170))</f>
        <v/>
      </c>
      <c r="AO170" s="78" t="str">
        <f>IF(AQ170="","",IF('3. Förpackningsdata'!P170="","",'3. Förpackningsdata'!P170))</f>
        <v/>
      </c>
      <c r="AP170" s="29"/>
      <c r="AQ170" s="28" t="str">
        <f>IF('3. Förpackningsdata'!Q170="","",'3. Förpackningsdata'!Q170)</f>
        <v/>
      </c>
      <c r="AR170" s="26"/>
      <c r="AS170" s="26"/>
      <c r="AT170" s="26"/>
      <c r="AU170" s="26"/>
      <c r="AV170" s="26"/>
      <c r="AW170" s="364" t="str" cm="1">
        <f t="array" ref="AW170">_xlfn.IFS(AO170=Tabeller!$AJ$5,"P",AO170=Tabeller!$AJ$4,"L",AO170="","")</f>
        <v/>
      </c>
      <c r="AX170" s="29"/>
      <c r="AY170" s="362" t="str">
        <f t="shared" si="10"/>
        <v/>
      </c>
      <c r="AZ170" s="31" t="str">
        <f>TRIM(IF('3. Förpackningsdata'!R170="","",'3. Förpackningsdata'!R170))</f>
        <v/>
      </c>
      <c r="BA170" s="79" t="str">
        <f>IF(BC170="","",IF('3. Förpackningsdata'!T170="","",'3. Förpackningsdata'!T170))</f>
        <v/>
      </c>
      <c r="BB170" s="87"/>
      <c r="BC170" s="71" t="str">
        <f>IF('3. Förpackningsdata'!U170="","",'3. Förpackningsdata'!U170)</f>
        <v/>
      </c>
      <c r="BD170" s="87"/>
      <c r="BE170" s="87"/>
      <c r="BF170" s="87"/>
      <c r="BG170" s="87"/>
      <c r="BH170" s="87"/>
      <c r="BI170" s="148" t="str" cm="1">
        <f t="array" ref="BI170">_xlfn.IFS(BA170=Tabeller!$AJ$5,"P",BA170=Tabeller!$AJ$4,"L",BA170="","")</f>
        <v/>
      </c>
      <c r="BJ170" s="87"/>
      <c r="BK170" s="194" t="str">
        <f t="shared" si="11"/>
        <v/>
      </c>
      <c r="BL170" s="75" t="str">
        <f>TRIM(IF('3. Förpackningsdata'!V170="","",'3. Förpackningsdata'!V170))</f>
        <v/>
      </c>
    </row>
    <row r="171" spans="1:64" ht="15" x14ac:dyDescent="0.25">
      <c r="A171" s="73">
        <v>167</v>
      </c>
      <c r="B171" s="73" t="str">
        <f>'APH Kategorichef'!H171</f>
        <v>Välj…</v>
      </c>
      <c r="C171" s="73" t="str">
        <f>'APH Kategorichef'!J171</f>
        <v>Välj…</v>
      </c>
      <c r="D171" s="471">
        <f>'APH Kategorichef'!D171</f>
        <v>0</v>
      </c>
      <c r="E171" s="68" t="s">
        <v>184</v>
      </c>
      <c r="F171" s="68"/>
      <c r="G171" s="69">
        <v>1</v>
      </c>
      <c r="H171" s="581">
        <f>IF('APH Kategorichef'!J171=Tabeller!$AH$4,'3. Förpackningsdata'!F171,0)</f>
        <v>0</v>
      </c>
      <c r="I171" s="581">
        <f>'1. Artikeldata Grund'!K171</f>
        <v>0</v>
      </c>
      <c r="J171" s="581">
        <f>'1. Artikeldata Grund'!M171</f>
        <v>0</v>
      </c>
      <c r="K171" s="581">
        <f>'1. Artikeldata Grund'!L171</f>
        <v>0</v>
      </c>
      <c r="L171" s="81"/>
      <c r="M171" s="68" t="s">
        <v>186</v>
      </c>
      <c r="N171" s="69" t="str">
        <f>IF('APH Kategorichef'!W171="","",'APH Kategorichef'!W171)</f>
        <v/>
      </c>
      <c r="O171" s="70" t="s">
        <v>185</v>
      </c>
      <c r="P171" s="473" t="str">
        <f>TRIM('1. Artikeldata Grund'!D171)</f>
        <v/>
      </c>
      <c r="Q171" s="472" t="str">
        <f>IF(S171="","",IF('3. Förpackningsdata'!H171="","",'3. Förpackningsdata'!H171))</f>
        <v/>
      </c>
      <c r="R171" s="35"/>
      <c r="S171" s="28" t="str">
        <f>IF('3. Förpackningsdata'!I171="","",'3. Förpackningsdata'!I171)</f>
        <v/>
      </c>
      <c r="T171" s="26"/>
      <c r="U171" s="26"/>
      <c r="V171" s="26"/>
      <c r="W171" s="26"/>
      <c r="X171" s="26"/>
      <c r="Y171" s="364" t="str" cm="1">
        <f t="array" ref="Y171">IF(AC171&lt;&gt;Tabeller!$AI$4,_xlfn.IFS(Q171=Tabeller!$AI$3,"",Q171=Tabeller!$AL$4,"C",Q171=Tabeller!$AL$5,"L",Q171=Tabeller!$AL$6,"P",Q171="",""),"1")</f>
        <v/>
      </c>
      <c r="Z171" s="29"/>
      <c r="AA171" s="362" t="str">
        <f t="shared" si="8"/>
        <v/>
      </c>
      <c r="AB171" s="31" t="str">
        <f>TRIM(IF('3. Förpackningsdata'!J171="","",'3. Förpackningsdata'!J171))</f>
        <v/>
      </c>
      <c r="AC171" s="77" t="str">
        <f>IF(AE171="","",IF('3. Förpackningsdata'!L171="","",'3. Förpackningsdata'!L171))</f>
        <v/>
      </c>
      <c r="AD171" s="71"/>
      <c r="AE171" s="69" t="str">
        <f>IF('3. Förpackningsdata'!M171="","",'3. Förpackningsdata'!M171)</f>
        <v/>
      </c>
      <c r="AF171" s="81"/>
      <c r="AG171" s="81"/>
      <c r="AH171" s="81"/>
      <c r="AI171" s="81"/>
      <c r="AJ171" s="81"/>
      <c r="AK171" s="364" t="str" cm="1">
        <f t="array" ref="AK171">_xlfn.IFS(AC171=Tabeller!$AI$4,"C",AC171=Tabeller!$AI$5,"L",AC171=Tabeller!$AI$6,"P",AC171="","")</f>
        <v/>
      </c>
      <c r="AL171" s="71"/>
      <c r="AM171" s="363" t="str">
        <f t="shared" si="9"/>
        <v/>
      </c>
      <c r="AN171" s="473" t="str">
        <f>TRIM(IF('3. Förpackningsdata'!N171="","",'3. Förpackningsdata'!N171))</f>
        <v/>
      </c>
      <c r="AO171" s="78" t="str">
        <f>IF(AQ171="","",IF('3. Förpackningsdata'!P171="","",'3. Förpackningsdata'!P171))</f>
        <v/>
      </c>
      <c r="AP171" s="29"/>
      <c r="AQ171" s="28" t="str">
        <f>IF('3. Förpackningsdata'!Q171="","",'3. Förpackningsdata'!Q171)</f>
        <v/>
      </c>
      <c r="AR171" s="26"/>
      <c r="AS171" s="26"/>
      <c r="AT171" s="26"/>
      <c r="AU171" s="26"/>
      <c r="AV171" s="26"/>
      <c r="AW171" s="364" t="str" cm="1">
        <f t="array" ref="AW171">_xlfn.IFS(AO171=Tabeller!$AJ$5,"P",AO171=Tabeller!$AJ$4,"L",AO171="","")</f>
        <v/>
      </c>
      <c r="AX171" s="29"/>
      <c r="AY171" s="362" t="str">
        <f t="shared" si="10"/>
        <v/>
      </c>
      <c r="AZ171" s="31" t="str">
        <f>TRIM(IF('3. Förpackningsdata'!R171="","",'3. Förpackningsdata'!R171))</f>
        <v/>
      </c>
      <c r="BA171" s="79" t="str">
        <f>IF(BC171="","",IF('3. Förpackningsdata'!T171="","",'3. Förpackningsdata'!T171))</f>
        <v/>
      </c>
      <c r="BB171" s="87"/>
      <c r="BC171" s="71" t="str">
        <f>IF('3. Förpackningsdata'!U171="","",'3. Förpackningsdata'!U171)</f>
        <v/>
      </c>
      <c r="BD171" s="87"/>
      <c r="BE171" s="87"/>
      <c r="BF171" s="87"/>
      <c r="BG171" s="87"/>
      <c r="BH171" s="87"/>
      <c r="BI171" s="148" t="str" cm="1">
        <f t="array" ref="BI171">_xlfn.IFS(BA171=Tabeller!$AJ$5,"P",BA171=Tabeller!$AJ$4,"L",BA171="","")</f>
        <v/>
      </c>
      <c r="BJ171" s="87"/>
      <c r="BK171" s="194" t="str">
        <f t="shared" si="11"/>
        <v/>
      </c>
      <c r="BL171" s="75" t="str">
        <f>TRIM(IF('3. Förpackningsdata'!V171="","",'3. Förpackningsdata'!V171))</f>
        <v/>
      </c>
    </row>
    <row r="172" spans="1:64" ht="15" x14ac:dyDescent="0.25">
      <c r="A172" s="73">
        <v>168</v>
      </c>
      <c r="B172" s="73" t="str">
        <f>'APH Kategorichef'!H172</f>
        <v>Välj…</v>
      </c>
      <c r="C172" s="73" t="str">
        <f>'APH Kategorichef'!J172</f>
        <v>Välj…</v>
      </c>
      <c r="D172" s="471">
        <f>'APH Kategorichef'!D172</f>
        <v>0</v>
      </c>
      <c r="E172" s="68" t="s">
        <v>184</v>
      </c>
      <c r="F172" s="68"/>
      <c r="G172" s="69">
        <v>1</v>
      </c>
      <c r="H172" s="581">
        <f>IF('APH Kategorichef'!J172=Tabeller!$AH$4,'3. Förpackningsdata'!F172,0)</f>
        <v>0</v>
      </c>
      <c r="I172" s="581">
        <f>'1. Artikeldata Grund'!K172</f>
        <v>0</v>
      </c>
      <c r="J172" s="581">
        <f>'1. Artikeldata Grund'!M172</f>
        <v>0</v>
      </c>
      <c r="K172" s="581">
        <f>'1. Artikeldata Grund'!L172</f>
        <v>0</v>
      </c>
      <c r="L172" s="81"/>
      <c r="M172" s="68" t="s">
        <v>186</v>
      </c>
      <c r="N172" s="69" t="str">
        <f>IF('APH Kategorichef'!W172="","",'APH Kategorichef'!W172)</f>
        <v/>
      </c>
      <c r="O172" s="70" t="s">
        <v>185</v>
      </c>
      <c r="P172" s="473" t="str">
        <f>TRIM('1. Artikeldata Grund'!D172)</f>
        <v/>
      </c>
      <c r="Q172" s="472" t="str">
        <f>IF(S172="","",IF('3. Förpackningsdata'!H172="","",'3. Förpackningsdata'!H172))</f>
        <v/>
      </c>
      <c r="R172" s="35"/>
      <c r="S172" s="28" t="str">
        <f>IF('3. Förpackningsdata'!I172="","",'3. Förpackningsdata'!I172)</f>
        <v/>
      </c>
      <c r="T172" s="26"/>
      <c r="U172" s="26"/>
      <c r="V172" s="26"/>
      <c r="W172" s="26"/>
      <c r="X172" s="26"/>
      <c r="Y172" s="364" t="str" cm="1">
        <f t="array" ref="Y172">IF(AC172&lt;&gt;Tabeller!$AI$4,_xlfn.IFS(Q172=Tabeller!$AI$3,"",Q172=Tabeller!$AL$4,"C",Q172=Tabeller!$AL$5,"L",Q172=Tabeller!$AL$6,"P",Q172="",""),"1")</f>
        <v/>
      </c>
      <c r="Z172" s="29"/>
      <c r="AA172" s="362" t="str">
        <f t="shared" si="8"/>
        <v/>
      </c>
      <c r="AB172" s="31" t="str">
        <f>TRIM(IF('3. Förpackningsdata'!J172="","",'3. Förpackningsdata'!J172))</f>
        <v/>
      </c>
      <c r="AC172" s="77" t="str">
        <f>IF(AE172="","",IF('3. Förpackningsdata'!L172="","",'3. Förpackningsdata'!L172))</f>
        <v/>
      </c>
      <c r="AD172" s="71"/>
      <c r="AE172" s="69" t="str">
        <f>IF('3. Förpackningsdata'!M172="","",'3. Förpackningsdata'!M172)</f>
        <v/>
      </c>
      <c r="AF172" s="81"/>
      <c r="AG172" s="81"/>
      <c r="AH172" s="81"/>
      <c r="AI172" s="81"/>
      <c r="AJ172" s="81"/>
      <c r="AK172" s="364" t="str" cm="1">
        <f t="array" ref="AK172">_xlfn.IFS(AC172=Tabeller!$AI$4,"C",AC172=Tabeller!$AI$5,"L",AC172=Tabeller!$AI$6,"P",AC172="","")</f>
        <v/>
      </c>
      <c r="AL172" s="71"/>
      <c r="AM172" s="363" t="str">
        <f t="shared" si="9"/>
        <v/>
      </c>
      <c r="AN172" s="473" t="str">
        <f>TRIM(IF('3. Förpackningsdata'!N172="","",'3. Förpackningsdata'!N172))</f>
        <v/>
      </c>
      <c r="AO172" s="78" t="str">
        <f>IF(AQ172="","",IF('3. Förpackningsdata'!P172="","",'3. Förpackningsdata'!P172))</f>
        <v/>
      </c>
      <c r="AP172" s="29"/>
      <c r="AQ172" s="28" t="str">
        <f>IF('3. Förpackningsdata'!Q172="","",'3. Förpackningsdata'!Q172)</f>
        <v/>
      </c>
      <c r="AR172" s="26"/>
      <c r="AS172" s="26"/>
      <c r="AT172" s="26"/>
      <c r="AU172" s="26"/>
      <c r="AV172" s="26"/>
      <c r="AW172" s="364" t="str" cm="1">
        <f t="array" ref="AW172">_xlfn.IFS(AO172=Tabeller!$AJ$5,"P",AO172=Tabeller!$AJ$4,"L",AO172="","")</f>
        <v/>
      </c>
      <c r="AX172" s="29"/>
      <c r="AY172" s="362" t="str">
        <f t="shared" si="10"/>
        <v/>
      </c>
      <c r="AZ172" s="31" t="str">
        <f>TRIM(IF('3. Förpackningsdata'!R172="","",'3. Förpackningsdata'!R172))</f>
        <v/>
      </c>
      <c r="BA172" s="79" t="str">
        <f>IF(BC172="","",IF('3. Förpackningsdata'!T172="","",'3. Förpackningsdata'!T172))</f>
        <v/>
      </c>
      <c r="BB172" s="87"/>
      <c r="BC172" s="71" t="str">
        <f>IF('3. Förpackningsdata'!U172="","",'3. Förpackningsdata'!U172)</f>
        <v/>
      </c>
      <c r="BD172" s="87"/>
      <c r="BE172" s="87"/>
      <c r="BF172" s="87"/>
      <c r="BG172" s="87"/>
      <c r="BH172" s="87"/>
      <c r="BI172" s="148" t="str" cm="1">
        <f t="array" ref="BI172">_xlfn.IFS(BA172=Tabeller!$AJ$5,"P",BA172=Tabeller!$AJ$4,"L",BA172="","")</f>
        <v/>
      </c>
      <c r="BJ172" s="87"/>
      <c r="BK172" s="194" t="str">
        <f t="shared" si="11"/>
        <v/>
      </c>
      <c r="BL172" s="75" t="str">
        <f>TRIM(IF('3. Förpackningsdata'!V172="","",'3. Förpackningsdata'!V172))</f>
        <v/>
      </c>
    </row>
    <row r="173" spans="1:64" ht="15" x14ac:dyDescent="0.25">
      <c r="A173" s="73">
        <v>169</v>
      </c>
      <c r="B173" s="73" t="str">
        <f>'APH Kategorichef'!H173</f>
        <v>Välj…</v>
      </c>
      <c r="C173" s="73" t="str">
        <f>'APH Kategorichef'!J173</f>
        <v>Välj…</v>
      </c>
      <c r="D173" s="471">
        <f>'APH Kategorichef'!D173</f>
        <v>0</v>
      </c>
      <c r="E173" s="68" t="s">
        <v>184</v>
      </c>
      <c r="F173" s="68"/>
      <c r="G173" s="69">
        <v>1</v>
      </c>
      <c r="H173" s="581">
        <f>IF('APH Kategorichef'!J173=Tabeller!$AH$4,'3. Förpackningsdata'!F173,0)</f>
        <v>0</v>
      </c>
      <c r="I173" s="581">
        <f>'1. Artikeldata Grund'!K173</f>
        <v>0</v>
      </c>
      <c r="J173" s="581">
        <f>'1. Artikeldata Grund'!M173</f>
        <v>0</v>
      </c>
      <c r="K173" s="581">
        <f>'1. Artikeldata Grund'!L173</f>
        <v>0</v>
      </c>
      <c r="L173" s="81"/>
      <c r="M173" s="68" t="s">
        <v>186</v>
      </c>
      <c r="N173" s="69" t="str">
        <f>IF('APH Kategorichef'!W173="","",'APH Kategorichef'!W173)</f>
        <v/>
      </c>
      <c r="O173" s="70" t="s">
        <v>185</v>
      </c>
      <c r="P173" s="473" t="str">
        <f>TRIM('1. Artikeldata Grund'!D173)</f>
        <v/>
      </c>
      <c r="Q173" s="472" t="str">
        <f>IF(S173="","",IF('3. Förpackningsdata'!H173="","",'3. Förpackningsdata'!H173))</f>
        <v/>
      </c>
      <c r="R173" s="35"/>
      <c r="S173" s="28" t="str">
        <f>IF('3. Förpackningsdata'!I173="","",'3. Förpackningsdata'!I173)</f>
        <v/>
      </c>
      <c r="T173" s="26"/>
      <c r="U173" s="26"/>
      <c r="V173" s="26"/>
      <c r="W173" s="26"/>
      <c r="X173" s="26"/>
      <c r="Y173" s="364" t="str" cm="1">
        <f t="array" ref="Y173">IF(AC173&lt;&gt;Tabeller!$AI$4,_xlfn.IFS(Q173=Tabeller!$AI$3,"",Q173=Tabeller!$AL$4,"C",Q173=Tabeller!$AL$5,"L",Q173=Tabeller!$AL$6,"P",Q173="",""),"1")</f>
        <v/>
      </c>
      <c r="Z173" s="29"/>
      <c r="AA173" s="362" t="str">
        <f t="shared" ref="AA173:AA204" si="12">IF(AB173="","","EAN")</f>
        <v/>
      </c>
      <c r="AB173" s="31" t="str">
        <f>TRIM(IF('3. Förpackningsdata'!J173="","",'3. Förpackningsdata'!J173))</f>
        <v/>
      </c>
      <c r="AC173" s="77" t="str">
        <f>IF(AE173="","",IF('3. Förpackningsdata'!L173="","",'3. Förpackningsdata'!L173))</f>
        <v/>
      </c>
      <c r="AD173" s="71"/>
      <c r="AE173" s="69" t="str">
        <f>IF('3. Förpackningsdata'!M173="","",'3. Förpackningsdata'!M173)</f>
        <v/>
      </c>
      <c r="AF173" s="81"/>
      <c r="AG173" s="81"/>
      <c r="AH173" s="81"/>
      <c r="AI173" s="81"/>
      <c r="AJ173" s="81"/>
      <c r="AK173" s="364" t="str" cm="1">
        <f t="array" ref="AK173">_xlfn.IFS(AC173=Tabeller!$AI$4,"C",AC173=Tabeller!$AI$5,"L",AC173=Tabeller!$AI$6,"P",AC173="","")</f>
        <v/>
      </c>
      <c r="AL173" s="71"/>
      <c r="AM173" s="363" t="str">
        <f t="shared" ref="AM173:AM204" si="13">IF(AN173="","","EAN")</f>
        <v/>
      </c>
      <c r="AN173" s="473" t="str">
        <f>TRIM(IF('3. Förpackningsdata'!N173="","",'3. Förpackningsdata'!N173))</f>
        <v/>
      </c>
      <c r="AO173" s="78" t="str">
        <f>IF(AQ173="","",IF('3. Förpackningsdata'!P173="","",'3. Förpackningsdata'!P173))</f>
        <v/>
      </c>
      <c r="AP173" s="29"/>
      <c r="AQ173" s="28" t="str">
        <f>IF('3. Förpackningsdata'!Q173="","",'3. Förpackningsdata'!Q173)</f>
        <v/>
      </c>
      <c r="AR173" s="26"/>
      <c r="AS173" s="26"/>
      <c r="AT173" s="26"/>
      <c r="AU173" s="26"/>
      <c r="AV173" s="26"/>
      <c r="AW173" s="364" t="str" cm="1">
        <f t="array" ref="AW173">_xlfn.IFS(AO173=Tabeller!$AJ$5,"P",AO173=Tabeller!$AJ$4,"L",AO173="","")</f>
        <v/>
      </c>
      <c r="AX173" s="29"/>
      <c r="AY173" s="362" t="str">
        <f t="shared" ref="AY173:AY204" si="14">IF(AZ173="","","EAN")</f>
        <v/>
      </c>
      <c r="AZ173" s="31" t="str">
        <f>TRIM(IF('3. Förpackningsdata'!R173="","",'3. Förpackningsdata'!R173))</f>
        <v/>
      </c>
      <c r="BA173" s="79" t="str">
        <f>IF(BC173="","",IF('3. Förpackningsdata'!T173="","",'3. Förpackningsdata'!T173))</f>
        <v/>
      </c>
      <c r="BB173" s="87"/>
      <c r="BC173" s="71" t="str">
        <f>IF('3. Förpackningsdata'!U173="","",'3. Förpackningsdata'!U173)</f>
        <v/>
      </c>
      <c r="BD173" s="87"/>
      <c r="BE173" s="87"/>
      <c r="BF173" s="87"/>
      <c r="BG173" s="87"/>
      <c r="BH173" s="87"/>
      <c r="BI173" s="148" t="str" cm="1">
        <f t="array" ref="BI173">_xlfn.IFS(BA173=Tabeller!$AJ$5,"P",BA173=Tabeller!$AJ$4,"L",BA173="","")</f>
        <v/>
      </c>
      <c r="BJ173" s="87"/>
      <c r="BK173" s="194" t="str">
        <f t="shared" ref="BK173:BK204" si="15">IF(BL173="","","EAN")</f>
        <v/>
      </c>
      <c r="BL173" s="75" t="str">
        <f>TRIM(IF('3. Förpackningsdata'!V173="","",'3. Förpackningsdata'!V173))</f>
        <v/>
      </c>
    </row>
    <row r="174" spans="1:64" ht="15" x14ac:dyDescent="0.25">
      <c r="A174" s="73">
        <v>170</v>
      </c>
      <c r="B174" s="73" t="str">
        <f>'APH Kategorichef'!H174</f>
        <v>Välj…</v>
      </c>
      <c r="C174" s="73" t="str">
        <f>'APH Kategorichef'!J174</f>
        <v>Välj…</v>
      </c>
      <c r="D174" s="471">
        <f>'APH Kategorichef'!D174</f>
        <v>0</v>
      </c>
      <c r="E174" s="68" t="s">
        <v>184</v>
      </c>
      <c r="F174" s="68"/>
      <c r="G174" s="69">
        <v>1</v>
      </c>
      <c r="H174" s="581">
        <f>IF('APH Kategorichef'!J174=Tabeller!$AH$4,'3. Förpackningsdata'!F174,0)</f>
        <v>0</v>
      </c>
      <c r="I174" s="581">
        <f>'1. Artikeldata Grund'!K174</f>
        <v>0</v>
      </c>
      <c r="J174" s="581">
        <f>'1. Artikeldata Grund'!M174</f>
        <v>0</v>
      </c>
      <c r="K174" s="581">
        <f>'1. Artikeldata Grund'!L174</f>
        <v>0</v>
      </c>
      <c r="L174" s="81"/>
      <c r="M174" s="68" t="s">
        <v>186</v>
      </c>
      <c r="N174" s="69" t="str">
        <f>IF('APH Kategorichef'!W174="","",'APH Kategorichef'!W174)</f>
        <v/>
      </c>
      <c r="O174" s="70" t="s">
        <v>185</v>
      </c>
      <c r="P174" s="473" t="str">
        <f>TRIM('1. Artikeldata Grund'!D174)</f>
        <v/>
      </c>
      <c r="Q174" s="472" t="str">
        <f>IF(S174="","",IF('3. Förpackningsdata'!H174="","",'3. Förpackningsdata'!H174))</f>
        <v/>
      </c>
      <c r="R174" s="35"/>
      <c r="S174" s="28" t="str">
        <f>IF('3. Förpackningsdata'!I174="","",'3. Förpackningsdata'!I174)</f>
        <v/>
      </c>
      <c r="T174" s="26"/>
      <c r="U174" s="26"/>
      <c r="V174" s="26"/>
      <c r="W174" s="26"/>
      <c r="X174" s="26"/>
      <c r="Y174" s="364" t="str" cm="1">
        <f t="array" ref="Y174">IF(AC174&lt;&gt;Tabeller!$AI$4,_xlfn.IFS(Q174=Tabeller!$AI$3,"",Q174=Tabeller!$AL$4,"C",Q174=Tabeller!$AL$5,"L",Q174=Tabeller!$AL$6,"P",Q174="",""),"1")</f>
        <v/>
      </c>
      <c r="Z174" s="29"/>
      <c r="AA174" s="362" t="str">
        <f t="shared" si="12"/>
        <v/>
      </c>
      <c r="AB174" s="31" t="str">
        <f>TRIM(IF('3. Förpackningsdata'!J174="","",'3. Förpackningsdata'!J174))</f>
        <v/>
      </c>
      <c r="AC174" s="77" t="str">
        <f>IF(AE174="","",IF('3. Förpackningsdata'!L174="","",'3. Förpackningsdata'!L174))</f>
        <v/>
      </c>
      <c r="AD174" s="71"/>
      <c r="AE174" s="69" t="str">
        <f>IF('3. Förpackningsdata'!M174="","",'3. Förpackningsdata'!M174)</f>
        <v/>
      </c>
      <c r="AF174" s="81"/>
      <c r="AG174" s="81"/>
      <c r="AH174" s="81"/>
      <c r="AI174" s="81"/>
      <c r="AJ174" s="81"/>
      <c r="AK174" s="364" t="str" cm="1">
        <f t="array" ref="AK174">_xlfn.IFS(AC174=Tabeller!$AI$4,"C",AC174=Tabeller!$AI$5,"L",AC174=Tabeller!$AI$6,"P",AC174="","")</f>
        <v/>
      </c>
      <c r="AL174" s="71"/>
      <c r="AM174" s="363" t="str">
        <f t="shared" si="13"/>
        <v/>
      </c>
      <c r="AN174" s="473" t="str">
        <f>TRIM(IF('3. Förpackningsdata'!N174="","",'3. Förpackningsdata'!N174))</f>
        <v/>
      </c>
      <c r="AO174" s="78" t="str">
        <f>IF(AQ174="","",IF('3. Förpackningsdata'!P174="","",'3. Förpackningsdata'!P174))</f>
        <v/>
      </c>
      <c r="AP174" s="29"/>
      <c r="AQ174" s="28" t="str">
        <f>IF('3. Förpackningsdata'!Q174="","",'3. Förpackningsdata'!Q174)</f>
        <v/>
      </c>
      <c r="AR174" s="26"/>
      <c r="AS174" s="26"/>
      <c r="AT174" s="26"/>
      <c r="AU174" s="26"/>
      <c r="AV174" s="26"/>
      <c r="AW174" s="364" t="str" cm="1">
        <f t="array" ref="AW174">_xlfn.IFS(AO174=Tabeller!$AJ$5,"P",AO174=Tabeller!$AJ$4,"L",AO174="","")</f>
        <v/>
      </c>
      <c r="AX174" s="29"/>
      <c r="AY174" s="362" t="str">
        <f t="shared" si="14"/>
        <v/>
      </c>
      <c r="AZ174" s="31" t="str">
        <f>TRIM(IF('3. Förpackningsdata'!R174="","",'3. Förpackningsdata'!R174))</f>
        <v/>
      </c>
      <c r="BA174" s="79" t="str">
        <f>IF(BC174="","",IF('3. Förpackningsdata'!T174="","",'3. Förpackningsdata'!T174))</f>
        <v/>
      </c>
      <c r="BB174" s="87"/>
      <c r="BC174" s="71" t="str">
        <f>IF('3. Förpackningsdata'!U174="","",'3. Förpackningsdata'!U174)</f>
        <v/>
      </c>
      <c r="BD174" s="87"/>
      <c r="BE174" s="87"/>
      <c r="BF174" s="87"/>
      <c r="BG174" s="87"/>
      <c r="BH174" s="87"/>
      <c r="BI174" s="148" t="str" cm="1">
        <f t="array" ref="BI174">_xlfn.IFS(BA174=Tabeller!$AJ$5,"P",BA174=Tabeller!$AJ$4,"L",BA174="","")</f>
        <v/>
      </c>
      <c r="BJ174" s="87"/>
      <c r="BK174" s="194" t="str">
        <f t="shared" si="15"/>
        <v/>
      </c>
      <c r="BL174" s="75" t="str">
        <f>TRIM(IF('3. Förpackningsdata'!V174="","",'3. Förpackningsdata'!V174))</f>
        <v/>
      </c>
    </row>
    <row r="175" spans="1:64" ht="15" x14ac:dyDescent="0.25">
      <c r="A175" s="73">
        <v>171</v>
      </c>
      <c r="B175" s="73" t="str">
        <f>'APH Kategorichef'!H175</f>
        <v>Välj…</v>
      </c>
      <c r="C175" s="73" t="str">
        <f>'APH Kategorichef'!J175</f>
        <v>Välj…</v>
      </c>
      <c r="D175" s="471">
        <f>'APH Kategorichef'!D175</f>
        <v>0</v>
      </c>
      <c r="E175" s="68" t="s">
        <v>184</v>
      </c>
      <c r="F175" s="68"/>
      <c r="G175" s="69">
        <v>1</v>
      </c>
      <c r="H175" s="581">
        <f>IF('APH Kategorichef'!J175=Tabeller!$AH$4,'3. Förpackningsdata'!F175,0)</f>
        <v>0</v>
      </c>
      <c r="I175" s="581">
        <f>'1. Artikeldata Grund'!K175</f>
        <v>0</v>
      </c>
      <c r="J175" s="581">
        <f>'1. Artikeldata Grund'!M175</f>
        <v>0</v>
      </c>
      <c r="K175" s="581">
        <f>'1. Artikeldata Grund'!L175</f>
        <v>0</v>
      </c>
      <c r="L175" s="81"/>
      <c r="M175" s="68" t="s">
        <v>186</v>
      </c>
      <c r="N175" s="69" t="str">
        <f>IF('APH Kategorichef'!W175="","",'APH Kategorichef'!W175)</f>
        <v/>
      </c>
      <c r="O175" s="70" t="s">
        <v>185</v>
      </c>
      <c r="P175" s="473" t="str">
        <f>TRIM('1. Artikeldata Grund'!D175)</f>
        <v/>
      </c>
      <c r="Q175" s="472" t="str">
        <f>IF(S175="","",IF('3. Förpackningsdata'!H175="","",'3. Förpackningsdata'!H175))</f>
        <v/>
      </c>
      <c r="R175" s="35"/>
      <c r="S175" s="28" t="str">
        <f>IF('3. Förpackningsdata'!I175="","",'3. Förpackningsdata'!I175)</f>
        <v/>
      </c>
      <c r="T175" s="26"/>
      <c r="U175" s="26"/>
      <c r="V175" s="26"/>
      <c r="W175" s="26"/>
      <c r="X175" s="26"/>
      <c r="Y175" s="364" t="str" cm="1">
        <f t="array" ref="Y175">IF(AC175&lt;&gt;Tabeller!$AI$4,_xlfn.IFS(Q175=Tabeller!$AI$3,"",Q175=Tabeller!$AL$4,"C",Q175=Tabeller!$AL$5,"L",Q175=Tabeller!$AL$6,"P",Q175="",""),"1")</f>
        <v/>
      </c>
      <c r="Z175" s="29"/>
      <c r="AA175" s="362" t="str">
        <f t="shared" si="12"/>
        <v/>
      </c>
      <c r="AB175" s="31" t="str">
        <f>TRIM(IF('3. Förpackningsdata'!J175="","",'3. Förpackningsdata'!J175))</f>
        <v/>
      </c>
      <c r="AC175" s="77" t="str">
        <f>IF(AE175="","",IF('3. Förpackningsdata'!L175="","",'3. Förpackningsdata'!L175))</f>
        <v/>
      </c>
      <c r="AD175" s="71"/>
      <c r="AE175" s="69" t="str">
        <f>IF('3. Förpackningsdata'!M175="","",'3. Förpackningsdata'!M175)</f>
        <v/>
      </c>
      <c r="AF175" s="81"/>
      <c r="AG175" s="81"/>
      <c r="AH175" s="81"/>
      <c r="AI175" s="81"/>
      <c r="AJ175" s="81"/>
      <c r="AK175" s="364" t="str" cm="1">
        <f t="array" ref="AK175">_xlfn.IFS(AC175=Tabeller!$AI$4,"C",AC175=Tabeller!$AI$5,"L",AC175=Tabeller!$AI$6,"P",AC175="","")</f>
        <v/>
      </c>
      <c r="AL175" s="71"/>
      <c r="AM175" s="363" t="str">
        <f t="shared" si="13"/>
        <v/>
      </c>
      <c r="AN175" s="473" t="str">
        <f>TRIM(IF('3. Förpackningsdata'!N175="","",'3. Förpackningsdata'!N175))</f>
        <v/>
      </c>
      <c r="AO175" s="78" t="str">
        <f>IF(AQ175="","",IF('3. Förpackningsdata'!P175="","",'3. Förpackningsdata'!P175))</f>
        <v/>
      </c>
      <c r="AP175" s="29"/>
      <c r="AQ175" s="28" t="str">
        <f>IF('3. Förpackningsdata'!Q175="","",'3. Förpackningsdata'!Q175)</f>
        <v/>
      </c>
      <c r="AR175" s="26"/>
      <c r="AS175" s="26"/>
      <c r="AT175" s="26"/>
      <c r="AU175" s="26"/>
      <c r="AV175" s="26"/>
      <c r="AW175" s="364" t="str" cm="1">
        <f t="array" ref="AW175">_xlfn.IFS(AO175=Tabeller!$AJ$5,"P",AO175=Tabeller!$AJ$4,"L",AO175="","")</f>
        <v/>
      </c>
      <c r="AX175" s="29"/>
      <c r="AY175" s="362" t="str">
        <f t="shared" si="14"/>
        <v/>
      </c>
      <c r="AZ175" s="31" t="str">
        <f>TRIM(IF('3. Förpackningsdata'!R175="","",'3. Förpackningsdata'!R175))</f>
        <v/>
      </c>
      <c r="BA175" s="79" t="str">
        <f>IF(BC175="","",IF('3. Förpackningsdata'!T175="","",'3. Förpackningsdata'!T175))</f>
        <v/>
      </c>
      <c r="BB175" s="87"/>
      <c r="BC175" s="71" t="str">
        <f>IF('3. Förpackningsdata'!U175="","",'3. Förpackningsdata'!U175)</f>
        <v/>
      </c>
      <c r="BD175" s="87"/>
      <c r="BE175" s="87"/>
      <c r="BF175" s="87"/>
      <c r="BG175" s="87"/>
      <c r="BH175" s="87"/>
      <c r="BI175" s="148" t="str" cm="1">
        <f t="array" ref="BI175">_xlfn.IFS(BA175=Tabeller!$AJ$5,"P",BA175=Tabeller!$AJ$4,"L",BA175="","")</f>
        <v/>
      </c>
      <c r="BJ175" s="87"/>
      <c r="BK175" s="194" t="str">
        <f t="shared" si="15"/>
        <v/>
      </c>
      <c r="BL175" s="75" t="str">
        <f>TRIM(IF('3. Förpackningsdata'!V175="","",'3. Förpackningsdata'!V175))</f>
        <v/>
      </c>
    </row>
    <row r="176" spans="1:64" ht="15" x14ac:dyDescent="0.25">
      <c r="A176" s="73">
        <v>172</v>
      </c>
      <c r="B176" s="73" t="str">
        <f>'APH Kategorichef'!H176</f>
        <v>Välj…</v>
      </c>
      <c r="C176" s="73" t="str">
        <f>'APH Kategorichef'!J176</f>
        <v>Välj…</v>
      </c>
      <c r="D176" s="471">
        <f>'APH Kategorichef'!D176</f>
        <v>0</v>
      </c>
      <c r="E176" s="68" t="s">
        <v>184</v>
      </c>
      <c r="F176" s="68"/>
      <c r="G176" s="69">
        <v>1</v>
      </c>
      <c r="H176" s="581">
        <f>IF('APH Kategorichef'!J176=Tabeller!$AH$4,'3. Förpackningsdata'!F176,0)</f>
        <v>0</v>
      </c>
      <c r="I176" s="581">
        <f>'1. Artikeldata Grund'!K176</f>
        <v>0</v>
      </c>
      <c r="J176" s="581">
        <f>'1. Artikeldata Grund'!M176</f>
        <v>0</v>
      </c>
      <c r="K176" s="581">
        <f>'1. Artikeldata Grund'!L176</f>
        <v>0</v>
      </c>
      <c r="L176" s="81"/>
      <c r="M176" s="68" t="s">
        <v>186</v>
      </c>
      <c r="N176" s="69" t="str">
        <f>IF('APH Kategorichef'!W176="","",'APH Kategorichef'!W176)</f>
        <v/>
      </c>
      <c r="O176" s="70" t="s">
        <v>185</v>
      </c>
      <c r="P176" s="473" t="str">
        <f>TRIM('1. Artikeldata Grund'!D176)</f>
        <v/>
      </c>
      <c r="Q176" s="472" t="str">
        <f>IF(S176="","",IF('3. Förpackningsdata'!H176="","",'3. Förpackningsdata'!H176))</f>
        <v/>
      </c>
      <c r="R176" s="35"/>
      <c r="S176" s="28" t="str">
        <f>IF('3. Förpackningsdata'!I176="","",'3. Förpackningsdata'!I176)</f>
        <v/>
      </c>
      <c r="T176" s="26"/>
      <c r="U176" s="26"/>
      <c r="V176" s="26"/>
      <c r="W176" s="26"/>
      <c r="X176" s="26"/>
      <c r="Y176" s="364" t="str" cm="1">
        <f t="array" ref="Y176">IF(AC176&lt;&gt;Tabeller!$AI$4,_xlfn.IFS(Q176=Tabeller!$AI$3,"",Q176=Tabeller!$AL$4,"C",Q176=Tabeller!$AL$5,"L",Q176=Tabeller!$AL$6,"P",Q176="",""),"1")</f>
        <v/>
      </c>
      <c r="Z176" s="29"/>
      <c r="AA176" s="362" t="str">
        <f t="shared" si="12"/>
        <v/>
      </c>
      <c r="AB176" s="31" t="str">
        <f>TRIM(IF('3. Förpackningsdata'!J176="","",'3. Förpackningsdata'!J176))</f>
        <v/>
      </c>
      <c r="AC176" s="77" t="str">
        <f>IF(AE176="","",IF('3. Förpackningsdata'!L176="","",'3. Förpackningsdata'!L176))</f>
        <v/>
      </c>
      <c r="AD176" s="71"/>
      <c r="AE176" s="69" t="str">
        <f>IF('3. Förpackningsdata'!M176="","",'3. Förpackningsdata'!M176)</f>
        <v/>
      </c>
      <c r="AF176" s="81"/>
      <c r="AG176" s="81"/>
      <c r="AH176" s="81"/>
      <c r="AI176" s="81"/>
      <c r="AJ176" s="81"/>
      <c r="AK176" s="364" t="str" cm="1">
        <f t="array" ref="AK176">_xlfn.IFS(AC176=Tabeller!$AI$4,"C",AC176=Tabeller!$AI$5,"L",AC176=Tabeller!$AI$6,"P",AC176="","")</f>
        <v/>
      </c>
      <c r="AL176" s="71"/>
      <c r="AM176" s="363" t="str">
        <f t="shared" si="13"/>
        <v/>
      </c>
      <c r="AN176" s="473" t="str">
        <f>TRIM(IF('3. Förpackningsdata'!N176="","",'3. Förpackningsdata'!N176))</f>
        <v/>
      </c>
      <c r="AO176" s="78" t="str">
        <f>IF(AQ176="","",IF('3. Förpackningsdata'!P176="","",'3. Förpackningsdata'!P176))</f>
        <v/>
      </c>
      <c r="AP176" s="29"/>
      <c r="AQ176" s="28" t="str">
        <f>IF('3. Förpackningsdata'!Q176="","",'3. Förpackningsdata'!Q176)</f>
        <v/>
      </c>
      <c r="AR176" s="26"/>
      <c r="AS176" s="26"/>
      <c r="AT176" s="26"/>
      <c r="AU176" s="26"/>
      <c r="AV176" s="26"/>
      <c r="AW176" s="364" t="str" cm="1">
        <f t="array" ref="AW176">_xlfn.IFS(AO176=Tabeller!$AJ$5,"P",AO176=Tabeller!$AJ$4,"L",AO176="","")</f>
        <v/>
      </c>
      <c r="AX176" s="29"/>
      <c r="AY176" s="362" t="str">
        <f t="shared" si="14"/>
        <v/>
      </c>
      <c r="AZ176" s="31" t="str">
        <f>TRIM(IF('3. Förpackningsdata'!R176="","",'3. Förpackningsdata'!R176))</f>
        <v/>
      </c>
      <c r="BA176" s="79" t="str">
        <f>IF(BC176="","",IF('3. Förpackningsdata'!T176="","",'3. Förpackningsdata'!T176))</f>
        <v/>
      </c>
      <c r="BB176" s="87"/>
      <c r="BC176" s="71" t="str">
        <f>IF('3. Förpackningsdata'!U176="","",'3. Förpackningsdata'!U176)</f>
        <v/>
      </c>
      <c r="BD176" s="87"/>
      <c r="BE176" s="87"/>
      <c r="BF176" s="87"/>
      <c r="BG176" s="87"/>
      <c r="BH176" s="87"/>
      <c r="BI176" s="148" t="str" cm="1">
        <f t="array" ref="BI176">_xlfn.IFS(BA176=Tabeller!$AJ$5,"P",BA176=Tabeller!$AJ$4,"L",BA176="","")</f>
        <v/>
      </c>
      <c r="BJ176" s="87"/>
      <c r="BK176" s="194" t="str">
        <f t="shared" si="15"/>
        <v/>
      </c>
      <c r="BL176" s="75" t="str">
        <f>TRIM(IF('3. Förpackningsdata'!V176="","",'3. Förpackningsdata'!V176))</f>
        <v/>
      </c>
    </row>
    <row r="177" spans="1:64" ht="15" x14ac:dyDescent="0.25">
      <c r="A177" s="73">
        <v>173</v>
      </c>
      <c r="B177" s="73" t="str">
        <f>'APH Kategorichef'!H177</f>
        <v>Välj…</v>
      </c>
      <c r="C177" s="73" t="str">
        <f>'APH Kategorichef'!J177</f>
        <v>Välj…</v>
      </c>
      <c r="D177" s="471">
        <f>'APH Kategorichef'!D177</f>
        <v>0</v>
      </c>
      <c r="E177" s="68" t="s">
        <v>184</v>
      </c>
      <c r="F177" s="68"/>
      <c r="G177" s="69">
        <v>1</v>
      </c>
      <c r="H177" s="581">
        <f>IF('APH Kategorichef'!J177=Tabeller!$AH$4,'3. Förpackningsdata'!F177,0)</f>
        <v>0</v>
      </c>
      <c r="I177" s="581">
        <f>'1. Artikeldata Grund'!K177</f>
        <v>0</v>
      </c>
      <c r="J177" s="581">
        <f>'1. Artikeldata Grund'!M177</f>
        <v>0</v>
      </c>
      <c r="K177" s="581">
        <f>'1. Artikeldata Grund'!L177</f>
        <v>0</v>
      </c>
      <c r="L177" s="81"/>
      <c r="M177" s="68" t="s">
        <v>186</v>
      </c>
      <c r="N177" s="69" t="str">
        <f>IF('APH Kategorichef'!W177="","",'APH Kategorichef'!W177)</f>
        <v/>
      </c>
      <c r="O177" s="70" t="s">
        <v>185</v>
      </c>
      <c r="P177" s="473" t="str">
        <f>TRIM('1. Artikeldata Grund'!D177)</f>
        <v/>
      </c>
      <c r="Q177" s="472" t="str">
        <f>IF(S177="","",IF('3. Förpackningsdata'!H177="","",'3. Förpackningsdata'!H177))</f>
        <v/>
      </c>
      <c r="R177" s="35"/>
      <c r="S177" s="28" t="str">
        <f>IF('3. Förpackningsdata'!I177="","",'3. Förpackningsdata'!I177)</f>
        <v/>
      </c>
      <c r="T177" s="26"/>
      <c r="U177" s="26"/>
      <c r="V177" s="26"/>
      <c r="W177" s="26"/>
      <c r="X177" s="26"/>
      <c r="Y177" s="364" t="str" cm="1">
        <f t="array" ref="Y177">IF(AC177&lt;&gt;Tabeller!$AI$4,_xlfn.IFS(Q177=Tabeller!$AI$3,"",Q177=Tabeller!$AL$4,"C",Q177=Tabeller!$AL$5,"L",Q177=Tabeller!$AL$6,"P",Q177="",""),"1")</f>
        <v/>
      </c>
      <c r="Z177" s="29"/>
      <c r="AA177" s="362" t="str">
        <f t="shared" si="12"/>
        <v/>
      </c>
      <c r="AB177" s="31" t="str">
        <f>TRIM(IF('3. Förpackningsdata'!J177="","",'3. Förpackningsdata'!J177))</f>
        <v/>
      </c>
      <c r="AC177" s="77" t="str">
        <f>IF(AE177="","",IF('3. Förpackningsdata'!L177="","",'3. Förpackningsdata'!L177))</f>
        <v/>
      </c>
      <c r="AD177" s="71"/>
      <c r="AE177" s="69" t="str">
        <f>IF('3. Förpackningsdata'!M177="","",'3. Förpackningsdata'!M177)</f>
        <v/>
      </c>
      <c r="AF177" s="81"/>
      <c r="AG177" s="81"/>
      <c r="AH177" s="81"/>
      <c r="AI177" s="81"/>
      <c r="AJ177" s="81"/>
      <c r="AK177" s="364" t="str" cm="1">
        <f t="array" ref="AK177">_xlfn.IFS(AC177=Tabeller!$AI$4,"C",AC177=Tabeller!$AI$5,"L",AC177=Tabeller!$AI$6,"P",AC177="","")</f>
        <v/>
      </c>
      <c r="AL177" s="71"/>
      <c r="AM177" s="363" t="str">
        <f t="shared" si="13"/>
        <v/>
      </c>
      <c r="AN177" s="473" t="str">
        <f>TRIM(IF('3. Förpackningsdata'!N177="","",'3. Förpackningsdata'!N177))</f>
        <v/>
      </c>
      <c r="AO177" s="78" t="str">
        <f>IF(AQ177="","",IF('3. Förpackningsdata'!P177="","",'3. Förpackningsdata'!P177))</f>
        <v/>
      </c>
      <c r="AP177" s="29"/>
      <c r="AQ177" s="28" t="str">
        <f>IF('3. Förpackningsdata'!Q177="","",'3. Förpackningsdata'!Q177)</f>
        <v/>
      </c>
      <c r="AR177" s="26"/>
      <c r="AS177" s="26"/>
      <c r="AT177" s="26"/>
      <c r="AU177" s="26"/>
      <c r="AV177" s="26"/>
      <c r="AW177" s="364" t="str" cm="1">
        <f t="array" ref="AW177">_xlfn.IFS(AO177=Tabeller!$AJ$5,"P",AO177=Tabeller!$AJ$4,"L",AO177="","")</f>
        <v/>
      </c>
      <c r="AX177" s="29"/>
      <c r="AY177" s="362" t="str">
        <f t="shared" si="14"/>
        <v/>
      </c>
      <c r="AZ177" s="31" t="str">
        <f>TRIM(IF('3. Förpackningsdata'!R177="","",'3. Förpackningsdata'!R177))</f>
        <v/>
      </c>
      <c r="BA177" s="79" t="str">
        <f>IF(BC177="","",IF('3. Förpackningsdata'!T177="","",'3. Förpackningsdata'!T177))</f>
        <v/>
      </c>
      <c r="BB177" s="87"/>
      <c r="BC177" s="71" t="str">
        <f>IF('3. Förpackningsdata'!U177="","",'3. Förpackningsdata'!U177)</f>
        <v/>
      </c>
      <c r="BD177" s="87"/>
      <c r="BE177" s="87"/>
      <c r="BF177" s="87"/>
      <c r="BG177" s="87"/>
      <c r="BH177" s="87"/>
      <c r="BI177" s="148" t="str" cm="1">
        <f t="array" ref="BI177">_xlfn.IFS(BA177=Tabeller!$AJ$5,"P",BA177=Tabeller!$AJ$4,"L",BA177="","")</f>
        <v/>
      </c>
      <c r="BJ177" s="87"/>
      <c r="BK177" s="194" t="str">
        <f t="shared" si="15"/>
        <v/>
      </c>
      <c r="BL177" s="75" t="str">
        <f>TRIM(IF('3. Förpackningsdata'!V177="","",'3. Förpackningsdata'!V177))</f>
        <v/>
      </c>
    </row>
    <row r="178" spans="1:64" ht="15" x14ac:dyDescent="0.25">
      <c r="A178" s="73">
        <v>174</v>
      </c>
      <c r="B178" s="73" t="str">
        <f>'APH Kategorichef'!H178</f>
        <v>Välj…</v>
      </c>
      <c r="C178" s="73" t="str">
        <f>'APH Kategorichef'!J178</f>
        <v>Välj…</v>
      </c>
      <c r="D178" s="471">
        <f>'APH Kategorichef'!D178</f>
        <v>0</v>
      </c>
      <c r="E178" s="68" t="s">
        <v>184</v>
      </c>
      <c r="F178" s="68"/>
      <c r="G178" s="69">
        <v>1</v>
      </c>
      <c r="H178" s="581">
        <f>IF('APH Kategorichef'!J178=Tabeller!$AH$4,'3. Förpackningsdata'!F178,0)</f>
        <v>0</v>
      </c>
      <c r="I178" s="581">
        <f>'1. Artikeldata Grund'!K178</f>
        <v>0</v>
      </c>
      <c r="J178" s="581">
        <f>'1. Artikeldata Grund'!M178</f>
        <v>0</v>
      </c>
      <c r="K178" s="581">
        <f>'1. Artikeldata Grund'!L178</f>
        <v>0</v>
      </c>
      <c r="L178" s="81"/>
      <c r="M178" s="68" t="s">
        <v>186</v>
      </c>
      <c r="N178" s="69" t="str">
        <f>IF('APH Kategorichef'!W178="","",'APH Kategorichef'!W178)</f>
        <v/>
      </c>
      <c r="O178" s="70" t="s">
        <v>185</v>
      </c>
      <c r="P178" s="473" t="str">
        <f>TRIM('1. Artikeldata Grund'!D178)</f>
        <v/>
      </c>
      <c r="Q178" s="472" t="str">
        <f>IF(S178="","",IF('3. Förpackningsdata'!H178="","",'3. Förpackningsdata'!H178))</f>
        <v/>
      </c>
      <c r="R178" s="35"/>
      <c r="S178" s="28" t="str">
        <f>IF('3. Förpackningsdata'!I178="","",'3. Förpackningsdata'!I178)</f>
        <v/>
      </c>
      <c r="T178" s="26"/>
      <c r="U178" s="26"/>
      <c r="V178" s="26"/>
      <c r="W178" s="26"/>
      <c r="X178" s="26"/>
      <c r="Y178" s="364" t="str" cm="1">
        <f t="array" ref="Y178">IF(AC178&lt;&gt;Tabeller!$AI$4,_xlfn.IFS(Q178=Tabeller!$AI$3,"",Q178=Tabeller!$AL$4,"C",Q178=Tabeller!$AL$5,"L",Q178=Tabeller!$AL$6,"P",Q178="",""),"1")</f>
        <v/>
      </c>
      <c r="Z178" s="29"/>
      <c r="AA178" s="362" t="str">
        <f t="shared" si="12"/>
        <v/>
      </c>
      <c r="AB178" s="31" t="str">
        <f>TRIM(IF('3. Förpackningsdata'!J178="","",'3. Förpackningsdata'!J178))</f>
        <v/>
      </c>
      <c r="AC178" s="77" t="str">
        <f>IF(AE178="","",IF('3. Förpackningsdata'!L178="","",'3. Förpackningsdata'!L178))</f>
        <v/>
      </c>
      <c r="AD178" s="71"/>
      <c r="AE178" s="69" t="str">
        <f>IF('3. Förpackningsdata'!M178="","",'3. Förpackningsdata'!M178)</f>
        <v/>
      </c>
      <c r="AF178" s="81"/>
      <c r="AG178" s="81"/>
      <c r="AH178" s="81"/>
      <c r="AI178" s="81"/>
      <c r="AJ178" s="81"/>
      <c r="AK178" s="364" t="str" cm="1">
        <f t="array" ref="AK178">_xlfn.IFS(AC178=Tabeller!$AI$4,"C",AC178=Tabeller!$AI$5,"L",AC178=Tabeller!$AI$6,"P",AC178="","")</f>
        <v/>
      </c>
      <c r="AL178" s="71"/>
      <c r="AM178" s="363" t="str">
        <f t="shared" si="13"/>
        <v/>
      </c>
      <c r="AN178" s="473" t="str">
        <f>TRIM(IF('3. Förpackningsdata'!N178="","",'3. Förpackningsdata'!N178))</f>
        <v/>
      </c>
      <c r="AO178" s="78" t="str">
        <f>IF(AQ178="","",IF('3. Förpackningsdata'!P178="","",'3. Förpackningsdata'!P178))</f>
        <v/>
      </c>
      <c r="AP178" s="29"/>
      <c r="AQ178" s="28" t="str">
        <f>IF('3. Förpackningsdata'!Q178="","",'3. Förpackningsdata'!Q178)</f>
        <v/>
      </c>
      <c r="AR178" s="26"/>
      <c r="AS178" s="26"/>
      <c r="AT178" s="26"/>
      <c r="AU178" s="26"/>
      <c r="AV178" s="26"/>
      <c r="AW178" s="364" t="str" cm="1">
        <f t="array" ref="AW178">_xlfn.IFS(AO178=Tabeller!$AJ$5,"P",AO178=Tabeller!$AJ$4,"L",AO178="","")</f>
        <v/>
      </c>
      <c r="AX178" s="29"/>
      <c r="AY178" s="362" t="str">
        <f t="shared" si="14"/>
        <v/>
      </c>
      <c r="AZ178" s="31" t="str">
        <f>TRIM(IF('3. Förpackningsdata'!R178="","",'3. Förpackningsdata'!R178))</f>
        <v/>
      </c>
      <c r="BA178" s="79" t="str">
        <f>IF(BC178="","",IF('3. Förpackningsdata'!T178="","",'3. Förpackningsdata'!T178))</f>
        <v/>
      </c>
      <c r="BB178" s="87"/>
      <c r="BC178" s="71" t="str">
        <f>IF('3. Förpackningsdata'!U178="","",'3. Förpackningsdata'!U178)</f>
        <v/>
      </c>
      <c r="BD178" s="87"/>
      <c r="BE178" s="87"/>
      <c r="BF178" s="87"/>
      <c r="BG178" s="87"/>
      <c r="BH178" s="87"/>
      <c r="BI178" s="148" t="str" cm="1">
        <f t="array" ref="BI178">_xlfn.IFS(BA178=Tabeller!$AJ$5,"P",BA178=Tabeller!$AJ$4,"L",BA178="","")</f>
        <v/>
      </c>
      <c r="BJ178" s="87"/>
      <c r="BK178" s="194" t="str">
        <f t="shared" si="15"/>
        <v/>
      </c>
      <c r="BL178" s="75" t="str">
        <f>TRIM(IF('3. Förpackningsdata'!V178="","",'3. Förpackningsdata'!V178))</f>
        <v/>
      </c>
    </row>
    <row r="179" spans="1:64" ht="15" x14ac:dyDescent="0.25">
      <c r="A179" s="73">
        <v>175</v>
      </c>
      <c r="B179" s="73" t="str">
        <f>'APH Kategorichef'!H179</f>
        <v>Välj…</v>
      </c>
      <c r="C179" s="73" t="str">
        <f>'APH Kategorichef'!J179</f>
        <v>Välj…</v>
      </c>
      <c r="D179" s="471">
        <f>'APH Kategorichef'!D179</f>
        <v>0</v>
      </c>
      <c r="E179" s="68" t="s">
        <v>184</v>
      </c>
      <c r="F179" s="68"/>
      <c r="G179" s="69">
        <v>1</v>
      </c>
      <c r="H179" s="581">
        <f>IF('APH Kategorichef'!J179=Tabeller!$AH$4,'3. Förpackningsdata'!F179,0)</f>
        <v>0</v>
      </c>
      <c r="I179" s="581">
        <f>'1. Artikeldata Grund'!K179</f>
        <v>0</v>
      </c>
      <c r="J179" s="581">
        <f>'1. Artikeldata Grund'!M179</f>
        <v>0</v>
      </c>
      <c r="K179" s="581">
        <f>'1. Artikeldata Grund'!L179</f>
        <v>0</v>
      </c>
      <c r="L179" s="81"/>
      <c r="M179" s="68" t="s">
        <v>186</v>
      </c>
      <c r="N179" s="69" t="str">
        <f>IF('APH Kategorichef'!W179="","",'APH Kategorichef'!W179)</f>
        <v/>
      </c>
      <c r="O179" s="70" t="s">
        <v>185</v>
      </c>
      <c r="P179" s="473" t="str">
        <f>TRIM('1. Artikeldata Grund'!D179)</f>
        <v/>
      </c>
      <c r="Q179" s="472" t="str">
        <f>IF(S179="","",IF('3. Förpackningsdata'!H179="","",'3. Förpackningsdata'!H179))</f>
        <v/>
      </c>
      <c r="R179" s="35"/>
      <c r="S179" s="28" t="str">
        <f>IF('3. Förpackningsdata'!I179="","",'3. Förpackningsdata'!I179)</f>
        <v/>
      </c>
      <c r="T179" s="26"/>
      <c r="U179" s="26"/>
      <c r="V179" s="26"/>
      <c r="W179" s="26"/>
      <c r="X179" s="26"/>
      <c r="Y179" s="364" t="str" cm="1">
        <f t="array" ref="Y179">IF(AC179&lt;&gt;Tabeller!$AI$4,_xlfn.IFS(Q179=Tabeller!$AI$3,"",Q179=Tabeller!$AL$4,"C",Q179=Tabeller!$AL$5,"L",Q179=Tabeller!$AL$6,"P",Q179="",""),"1")</f>
        <v/>
      </c>
      <c r="Z179" s="29"/>
      <c r="AA179" s="362" t="str">
        <f t="shared" si="12"/>
        <v/>
      </c>
      <c r="AB179" s="31" t="str">
        <f>TRIM(IF('3. Förpackningsdata'!J179="","",'3. Förpackningsdata'!J179))</f>
        <v/>
      </c>
      <c r="AC179" s="77" t="str">
        <f>IF(AE179="","",IF('3. Förpackningsdata'!L179="","",'3. Förpackningsdata'!L179))</f>
        <v/>
      </c>
      <c r="AD179" s="71"/>
      <c r="AE179" s="69" t="str">
        <f>IF('3. Förpackningsdata'!M179="","",'3. Förpackningsdata'!M179)</f>
        <v/>
      </c>
      <c r="AF179" s="81"/>
      <c r="AG179" s="81"/>
      <c r="AH179" s="81"/>
      <c r="AI179" s="81"/>
      <c r="AJ179" s="81"/>
      <c r="AK179" s="364" t="str" cm="1">
        <f t="array" ref="AK179">_xlfn.IFS(AC179=Tabeller!$AI$4,"C",AC179=Tabeller!$AI$5,"L",AC179=Tabeller!$AI$6,"P",AC179="","")</f>
        <v/>
      </c>
      <c r="AL179" s="71"/>
      <c r="AM179" s="363" t="str">
        <f t="shared" si="13"/>
        <v/>
      </c>
      <c r="AN179" s="473" t="str">
        <f>TRIM(IF('3. Förpackningsdata'!N179="","",'3. Förpackningsdata'!N179))</f>
        <v/>
      </c>
      <c r="AO179" s="78" t="str">
        <f>IF(AQ179="","",IF('3. Förpackningsdata'!P179="","",'3. Förpackningsdata'!P179))</f>
        <v/>
      </c>
      <c r="AP179" s="29"/>
      <c r="AQ179" s="28" t="str">
        <f>IF('3. Förpackningsdata'!Q179="","",'3. Förpackningsdata'!Q179)</f>
        <v/>
      </c>
      <c r="AR179" s="26"/>
      <c r="AS179" s="26"/>
      <c r="AT179" s="26"/>
      <c r="AU179" s="26"/>
      <c r="AV179" s="26"/>
      <c r="AW179" s="364" t="str" cm="1">
        <f t="array" ref="AW179">_xlfn.IFS(AO179=Tabeller!$AJ$5,"P",AO179=Tabeller!$AJ$4,"L",AO179="","")</f>
        <v/>
      </c>
      <c r="AX179" s="29"/>
      <c r="AY179" s="362" t="str">
        <f t="shared" si="14"/>
        <v/>
      </c>
      <c r="AZ179" s="31" t="str">
        <f>TRIM(IF('3. Förpackningsdata'!R179="","",'3. Förpackningsdata'!R179))</f>
        <v/>
      </c>
      <c r="BA179" s="79" t="str">
        <f>IF(BC179="","",IF('3. Förpackningsdata'!T179="","",'3. Förpackningsdata'!T179))</f>
        <v/>
      </c>
      <c r="BB179" s="87"/>
      <c r="BC179" s="71" t="str">
        <f>IF('3. Förpackningsdata'!U179="","",'3. Förpackningsdata'!U179)</f>
        <v/>
      </c>
      <c r="BD179" s="87"/>
      <c r="BE179" s="87"/>
      <c r="BF179" s="87"/>
      <c r="BG179" s="87"/>
      <c r="BH179" s="87"/>
      <c r="BI179" s="148" t="str" cm="1">
        <f t="array" ref="BI179">_xlfn.IFS(BA179=Tabeller!$AJ$5,"P",BA179=Tabeller!$AJ$4,"L",BA179="","")</f>
        <v/>
      </c>
      <c r="BJ179" s="87"/>
      <c r="BK179" s="194" t="str">
        <f t="shared" si="15"/>
        <v/>
      </c>
      <c r="BL179" s="75" t="str">
        <f>TRIM(IF('3. Förpackningsdata'!V179="","",'3. Förpackningsdata'!V179))</f>
        <v/>
      </c>
    </row>
    <row r="180" spans="1:64" ht="15" x14ac:dyDescent="0.25">
      <c r="A180" s="73">
        <v>176</v>
      </c>
      <c r="B180" s="73" t="str">
        <f>'APH Kategorichef'!H180</f>
        <v>Välj…</v>
      </c>
      <c r="C180" s="73" t="str">
        <f>'APH Kategorichef'!J180</f>
        <v>Välj…</v>
      </c>
      <c r="D180" s="471">
        <f>'APH Kategorichef'!D180</f>
        <v>0</v>
      </c>
      <c r="E180" s="68" t="s">
        <v>184</v>
      </c>
      <c r="F180" s="68"/>
      <c r="G180" s="69">
        <v>1</v>
      </c>
      <c r="H180" s="581">
        <f>IF('APH Kategorichef'!J180=Tabeller!$AH$4,'3. Förpackningsdata'!F180,0)</f>
        <v>0</v>
      </c>
      <c r="I180" s="581">
        <f>'1. Artikeldata Grund'!K180</f>
        <v>0</v>
      </c>
      <c r="J180" s="581">
        <f>'1. Artikeldata Grund'!M180</f>
        <v>0</v>
      </c>
      <c r="K180" s="581">
        <f>'1. Artikeldata Grund'!L180</f>
        <v>0</v>
      </c>
      <c r="L180" s="81"/>
      <c r="M180" s="68" t="s">
        <v>186</v>
      </c>
      <c r="N180" s="69" t="str">
        <f>IF('APH Kategorichef'!W180="","",'APH Kategorichef'!W180)</f>
        <v/>
      </c>
      <c r="O180" s="70" t="s">
        <v>185</v>
      </c>
      <c r="P180" s="473" t="str">
        <f>TRIM('1. Artikeldata Grund'!D180)</f>
        <v/>
      </c>
      <c r="Q180" s="472" t="str">
        <f>IF(S180="","",IF('3. Förpackningsdata'!H180="","",'3. Förpackningsdata'!H180))</f>
        <v/>
      </c>
      <c r="R180" s="35"/>
      <c r="S180" s="28" t="str">
        <f>IF('3. Förpackningsdata'!I180="","",'3. Förpackningsdata'!I180)</f>
        <v/>
      </c>
      <c r="T180" s="26"/>
      <c r="U180" s="26"/>
      <c r="V180" s="26"/>
      <c r="W180" s="26"/>
      <c r="X180" s="26"/>
      <c r="Y180" s="364" t="str" cm="1">
        <f t="array" ref="Y180">IF(AC180&lt;&gt;Tabeller!$AI$4,_xlfn.IFS(Q180=Tabeller!$AI$3,"",Q180=Tabeller!$AL$4,"C",Q180=Tabeller!$AL$5,"L",Q180=Tabeller!$AL$6,"P",Q180="",""),"1")</f>
        <v/>
      </c>
      <c r="Z180" s="29"/>
      <c r="AA180" s="362" t="str">
        <f t="shared" si="12"/>
        <v/>
      </c>
      <c r="AB180" s="31" t="str">
        <f>TRIM(IF('3. Förpackningsdata'!J180="","",'3. Förpackningsdata'!J180))</f>
        <v/>
      </c>
      <c r="AC180" s="77" t="str">
        <f>IF(AE180="","",IF('3. Förpackningsdata'!L180="","",'3. Förpackningsdata'!L180))</f>
        <v/>
      </c>
      <c r="AD180" s="71"/>
      <c r="AE180" s="69" t="str">
        <f>IF('3. Förpackningsdata'!M180="","",'3. Förpackningsdata'!M180)</f>
        <v/>
      </c>
      <c r="AF180" s="81"/>
      <c r="AG180" s="81"/>
      <c r="AH180" s="81"/>
      <c r="AI180" s="81"/>
      <c r="AJ180" s="81"/>
      <c r="AK180" s="364" t="str" cm="1">
        <f t="array" ref="AK180">_xlfn.IFS(AC180=Tabeller!$AI$4,"C",AC180=Tabeller!$AI$5,"L",AC180=Tabeller!$AI$6,"P",AC180="","")</f>
        <v/>
      </c>
      <c r="AL180" s="71"/>
      <c r="AM180" s="363" t="str">
        <f t="shared" si="13"/>
        <v/>
      </c>
      <c r="AN180" s="473" t="str">
        <f>TRIM(IF('3. Förpackningsdata'!N180="","",'3. Förpackningsdata'!N180))</f>
        <v/>
      </c>
      <c r="AO180" s="78" t="str">
        <f>IF(AQ180="","",IF('3. Förpackningsdata'!P180="","",'3. Förpackningsdata'!P180))</f>
        <v/>
      </c>
      <c r="AP180" s="29"/>
      <c r="AQ180" s="28" t="str">
        <f>IF('3. Förpackningsdata'!Q180="","",'3. Förpackningsdata'!Q180)</f>
        <v/>
      </c>
      <c r="AR180" s="26"/>
      <c r="AS180" s="26"/>
      <c r="AT180" s="26"/>
      <c r="AU180" s="26"/>
      <c r="AV180" s="26"/>
      <c r="AW180" s="364" t="str" cm="1">
        <f t="array" ref="AW180">_xlfn.IFS(AO180=Tabeller!$AJ$5,"P",AO180=Tabeller!$AJ$4,"L",AO180="","")</f>
        <v/>
      </c>
      <c r="AX180" s="29"/>
      <c r="AY180" s="362" t="str">
        <f t="shared" si="14"/>
        <v/>
      </c>
      <c r="AZ180" s="31" t="str">
        <f>TRIM(IF('3. Förpackningsdata'!R180="","",'3. Förpackningsdata'!R180))</f>
        <v/>
      </c>
      <c r="BA180" s="79" t="str">
        <f>IF(BC180="","",IF('3. Förpackningsdata'!T180="","",'3. Förpackningsdata'!T180))</f>
        <v/>
      </c>
      <c r="BB180" s="87"/>
      <c r="BC180" s="71" t="str">
        <f>IF('3. Förpackningsdata'!U180="","",'3. Förpackningsdata'!U180)</f>
        <v/>
      </c>
      <c r="BD180" s="87"/>
      <c r="BE180" s="87"/>
      <c r="BF180" s="87"/>
      <c r="BG180" s="87"/>
      <c r="BH180" s="87"/>
      <c r="BI180" s="148" t="str" cm="1">
        <f t="array" ref="BI180">_xlfn.IFS(BA180=Tabeller!$AJ$5,"P",BA180=Tabeller!$AJ$4,"L",BA180="","")</f>
        <v/>
      </c>
      <c r="BJ180" s="87"/>
      <c r="BK180" s="194" t="str">
        <f t="shared" si="15"/>
        <v/>
      </c>
      <c r="BL180" s="75" t="str">
        <f>TRIM(IF('3. Förpackningsdata'!V180="","",'3. Förpackningsdata'!V180))</f>
        <v/>
      </c>
    </row>
    <row r="181" spans="1:64" ht="15" x14ac:dyDescent="0.25">
      <c r="A181" s="73">
        <v>177</v>
      </c>
      <c r="B181" s="73" t="str">
        <f>'APH Kategorichef'!H181</f>
        <v>Välj…</v>
      </c>
      <c r="C181" s="73" t="str">
        <f>'APH Kategorichef'!J181</f>
        <v>Välj…</v>
      </c>
      <c r="D181" s="471">
        <f>'APH Kategorichef'!D181</f>
        <v>0</v>
      </c>
      <c r="E181" s="68" t="s">
        <v>184</v>
      </c>
      <c r="F181" s="68"/>
      <c r="G181" s="69">
        <v>1</v>
      </c>
      <c r="H181" s="581">
        <f>IF('APH Kategorichef'!J181=Tabeller!$AH$4,'3. Förpackningsdata'!F181,0)</f>
        <v>0</v>
      </c>
      <c r="I181" s="581">
        <f>'1. Artikeldata Grund'!K181</f>
        <v>0</v>
      </c>
      <c r="J181" s="581">
        <f>'1. Artikeldata Grund'!M181</f>
        <v>0</v>
      </c>
      <c r="K181" s="581">
        <f>'1. Artikeldata Grund'!L181</f>
        <v>0</v>
      </c>
      <c r="L181" s="81"/>
      <c r="M181" s="68" t="s">
        <v>186</v>
      </c>
      <c r="N181" s="69" t="str">
        <f>IF('APH Kategorichef'!W181="","",'APH Kategorichef'!W181)</f>
        <v/>
      </c>
      <c r="O181" s="70" t="s">
        <v>185</v>
      </c>
      <c r="P181" s="473" t="str">
        <f>TRIM('1. Artikeldata Grund'!D181)</f>
        <v/>
      </c>
      <c r="Q181" s="472" t="str">
        <f>IF(S181="","",IF('3. Förpackningsdata'!H181="","",'3. Förpackningsdata'!H181))</f>
        <v/>
      </c>
      <c r="R181" s="35"/>
      <c r="S181" s="28" t="str">
        <f>IF('3. Förpackningsdata'!I181="","",'3. Förpackningsdata'!I181)</f>
        <v/>
      </c>
      <c r="T181" s="26"/>
      <c r="U181" s="26"/>
      <c r="V181" s="26"/>
      <c r="W181" s="26"/>
      <c r="X181" s="26"/>
      <c r="Y181" s="364" t="str" cm="1">
        <f t="array" ref="Y181">IF(AC181&lt;&gt;Tabeller!$AI$4,_xlfn.IFS(Q181=Tabeller!$AI$3,"",Q181=Tabeller!$AL$4,"C",Q181=Tabeller!$AL$5,"L",Q181=Tabeller!$AL$6,"P",Q181="",""),"1")</f>
        <v/>
      </c>
      <c r="Z181" s="29"/>
      <c r="AA181" s="362" t="str">
        <f t="shared" si="12"/>
        <v/>
      </c>
      <c r="AB181" s="31" t="str">
        <f>TRIM(IF('3. Förpackningsdata'!J181="","",'3. Förpackningsdata'!J181))</f>
        <v/>
      </c>
      <c r="AC181" s="77" t="str">
        <f>IF(AE181="","",IF('3. Förpackningsdata'!L181="","",'3. Förpackningsdata'!L181))</f>
        <v/>
      </c>
      <c r="AD181" s="71"/>
      <c r="AE181" s="69" t="str">
        <f>IF('3. Förpackningsdata'!M181="","",'3. Förpackningsdata'!M181)</f>
        <v/>
      </c>
      <c r="AF181" s="81"/>
      <c r="AG181" s="81"/>
      <c r="AH181" s="81"/>
      <c r="AI181" s="81"/>
      <c r="AJ181" s="81"/>
      <c r="AK181" s="364" t="str" cm="1">
        <f t="array" ref="AK181">_xlfn.IFS(AC181=Tabeller!$AI$4,"C",AC181=Tabeller!$AI$5,"L",AC181=Tabeller!$AI$6,"P",AC181="","")</f>
        <v/>
      </c>
      <c r="AL181" s="71"/>
      <c r="AM181" s="363" t="str">
        <f t="shared" si="13"/>
        <v/>
      </c>
      <c r="AN181" s="473" t="str">
        <f>TRIM(IF('3. Förpackningsdata'!N181="","",'3. Förpackningsdata'!N181))</f>
        <v/>
      </c>
      <c r="AO181" s="78" t="str">
        <f>IF(AQ181="","",IF('3. Förpackningsdata'!P181="","",'3. Förpackningsdata'!P181))</f>
        <v/>
      </c>
      <c r="AP181" s="29"/>
      <c r="AQ181" s="28" t="str">
        <f>IF('3. Förpackningsdata'!Q181="","",'3. Förpackningsdata'!Q181)</f>
        <v/>
      </c>
      <c r="AR181" s="26"/>
      <c r="AS181" s="26"/>
      <c r="AT181" s="26"/>
      <c r="AU181" s="26"/>
      <c r="AV181" s="26"/>
      <c r="AW181" s="364" t="str" cm="1">
        <f t="array" ref="AW181">_xlfn.IFS(AO181=Tabeller!$AJ$5,"P",AO181=Tabeller!$AJ$4,"L",AO181="","")</f>
        <v/>
      </c>
      <c r="AX181" s="29"/>
      <c r="AY181" s="362" t="str">
        <f t="shared" si="14"/>
        <v/>
      </c>
      <c r="AZ181" s="31" t="str">
        <f>TRIM(IF('3. Förpackningsdata'!R181="","",'3. Förpackningsdata'!R181))</f>
        <v/>
      </c>
      <c r="BA181" s="79" t="str">
        <f>IF(BC181="","",IF('3. Förpackningsdata'!T181="","",'3. Förpackningsdata'!T181))</f>
        <v/>
      </c>
      <c r="BB181" s="87"/>
      <c r="BC181" s="71" t="str">
        <f>IF('3. Förpackningsdata'!U181="","",'3. Förpackningsdata'!U181)</f>
        <v/>
      </c>
      <c r="BD181" s="87"/>
      <c r="BE181" s="87"/>
      <c r="BF181" s="87"/>
      <c r="BG181" s="87"/>
      <c r="BH181" s="87"/>
      <c r="BI181" s="148" t="str" cm="1">
        <f t="array" ref="BI181">_xlfn.IFS(BA181=Tabeller!$AJ$5,"P",BA181=Tabeller!$AJ$4,"L",BA181="","")</f>
        <v/>
      </c>
      <c r="BJ181" s="87"/>
      <c r="BK181" s="194" t="str">
        <f t="shared" si="15"/>
        <v/>
      </c>
      <c r="BL181" s="75" t="str">
        <f>TRIM(IF('3. Förpackningsdata'!V181="","",'3. Förpackningsdata'!V181))</f>
        <v/>
      </c>
    </row>
    <row r="182" spans="1:64" ht="15" x14ac:dyDescent="0.25">
      <c r="A182" s="73">
        <v>178</v>
      </c>
      <c r="B182" s="73" t="str">
        <f>'APH Kategorichef'!H182</f>
        <v>Välj…</v>
      </c>
      <c r="C182" s="73" t="str">
        <f>'APH Kategorichef'!J182</f>
        <v>Välj…</v>
      </c>
      <c r="D182" s="471">
        <f>'APH Kategorichef'!D182</f>
        <v>0</v>
      </c>
      <c r="E182" s="68" t="s">
        <v>184</v>
      </c>
      <c r="F182" s="68"/>
      <c r="G182" s="69">
        <v>1</v>
      </c>
      <c r="H182" s="581">
        <f>IF('APH Kategorichef'!J182=Tabeller!$AH$4,'3. Förpackningsdata'!F182,0)</f>
        <v>0</v>
      </c>
      <c r="I182" s="581">
        <f>'1. Artikeldata Grund'!K182</f>
        <v>0</v>
      </c>
      <c r="J182" s="581">
        <f>'1. Artikeldata Grund'!M182</f>
        <v>0</v>
      </c>
      <c r="K182" s="581">
        <f>'1. Artikeldata Grund'!L182</f>
        <v>0</v>
      </c>
      <c r="L182" s="81"/>
      <c r="M182" s="68" t="s">
        <v>186</v>
      </c>
      <c r="N182" s="69" t="str">
        <f>IF('APH Kategorichef'!W182="","",'APH Kategorichef'!W182)</f>
        <v/>
      </c>
      <c r="O182" s="70" t="s">
        <v>185</v>
      </c>
      <c r="P182" s="473" t="str">
        <f>TRIM('1. Artikeldata Grund'!D182)</f>
        <v/>
      </c>
      <c r="Q182" s="472" t="str">
        <f>IF(S182="","",IF('3. Förpackningsdata'!H182="","",'3. Förpackningsdata'!H182))</f>
        <v/>
      </c>
      <c r="R182" s="35"/>
      <c r="S182" s="28" t="str">
        <f>IF('3. Förpackningsdata'!I182="","",'3. Förpackningsdata'!I182)</f>
        <v/>
      </c>
      <c r="T182" s="26"/>
      <c r="U182" s="26"/>
      <c r="V182" s="26"/>
      <c r="W182" s="26"/>
      <c r="X182" s="26"/>
      <c r="Y182" s="364" t="str" cm="1">
        <f t="array" ref="Y182">IF(AC182&lt;&gt;Tabeller!$AI$4,_xlfn.IFS(Q182=Tabeller!$AI$3,"",Q182=Tabeller!$AL$4,"C",Q182=Tabeller!$AL$5,"L",Q182=Tabeller!$AL$6,"P",Q182="",""),"1")</f>
        <v/>
      </c>
      <c r="Z182" s="29"/>
      <c r="AA182" s="362" t="str">
        <f t="shared" si="12"/>
        <v/>
      </c>
      <c r="AB182" s="31" t="str">
        <f>TRIM(IF('3. Förpackningsdata'!J182="","",'3. Förpackningsdata'!J182))</f>
        <v/>
      </c>
      <c r="AC182" s="77" t="str">
        <f>IF(AE182="","",IF('3. Förpackningsdata'!L182="","",'3. Förpackningsdata'!L182))</f>
        <v/>
      </c>
      <c r="AD182" s="71"/>
      <c r="AE182" s="69" t="str">
        <f>IF('3. Förpackningsdata'!M182="","",'3. Förpackningsdata'!M182)</f>
        <v/>
      </c>
      <c r="AF182" s="81"/>
      <c r="AG182" s="81"/>
      <c r="AH182" s="81"/>
      <c r="AI182" s="81"/>
      <c r="AJ182" s="81"/>
      <c r="AK182" s="364" t="str" cm="1">
        <f t="array" ref="AK182">_xlfn.IFS(AC182=Tabeller!$AI$4,"C",AC182=Tabeller!$AI$5,"L",AC182=Tabeller!$AI$6,"P",AC182="","")</f>
        <v/>
      </c>
      <c r="AL182" s="71"/>
      <c r="AM182" s="363" t="str">
        <f t="shared" si="13"/>
        <v/>
      </c>
      <c r="AN182" s="473" t="str">
        <f>TRIM(IF('3. Förpackningsdata'!N182="","",'3. Förpackningsdata'!N182))</f>
        <v/>
      </c>
      <c r="AO182" s="78" t="str">
        <f>IF(AQ182="","",IF('3. Förpackningsdata'!P182="","",'3. Förpackningsdata'!P182))</f>
        <v/>
      </c>
      <c r="AP182" s="29"/>
      <c r="AQ182" s="28" t="str">
        <f>IF('3. Förpackningsdata'!Q182="","",'3. Förpackningsdata'!Q182)</f>
        <v/>
      </c>
      <c r="AR182" s="26"/>
      <c r="AS182" s="26"/>
      <c r="AT182" s="26"/>
      <c r="AU182" s="26"/>
      <c r="AV182" s="26"/>
      <c r="AW182" s="364" t="str" cm="1">
        <f t="array" ref="AW182">_xlfn.IFS(AO182=Tabeller!$AJ$5,"P",AO182=Tabeller!$AJ$4,"L",AO182="","")</f>
        <v/>
      </c>
      <c r="AX182" s="29"/>
      <c r="AY182" s="362" t="str">
        <f t="shared" si="14"/>
        <v/>
      </c>
      <c r="AZ182" s="31" t="str">
        <f>TRIM(IF('3. Förpackningsdata'!R182="","",'3. Förpackningsdata'!R182))</f>
        <v/>
      </c>
      <c r="BA182" s="79" t="str">
        <f>IF(BC182="","",IF('3. Förpackningsdata'!T182="","",'3. Förpackningsdata'!T182))</f>
        <v/>
      </c>
      <c r="BB182" s="87"/>
      <c r="BC182" s="71" t="str">
        <f>IF('3. Förpackningsdata'!U182="","",'3. Förpackningsdata'!U182)</f>
        <v/>
      </c>
      <c r="BD182" s="87"/>
      <c r="BE182" s="87"/>
      <c r="BF182" s="87"/>
      <c r="BG182" s="87"/>
      <c r="BH182" s="87"/>
      <c r="BI182" s="148" t="str" cm="1">
        <f t="array" ref="BI182">_xlfn.IFS(BA182=Tabeller!$AJ$5,"P",BA182=Tabeller!$AJ$4,"L",BA182="","")</f>
        <v/>
      </c>
      <c r="BJ182" s="87"/>
      <c r="BK182" s="194" t="str">
        <f t="shared" si="15"/>
        <v/>
      </c>
      <c r="BL182" s="75" t="str">
        <f>TRIM(IF('3. Förpackningsdata'!V182="","",'3. Förpackningsdata'!V182))</f>
        <v/>
      </c>
    </row>
    <row r="183" spans="1:64" ht="15" x14ac:dyDescent="0.25">
      <c r="A183" s="73">
        <v>179</v>
      </c>
      <c r="B183" s="73" t="str">
        <f>'APH Kategorichef'!H183</f>
        <v>Välj…</v>
      </c>
      <c r="C183" s="73" t="str">
        <f>'APH Kategorichef'!J183</f>
        <v>Välj…</v>
      </c>
      <c r="D183" s="471">
        <f>'APH Kategorichef'!D183</f>
        <v>0</v>
      </c>
      <c r="E183" s="68" t="s">
        <v>184</v>
      </c>
      <c r="F183" s="68"/>
      <c r="G183" s="69">
        <v>1</v>
      </c>
      <c r="H183" s="581">
        <f>IF('APH Kategorichef'!J183=Tabeller!$AH$4,'3. Förpackningsdata'!F183,0)</f>
        <v>0</v>
      </c>
      <c r="I183" s="581">
        <f>'1. Artikeldata Grund'!K183</f>
        <v>0</v>
      </c>
      <c r="J183" s="581">
        <f>'1. Artikeldata Grund'!M183</f>
        <v>0</v>
      </c>
      <c r="K183" s="581">
        <f>'1. Artikeldata Grund'!L183</f>
        <v>0</v>
      </c>
      <c r="L183" s="81"/>
      <c r="M183" s="68" t="s">
        <v>186</v>
      </c>
      <c r="N183" s="69" t="str">
        <f>IF('APH Kategorichef'!W183="","",'APH Kategorichef'!W183)</f>
        <v/>
      </c>
      <c r="O183" s="70" t="s">
        <v>185</v>
      </c>
      <c r="P183" s="473" t="str">
        <f>TRIM('1. Artikeldata Grund'!D183)</f>
        <v/>
      </c>
      <c r="Q183" s="472" t="str">
        <f>IF(S183="","",IF('3. Förpackningsdata'!H183="","",'3. Förpackningsdata'!H183))</f>
        <v/>
      </c>
      <c r="R183" s="35"/>
      <c r="S183" s="28" t="str">
        <f>IF('3. Förpackningsdata'!I183="","",'3. Förpackningsdata'!I183)</f>
        <v/>
      </c>
      <c r="T183" s="26"/>
      <c r="U183" s="26"/>
      <c r="V183" s="26"/>
      <c r="W183" s="26"/>
      <c r="X183" s="26"/>
      <c r="Y183" s="364" t="str" cm="1">
        <f t="array" ref="Y183">IF(AC183&lt;&gt;Tabeller!$AI$4,_xlfn.IFS(Q183=Tabeller!$AI$3,"",Q183=Tabeller!$AL$4,"C",Q183=Tabeller!$AL$5,"L",Q183=Tabeller!$AL$6,"P",Q183="",""),"1")</f>
        <v/>
      </c>
      <c r="Z183" s="29"/>
      <c r="AA183" s="362" t="str">
        <f t="shared" si="12"/>
        <v/>
      </c>
      <c r="AB183" s="31" t="str">
        <f>TRIM(IF('3. Förpackningsdata'!J183="","",'3. Förpackningsdata'!J183))</f>
        <v/>
      </c>
      <c r="AC183" s="77" t="str">
        <f>IF(AE183="","",IF('3. Förpackningsdata'!L183="","",'3. Förpackningsdata'!L183))</f>
        <v/>
      </c>
      <c r="AD183" s="71"/>
      <c r="AE183" s="69" t="str">
        <f>IF('3. Förpackningsdata'!M183="","",'3. Förpackningsdata'!M183)</f>
        <v/>
      </c>
      <c r="AF183" s="81"/>
      <c r="AG183" s="81"/>
      <c r="AH183" s="81"/>
      <c r="AI183" s="81"/>
      <c r="AJ183" s="81"/>
      <c r="AK183" s="364" t="str" cm="1">
        <f t="array" ref="AK183">_xlfn.IFS(AC183=Tabeller!$AI$4,"C",AC183=Tabeller!$AI$5,"L",AC183=Tabeller!$AI$6,"P",AC183="","")</f>
        <v/>
      </c>
      <c r="AL183" s="71"/>
      <c r="AM183" s="363" t="str">
        <f t="shared" si="13"/>
        <v/>
      </c>
      <c r="AN183" s="473" t="str">
        <f>TRIM(IF('3. Förpackningsdata'!N183="","",'3. Förpackningsdata'!N183))</f>
        <v/>
      </c>
      <c r="AO183" s="78" t="str">
        <f>IF(AQ183="","",IF('3. Förpackningsdata'!P183="","",'3. Förpackningsdata'!P183))</f>
        <v/>
      </c>
      <c r="AP183" s="29"/>
      <c r="AQ183" s="28" t="str">
        <f>IF('3. Förpackningsdata'!Q183="","",'3. Förpackningsdata'!Q183)</f>
        <v/>
      </c>
      <c r="AR183" s="26"/>
      <c r="AS183" s="26"/>
      <c r="AT183" s="26"/>
      <c r="AU183" s="26"/>
      <c r="AV183" s="26"/>
      <c r="AW183" s="364" t="str" cm="1">
        <f t="array" ref="AW183">_xlfn.IFS(AO183=Tabeller!$AJ$5,"P",AO183=Tabeller!$AJ$4,"L",AO183="","")</f>
        <v/>
      </c>
      <c r="AX183" s="29"/>
      <c r="AY183" s="362" t="str">
        <f t="shared" si="14"/>
        <v/>
      </c>
      <c r="AZ183" s="31" t="str">
        <f>TRIM(IF('3. Förpackningsdata'!R183="","",'3. Förpackningsdata'!R183))</f>
        <v/>
      </c>
      <c r="BA183" s="79" t="str">
        <f>IF(BC183="","",IF('3. Förpackningsdata'!T183="","",'3. Förpackningsdata'!T183))</f>
        <v/>
      </c>
      <c r="BB183" s="87"/>
      <c r="BC183" s="71" t="str">
        <f>IF('3. Förpackningsdata'!U183="","",'3. Förpackningsdata'!U183)</f>
        <v/>
      </c>
      <c r="BD183" s="87"/>
      <c r="BE183" s="87"/>
      <c r="BF183" s="87"/>
      <c r="BG183" s="87"/>
      <c r="BH183" s="87"/>
      <c r="BI183" s="148" t="str" cm="1">
        <f t="array" ref="BI183">_xlfn.IFS(BA183=Tabeller!$AJ$5,"P",BA183=Tabeller!$AJ$4,"L",BA183="","")</f>
        <v/>
      </c>
      <c r="BJ183" s="87"/>
      <c r="BK183" s="194" t="str">
        <f t="shared" si="15"/>
        <v/>
      </c>
      <c r="BL183" s="75" t="str">
        <f>TRIM(IF('3. Förpackningsdata'!V183="","",'3. Förpackningsdata'!V183))</f>
        <v/>
      </c>
    </row>
    <row r="184" spans="1:64" ht="15" x14ac:dyDescent="0.25">
      <c r="A184" s="73">
        <v>180</v>
      </c>
      <c r="B184" s="73" t="str">
        <f>'APH Kategorichef'!H184</f>
        <v>Välj…</v>
      </c>
      <c r="C184" s="73" t="str">
        <f>'APH Kategorichef'!J184</f>
        <v>Välj…</v>
      </c>
      <c r="D184" s="471">
        <f>'APH Kategorichef'!D184</f>
        <v>0</v>
      </c>
      <c r="E184" s="68" t="s">
        <v>184</v>
      </c>
      <c r="F184" s="68"/>
      <c r="G184" s="69">
        <v>1</v>
      </c>
      <c r="H184" s="581">
        <f>IF('APH Kategorichef'!J184=Tabeller!$AH$4,'3. Förpackningsdata'!F184,0)</f>
        <v>0</v>
      </c>
      <c r="I184" s="581">
        <f>'1. Artikeldata Grund'!K184</f>
        <v>0</v>
      </c>
      <c r="J184" s="581">
        <f>'1. Artikeldata Grund'!M184</f>
        <v>0</v>
      </c>
      <c r="K184" s="581">
        <f>'1. Artikeldata Grund'!L184</f>
        <v>0</v>
      </c>
      <c r="L184" s="81"/>
      <c r="M184" s="68" t="s">
        <v>186</v>
      </c>
      <c r="N184" s="69" t="str">
        <f>IF('APH Kategorichef'!W184="","",'APH Kategorichef'!W184)</f>
        <v/>
      </c>
      <c r="O184" s="70" t="s">
        <v>185</v>
      </c>
      <c r="P184" s="473" t="str">
        <f>TRIM('1. Artikeldata Grund'!D184)</f>
        <v/>
      </c>
      <c r="Q184" s="472" t="str">
        <f>IF(S184="","",IF('3. Förpackningsdata'!H184="","",'3. Förpackningsdata'!H184))</f>
        <v/>
      </c>
      <c r="R184" s="35"/>
      <c r="S184" s="28" t="str">
        <f>IF('3. Förpackningsdata'!I184="","",'3. Förpackningsdata'!I184)</f>
        <v/>
      </c>
      <c r="T184" s="26"/>
      <c r="U184" s="26"/>
      <c r="V184" s="26"/>
      <c r="W184" s="26"/>
      <c r="X184" s="26"/>
      <c r="Y184" s="364" t="str" cm="1">
        <f t="array" ref="Y184">IF(AC184&lt;&gt;Tabeller!$AI$4,_xlfn.IFS(Q184=Tabeller!$AI$3,"",Q184=Tabeller!$AL$4,"C",Q184=Tabeller!$AL$5,"L",Q184=Tabeller!$AL$6,"P",Q184="",""),"1")</f>
        <v/>
      </c>
      <c r="Z184" s="29"/>
      <c r="AA184" s="362" t="str">
        <f t="shared" si="12"/>
        <v/>
      </c>
      <c r="AB184" s="31" t="str">
        <f>TRIM(IF('3. Förpackningsdata'!J184="","",'3. Förpackningsdata'!J184))</f>
        <v/>
      </c>
      <c r="AC184" s="77" t="str">
        <f>IF(AE184="","",IF('3. Förpackningsdata'!L184="","",'3. Förpackningsdata'!L184))</f>
        <v/>
      </c>
      <c r="AD184" s="71"/>
      <c r="AE184" s="69" t="str">
        <f>IF('3. Förpackningsdata'!M184="","",'3. Förpackningsdata'!M184)</f>
        <v/>
      </c>
      <c r="AF184" s="81"/>
      <c r="AG184" s="81"/>
      <c r="AH184" s="81"/>
      <c r="AI184" s="81"/>
      <c r="AJ184" s="81"/>
      <c r="AK184" s="364" t="str" cm="1">
        <f t="array" ref="AK184">_xlfn.IFS(AC184=Tabeller!$AI$4,"C",AC184=Tabeller!$AI$5,"L",AC184=Tabeller!$AI$6,"P",AC184="","")</f>
        <v/>
      </c>
      <c r="AL184" s="71"/>
      <c r="AM184" s="363" t="str">
        <f t="shared" si="13"/>
        <v/>
      </c>
      <c r="AN184" s="473" t="str">
        <f>TRIM(IF('3. Förpackningsdata'!N184="","",'3. Förpackningsdata'!N184))</f>
        <v/>
      </c>
      <c r="AO184" s="78" t="str">
        <f>IF(AQ184="","",IF('3. Förpackningsdata'!P184="","",'3. Förpackningsdata'!P184))</f>
        <v/>
      </c>
      <c r="AP184" s="29"/>
      <c r="AQ184" s="28" t="str">
        <f>IF('3. Förpackningsdata'!Q184="","",'3. Förpackningsdata'!Q184)</f>
        <v/>
      </c>
      <c r="AR184" s="26"/>
      <c r="AS184" s="26"/>
      <c r="AT184" s="26"/>
      <c r="AU184" s="26"/>
      <c r="AV184" s="26"/>
      <c r="AW184" s="364" t="str" cm="1">
        <f t="array" ref="AW184">_xlfn.IFS(AO184=Tabeller!$AJ$5,"P",AO184=Tabeller!$AJ$4,"L",AO184="","")</f>
        <v/>
      </c>
      <c r="AX184" s="29"/>
      <c r="AY184" s="362" t="str">
        <f t="shared" si="14"/>
        <v/>
      </c>
      <c r="AZ184" s="31" t="str">
        <f>TRIM(IF('3. Förpackningsdata'!R184="","",'3. Förpackningsdata'!R184))</f>
        <v/>
      </c>
      <c r="BA184" s="79" t="str">
        <f>IF(BC184="","",IF('3. Förpackningsdata'!T184="","",'3. Förpackningsdata'!T184))</f>
        <v/>
      </c>
      <c r="BB184" s="87"/>
      <c r="BC184" s="71" t="str">
        <f>IF('3. Förpackningsdata'!U184="","",'3. Förpackningsdata'!U184)</f>
        <v/>
      </c>
      <c r="BD184" s="87"/>
      <c r="BE184" s="87"/>
      <c r="BF184" s="87"/>
      <c r="BG184" s="87"/>
      <c r="BH184" s="87"/>
      <c r="BI184" s="148" t="str" cm="1">
        <f t="array" ref="BI184">_xlfn.IFS(BA184=Tabeller!$AJ$5,"P",BA184=Tabeller!$AJ$4,"L",BA184="","")</f>
        <v/>
      </c>
      <c r="BJ184" s="87"/>
      <c r="BK184" s="194" t="str">
        <f t="shared" si="15"/>
        <v/>
      </c>
      <c r="BL184" s="75" t="str">
        <f>TRIM(IF('3. Förpackningsdata'!V184="","",'3. Förpackningsdata'!V184))</f>
        <v/>
      </c>
    </row>
    <row r="185" spans="1:64" ht="15" x14ac:dyDescent="0.25">
      <c r="A185" s="73">
        <v>181</v>
      </c>
      <c r="B185" s="73" t="str">
        <f>'APH Kategorichef'!H185</f>
        <v>Välj…</v>
      </c>
      <c r="C185" s="73" t="str">
        <f>'APH Kategorichef'!J185</f>
        <v>Välj…</v>
      </c>
      <c r="D185" s="471">
        <f>'APH Kategorichef'!D185</f>
        <v>0</v>
      </c>
      <c r="E185" s="68" t="s">
        <v>184</v>
      </c>
      <c r="F185" s="68"/>
      <c r="G185" s="69">
        <v>1</v>
      </c>
      <c r="H185" s="581">
        <f>IF('APH Kategorichef'!J185=Tabeller!$AH$4,'3. Förpackningsdata'!F185,0)</f>
        <v>0</v>
      </c>
      <c r="I185" s="581">
        <f>'1. Artikeldata Grund'!K185</f>
        <v>0</v>
      </c>
      <c r="J185" s="581">
        <f>'1. Artikeldata Grund'!M185</f>
        <v>0</v>
      </c>
      <c r="K185" s="581">
        <f>'1. Artikeldata Grund'!L185</f>
        <v>0</v>
      </c>
      <c r="L185" s="81"/>
      <c r="M185" s="68" t="s">
        <v>186</v>
      </c>
      <c r="N185" s="69" t="str">
        <f>IF('APH Kategorichef'!W185="","",'APH Kategorichef'!W185)</f>
        <v/>
      </c>
      <c r="O185" s="70" t="s">
        <v>185</v>
      </c>
      <c r="P185" s="473" t="str">
        <f>TRIM('1. Artikeldata Grund'!D185)</f>
        <v/>
      </c>
      <c r="Q185" s="472" t="str">
        <f>IF(S185="","",IF('3. Förpackningsdata'!H185="","",'3. Förpackningsdata'!H185))</f>
        <v/>
      </c>
      <c r="R185" s="35"/>
      <c r="S185" s="28" t="str">
        <f>IF('3. Förpackningsdata'!I185="","",'3. Förpackningsdata'!I185)</f>
        <v/>
      </c>
      <c r="T185" s="26"/>
      <c r="U185" s="26"/>
      <c r="V185" s="26"/>
      <c r="W185" s="26"/>
      <c r="X185" s="26"/>
      <c r="Y185" s="364" t="str" cm="1">
        <f t="array" ref="Y185">IF(AC185&lt;&gt;Tabeller!$AI$4,_xlfn.IFS(Q185=Tabeller!$AI$3,"",Q185=Tabeller!$AL$4,"C",Q185=Tabeller!$AL$5,"L",Q185=Tabeller!$AL$6,"P",Q185="",""),"1")</f>
        <v/>
      </c>
      <c r="Z185" s="29"/>
      <c r="AA185" s="362" t="str">
        <f t="shared" si="12"/>
        <v/>
      </c>
      <c r="AB185" s="31" t="str">
        <f>TRIM(IF('3. Förpackningsdata'!J185="","",'3. Förpackningsdata'!J185))</f>
        <v/>
      </c>
      <c r="AC185" s="77" t="str">
        <f>IF(AE185="","",IF('3. Förpackningsdata'!L185="","",'3. Förpackningsdata'!L185))</f>
        <v/>
      </c>
      <c r="AD185" s="71"/>
      <c r="AE185" s="69" t="str">
        <f>IF('3. Förpackningsdata'!M185="","",'3. Förpackningsdata'!M185)</f>
        <v/>
      </c>
      <c r="AF185" s="81"/>
      <c r="AG185" s="81"/>
      <c r="AH185" s="81"/>
      <c r="AI185" s="81"/>
      <c r="AJ185" s="81"/>
      <c r="AK185" s="364" t="str" cm="1">
        <f t="array" ref="AK185">_xlfn.IFS(AC185=Tabeller!$AI$4,"C",AC185=Tabeller!$AI$5,"L",AC185=Tabeller!$AI$6,"P",AC185="","")</f>
        <v/>
      </c>
      <c r="AL185" s="71"/>
      <c r="AM185" s="363" t="str">
        <f t="shared" si="13"/>
        <v/>
      </c>
      <c r="AN185" s="473" t="str">
        <f>TRIM(IF('3. Förpackningsdata'!N185="","",'3. Förpackningsdata'!N185))</f>
        <v/>
      </c>
      <c r="AO185" s="78" t="str">
        <f>IF(AQ185="","",IF('3. Förpackningsdata'!P185="","",'3. Förpackningsdata'!P185))</f>
        <v/>
      </c>
      <c r="AP185" s="29"/>
      <c r="AQ185" s="28" t="str">
        <f>IF('3. Förpackningsdata'!Q185="","",'3. Förpackningsdata'!Q185)</f>
        <v/>
      </c>
      <c r="AR185" s="26"/>
      <c r="AS185" s="26"/>
      <c r="AT185" s="26"/>
      <c r="AU185" s="26"/>
      <c r="AV185" s="26"/>
      <c r="AW185" s="364" t="str" cm="1">
        <f t="array" ref="AW185">_xlfn.IFS(AO185=Tabeller!$AJ$5,"P",AO185=Tabeller!$AJ$4,"L",AO185="","")</f>
        <v/>
      </c>
      <c r="AX185" s="29"/>
      <c r="AY185" s="362" t="str">
        <f t="shared" si="14"/>
        <v/>
      </c>
      <c r="AZ185" s="31" t="str">
        <f>TRIM(IF('3. Förpackningsdata'!R185="","",'3. Förpackningsdata'!R185))</f>
        <v/>
      </c>
      <c r="BA185" s="79" t="str">
        <f>IF(BC185="","",IF('3. Förpackningsdata'!T185="","",'3. Förpackningsdata'!T185))</f>
        <v/>
      </c>
      <c r="BB185" s="87"/>
      <c r="BC185" s="71" t="str">
        <f>IF('3. Förpackningsdata'!U185="","",'3. Förpackningsdata'!U185)</f>
        <v/>
      </c>
      <c r="BD185" s="87"/>
      <c r="BE185" s="87"/>
      <c r="BF185" s="87"/>
      <c r="BG185" s="87"/>
      <c r="BH185" s="87"/>
      <c r="BI185" s="148" t="str" cm="1">
        <f t="array" ref="BI185">_xlfn.IFS(BA185=Tabeller!$AJ$5,"P",BA185=Tabeller!$AJ$4,"L",BA185="","")</f>
        <v/>
      </c>
      <c r="BJ185" s="87"/>
      <c r="BK185" s="194" t="str">
        <f t="shared" si="15"/>
        <v/>
      </c>
      <c r="BL185" s="75" t="str">
        <f>TRIM(IF('3. Förpackningsdata'!V185="","",'3. Förpackningsdata'!V185))</f>
        <v/>
      </c>
    </row>
    <row r="186" spans="1:64" ht="15" x14ac:dyDescent="0.25">
      <c r="A186" s="73">
        <v>182</v>
      </c>
      <c r="B186" s="73" t="str">
        <f>'APH Kategorichef'!H186</f>
        <v>Välj…</v>
      </c>
      <c r="C186" s="73" t="str">
        <f>'APH Kategorichef'!J186</f>
        <v>Välj…</v>
      </c>
      <c r="D186" s="471">
        <f>'APH Kategorichef'!D186</f>
        <v>0</v>
      </c>
      <c r="E186" s="68" t="s">
        <v>184</v>
      </c>
      <c r="F186" s="68"/>
      <c r="G186" s="69">
        <v>1</v>
      </c>
      <c r="H186" s="581">
        <f>IF('APH Kategorichef'!J186=Tabeller!$AH$4,'3. Förpackningsdata'!F186,0)</f>
        <v>0</v>
      </c>
      <c r="I186" s="581">
        <f>'1. Artikeldata Grund'!K186</f>
        <v>0</v>
      </c>
      <c r="J186" s="581">
        <f>'1. Artikeldata Grund'!M186</f>
        <v>0</v>
      </c>
      <c r="K186" s="581">
        <f>'1. Artikeldata Grund'!L186</f>
        <v>0</v>
      </c>
      <c r="L186" s="81"/>
      <c r="M186" s="68" t="s">
        <v>186</v>
      </c>
      <c r="N186" s="69" t="str">
        <f>IF('APH Kategorichef'!W186="","",'APH Kategorichef'!W186)</f>
        <v/>
      </c>
      <c r="O186" s="70" t="s">
        <v>185</v>
      </c>
      <c r="P186" s="473" t="str">
        <f>TRIM('1. Artikeldata Grund'!D186)</f>
        <v/>
      </c>
      <c r="Q186" s="472" t="str">
        <f>IF(S186="","",IF('3. Förpackningsdata'!H186="","",'3. Förpackningsdata'!H186))</f>
        <v/>
      </c>
      <c r="R186" s="35"/>
      <c r="S186" s="28" t="str">
        <f>IF('3. Förpackningsdata'!I186="","",'3. Förpackningsdata'!I186)</f>
        <v/>
      </c>
      <c r="T186" s="26"/>
      <c r="U186" s="26"/>
      <c r="V186" s="26"/>
      <c r="W186" s="26"/>
      <c r="X186" s="26"/>
      <c r="Y186" s="364" t="str" cm="1">
        <f t="array" ref="Y186">IF(AC186&lt;&gt;Tabeller!$AI$4,_xlfn.IFS(Q186=Tabeller!$AI$3,"",Q186=Tabeller!$AL$4,"C",Q186=Tabeller!$AL$5,"L",Q186=Tabeller!$AL$6,"P",Q186="",""),"1")</f>
        <v/>
      </c>
      <c r="Z186" s="29"/>
      <c r="AA186" s="362" t="str">
        <f t="shared" si="12"/>
        <v/>
      </c>
      <c r="AB186" s="31" t="str">
        <f>TRIM(IF('3. Förpackningsdata'!J186="","",'3. Förpackningsdata'!J186))</f>
        <v/>
      </c>
      <c r="AC186" s="77" t="str">
        <f>IF(AE186="","",IF('3. Förpackningsdata'!L186="","",'3. Förpackningsdata'!L186))</f>
        <v/>
      </c>
      <c r="AD186" s="71"/>
      <c r="AE186" s="69" t="str">
        <f>IF('3. Förpackningsdata'!M186="","",'3. Förpackningsdata'!M186)</f>
        <v/>
      </c>
      <c r="AF186" s="81"/>
      <c r="AG186" s="81"/>
      <c r="AH186" s="81"/>
      <c r="AI186" s="81"/>
      <c r="AJ186" s="81"/>
      <c r="AK186" s="364" t="str" cm="1">
        <f t="array" ref="AK186">_xlfn.IFS(AC186=Tabeller!$AI$4,"C",AC186=Tabeller!$AI$5,"L",AC186=Tabeller!$AI$6,"P",AC186="","")</f>
        <v/>
      </c>
      <c r="AL186" s="71"/>
      <c r="AM186" s="363" t="str">
        <f t="shared" si="13"/>
        <v/>
      </c>
      <c r="AN186" s="473" t="str">
        <f>TRIM(IF('3. Förpackningsdata'!N186="","",'3. Förpackningsdata'!N186))</f>
        <v/>
      </c>
      <c r="AO186" s="78" t="str">
        <f>IF(AQ186="","",IF('3. Förpackningsdata'!P186="","",'3. Förpackningsdata'!P186))</f>
        <v/>
      </c>
      <c r="AP186" s="29"/>
      <c r="AQ186" s="28" t="str">
        <f>IF('3. Förpackningsdata'!Q186="","",'3. Förpackningsdata'!Q186)</f>
        <v/>
      </c>
      <c r="AR186" s="26"/>
      <c r="AS186" s="26"/>
      <c r="AT186" s="26"/>
      <c r="AU186" s="26"/>
      <c r="AV186" s="26"/>
      <c r="AW186" s="364" t="str" cm="1">
        <f t="array" ref="AW186">_xlfn.IFS(AO186=Tabeller!$AJ$5,"P",AO186=Tabeller!$AJ$4,"L",AO186="","")</f>
        <v/>
      </c>
      <c r="AX186" s="29"/>
      <c r="AY186" s="362" t="str">
        <f t="shared" si="14"/>
        <v/>
      </c>
      <c r="AZ186" s="31" t="str">
        <f>TRIM(IF('3. Förpackningsdata'!R186="","",'3. Förpackningsdata'!R186))</f>
        <v/>
      </c>
      <c r="BA186" s="79" t="str">
        <f>IF(BC186="","",IF('3. Förpackningsdata'!T186="","",'3. Förpackningsdata'!T186))</f>
        <v/>
      </c>
      <c r="BB186" s="87"/>
      <c r="BC186" s="71" t="str">
        <f>IF('3. Förpackningsdata'!U186="","",'3. Förpackningsdata'!U186)</f>
        <v/>
      </c>
      <c r="BD186" s="87"/>
      <c r="BE186" s="87"/>
      <c r="BF186" s="87"/>
      <c r="BG186" s="87"/>
      <c r="BH186" s="87"/>
      <c r="BI186" s="148" t="str" cm="1">
        <f t="array" ref="BI186">_xlfn.IFS(BA186=Tabeller!$AJ$5,"P",BA186=Tabeller!$AJ$4,"L",BA186="","")</f>
        <v/>
      </c>
      <c r="BJ186" s="87"/>
      <c r="BK186" s="194" t="str">
        <f t="shared" si="15"/>
        <v/>
      </c>
      <c r="BL186" s="75" t="str">
        <f>TRIM(IF('3. Förpackningsdata'!V186="","",'3. Förpackningsdata'!V186))</f>
        <v/>
      </c>
    </row>
    <row r="187" spans="1:64" ht="15" x14ac:dyDescent="0.25">
      <c r="A187" s="73">
        <v>183</v>
      </c>
      <c r="B187" s="73" t="str">
        <f>'APH Kategorichef'!H187</f>
        <v>Välj…</v>
      </c>
      <c r="C187" s="73" t="str">
        <f>'APH Kategorichef'!J187</f>
        <v>Välj…</v>
      </c>
      <c r="D187" s="471">
        <f>'APH Kategorichef'!D187</f>
        <v>0</v>
      </c>
      <c r="E187" s="68" t="s">
        <v>184</v>
      </c>
      <c r="F187" s="68"/>
      <c r="G187" s="69">
        <v>1</v>
      </c>
      <c r="H187" s="581">
        <f>IF('APH Kategorichef'!J187=Tabeller!$AH$4,'3. Förpackningsdata'!F187,0)</f>
        <v>0</v>
      </c>
      <c r="I187" s="581">
        <f>'1. Artikeldata Grund'!K187</f>
        <v>0</v>
      </c>
      <c r="J187" s="581">
        <f>'1. Artikeldata Grund'!M187</f>
        <v>0</v>
      </c>
      <c r="K187" s="581">
        <f>'1. Artikeldata Grund'!L187</f>
        <v>0</v>
      </c>
      <c r="L187" s="81"/>
      <c r="M187" s="68" t="s">
        <v>186</v>
      </c>
      <c r="N187" s="69" t="str">
        <f>IF('APH Kategorichef'!W187="","",'APH Kategorichef'!W187)</f>
        <v/>
      </c>
      <c r="O187" s="70" t="s">
        <v>185</v>
      </c>
      <c r="P187" s="473" t="str">
        <f>TRIM('1. Artikeldata Grund'!D187)</f>
        <v/>
      </c>
      <c r="Q187" s="472" t="str">
        <f>IF(S187="","",IF('3. Förpackningsdata'!H187="","",'3. Förpackningsdata'!H187))</f>
        <v/>
      </c>
      <c r="R187" s="35"/>
      <c r="S187" s="28" t="str">
        <f>IF('3. Förpackningsdata'!I187="","",'3. Förpackningsdata'!I187)</f>
        <v/>
      </c>
      <c r="T187" s="26"/>
      <c r="U187" s="26"/>
      <c r="V187" s="26"/>
      <c r="W187" s="26"/>
      <c r="X187" s="26"/>
      <c r="Y187" s="364" t="str" cm="1">
        <f t="array" ref="Y187">IF(AC187&lt;&gt;Tabeller!$AI$4,_xlfn.IFS(Q187=Tabeller!$AI$3,"",Q187=Tabeller!$AL$4,"C",Q187=Tabeller!$AL$5,"L",Q187=Tabeller!$AL$6,"P",Q187="",""),"1")</f>
        <v/>
      </c>
      <c r="Z187" s="29"/>
      <c r="AA187" s="362" t="str">
        <f t="shared" si="12"/>
        <v/>
      </c>
      <c r="AB187" s="31" t="str">
        <f>TRIM(IF('3. Förpackningsdata'!J187="","",'3. Förpackningsdata'!J187))</f>
        <v/>
      </c>
      <c r="AC187" s="77" t="str">
        <f>IF(AE187="","",IF('3. Förpackningsdata'!L187="","",'3. Förpackningsdata'!L187))</f>
        <v/>
      </c>
      <c r="AD187" s="71"/>
      <c r="AE187" s="69" t="str">
        <f>IF('3. Förpackningsdata'!M187="","",'3. Förpackningsdata'!M187)</f>
        <v/>
      </c>
      <c r="AF187" s="81"/>
      <c r="AG187" s="81"/>
      <c r="AH187" s="81"/>
      <c r="AI187" s="81"/>
      <c r="AJ187" s="81"/>
      <c r="AK187" s="364" t="str" cm="1">
        <f t="array" ref="AK187">_xlfn.IFS(AC187=Tabeller!$AI$4,"C",AC187=Tabeller!$AI$5,"L",AC187=Tabeller!$AI$6,"P",AC187="","")</f>
        <v/>
      </c>
      <c r="AL187" s="71"/>
      <c r="AM187" s="363" t="str">
        <f t="shared" si="13"/>
        <v/>
      </c>
      <c r="AN187" s="473" t="str">
        <f>TRIM(IF('3. Förpackningsdata'!N187="","",'3. Förpackningsdata'!N187))</f>
        <v/>
      </c>
      <c r="AO187" s="78" t="str">
        <f>IF(AQ187="","",IF('3. Förpackningsdata'!P187="","",'3. Förpackningsdata'!P187))</f>
        <v/>
      </c>
      <c r="AP187" s="29"/>
      <c r="AQ187" s="28" t="str">
        <f>IF('3. Förpackningsdata'!Q187="","",'3. Förpackningsdata'!Q187)</f>
        <v/>
      </c>
      <c r="AR187" s="26"/>
      <c r="AS187" s="26"/>
      <c r="AT187" s="26"/>
      <c r="AU187" s="26"/>
      <c r="AV187" s="26"/>
      <c r="AW187" s="364" t="str" cm="1">
        <f t="array" ref="AW187">_xlfn.IFS(AO187=Tabeller!$AJ$5,"P",AO187=Tabeller!$AJ$4,"L",AO187="","")</f>
        <v/>
      </c>
      <c r="AX187" s="29"/>
      <c r="AY187" s="362" t="str">
        <f t="shared" si="14"/>
        <v/>
      </c>
      <c r="AZ187" s="31" t="str">
        <f>TRIM(IF('3. Förpackningsdata'!R187="","",'3. Förpackningsdata'!R187))</f>
        <v/>
      </c>
      <c r="BA187" s="79" t="str">
        <f>IF(BC187="","",IF('3. Förpackningsdata'!T187="","",'3. Förpackningsdata'!T187))</f>
        <v/>
      </c>
      <c r="BB187" s="87"/>
      <c r="BC187" s="71" t="str">
        <f>IF('3. Förpackningsdata'!U187="","",'3. Förpackningsdata'!U187)</f>
        <v/>
      </c>
      <c r="BD187" s="87"/>
      <c r="BE187" s="87"/>
      <c r="BF187" s="87"/>
      <c r="BG187" s="87"/>
      <c r="BH187" s="87"/>
      <c r="BI187" s="148" t="str" cm="1">
        <f t="array" ref="BI187">_xlfn.IFS(BA187=Tabeller!$AJ$5,"P",BA187=Tabeller!$AJ$4,"L",BA187="","")</f>
        <v/>
      </c>
      <c r="BJ187" s="87"/>
      <c r="BK187" s="194" t="str">
        <f t="shared" si="15"/>
        <v/>
      </c>
      <c r="BL187" s="75" t="str">
        <f>TRIM(IF('3. Förpackningsdata'!V187="","",'3. Förpackningsdata'!V187))</f>
        <v/>
      </c>
    </row>
    <row r="188" spans="1:64" ht="15" x14ac:dyDescent="0.25">
      <c r="A188" s="73">
        <v>184</v>
      </c>
      <c r="B188" s="73" t="str">
        <f>'APH Kategorichef'!H188</f>
        <v>Välj…</v>
      </c>
      <c r="C188" s="73" t="str">
        <f>'APH Kategorichef'!J188</f>
        <v>Välj…</v>
      </c>
      <c r="D188" s="471">
        <f>'APH Kategorichef'!D188</f>
        <v>0</v>
      </c>
      <c r="E188" s="68" t="s">
        <v>184</v>
      </c>
      <c r="F188" s="68"/>
      <c r="G188" s="69">
        <v>1</v>
      </c>
      <c r="H188" s="581">
        <f>IF('APH Kategorichef'!J188=Tabeller!$AH$4,'3. Förpackningsdata'!F188,0)</f>
        <v>0</v>
      </c>
      <c r="I188" s="581">
        <f>'1. Artikeldata Grund'!K188</f>
        <v>0</v>
      </c>
      <c r="J188" s="581">
        <f>'1. Artikeldata Grund'!M188</f>
        <v>0</v>
      </c>
      <c r="K188" s="581">
        <f>'1. Artikeldata Grund'!L188</f>
        <v>0</v>
      </c>
      <c r="L188" s="81"/>
      <c r="M188" s="68" t="s">
        <v>186</v>
      </c>
      <c r="N188" s="69" t="str">
        <f>IF('APH Kategorichef'!W188="","",'APH Kategorichef'!W188)</f>
        <v/>
      </c>
      <c r="O188" s="70" t="s">
        <v>185</v>
      </c>
      <c r="P188" s="473" t="str">
        <f>TRIM('1. Artikeldata Grund'!D188)</f>
        <v/>
      </c>
      <c r="Q188" s="472" t="str">
        <f>IF(S188="","",IF('3. Förpackningsdata'!H188="","",'3. Förpackningsdata'!H188))</f>
        <v/>
      </c>
      <c r="R188" s="35"/>
      <c r="S188" s="28" t="str">
        <f>IF('3. Förpackningsdata'!I188="","",'3. Förpackningsdata'!I188)</f>
        <v/>
      </c>
      <c r="T188" s="26"/>
      <c r="U188" s="26"/>
      <c r="V188" s="26"/>
      <c r="W188" s="26"/>
      <c r="X188" s="26"/>
      <c r="Y188" s="364" t="str" cm="1">
        <f t="array" ref="Y188">IF(AC188&lt;&gt;Tabeller!$AI$4,_xlfn.IFS(Q188=Tabeller!$AI$3,"",Q188=Tabeller!$AL$4,"C",Q188=Tabeller!$AL$5,"L",Q188=Tabeller!$AL$6,"P",Q188="",""),"1")</f>
        <v/>
      </c>
      <c r="Z188" s="29"/>
      <c r="AA188" s="362" t="str">
        <f t="shared" si="12"/>
        <v/>
      </c>
      <c r="AB188" s="31" t="str">
        <f>TRIM(IF('3. Förpackningsdata'!J188="","",'3. Förpackningsdata'!J188))</f>
        <v/>
      </c>
      <c r="AC188" s="77" t="str">
        <f>IF(AE188="","",IF('3. Förpackningsdata'!L188="","",'3. Förpackningsdata'!L188))</f>
        <v/>
      </c>
      <c r="AD188" s="71"/>
      <c r="AE188" s="69" t="str">
        <f>IF('3. Förpackningsdata'!M188="","",'3. Förpackningsdata'!M188)</f>
        <v/>
      </c>
      <c r="AF188" s="81"/>
      <c r="AG188" s="81"/>
      <c r="AH188" s="81"/>
      <c r="AI188" s="81"/>
      <c r="AJ188" s="81"/>
      <c r="AK188" s="364" t="str" cm="1">
        <f t="array" ref="AK188">_xlfn.IFS(AC188=Tabeller!$AI$4,"C",AC188=Tabeller!$AI$5,"L",AC188=Tabeller!$AI$6,"P",AC188="","")</f>
        <v/>
      </c>
      <c r="AL188" s="71"/>
      <c r="AM188" s="363" t="str">
        <f t="shared" si="13"/>
        <v/>
      </c>
      <c r="AN188" s="473" t="str">
        <f>TRIM(IF('3. Förpackningsdata'!N188="","",'3. Förpackningsdata'!N188))</f>
        <v/>
      </c>
      <c r="AO188" s="78" t="str">
        <f>IF(AQ188="","",IF('3. Förpackningsdata'!P188="","",'3. Förpackningsdata'!P188))</f>
        <v/>
      </c>
      <c r="AP188" s="29"/>
      <c r="AQ188" s="28" t="str">
        <f>IF('3. Förpackningsdata'!Q188="","",'3. Förpackningsdata'!Q188)</f>
        <v/>
      </c>
      <c r="AR188" s="26"/>
      <c r="AS188" s="26"/>
      <c r="AT188" s="26"/>
      <c r="AU188" s="26"/>
      <c r="AV188" s="26"/>
      <c r="AW188" s="364" t="str" cm="1">
        <f t="array" ref="AW188">_xlfn.IFS(AO188=Tabeller!$AJ$5,"P",AO188=Tabeller!$AJ$4,"L",AO188="","")</f>
        <v/>
      </c>
      <c r="AX188" s="29"/>
      <c r="AY188" s="362" t="str">
        <f t="shared" si="14"/>
        <v/>
      </c>
      <c r="AZ188" s="31" t="str">
        <f>TRIM(IF('3. Förpackningsdata'!R188="","",'3. Förpackningsdata'!R188))</f>
        <v/>
      </c>
      <c r="BA188" s="79" t="str">
        <f>IF(BC188="","",IF('3. Förpackningsdata'!T188="","",'3. Förpackningsdata'!T188))</f>
        <v/>
      </c>
      <c r="BB188" s="87"/>
      <c r="BC188" s="71" t="str">
        <f>IF('3. Förpackningsdata'!U188="","",'3. Förpackningsdata'!U188)</f>
        <v/>
      </c>
      <c r="BD188" s="87"/>
      <c r="BE188" s="87"/>
      <c r="BF188" s="87"/>
      <c r="BG188" s="87"/>
      <c r="BH188" s="87"/>
      <c r="BI188" s="148" t="str" cm="1">
        <f t="array" ref="BI188">_xlfn.IFS(BA188=Tabeller!$AJ$5,"P",BA188=Tabeller!$AJ$4,"L",BA188="","")</f>
        <v/>
      </c>
      <c r="BJ188" s="87"/>
      <c r="BK188" s="194" t="str">
        <f t="shared" si="15"/>
        <v/>
      </c>
      <c r="BL188" s="75" t="str">
        <f>TRIM(IF('3. Förpackningsdata'!V188="","",'3. Förpackningsdata'!V188))</f>
        <v/>
      </c>
    </row>
    <row r="189" spans="1:64" ht="15" x14ac:dyDescent="0.25">
      <c r="A189" s="73">
        <v>185</v>
      </c>
      <c r="B189" s="73" t="str">
        <f>'APH Kategorichef'!H189</f>
        <v>Välj…</v>
      </c>
      <c r="C189" s="73" t="str">
        <f>'APH Kategorichef'!J189</f>
        <v>Välj…</v>
      </c>
      <c r="D189" s="471">
        <f>'APH Kategorichef'!D189</f>
        <v>0</v>
      </c>
      <c r="E189" s="68" t="s">
        <v>184</v>
      </c>
      <c r="F189" s="68"/>
      <c r="G189" s="69">
        <v>1</v>
      </c>
      <c r="H189" s="581">
        <f>IF('APH Kategorichef'!J189=Tabeller!$AH$4,'3. Förpackningsdata'!F189,0)</f>
        <v>0</v>
      </c>
      <c r="I189" s="581">
        <f>'1. Artikeldata Grund'!K189</f>
        <v>0</v>
      </c>
      <c r="J189" s="581">
        <f>'1. Artikeldata Grund'!M189</f>
        <v>0</v>
      </c>
      <c r="K189" s="581">
        <f>'1. Artikeldata Grund'!L189</f>
        <v>0</v>
      </c>
      <c r="L189" s="81"/>
      <c r="M189" s="68" t="s">
        <v>186</v>
      </c>
      <c r="N189" s="69" t="str">
        <f>IF('APH Kategorichef'!W189="","",'APH Kategorichef'!W189)</f>
        <v/>
      </c>
      <c r="O189" s="70" t="s">
        <v>185</v>
      </c>
      <c r="P189" s="473" t="str">
        <f>TRIM('1. Artikeldata Grund'!D189)</f>
        <v/>
      </c>
      <c r="Q189" s="472" t="str">
        <f>IF(S189="","",IF('3. Förpackningsdata'!H189="","",'3. Förpackningsdata'!H189))</f>
        <v/>
      </c>
      <c r="R189" s="35"/>
      <c r="S189" s="28" t="str">
        <f>IF('3. Förpackningsdata'!I189="","",'3. Förpackningsdata'!I189)</f>
        <v/>
      </c>
      <c r="T189" s="26"/>
      <c r="U189" s="26"/>
      <c r="V189" s="26"/>
      <c r="W189" s="26"/>
      <c r="X189" s="26"/>
      <c r="Y189" s="364" t="str" cm="1">
        <f t="array" ref="Y189">IF(AC189&lt;&gt;Tabeller!$AI$4,_xlfn.IFS(Q189=Tabeller!$AI$3,"",Q189=Tabeller!$AL$4,"C",Q189=Tabeller!$AL$5,"L",Q189=Tabeller!$AL$6,"P",Q189="",""),"1")</f>
        <v/>
      </c>
      <c r="Z189" s="29"/>
      <c r="AA189" s="362" t="str">
        <f t="shared" si="12"/>
        <v/>
      </c>
      <c r="AB189" s="31" t="str">
        <f>TRIM(IF('3. Förpackningsdata'!J189="","",'3. Förpackningsdata'!J189))</f>
        <v/>
      </c>
      <c r="AC189" s="77" t="str">
        <f>IF(AE189="","",IF('3. Förpackningsdata'!L189="","",'3. Förpackningsdata'!L189))</f>
        <v/>
      </c>
      <c r="AD189" s="71"/>
      <c r="AE189" s="69" t="str">
        <f>IF('3. Förpackningsdata'!M189="","",'3. Förpackningsdata'!M189)</f>
        <v/>
      </c>
      <c r="AF189" s="81"/>
      <c r="AG189" s="81"/>
      <c r="AH189" s="81"/>
      <c r="AI189" s="81"/>
      <c r="AJ189" s="81"/>
      <c r="AK189" s="364" t="str" cm="1">
        <f t="array" ref="AK189">_xlfn.IFS(AC189=Tabeller!$AI$4,"C",AC189=Tabeller!$AI$5,"L",AC189=Tabeller!$AI$6,"P",AC189="","")</f>
        <v/>
      </c>
      <c r="AL189" s="71"/>
      <c r="AM189" s="363" t="str">
        <f t="shared" si="13"/>
        <v/>
      </c>
      <c r="AN189" s="473" t="str">
        <f>TRIM(IF('3. Förpackningsdata'!N189="","",'3. Förpackningsdata'!N189))</f>
        <v/>
      </c>
      <c r="AO189" s="78" t="str">
        <f>IF(AQ189="","",IF('3. Förpackningsdata'!P189="","",'3. Förpackningsdata'!P189))</f>
        <v/>
      </c>
      <c r="AP189" s="29"/>
      <c r="AQ189" s="28" t="str">
        <f>IF('3. Förpackningsdata'!Q189="","",'3. Förpackningsdata'!Q189)</f>
        <v/>
      </c>
      <c r="AR189" s="26"/>
      <c r="AS189" s="26"/>
      <c r="AT189" s="26"/>
      <c r="AU189" s="26"/>
      <c r="AV189" s="26"/>
      <c r="AW189" s="364" t="str" cm="1">
        <f t="array" ref="AW189">_xlfn.IFS(AO189=Tabeller!$AJ$5,"P",AO189=Tabeller!$AJ$4,"L",AO189="","")</f>
        <v/>
      </c>
      <c r="AX189" s="29"/>
      <c r="AY189" s="362" t="str">
        <f t="shared" si="14"/>
        <v/>
      </c>
      <c r="AZ189" s="31" t="str">
        <f>TRIM(IF('3. Förpackningsdata'!R189="","",'3. Förpackningsdata'!R189))</f>
        <v/>
      </c>
      <c r="BA189" s="79" t="str">
        <f>IF(BC189="","",IF('3. Förpackningsdata'!T189="","",'3. Förpackningsdata'!T189))</f>
        <v/>
      </c>
      <c r="BB189" s="87"/>
      <c r="BC189" s="71" t="str">
        <f>IF('3. Förpackningsdata'!U189="","",'3. Förpackningsdata'!U189)</f>
        <v/>
      </c>
      <c r="BD189" s="87"/>
      <c r="BE189" s="87"/>
      <c r="BF189" s="87"/>
      <c r="BG189" s="87"/>
      <c r="BH189" s="87"/>
      <c r="BI189" s="148" t="str" cm="1">
        <f t="array" ref="BI189">_xlfn.IFS(BA189=Tabeller!$AJ$5,"P",BA189=Tabeller!$AJ$4,"L",BA189="","")</f>
        <v/>
      </c>
      <c r="BJ189" s="87"/>
      <c r="BK189" s="194" t="str">
        <f t="shared" si="15"/>
        <v/>
      </c>
      <c r="BL189" s="75" t="str">
        <f>TRIM(IF('3. Förpackningsdata'!V189="","",'3. Förpackningsdata'!V189))</f>
        <v/>
      </c>
    </row>
    <row r="190" spans="1:64" ht="15" x14ac:dyDescent="0.25">
      <c r="A190" s="73">
        <v>186</v>
      </c>
      <c r="B190" s="73" t="str">
        <f>'APH Kategorichef'!H190</f>
        <v>Välj…</v>
      </c>
      <c r="C190" s="73" t="str">
        <f>'APH Kategorichef'!J190</f>
        <v>Välj…</v>
      </c>
      <c r="D190" s="471">
        <f>'APH Kategorichef'!D190</f>
        <v>0</v>
      </c>
      <c r="E190" s="68" t="s">
        <v>184</v>
      </c>
      <c r="F190" s="68"/>
      <c r="G190" s="69">
        <v>1</v>
      </c>
      <c r="H190" s="581">
        <f>IF('APH Kategorichef'!J190=Tabeller!$AH$4,'3. Förpackningsdata'!F190,0)</f>
        <v>0</v>
      </c>
      <c r="I190" s="581">
        <f>'1. Artikeldata Grund'!K190</f>
        <v>0</v>
      </c>
      <c r="J190" s="581">
        <f>'1. Artikeldata Grund'!M190</f>
        <v>0</v>
      </c>
      <c r="K190" s="581">
        <f>'1. Artikeldata Grund'!L190</f>
        <v>0</v>
      </c>
      <c r="L190" s="81"/>
      <c r="M190" s="68" t="s">
        <v>186</v>
      </c>
      <c r="N190" s="69" t="str">
        <f>IF('APH Kategorichef'!W190="","",'APH Kategorichef'!W190)</f>
        <v/>
      </c>
      <c r="O190" s="70" t="s">
        <v>185</v>
      </c>
      <c r="P190" s="473" t="str">
        <f>TRIM('1. Artikeldata Grund'!D190)</f>
        <v/>
      </c>
      <c r="Q190" s="472" t="str">
        <f>IF(S190="","",IF('3. Förpackningsdata'!H190="","",'3. Förpackningsdata'!H190))</f>
        <v/>
      </c>
      <c r="R190" s="35"/>
      <c r="S190" s="28" t="str">
        <f>IF('3. Förpackningsdata'!I190="","",'3. Förpackningsdata'!I190)</f>
        <v/>
      </c>
      <c r="T190" s="26"/>
      <c r="U190" s="26"/>
      <c r="V190" s="26"/>
      <c r="W190" s="26"/>
      <c r="X190" s="26"/>
      <c r="Y190" s="364" t="str" cm="1">
        <f t="array" ref="Y190">IF(AC190&lt;&gt;Tabeller!$AI$4,_xlfn.IFS(Q190=Tabeller!$AI$3,"",Q190=Tabeller!$AL$4,"C",Q190=Tabeller!$AL$5,"L",Q190=Tabeller!$AL$6,"P",Q190="",""),"1")</f>
        <v/>
      </c>
      <c r="Z190" s="29"/>
      <c r="AA190" s="362" t="str">
        <f t="shared" si="12"/>
        <v/>
      </c>
      <c r="AB190" s="31" t="str">
        <f>TRIM(IF('3. Förpackningsdata'!J190="","",'3. Förpackningsdata'!J190))</f>
        <v/>
      </c>
      <c r="AC190" s="77" t="str">
        <f>IF(AE190="","",IF('3. Förpackningsdata'!L190="","",'3. Förpackningsdata'!L190))</f>
        <v/>
      </c>
      <c r="AD190" s="71"/>
      <c r="AE190" s="69" t="str">
        <f>IF('3. Förpackningsdata'!M190="","",'3. Förpackningsdata'!M190)</f>
        <v/>
      </c>
      <c r="AF190" s="81"/>
      <c r="AG190" s="81"/>
      <c r="AH190" s="81"/>
      <c r="AI190" s="81"/>
      <c r="AJ190" s="81"/>
      <c r="AK190" s="364" t="str" cm="1">
        <f t="array" ref="AK190">_xlfn.IFS(AC190=Tabeller!$AI$4,"C",AC190=Tabeller!$AI$5,"L",AC190=Tabeller!$AI$6,"P",AC190="","")</f>
        <v/>
      </c>
      <c r="AL190" s="71"/>
      <c r="AM190" s="363" t="str">
        <f t="shared" si="13"/>
        <v/>
      </c>
      <c r="AN190" s="473" t="str">
        <f>TRIM(IF('3. Förpackningsdata'!N190="","",'3. Förpackningsdata'!N190))</f>
        <v/>
      </c>
      <c r="AO190" s="78" t="str">
        <f>IF(AQ190="","",IF('3. Förpackningsdata'!P190="","",'3. Förpackningsdata'!P190))</f>
        <v/>
      </c>
      <c r="AP190" s="29"/>
      <c r="AQ190" s="28" t="str">
        <f>IF('3. Förpackningsdata'!Q190="","",'3. Förpackningsdata'!Q190)</f>
        <v/>
      </c>
      <c r="AR190" s="26"/>
      <c r="AS190" s="26"/>
      <c r="AT190" s="26"/>
      <c r="AU190" s="26"/>
      <c r="AV190" s="26"/>
      <c r="AW190" s="364" t="str" cm="1">
        <f t="array" ref="AW190">_xlfn.IFS(AO190=Tabeller!$AJ$5,"P",AO190=Tabeller!$AJ$4,"L",AO190="","")</f>
        <v/>
      </c>
      <c r="AX190" s="29"/>
      <c r="AY190" s="362" t="str">
        <f t="shared" si="14"/>
        <v/>
      </c>
      <c r="AZ190" s="31" t="str">
        <f>TRIM(IF('3. Förpackningsdata'!R190="","",'3. Förpackningsdata'!R190))</f>
        <v/>
      </c>
      <c r="BA190" s="79" t="str">
        <f>IF(BC190="","",IF('3. Förpackningsdata'!T190="","",'3. Förpackningsdata'!T190))</f>
        <v/>
      </c>
      <c r="BB190" s="87"/>
      <c r="BC190" s="71" t="str">
        <f>IF('3. Förpackningsdata'!U190="","",'3. Förpackningsdata'!U190)</f>
        <v/>
      </c>
      <c r="BD190" s="87"/>
      <c r="BE190" s="87"/>
      <c r="BF190" s="87"/>
      <c r="BG190" s="87"/>
      <c r="BH190" s="87"/>
      <c r="BI190" s="148" t="str" cm="1">
        <f t="array" ref="BI190">_xlfn.IFS(BA190=Tabeller!$AJ$5,"P",BA190=Tabeller!$AJ$4,"L",BA190="","")</f>
        <v/>
      </c>
      <c r="BJ190" s="87"/>
      <c r="BK190" s="194" t="str">
        <f t="shared" si="15"/>
        <v/>
      </c>
      <c r="BL190" s="75" t="str">
        <f>TRIM(IF('3. Förpackningsdata'!V190="","",'3. Förpackningsdata'!V190))</f>
        <v/>
      </c>
    </row>
    <row r="191" spans="1:64" ht="15" x14ac:dyDescent="0.25">
      <c r="A191" s="73">
        <v>187</v>
      </c>
      <c r="B191" s="73" t="str">
        <f>'APH Kategorichef'!H191</f>
        <v>Välj…</v>
      </c>
      <c r="C191" s="73" t="str">
        <f>'APH Kategorichef'!J191</f>
        <v>Välj…</v>
      </c>
      <c r="D191" s="471">
        <f>'APH Kategorichef'!D191</f>
        <v>0</v>
      </c>
      <c r="E191" s="68" t="s">
        <v>184</v>
      </c>
      <c r="F191" s="68"/>
      <c r="G191" s="69">
        <v>1</v>
      </c>
      <c r="H191" s="581">
        <f>IF('APH Kategorichef'!J191=Tabeller!$AH$4,'3. Förpackningsdata'!F191,0)</f>
        <v>0</v>
      </c>
      <c r="I191" s="581">
        <f>'1. Artikeldata Grund'!K191</f>
        <v>0</v>
      </c>
      <c r="J191" s="581">
        <f>'1. Artikeldata Grund'!M191</f>
        <v>0</v>
      </c>
      <c r="K191" s="581">
        <f>'1. Artikeldata Grund'!L191</f>
        <v>0</v>
      </c>
      <c r="L191" s="81"/>
      <c r="M191" s="68" t="s">
        <v>186</v>
      </c>
      <c r="N191" s="69" t="str">
        <f>IF('APH Kategorichef'!W191="","",'APH Kategorichef'!W191)</f>
        <v/>
      </c>
      <c r="O191" s="70" t="s">
        <v>185</v>
      </c>
      <c r="P191" s="473" t="str">
        <f>TRIM('1. Artikeldata Grund'!D191)</f>
        <v/>
      </c>
      <c r="Q191" s="472" t="str">
        <f>IF(S191="","",IF('3. Förpackningsdata'!H191="","",'3. Förpackningsdata'!H191))</f>
        <v/>
      </c>
      <c r="R191" s="35"/>
      <c r="S191" s="28" t="str">
        <f>IF('3. Förpackningsdata'!I191="","",'3. Förpackningsdata'!I191)</f>
        <v/>
      </c>
      <c r="T191" s="26"/>
      <c r="U191" s="26"/>
      <c r="V191" s="26"/>
      <c r="W191" s="26"/>
      <c r="X191" s="26"/>
      <c r="Y191" s="364" t="str" cm="1">
        <f t="array" ref="Y191">IF(AC191&lt;&gt;Tabeller!$AI$4,_xlfn.IFS(Q191=Tabeller!$AI$3,"",Q191=Tabeller!$AL$4,"C",Q191=Tabeller!$AL$5,"L",Q191=Tabeller!$AL$6,"P",Q191="",""),"1")</f>
        <v/>
      </c>
      <c r="Z191" s="29"/>
      <c r="AA191" s="362" t="str">
        <f t="shared" si="12"/>
        <v/>
      </c>
      <c r="AB191" s="31" t="str">
        <f>TRIM(IF('3. Förpackningsdata'!J191="","",'3. Förpackningsdata'!J191))</f>
        <v/>
      </c>
      <c r="AC191" s="77" t="str">
        <f>IF(AE191="","",IF('3. Förpackningsdata'!L191="","",'3. Förpackningsdata'!L191))</f>
        <v/>
      </c>
      <c r="AD191" s="71"/>
      <c r="AE191" s="69" t="str">
        <f>IF('3. Förpackningsdata'!M191="","",'3. Förpackningsdata'!M191)</f>
        <v/>
      </c>
      <c r="AF191" s="81"/>
      <c r="AG191" s="81"/>
      <c r="AH191" s="81"/>
      <c r="AI191" s="81"/>
      <c r="AJ191" s="81"/>
      <c r="AK191" s="364" t="str" cm="1">
        <f t="array" ref="AK191">_xlfn.IFS(AC191=Tabeller!$AI$4,"C",AC191=Tabeller!$AI$5,"L",AC191=Tabeller!$AI$6,"P",AC191="","")</f>
        <v/>
      </c>
      <c r="AL191" s="71"/>
      <c r="AM191" s="363" t="str">
        <f t="shared" si="13"/>
        <v/>
      </c>
      <c r="AN191" s="473" t="str">
        <f>TRIM(IF('3. Förpackningsdata'!N191="","",'3. Förpackningsdata'!N191))</f>
        <v/>
      </c>
      <c r="AO191" s="78" t="str">
        <f>IF(AQ191="","",IF('3. Förpackningsdata'!P191="","",'3. Förpackningsdata'!P191))</f>
        <v/>
      </c>
      <c r="AP191" s="29"/>
      <c r="AQ191" s="28" t="str">
        <f>IF('3. Förpackningsdata'!Q191="","",'3. Förpackningsdata'!Q191)</f>
        <v/>
      </c>
      <c r="AR191" s="26"/>
      <c r="AS191" s="26"/>
      <c r="AT191" s="26"/>
      <c r="AU191" s="26"/>
      <c r="AV191" s="26"/>
      <c r="AW191" s="364" t="str" cm="1">
        <f t="array" ref="AW191">_xlfn.IFS(AO191=Tabeller!$AJ$5,"P",AO191=Tabeller!$AJ$4,"L",AO191="","")</f>
        <v/>
      </c>
      <c r="AX191" s="29"/>
      <c r="AY191" s="362" t="str">
        <f t="shared" si="14"/>
        <v/>
      </c>
      <c r="AZ191" s="31" t="str">
        <f>TRIM(IF('3. Förpackningsdata'!R191="","",'3. Förpackningsdata'!R191))</f>
        <v/>
      </c>
      <c r="BA191" s="79" t="str">
        <f>IF(BC191="","",IF('3. Förpackningsdata'!T191="","",'3. Förpackningsdata'!T191))</f>
        <v/>
      </c>
      <c r="BB191" s="87"/>
      <c r="BC191" s="71" t="str">
        <f>IF('3. Förpackningsdata'!U191="","",'3. Förpackningsdata'!U191)</f>
        <v/>
      </c>
      <c r="BD191" s="87"/>
      <c r="BE191" s="87"/>
      <c r="BF191" s="87"/>
      <c r="BG191" s="87"/>
      <c r="BH191" s="87"/>
      <c r="BI191" s="148" t="str" cm="1">
        <f t="array" ref="BI191">_xlfn.IFS(BA191=Tabeller!$AJ$5,"P",BA191=Tabeller!$AJ$4,"L",BA191="","")</f>
        <v/>
      </c>
      <c r="BJ191" s="87"/>
      <c r="BK191" s="194" t="str">
        <f t="shared" si="15"/>
        <v/>
      </c>
      <c r="BL191" s="75" t="str">
        <f>TRIM(IF('3. Förpackningsdata'!V191="","",'3. Förpackningsdata'!V191))</f>
        <v/>
      </c>
    </row>
    <row r="192" spans="1:64" ht="15" x14ac:dyDescent="0.25">
      <c r="A192" s="73">
        <v>188</v>
      </c>
      <c r="B192" s="73" t="str">
        <f>'APH Kategorichef'!H192</f>
        <v>Välj…</v>
      </c>
      <c r="C192" s="73" t="str">
        <f>'APH Kategorichef'!J192</f>
        <v>Välj…</v>
      </c>
      <c r="D192" s="471">
        <f>'APH Kategorichef'!D192</f>
        <v>0</v>
      </c>
      <c r="E192" s="68" t="s">
        <v>184</v>
      </c>
      <c r="F192" s="68"/>
      <c r="G192" s="69">
        <v>1</v>
      </c>
      <c r="H192" s="581">
        <f>IF('APH Kategorichef'!J192=Tabeller!$AH$4,'3. Förpackningsdata'!F192,0)</f>
        <v>0</v>
      </c>
      <c r="I192" s="581">
        <f>'1. Artikeldata Grund'!K192</f>
        <v>0</v>
      </c>
      <c r="J192" s="581">
        <f>'1. Artikeldata Grund'!M192</f>
        <v>0</v>
      </c>
      <c r="K192" s="581">
        <f>'1. Artikeldata Grund'!L192</f>
        <v>0</v>
      </c>
      <c r="L192" s="81"/>
      <c r="M192" s="68" t="s">
        <v>186</v>
      </c>
      <c r="N192" s="69" t="str">
        <f>IF('APH Kategorichef'!W192="","",'APH Kategorichef'!W192)</f>
        <v/>
      </c>
      <c r="O192" s="70" t="s">
        <v>185</v>
      </c>
      <c r="P192" s="473" t="str">
        <f>TRIM('1. Artikeldata Grund'!D192)</f>
        <v/>
      </c>
      <c r="Q192" s="472" t="str">
        <f>IF(S192="","",IF('3. Förpackningsdata'!H192="","",'3. Förpackningsdata'!H192))</f>
        <v/>
      </c>
      <c r="R192" s="35"/>
      <c r="S192" s="28" t="str">
        <f>IF('3. Förpackningsdata'!I192="","",'3. Förpackningsdata'!I192)</f>
        <v/>
      </c>
      <c r="T192" s="26"/>
      <c r="U192" s="26"/>
      <c r="V192" s="26"/>
      <c r="W192" s="26"/>
      <c r="X192" s="26"/>
      <c r="Y192" s="364" t="str" cm="1">
        <f t="array" ref="Y192">IF(AC192&lt;&gt;Tabeller!$AI$4,_xlfn.IFS(Q192=Tabeller!$AI$3,"",Q192=Tabeller!$AL$4,"C",Q192=Tabeller!$AL$5,"L",Q192=Tabeller!$AL$6,"P",Q192="",""),"1")</f>
        <v/>
      </c>
      <c r="Z192" s="29"/>
      <c r="AA192" s="362" t="str">
        <f t="shared" si="12"/>
        <v/>
      </c>
      <c r="AB192" s="31" t="str">
        <f>TRIM(IF('3. Förpackningsdata'!J192="","",'3. Förpackningsdata'!J192))</f>
        <v/>
      </c>
      <c r="AC192" s="77" t="str">
        <f>IF(AE192="","",IF('3. Förpackningsdata'!L192="","",'3. Förpackningsdata'!L192))</f>
        <v/>
      </c>
      <c r="AD192" s="71"/>
      <c r="AE192" s="69" t="str">
        <f>IF('3. Förpackningsdata'!M192="","",'3. Förpackningsdata'!M192)</f>
        <v/>
      </c>
      <c r="AF192" s="81"/>
      <c r="AG192" s="81"/>
      <c r="AH192" s="81"/>
      <c r="AI192" s="81"/>
      <c r="AJ192" s="81"/>
      <c r="AK192" s="364" t="str" cm="1">
        <f t="array" ref="AK192">_xlfn.IFS(AC192=Tabeller!$AI$4,"C",AC192=Tabeller!$AI$5,"L",AC192=Tabeller!$AI$6,"P",AC192="","")</f>
        <v/>
      </c>
      <c r="AL192" s="71"/>
      <c r="AM192" s="363" t="str">
        <f t="shared" si="13"/>
        <v/>
      </c>
      <c r="AN192" s="473" t="str">
        <f>TRIM(IF('3. Förpackningsdata'!N192="","",'3. Förpackningsdata'!N192))</f>
        <v/>
      </c>
      <c r="AO192" s="78" t="str">
        <f>IF(AQ192="","",IF('3. Förpackningsdata'!P192="","",'3. Förpackningsdata'!P192))</f>
        <v/>
      </c>
      <c r="AP192" s="29"/>
      <c r="AQ192" s="28" t="str">
        <f>IF('3. Förpackningsdata'!Q192="","",'3. Förpackningsdata'!Q192)</f>
        <v/>
      </c>
      <c r="AR192" s="26"/>
      <c r="AS192" s="26"/>
      <c r="AT192" s="26"/>
      <c r="AU192" s="26"/>
      <c r="AV192" s="26"/>
      <c r="AW192" s="364" t="str" cm="1">
        <f t="array" ref="AW192">_xlfn.IFS(AO192=Tabeller!$AJ$5,"P",AO192=Tabeller!$AJ$4,"L",AO192="","")</f>
        <v/>
      </c>
      <c r="AX192" s="29"/>
      <c r="AY192" s="362" t="str">
        <f t="shared" si="14"/>
        <v/>
      </c>
      <c r="AZ192" s="31" t="str">
        <f>TRIM(IF('3. Förpackningsdata'!R192="","",'3. Förpackningsdata'!R192))</f>
        <v/>
      </c>
      <c r="BA192" s="79" t="str">
        <f>IF(BC192="","",IF('3. Förpackningsdata'!T192="","",'3. Förpackningsdata'!T192))</f>
        <v/>
      </c>
      <c r="BB192" s="87"/>
      <c r="BC192" s="71" t="str">
        <f>IF('3. Förpackningsdata'!U192="","",'3. Förpackningsdata'!U192)</f>
        <v/>
      </c>
      <c r="BD192" s="87"/>
      <c r="BE192" s="87"/>
      <c r="BF192" s="87"/>
      <c r="BG192" s="87"/>
      <c r="BH192" s="87"/>
      <c r="BI192" s="148" t="str" cm="1">
        <f t="array" ref="BI192">_xlfn.IFS(BA192=Tabeller!$AJ$5,"P",BA192=Tabeller!$AJ$4,"L",BA192="","")</f>
        <v/>
      </c>
      <c r="BJ192" s="87"/>
      <c r="BK192" s="194" t="str">
        <f t="shared" si="15"/>
        <v/>
      </c>
      <c r="BL192" s="75" t="str">
        <f>TRIM(IF('3. Förpackningsdata'!V192="","",'3. Förpackningsdata'!V192))</f>
        <v/>
      </c>
    </row>
    <row r="193" spans="1:64" ht="15" x14ac:dyDescent="0.25">
      <c r="A193" s="73">
        <v>189</v>
      </c>
      <c r="B193" s="73" t="str">
        <f>'APH Kategorichef'!H193</f>
        <v>Välj…</v>
      </c>
      <c r="C193" s="73" t="str">
        <f>'APH Kategorichef'!J193</f>
        <v>Välj…</v>
      </c>
      <c r="D193" s="471">
        <f>'APH Kategorichef'!D193</f>
        <v>0</v>
      </c>
      <c r="E193" s="68" t="s">
        <v>184</v>
      </c>
      <c r="F193" s="68"/>
      <c r="G193" s="69">
        <v>1</v>
      </c>
      <c r="H193" s="581">
        <f>IF('APH Kategorichef'!J193=Tabeller!$AH$4,'3. Förpackningsdata'!F193,0)</f>
        <v>0</v>
      </c>
      <c r="I193" s="581">
        <f>'1. Artikeldata Grund'!K193</f>
        <v>0</v>
      </c>
      <c r="J193" s="581">
        <f>'1. Artikeldata Grund'!M193</f>
        <v>0</v>
      </c>
      <c r="K193" s="581">
        <f>'1. Artikeldata Grund'!L193</f>
        <v>0</v>
      </c>
      <c r="L193" s="81"/>
      <c r="M193" s="68" t="s">
        <v>186</v>
      </c>
      <c r="N193" s="69" t="str">
        <f>IF('APH Kategorichef'!W193="","",'APH Kategorichef'!W193)</f>
        <v/>
      </c>
      <c r="O193" s="70" t="s">
        <v>185</v>
      </c>
      <c r="P193" s="473" t="str">
        <f>TRIM('1. Artikeldata Grund'!D193)</f>
        <v/>
      </c>
      <c r="Q193" s="472" t="str">
        <f>IF(S193="","",IF('3. Förpackningsdata'!H193="","",'3. Förpackningsdata'!H193))</f>
        <v/>
      </c>
      <c r="R193" s="35"/>
      <c r="S193" s="28" t="str">
        <f>IF('3. Förpackningsdata'!I193="","",'3. Förpackningsdata'!I193)</f>
        <v/>
      </c>
      <c r="T193" s="26"/>
      <c r="U193" s="26"/>
      <c r="V193" s="26"/>
      <c r="W193" s="26"/>
      <c r="X193" s="26"/>
      <c r="Y193" s="364" t="str" cm="1">
        <f t="array" ref="Y193">IF(AC193&lt;&gt;Tabeller!$AI$4,_xlfn.IFS(Q193=Tabeller!$AI$3,"",Q193=Tabeller!$AL$4,"C",Q193=Tabeller!$AL$5,"L",Q193=Tabeller!$AL$6,"P",Q193="",""),"1")</f>
        <v/>
      </c>
      <c r="Z193" s="29"/>
      <c r="AA193" s="362" t="str">
        <f t="shared" si="12"/>
        <v/>
      </c>
      <c r="AB193" s="31" t="str">
        <f>TRIM(IF('3. Förpackningsdata'!J193="","",'3. Förpackningsdata'!J193))</f>
        <v/>
      </c>
      <c r="AC193" s="77" t="str">
        <f>IF(AE193="","",IF('3. Förpackningsdata'!L193="","",'3. Förpackningsdata'!L193))</f>
        <v/>
      </c>
      <c r="AD193" s="71"/>
      <c r="AE193" s="69" t="str">
        <f>IF('3. Förpackningsdata'!M193="","",'3. Förpackningsdata'!M193)</f>
        <v/>
      </c>
      <c r="AF193" s="81"/>
      <c r="AG193" s="81"/>
      <c r="AH193" s="81"/>
      <c r="AI193" s="81"/>
      <c r="AJ193" s="81"/>
      <c r="AK193" s="364" t="str" cm="1">
        <f t="array" ref="AK193">_xlfn.IFS(AC193=Tabeller!$AI$4,"C",AC193=Tabeller!$AI$5,"L",AC193=Tabeller!$AI$6,"P",AC193="","")</f>
        <v/>
      </c>
      <c r="AL193" s="71"/>
      <c r="AM193" s="363" t="str">
        <f t="shared" si="13"/>
        <v/>
      </c>
      <c r="AN193" s="473" t="str">
        <f>TRIM(IF('3. Förpackningsdata'!N193="","",'3. Förpackningsdata'!N193))</f>
        <v/>
      </c>
      <c r="AO193" s="78" t="str">
        <f>IF(AQ193="","",IF('3. Förpackningsdata'!P193="","",'3. Förpackningsdata'!P193))</f>
        <v/>
      </c>
      <c r="AP193" s="29"/>
      <c r="AQ193" s="28" t="str">
        <f>IF('3. Förpackningsdata'!Q193="","",'3. Förpackningsdata'!Q193)</f>
        <v/>
      </c>
      <c r="AR193" s="26"/>
      <c r="AS193" s="26"/>
      <c r="AT193" s="26"/>
      <c r="AU193" s="26"/>
      <c r="AV193" s="26"/>
      <c r="AW193" s="364" t="str" cm="1">
        <f t="array" ref="AW193">_xlfn.IFS(AO193=Tabeller!$AJ$5,"P",AO193=Tabeller!$AJ$4,"L",AO193="","")</f>
        <v/>
      </c>
      <c r="AX193" s="29"/>
      <c r="AY193" s="362" t="str">
        <f t="shared" si="14"/>
        <v/>
      </c>
      <c r="AZ193" s="31" t="str">
        <f>TRIM(IF('3. Förpackningsdata'!R193="","",'3. Förpackningsdata'!R193))</f>
        <v/>
      </c>
      <c r="BA193" s="79" t="str">
        <f>IF(BC193="","",IF('3. Förpackningsdata'!T193="","",'3. Förpackningsdata'!T193))</f>
        <v/>
      </c>
      <c r="BB193" s="87"/>
      <c r="BC193" s="71" t="str">
        <f>IF('3. Förpackningsdata'!U193="","",'3. Förpackningsdata'!U193)</f>
        <v/>
      </c>
      <c r="BD193" s="87"/>
      <c r="BE193" s="87"/>
      <c r="BF193" s="87"/>
      <c r="BG193" s="87"/>
      <c r="BH193" s="87"/>
      <c r="BI193" s="148" t="str" cm="1">
        <f t="array" ref="BI193">_xlfn.IFS(BA193=Tabeller!$AJ$5,"P",BA193=Tabeller!$AJ$4,"L",BA193="","")</f>
        <v/>
      </c>
      <c r="BJ193" s="87"/>
      <c r="BK193" s="194" t="str">
        <f t="shared" si="15"/>
        <v/>
      </c>
      <c r="BL193" s="75" t="str">
        <f>TRIM(IF('3. Förpackningsdata'!V193="","",'3. Förpackningsdata'!V193))</f>
        <v/>
      </c>
    </row>
    <row r="194" spans="1:64" ht="15" x14ac:dyDescent="0.25">
      <c r="A194" s="73">
        <v>190</v>
      </c>
      <c r="B194" s="73" t="str">
        <f>'APH Kategorichef'!H194</f>
        <v>Välj…</v>
      </c>
      <c r="C194" s="73" t="str">
        <f>'APH Kategorichef'!J194</f>
        <v>Välj…</v>
      </c>
      <c r="D194" s="471">
        <f>'APH Kategorichef'!D194</f>
        <v>0</v>
      </c>
      <c r="E194" s="68" t="s">
        <v>184</v>
      </c>
      <c r="F194" s="68"/>
      <c r="G194" s="69">
        <v>1</v>
      </c>
      <c r="H194" s="581">
        <f>IF('APH Kategorichef'!J194=Tabeller!$AH$4,'3. Förpackningsdata'!F194,0)</f>
        <v>0</v>
      </c>
      <c r="I194" s="581">
        <f>'1. Artikeldata Grund'!K194</f>
        <v>0</v>
      </c>
      <c r="J194" s="581">
        <f>'1. Artikeldata Grund'!M194</f>
        <v>0</v>
      </c>
      <c r="K194" s="581">
        <f>'1. Artikeldata Grund'!L194</f>
        <v>0</v>
      </c>
      <c r="L194" s="81"/>
      <c r="M194" s="68" t="s">
        <v>186</v>
      </c>
      <c r="N194" s="69" t="str">
        <f>IF('APH Kategorichef'!W194="","",'APH Kategorichef'!W194)</f>
        <v/>
      </c>
      <c r="O194" s="70" t="s">
        <v>185</v>
      </c>
      <c r="P194" s="473" t="str">
        <f>TRIM('1. Artikeldata Grund'!D194)</f>
        <v/>
      </c>
      <c r="Q194" s="472" t="str">
        <f>IF(S194="","",IF('3. Förpackningsdata'!H194="","",'3. Förpackningsdata'!H194))</f>
        <v/>
      </c>
      <c r="R194" s="35"/>
      <c r="S194" s="28" t="str">
        <f>IF('3. Förpackningsdata'!I194="","",'3. Förpackningsdata'!I194)</f>
        <v/>
      </c>
      <c r="T194" s="26"/>
      <c r="U194" s="26"/>
      <c r="V194" s="26"/>
      <c r="W194" s="26"/>
      <c r="X194" s="26"/>
      <c r="Y194" s="364" t="str" cm="1">
        <f t="array" ref="Y194">IF(AC194&lt;&gt;Tabeller!$AI$4,_xlfn.IFS(Q194=Tabeller!$AI$3,"",Q194=Tabeller!$AL$4,"C",Q194=Tabeller!$AL$5,"L",Q194=Tabeller!$AL$6,"P",Q194="",""),"1")</f>
        <v/>
      </c>
      <c r="Z194" s="29"/>
      <c r="AA194" s="362" t="str">
        <f t="shared" si="12"/>
        <v/>
      </c>
      <c r="AB194" s="31" t="str">
        <f>TRIM(IF('3. Förpackningsdata'!J194="","",'3. Förpackningsdata'!J194))</f>
        <v/>
      </c>
      <c r="AC194" s="77" t="str">
        <f>IF(AE194="","",IF('3. Förpackningsdata'!L194="","",'3. Förpackningsdata'!L194))</f>
        <v/>
      </c>
      <c r="AD194" s="71"/>
      <c r="AE194" s="69" t="str">
        <f>IF('3. Förpackningsdata'!M194="","",'3. Förpackningsdata'!M194)</f>
        <v/>
      </c>
      <c r="AF194" s="81"/>
      <c r="AG194" s="81"/>
      <c r="AH194" s="81"/>
      <c r="AI194" s="81"/>
      <c r="AJ194" s="81"/>
      <c r="AK194" s="364" t="str" cm="1">
        <f t="array" ref="AK194">_xlfn.IFS(AC194=Tabeller!$AI$4,"C",AC194=Tabeller!$AI$5,"L",AC194=Tabeller!$AI$6,"P",AC194="","")</f>
        <v/>
      </c>
      <c r="AL194" s="71"/>
      <c r="AM194" s="363" t="str">
        <f t="shared" si="13"/>
        <v/>
      </c>
      <c r="AN194" s="473" t="str">
        <f>TRIM(IF('3. Förpackningsdata'!N194="","",'3. Förpackningsdata'!N194))</f>
        <v/>
      </c>
      <c r="AO194" s="78" t="str">
        <f>IF(AQ194="","",IF('3. Förpackningsdata'!P194="","",'3. Förpackningsdata'!P194))</f>
        <v/>
      </c>
      <c r="AP194" s="29"/>
      <c r="AQ194" s="28" t="str">
        <f>IF('3. Förpackningsdata'!Q194="","",'3. Förpackningsdata'!Q194)</f>
        <v/>
      </c>
      <c r="AR194" s="26"/>
      <c r="AS194" s="26"/>
      <c r="AT194" s="26"/>
      <c r="AU194" s="26"/>
      <c r="AV194" s="26"/>
      <c r="AW194" s="364" t="str" cm="1">
        <f t="array" ref="AW194">_xlfn.IFS(AO194=Tabeller!$AJ$5,"P",AO194=Tabeller!$AJ$4,"L",AO194="","")</f>
        <v/>
      </c>
      <c r="AX194" s="29"/>
      <c r="AY194" s="362" t="str">
        <f t="shared" si="14"/>
        <v/>
      </c>
      <c r="AZ194" s="31" t="str">
        <f>TRIM(IF('3. Förpackningsdata'!R194="","",'3. Förpackningsdata'!R194))</f>
        <v/>
      </c>
      <c r="BA194" s="79" t="str">
        <f>IF(BC194="","",IF('3. Förpackningsdata'!T194="","",'3. Förpackningsdata'!T194))</f>
        <v/>
      </c>
      <c r="BB194" s="87"/>
      <c r="BC194" s="71" t="str">
        <f>IF('3. Förpackningsdata'!U194="","",'3. Förpackningsdata'!U194)</f>
        <v/>
      </c>
      <c r="BD194" s="87"/>
      <c r="BE194" s="87"/>
      <c r="BF194" s="87"/>
      <c r="BG194" s="87"/>
      <c r="BH194" s="87"/>
      <c r="BI194" s="148" t="str" cm="1">
        <f t="array" ref="BI194">_xlfn.IFS(BA194=Tabeller!$AJ$5,"P",BA194=Tabeller!$AJ$4,"L",BA194="","")</f>
        <v/>
      </c>
      <c r="BJ194" s="87"/>
      <c r="BK194" s="194" t="str">
        <f t="shared" si="15"/>
        <v/>
      </c>
      <c r="BL194" s="75" t="str">
        <f>TRIM(IF('3. Förpackningsdata'!V194="","",'3. Förpackningsdata'!V194))</f>
        <v/>
      </c>
    </row>
    <row r="195" spans="1:64" ht="15" x14ac:dyDescent="0.25">
      <c r="A195" s="73">
        <v>191</v>
      </c>
      <c r="B195" s="73" t="str">
        <f>'APH Kategorichef'!H195</f>
        <v>Välj…</v>
      </c>
      <c r="C195" s="73" t="str">
        <f>'APH Kategorichef'!J195</f>
        <v>Välj…</v>
      </c>
      <c r="D195" s="471">
        <f>'APH Kategorichef'!D195</f>
        <v>0</v>
      </c>
      <c r="E195" s="68" t="s">
        <v>184</v>
      </c>
      <c r="F195" s="68"/>
      <c r="G195" s="69">
        <v>1</v>
      </c>
      <c r="H195" s="581">
        <f>IF('APH Kategorichef'!J195=Tabeller!$AH$4,'3. Förpackningsdata'!F195,0)</f>
        <v>0</v>
      </c>
      <c r="I195" s="581">
        <f>'1. Artikeldata Grund'!K195</f>
        <v>0</v>
      </c>
      <c r="J195" s="581">
        <f>'1. Artikeldata Grund'!M195</f>
        <v>0</v>
      </c>
      <c r="K195" s="581">
        <f>'1. Artikeldata Grund'!L195</f>
        <v>0</v>
      </c>
      <c r="L195" s="81"/>
      <c r="M195" s="68" t="s">
        <v>186</v>
      </c>
      <c r="N195" s="69" t="str">
        <f>IF('APH Kategorichef'!W195="","",'APH Kategorichef'!W195)</f>
        <v/>
      </c>
      <c r="O195" s="70" t="s">
        <v>185</v>
      </c>
      <c r="P195" s="473" t="str">
        <f>TRIM('1. Artikeldata Grund'!D195)</f>
        <v/>
      </c>
      <c r="Q195" s="472" t="str">
        <f>IF(S195="","",IF('3. Förpackningsdata'!H195="","",'3. Förpackningsdata'!H195))</f>
        <v/>
      </c>
      <c r="R195" s="35"/>
      <c r="S195" s="28" t="str">
        <f>IF('3. Förpackningsdata'!I195="","",'3. Förpackningsdata'!I195)</f>
        <v/>
      </c>
      <c r="T195" s="26"/>
      <c r="U195" s="26"/>
      <c r="V195" s="26"/>
      <c r="W195" s="26"/>
      <c r="X195" s="26"/>
      <c r="Y195" s="364" t="str" cm="1">
        <f t="array" ref="Y195">IF(AC195&lt;&gt;Tabeller!$AI$4,_xlfn.IFS(Q195=Tabeller!$AI$3,"",Q195=Tabeller!$AL$4,"C",Q195=Tabeller!$AL$5,"L",Q195=Tabeller!$AL$6,"P",Q195="",""),"1")</f>
        <v/>
      </c>
      <c r="Z195" s="29"/>
      <c r="AA195" s="362" t="str">
        <f t="shared" si="12"/>
        <v/>
      </c>
      <c r="AB195" s="31" t="str">
        <f>TRIM(IF('3. Förpackningsdata'!J195="","",'3. Förpackningsdata'!J195))</f>
        <v/>
      </c>
      <c r="AC195" s="77" t="str">
        <f>IF(AE195="","",IF('3. Förpackningsdata'!L195="","",'3. Förpackningsdata'!L195))</f>
        <v/>
      </c>
      <c r="AD195" s="71"/>
      <c r="AE195" s="69" t="str">
        <f>IF('3. Förpackningsdata'!M195="","",'3. Förpackningsdata'!M195)</f>
        <v/>
      </c>
      <c r="AF195" s="81"/>
      <c r="AG195" s="81"/>
      <c r="AH195" s="81"/>
      <c r="AI195" s="81"/>
      <c r="AJ195" s="81"/>
      <c r="AK195" s="364" t="str" cm="1">
        <f t="array" ref="AK195">_xlfn.IFS(AC195=Tabeller!$AI$4,"C",AC195=Tabeller!$AI$5,"L",AC195=Tabeller!$AI$6,"P",AC195="","")</f>
        <v/>
      </c>
      <c r="AL195" s="71"/>
      <c r="AM195" s="363" t="str">
        <f t="shared" si="13"/>
        <v/>
      </c>
      <c r="AN195" s="473" t="str">
        <f>TRIM(IF('3. Förpackningsdata'!N195="","",'3. Förpackningsdata'!N195))</f>
        <v/>
      </c>
      <c r="AO195" s="78" t="str">
        <f>IF(AQ195="","",IF('3. Förpackningsdata'!P195="","",'3. Förpackningsdata'!P195))</f>
        <v/>
      </c>
      <c r="AP195" s="29"/>
      <c r="AQ195" s="28" t="str">
        <f>IF('3. Förpackningsdata'!Q195="","",'3. Förpackningsdata'!Q195)</f>
        <v/>
      </c>
      <c r="AR195" s="26"/>
      <c r="AS195" s="26"/>
      <c r="AT195" s="26"/>
      <c r="AU195" s="26"/>
      <c r="AV195" s="26"/>
      <c r="AW195" s="364" t="str" cm="1">
        <f t="array" ref="AW195">_xlfn.IFS(AO195=Tabeller!$AJ$5,"P",AO195=Tabeller!$AJ$4,"L",AO195="","")</f>
        <v/>
      </c>
      <c r="AX195" s="29"/>
      <c r="AY195" s="362" t="str">
        <f t="shared" si="14"/>
        <v/>
      </c>
      <c r="AZ195" s="31" t="str">
        <f>TRIM(IF('3. Förpackningsdata'!R195="","",'3. Förpackningsdata'!R195))</f>
        <v/>
      </c>
      <c r="BA195" s="79" t="str">
        <f>IF(BC195="","",IF('3. Förpackningsdata'!T195="","",'3. Förpackningsdata'!T195))</f>
        <v/>
      </c>
      <c r="BB195" s="87"/>
      <c r="BC195" s="71" t="str">
        <f>IF('3. Förpackningsdata'!U195="","",'3. Förpackningsdata'!U195)</f>
        <v/>
      </c>
      <c r="BD195" s="87"/>
      <c r="BE195" s="87"/>
      <c r="BF195" s="87"/>
      <c r="BG195" s="87"/>
      <c r="BH195" s="87"/>
      <c r="BI195" s="148" t="str" cm="1">
        <f t="array" ref="BI195">_xlfn.IFS(BA195=Tabeller!$AJ$5,"P",BA195=Tabeller!$AJ$4,"L",BA195="","")</f>
        <v/>
      </c>
      <c r="BJ195" s="87"/>
      <c r="BK195" s="194" t="str">
        <f t="shared" si="15"/>
        <v/>
      </c>
      <c r="BL195" s="75" t="str">
        <f>TRIM(IF('3. Förpackningsdata'!V195="","",'3. Förpackningsdata'!V195))</f>
        <v/>
      </c>
    </row>
    <row r="196" spans="1:64" ht="15" x14ac:dyDescent="0.25">
      <c r="A196" s="73">
        <v>192</v>
      </c>
      <c r="B196" s="73" t="str">
        <f>'APH Kategorichef'!H196</f>
        <v>Välj…</v>
      </c>
      <c r="C196" s="73" t="str">
        <f>'APH Kategorichef'!J196</f>
        <v>Välj…</v>
      </c>
      <c r="D196" s="471">
        <f>'APH Kategorichef'!D196</f>
        <v>0</v>
      </c>
      <c r="E196" s="68" t="s">
        <v>184</v>
      </c>
      <c r="F196" s="68"/>
      <c r="G196" s="69">
        <v>1</v>
      </c>
      <c r="H196" s="581">
        <f>IF('APH Kategorichef'!J196=Tabeller!$AH$4,'3. Förpackningsdata'!F196,0)</f>
        <v>0</v>
      </c>
      <c r="I196" s="581">
        <f>'1. Artikeldata Grund'!K196</f>
        <v>0</v>
      </c>
      <c r="J196" s="581">
        <f>'1. Artikeldata Grund'!M196</f>
        <v>0</v>
      </c>
      <c r="K196" s="581">
        <f>'1. Artikeldata Grund'!L196</f>
        <v>0</v>
      </c>
      <c r="L196" s="81"/>
      <c r="M196" s="68" t="s">
        <v>186</v>
      </c>
      <c r="N196" s="69" t="str">
        <f>IF('APH Kategorichef'!W196="","",'APH Kategorichef'!W196)</f>
        <v/>
      </c>
      <c r="O196" s="70" t="s">
        <v>185</v>
      </c>
      <c r="P196" s="473" t="str">
        <f>TRIM('1. Artikeldata Grund'!D196)</f>
        <v/>
      </c>
      <c r="Q196" s="472" t="str">
        <f>IF(S196="","",IF('3. Förpackningsdata'!H196="","",'3. Förpackningsdata'!H196))</f>
        <v/>
      </c>
      <c r="R196" s="35"/>
      <c r="S196" s="28" t="str">
        <f>IF('3. Förpackningsdata'!I196="","",'3. Förpackningsdata'!I196)</f>
        <v/>
      </c>
      <c r="T196" s="26"/>
      <c r="U196" s="26"/>
      <c r="V196" s="26"/>
      <c r="W196" s="26"/>
      <c r="X196" s="26"/>
      <c r="Y196" s="364" t="str" cm="1">
        <f t="array" ref="Y196">IF(AC196&lt;&gt;Tabeller!$AI$4,_xlfn.IFS(Q196=Tabeller!$AI$3,"",Q196=Tabeller!$AL$4,"C",Q196=Tabeller!$AL$5,"L",Q196=Tabeller!$AL$6,"P",Q196="",""),"1")</f>
        <v/>
      </c>
      <c r="Z196" s="29"/>
      <c r="AA196" s="362" t="str">
        <f t="shared" si="12"/>
        <v/>
      </c>
      <c r="AB196" s="31" t="str">
        <f>TRIM(IF('3. Förpackningsdata'!J196="","",'3. Förpackningsdata'!J196))</f>
        <v/>
      </c>
      <c r="AC196" s="77" t="str">
        <f>IF(AE196="","",IF('3. Förpackningsdata'!L196="","",'3. Förpackningsdata'!L196))</f>
        <v/>
      </c>
      <c r="AD196" s="71"/>
      <c r="AE196" s="69" t="str">
        <f>IF('3. Förpackningsdata'!M196="","",'3. Förpackningsdata'!M196)</f>
        <v/>
      </c>
      <c r="AF196" s="81"/>
      <c r="AG196" s="81"/>
      <c r="AH196" s="81"/>
      <c r="AI196" s="81"/>
      <c r="AJ196" s="81"/>
      <c r="AK196" s="364" t="str" cm="1">
        <f t="array" ref="AK196">_xlfn.IFS(AC196=Tabeller!$AI$4,"C",AC196=Tabeller!$AI$5,"L",AC196=Tabeller!$AI$6,"P",AC196="","")</f>
        <v/>
      </c>
      <c r="AL196" s="71"/>
      <c r="AM196" s="363" t="str">
        <f t="shared" si="13"/>
        <v/>
      </c>
      <c r="AN196" s="473" t="str">
        <f>TRIM(IF('3. Förpackningsdata'!N196="","",'3. Förpackningsdata'!N196))</f>
        <v/>
      </c>
      <c r="AO196" s="78" t="str">
        <f>IF(AQ196="","",IF('3. Förpackningsdata'!P196="","",'3. Förpackningsdata'!P196))</f>
        <v/>
      </c>
      <c r="AP196" s="29"/>
      <c r="AQ196" s="28" t="str">
        <f>IF('3. Förpackningsdata'!Q196="","",'3. Förpackningsdata'!Q196)</f>
        <v/>
      </c>
      <c r="AR196" s="26"/>
      <c r="AS196" s="26"/>
      <c r="AT196" s="26"/>
      <c r="AU196" s="26"/>
      <c r="AV196" s="26"/>
      <c r="AW196" s="364" t="str" cm="1">
        <f t="array" ref="AW196">_xlfn.IFS(AO196=Tabeller!$AJ$5,"P",AO196=Tabeller!$AJ$4,"L",AO196="","")</f>
        <v/>
      </c>
      <c r="AX196" s="29"/>
      <c r="AY196" s="362" t="str">
        <f t="shared" si="14"/>
        <v/>
      </c>
      <c r="AZ196" s="31" t="str">
        <f>TRIM(IF('3. Förpackningsdata'!R196="","",'3. Förpackningsdata'!R196))</f>
        <v/>
      </c>
      <c r="BA196" s="79" t="str">
        <f>IF(BC196="","",IF('3. Förpackningsdata'!T196="","",'3. Förpackningsdata'!T196))</f>
        <v/>
      </c>
      <c r="BB196" s="87"/>
      <c r="BC196" s="71" t="str">
        <f>IF('3. Förpackningsdata'!U196="","",'3. Förpackningsdata'!U196)</f>
        <v/>
      </c>
      <c r="BD196" s="87"/>
      <c r="BE196" s="87"/>
      <c r="BF196" s="87"/>
      <c r="BG196" s="87"/>
      <c r="BH196" s="87"/>
      <c r="BI196" s="148" t="str" cm="1">
        <f t="array" ref="BI196">_xlfn.IFS(BA196=Tabeller!$AJ$5,"P",BA196=Tabeller!$AJ$4,"L",BA196="","")</f>
        <v/>
      </c>
      <c r="BJ196" s="87"/>
      <c r="BK196" s="194" t="str">
        <f t="shared" si="15"/>
        <v/>
      </c>
      <c r="BL196" s="75" t="str">
        <f>TRIM(IF('3. Förpackningsdata'!V196="","",'3. Förpackningsdata'!V196))</f>
        <v/>
      </c>
    </row>
    <row r="197" spans="1:64" ht="15" x14ac:dyDescent="0.25">
      <c r="A197" s="73">
        <v>193</v>
      </c>
      <c r="B197" s="73" t="str">
        <f>'APH Kategorichef'!H197</f>
        <v>Välj…</v>
      </c>
      <c r="C197" s="73" t="str">
        <f>'APH Kategorichef'!J197</f>
        <v>Välj…</v>
      </c>
      <c r="D197" s="471">
        <f>'APH Kategorichef'!D197</f>
        <v>0</v>
      </c>
      <c r="E197" s="68" t="s">
        <v>184</v>
      </c>
      <c r="F197" s="68"/>
      <c r="G197" s="69">
        <v>1</v>
      </c>
      <c r="H197" s="581">
        <f>IF('APH Kategorichef'!J197=Tabeller!$AH$4,'3. Förpackningsdata'!F197,0)</f>
        <v>0</v>
      </c>
      <c r="I197" s="581">
        <f>'1. Artikeldata Grund'!K197</f>
        <v>0</v>
      </c>
      <c r="J197" s="581">
        <f>'1. Artikeldata Grund'!M197</f>
        <v>0</v>
      </c>
      <c r="K197" s="581">
        <f>'1. Artikeldata Grund'!L197</f>
        <v>0</v>
      </c>
      <c r="L197" s="81"/>
      <c r="M197" s="68" t="s">
        <v>186</v>
      </c>
      <c r="N197" s="69" t="str">
        <f>IF('APH Kategorichef'!W197="","",'APH Kategorichef'!W197)</f>
        <v/>
      </c>
      <c r="O197" s="70" t="s">
        <v>185</v>
      </c>
      <c r="P197" s="473" t="str">
        <f>TRIM('1. Artikeldata Grund'!D197)</f>
        <v/>
      </c>
      <c r="Q197" s="472" t="str">
        <f>IF(S197="","",IF('3. Förpackningsdata'!H197="","",'3. Förpackningsdata'!H197))</f>
        <v/>
      </c>
      <c r="R197" s="35"/>
      <c r="S197" s="28" t="str">
        <f>IF('3. Förpackningsdata'!I197="","",'3. Förpackningsdata'!I197)</f>
        <v/>
      </c>
      <c r="T197" s="26"/>
      <c r="U197" s="26"/>
      <c r="V197" s="26"/>
      <c r="W197" s="26"/>
      <c r="X197" s="26"/>
      <c r="Y197" s="364" t="str" cm="1">
        <f t="array" ref="Y197">IF(AC197&lt;&gt;Tabeller!$AI$4,_xlfn.IFS(Q197=Tabeller!$AI$3,"",Q197=Tabeller!$AL$4,"C",Q197=Tabeller!$AL$5,"L",Q197=Tabeller!$AL$6,"P",Q197="",""),"1")</f>
        <v/>
      </c>
      <c r="Z197" s="29"/>
      <c r="AA197" s="362" t="str">
        <f t="shared" si="12"/>
        <v/>
      </c>
      <c r="AB197" s="31" t="str">
        <f>TRIM(IF('3. Förpackningsdata'!J197="","",'3. Förpackningsdata'!J197))</f>
        <v/>
      </c>
      <c r="AC197" s="77" t="str">
        <f>IF(AE197="","",IF('3. Förpackningsdata'!L197="","",'3. Förpackningsdata'!L197))</f>
        <v/>
      </c>
      <c r="AD197" s="71"/>
      <c r="AE197" s="69" t="str">
        <f>IF('3. Förpackningsdata'!M197="","",'3. Förpackningsdata'!M197)</f>
        <v/>
      </c>
      <c r="AF197" s="81"/>
      <c r="AG197" s="81"/>
      <c r="AH197" s="81"/>
      <c r="AI197" s="81"/>
      <c r="AJ197" s="81"/>
      <c r="AK197" s="364" t="str" cm="1">
        <f t="array" ref="AK197">_xlfn.IFS(AC197=Tabeller!$AI$4,"C",AC197=Tabeller!$AI$5,"L",AC197=Tabeller!$AI$6,"P",AC197="","")</f>
        <v/>
      </c>
      <c r="AL197" s="71"/>
      <c r="AM197" s="363" t="str">
        <f t="shared" si="13"/>
        <v/>
      </c>
      <c r="AN197" s="473" t="str">
        <f>TRIM(IF('3. Förpackningsdata'!N197="","",'3. Förpackningsdata'!N197))</f>
        <v/>
      </c>
      <c r="AO197" s="78" t="str">
        <f>IF(AQ197="","",IF('3. Förpackningsdata'!P197="","",'3. Förpackningsdata'!P197))</f>
        <v/>
      </c>
      <c r="AP197" s="29"/>
      <c r="AQ197" s="28" t="str">
        <f>IF('3. Förpackningsdata'!Q197="","",'3. Förpackningsdata'!Q197)</f>
        <v/>
      </c>
      <c r="AR197" s="26"/>
      <c r="AS197" s="26"/>
      <c r="AT197" s="26"/>
      <c r="AU197" s="26"/>
      <c r="AV197" s="26"/>
      <c r="AW197" s="364" t="str" cm="1">
        <f t="array" ref="AW197">_xlfn.IFS(AO197=Tabeller!$AJ$5,"P",AO197=Tabeller!$AJ$4,"L",AO197="","")</f>
        <v/>
      </c>
      <c r="AX197" s="29"/>
      <c r="AY197" s="362" t="str">
        <f t="shared" si="14"/>
        <v/>
      </c>
      <c r="AZ197" s="31" t="str">
        <f>TRIM(IF('3. Förpackningsdata'!R197="","",'3. Förpackningsdata'!R197))</f>
        <v/>
      </c>
      <c r="BA197" s="79" t="str">
        <f>IF(BC197="","",IF('3. Förpackningsdata'!T197="","",'3. Förpackningsdata'!T197))</f>
        <v/>
      </c>
      <c r="BB197" s="87"/>
      <c r="BC197" s="71" t="str">
        <f>IF('3. Förpackningsdata'!U197="","",'3. Förpackningsdata'!U197)</f>
        <v/>
      </c>
      <c r="BD197" s="87"/>
      <c r="BE197" s="87"/>
      <c r="BF197" s="87"/>
      <c r="BG197" s="87"/>
      <c r="BH197" s="87"/>
      <c r="BI197" s="148" t="str" cm="1">
        <f t="array" ref="BI197">_xlfn.IFS(BA197=Tabeller!$AJ$5,"P",BA197=Tabeller!$AJ$4,"L",BA197="","")</f>
        <v/>
      </c>
      <c r="BJ197" s="87"/>
      <c r="BK197" s="194" t="str">
        <f t="shared" si="15"/>
        <v/>
      </c>
      <c r="BL197" s="75" t="str">
        <f>TRIM(IF('3. Förpackningsdata'!V197="","",'3. Förpackningsdata'!V197))</f>
        <v/>
      </c>
    </row>
    <row r="198" spans="1:64" ht="15" x14ac:dyDescent="0.25">
      <c r="A198" s="73">
        <v>194</v>
      </c>
      <c r="B198" s="73" t="str">
        <f>'APH Kategorichef'!H198</f>
        <v>Välj…</v>
      </c>
      <c r="C198" s="73" t="str">
        <f>'APH Kategorichef'!J198</f>
        <v>Välj…</v>
      </c>
      <c r="D198" s="471">
        <f>'APH Kategorichef'!D198</f>
        <v>0</v>
      </c>
      <c r="E198" s="68" t="s">
        <v>184</v>
      </c>
      <c r="F198" s="68"/>
      <c r="G198" s="69">
        <v>1</v>
      </c>
      <c r="H198" s="581">
        <f>IF('APH Kategorichef'!J198=Tabeller!$AH$4,'3. Förpackningsdata'!F198,0)</f>
        <v>0</v>
      </c>
      <c r="I198" s="581">
        <f>'1. Artikeldata Grund'!K198</f>
        <v>0</v>
      </c>
      <c r="J198" s="581">
        <f>'1. Artikeldata Grund'!M198</f>
        <v>0</v>
      </c>
      <c r="K198" s="581">
        <f>'1. Artikeldata Grund'!L198</f>
        <v>0</v>
      </c>
      <c r="L198" s="81"/>
      <c r="M198" s="68" t="s">
        <v>186</v>
      </c>
      <c r="N198" s="69" t="str">
        <f>IF('APH Kategorichef'!W198="","",'APH Kategorichef'!W198)</f>
        <v/>
      </c>
      <c r="O198" s="70" t="s">
        <v>185</v>
      </c>
      <c r="P198" s="473" t="str">
        <f>TRIM('1. Artikeldata Grund'!D198)</f>
        <v/>
      </c>
      <c r="Q198" s="472" t="str">
        <f>IF(S198="","",IF('3. Förpackningsdata'!H198="","",'3. Förpackningsdata'!H198))</f>
        <v/>
      </c>
      <c r="R198" s="35"/>
      <c r="S198" s="28" t="str">
        <f>IF('3. Förpackningsdata'!I198="","",'3. Förpackningsdata'!I198)</f>
        <v/>
      </c>
      <c r="T198" s="26"/>
      <c r="U198" s="26"/>
      <c r="V198" s="26"/>
      <c r="W198" s="26"/>
      <c r="X198" s="26"/>
      <c r="Y198" s="364" t="str" cm="1">
        <f t="array" ref="Y198">IF(AC198&lt;&gt;Tabeller!$AI$4,_xlfn.IFS(Q198=Tabeller!$AI$3,"",Q198=Tabeller!$AL$4,"C",Q198=Tabeller!$AL$5,"L",Q198=Tabeller!$AL$6,"P",Q198="",""),"1")</f>
        <v/>
      </c>
      <c r="Z198" s="29"/>
      <c r="AA198" s="362" t="str">
        <f t="shared" si="12"/>
        <v/>
      </c>
      <c r="AB198" s="31" t="str">
        <f>TRIM(IF('3. Förpackningsdata'!J198="","",'3. Förpackningsdata'!J198))</f>
        <v/>
      </c>
      <c r="AC198" s="77" t="str">
        <f>IF(AE198="","",IF('3. Förpackningsdata'!L198="","",'3. Förpackningsdata'!L198))</f>
        <v/>
      </c>
      <c r="AD198" s="71"/>
      <c r="AE198" s="69" t="str">
        <f>IF('3. Förpackningsdata'!M198="","",'3. Förpackningsdata'!M198)</f>
        <v/>
      </c>
      <c r="AF198" s="81"/>
      <c r="AG198" s="81"/>
      <c r="AH198" s="81"/>
      <c r="AI198" s="81"/>
      <c r="AJ198" s="81"/>
      <c r="AK198" s="364" t="str" cm="1">
        <f t="array" ref="AK198">_xlfn.IFS(AC198=Tabeller!$AI$4,"C",AC198=Tabeller!$AI$5,"L",AC198=Tabeller!$AI$6,"P",AC198="","")</f>
        <v/>
      </c>
      <c r="AL198" s="71"/>
      <c r="AM198" s="363" t="str">
        <f t="shared" si="13"/>
        <v/>
      </c>
      <c r="AN198" s="473" t="str">
        <f>TRIM(IF('3. Förpackningsdata'!N198="","",'3. Förpackningsdata'!N198))</f>
        <v/>
      </c>
      <c r="AO198" s="78" t="str">
        <f>IF(AQ198="","",IF('3. Förpackningsdata'!P198="","",'3. Förpackningsdata'!P198))</f>
        <v/>
      </c>
      <c r="AP198" s="29"/>
      <c r="AQ198" s="28" t="str">
        <f>IF('3. Förpackningsdata'!Q198="","",'3. Förpackningsdata'!Q198)</f>
        <v/>
      </c>
      <c r="AR198" s="26"/>
      <c r="AS198" s="26"/>
      <c r="AT198" s="26"/>
      <c r="AU198" s="26"/>
      <c r="AV198" s="26"/>
      <c r="AW198" s="364" t="str" cm="1">
        <f t="array" ref="AW198">_xlfn.IFS(AO198=Tabeller!$AJ$5,"P",AO198=Tabeller!$AJ$4,"L",AO198="","")</f>
        <v/>
      </c>
      <c r="AX198" s="29"/>
      <c r="AY198" s="362" t="str">
        <f t="shared" si="14"/>
        <v/>
      </c>
      <c r="AZ198" s="31" t="str">
        <f>TRIM(IF('3. Förpackningsdata'!R198="","",'3. Förpackningsdata'!R198))</f>
        <v/>
      </c>
      <c r="BA198" s="79" t="str">
        <f>IF(BC198="","",IF('3. Förpackningsdata'!T198="","",'3. Förpackningsdata'!T198))</f>
        <v/>
      </c>
      <c r="BB198" s="87"/>
      <c r="BC198" s="71" t="str">
        <f>IF('3. Förpackningsdata'!U198="","",'3. Förpackningsdata'!U198)</f>
        <v/>
      </c>
      <c r="BD198" s="87"/>
      <c r="BE198" s="87"/>
      <c r="BF198" s="87"/>
      <c r="BG198" s="87"/>
      <c r="BH198" s="87"/>
      <c r="BI198" s="148" t="str" cm="1">
        <f t="array" ref="BI198">_xlfn.IFS(BA198=Tabeller!$AJ$5,"P",BA198=Tabeller!$AJ$4,"L",BA198="","")</f>
        <v/>
      </c>
      <c r="BJ198" s="87"/>
      <c r="BK198" s="194" t="str">
        <f t="shared" si="15"/>
        <v/>
      </c>
      <c r="BL198" s="75" t="str">
        <f>TRIM(IF('3. Förpackningsdata'!V198="","",'3. Förpackningsdata'!V198))</f>
        <v/>
      </c>
    </row>
    <row r="199" spans="1:64" ht="15" x14ac:dyDescent="0.25">
      <c r="A199" s="73">
        <v>195</v>
      </c>
      <c r="B199" s="73" t="str">
        <f>'APH Kategorichef'!H199</f>
        <v>Välj…</v>
      </c>
      <c r="C199" s="73" t="str">
        <f>'APH Kategorichef'!J199</f>
        <v>Välj…</v>
      </c>
      <c r="D199" s="471">
        <f>'APH Kategorichef'!D199</f>
        <v>0</v>
      </c>
      <c r="E199" s="68" t="s">
        <v>184</v>
      </c>
      <c r="F199" s="68"/>
      <c r="G199" s="69">
        <v>1</v>
      </c>
      <c r="H199" s="581">
        <f>IF('APH Kategorichef'!J199=Tabeller!$AH$4,'3. Förpackningsdata'!F199,0)</f>
        <v>0</v>
      </c>
      <c r="I199" s="581">
        <f>'1. Artikeldata Grund'!K199</f>
        <v>0</v>
      </c>
      <c r="J199" s="581">
        <f>'1. Artikeldata Grund'!M199</f>
        <v>0</v>
      </c>
      <c r="K199" s="581">
        <f>'1. Artikeldata Grund'!L199</f>
        <v>0</v>
      </c>
      <c r="L199" s="81"/>
      <c r="M199" s="68" t="s">
        <v>186</v>
      </c>
      <c r="N199" s="69" t="str">
        <f>IF('APH Kategorichef'!W199="","",'APH Kategorichef'!W199)</f>
        <v/>
      </c>
      <c r="O199" s="70" t="s">
        <v>185</v>
      </c>
      <c r="P199" s="473" t="str">
        <f>TRIM('1. Artikeldata Grund'!D199)</f>
        <v/>
      </c>
      <c r="Q199" s="472" t="str">
        <f>IF(S199="","",IF('3. Förpackningsdata'!H199="","",'3. Förpackningsdata'!H199))</f>
        <v/>
      </c>
      <c r="R199" s="35"/>
      <c r="S199" s="28" t="str">
        <f>IF('3. Förpackningsdata'!I199="","",'3. Förpackningsdata'!I199)</f>
        <v/>
      </c>
      <c r="T199" s="26"/>
      <c r="U199" s="26"/>
      <c r="V199" s="26"/>
      <c r="W199" s="26"/>
      <c r="X199" s="26"/>
      <c r="Y199" s="364" t="str" cm="1">
        <f t="array" ref="Y199">IF(AC199&lt;&gt;Tabeller!$AI$4,_xlfn.IFS(Q199=Tabeller!$AI$3,"",Q199=Tabeller!$AL$4,"C",Q199=Tabeller!$AL$5,"L",Q199=Tabeller!$AL$6,"P",Q199="",""),"1")</f>
        <v/>
      </c>
      <c r="Z199" s="29"/>
      <c r="AA199" s="362" t="str">
        <f t="shared" si="12"/>
        <v/>
      </c>
      <c r="AB199" s="31" t="str">
        <f>TRIM(IF('3. Förpackningsdata'!J199="","",'3. Förpackningsdata'!J199))</f>
        <v/>
      </c>
      <c r="AC199" s="77" t="str">
        <f>IF(AE199="","",IF('3. Förpackningsdata'!L199="","",'3. Förpackningsdata'!L199))</f>
        <v/>
      </c>
      <c r="AD199" s="71"/>
      <c r="AE199" s="69" t="str">
        <f>IF('3. Förpackningsdata'!M199="","",'3. Förpackningsdata'!M199)</f>
        <v/>
      </c>
      <c r="AF199" s="81"/>
      <c r="AG199" s="81"/>
      <c r="AH199" s="81"/>
      <c r="AI199" s="81"/>
      <c r="AJ199" s="81"/>
      <c r="AK199" s="364" t="str" cm="1">
        <f t="array" ref="AK199">_xlfn.IFS(AC199=Tabeller!$AI$4,"C",AC199=Tabeller!$AI$5,"L",AC199=Tabeller!$AI$6,"P",AC199="","")</f>
        <v/>
      </c>
      <c r="AL199" s="71"/>
      <c r="AM199" s="363" t="str">
        <f t="shared" si="13"/>
        <v/>
      </c>
      <c r="AN199" s="473" t="str">
        <f>TRIM(IF('3. Förpackningsdata'!N199="","",'3. Förpackningsdata'!N199))</f>
        <v/>
      </c>
      <c r="AO199" s="78" t="str">
        <f>IF(AQ199="","",IF('3. Förpackningsdata'!P199="","",'3. Förpackningsdata'!P199))</f>
        <v/>
      </c>
      <c r="AP199" s="29"/>
      <c r="AQ199" s="28" t="str">
        <f>IF('3. Förpackningsdata'!Q199="","",'3. Förpackningsdata'!Q199)</f>
        <v/>
      </c>
      <c r="AR199" s="26"/>
      <c r="AS199" s="26"/>
      <c r="AT199" s="26"/>
      <c r="AU199" s="26"/>
      <c r="AV199" s="26"/>
      <c r="AW199" s="364" t="str" cm="1">
        <f t="array" ref="AW199">_xlfn.IFS(AO199=Tabeller!$AJ$5,"P",AO199=Tabeller!$AJ$4,"L",AO199="","")</f>
        <v/>
      </c>
      <c r="AX199" s="29"/>
      <c r="AY199" s="362" t="str">
        <f t="shared" si="14"/>
        <v/>
      </c>
      <c r="AZ199" s="31" t="str">
        <f>TRIM(IF('3. Förpackningsdata'!R199="","",'3. Förpackningsdata'!R199))</f>
        <v/>
      </c>
      <c r="BA199" s="79" t="str">
        <f>IF(BC199="","",IF('3. Förpackningsdata'!T199="","",'3. Förpackningsdata'!T199))</f>
        <v/>
      </c>
      <c r="BB199" s="87"/>
      <c r="BC199" s="71" t="str">
        <f>IF('3. Förpackningsdata'!U199="","",'3. Förpackningsdata'!U199)</f>
        <v/>
      </c>
      <c r="BD199" s="87"/>
      <c r="BE199" s="87"/>
      <c r="BF199" s="87"/>
      <c r="BG199" s="87"/>
      <c r="BH199" s="87"/>
      <c r="BI199" s="148" t="str" cm="1">
        <f t="array" ref="BI199">_xlfn.IFS(BA199=Tabeller!$AJ$5,"P",BA199=Tabeller!$AJ$4,"L",BA199="","")</f>
        <v/>
      </c>
      <c r="BJ199" s="87"/>
      <c r="BK199" s="194" t="str">
        <f t="shared" si="15"/>
        <v/>
      </c>
      <c r="BL199" s="75" t="str">
        <f>TRIM(IF('3. Förpackningsdata'!V199="","",'3. Förpackningsdata'!V199))</f>
        <v/>
      </c>
    </row>
    <row r="200" spans="1:64" ht="15" x14ac:dyDescent="0.25">
      <c r="A200" s="73">
        <v>196</v>
      </c>
      <c r="B200" s="73" t="str">
        <f>'APH Kategorichef'!H200</f>
        <v>Välj…</v>
      </c>
      <c r="C200" s="73" t="str">
        <f>'APH Kategorichef'!J200</f>
        <v>Välj…</v>
      </c>
      <c r="D200" s="471">
        <f>'APH Kategorichef'!D200</f>
        <v>0</v>
      </c>
      <c r="E200" s="68" t="s">
        <v>184</v>
      </c>
      <c r="F200" s="68"/>
      <c r="G200" s="69">
        <v>1</v>
      </c>
      <c r="H200" s="581">
        <f>IF('APH Kategorichef'!J200=Tabeller!$AH$4,'3. Förpackningsdata'!F200,0)</f>
        <v>0</v>
      </c>
      <c r="I200" s="581">
        <f>'1. Artikeldata Grund'!K200</f>
        <v>0</v>
      </c>
      <c r="J200" s="581">
        <f>'1. Artikeldata Grund'!M200</f>
        <v>0</v>
      </c>
      <c r="K200" s="581">
        <f>'1. Artikeldata Grund'!L200</f>
        <v>0</v>
      </c>
      <c r="L200" s="81"/>
      <c r="M200" s="68" t="s">
        <v>186</v>
      </c>
      <c r="N200" s="69" t="str">
        <f>IF('APH Kategorichef'!W200="","",'APH Kategorichef'!W200)</f>
        <v/>
      </c>
      <c r="O200" s="70" t="s">
        <v>185</v>
      </c>
      <c r="P200" s="473" t="str">
        <f>TRIM('1. Artikeldata Grund'!D200)</f>
        <v/>
      </c>
      <c r="Q200" s="472" t="str">
        <f>IF(S200="","",IF('3. Förpackningsdata'!H200="","",'3. Förpackningsdata'!H200))</f>
        <v/>
      </c>
      <c r="R200" s="35"/>
      <c r="S200" s="28" t="str">
        <f>IF('3. Förpackningsdata'!I200="","",'3. Förpackningsdata'!I200)</f>
        <v/>
      </c>
      <c r="T200" s="26"/>
      <c r="U200" s="26"/>
      <c r="V200" s="26"/>
      <c r="W200" s="26"/>
      <c r="X200" s="26"/>
      <c r="Y200" s="364" t="str" cm="1">
        <f t="array" ref="Y200">IF(AC200&lt;&gt;Tabeller!$AI$4,_xlfn.IFS(Q200=Tabeller!$AI$3,"",Q200=Tabeller!$AL$4,"C",Q200=Tabeller!$AL$5,"L",Q200=Tabeller!$AL$6,"P",Q200="",""),"1")</f>
        <v/>
      </c>
      <c r="Z200" s="29"/>
      <c r="AA200" s="362" t="str">
        <f t="shared" si="12"/>
        <v/>
      </c>
      <c r="AB200" s="31" t="str">
        <f>TRIM(IF('3. Förpackningsdata'!J200="","",'3. Förpackningsdata'!J200))</f>
        <v/>
      </c>
      <c r="AC200" s="77" t="str">
        <f>IF(AE200="","",IF('3. Förpackningsdata'!L200="","",'3. Förpackningsdata'!L200))</f>
        <v/>
      </c>
      <c r="AD200" s="71"/>
      <c r="AE200" s="69" t="str">
        <f>IF('3. Förpackningsdata'!M200="","",'3. Förpackningsdata'!M200)</f>
        <v/>
      </c>
      <c r="AF200" s="81"/>
      <c r="AG200" s="81"/>
      <c r="AH200" s="81"/>
      <c r="AI200" s="81"/>
      <c r="AJ200" s="81"/>
      <c r="AK200" s="364" t="str" cm="1">
        <f t="array" ref="AK200">_xlfn.IFS(AC200=Tabeller!$AI$4,"C",AC200=Tabeller!$AI$5,"L",AC200=Tabeller!$AI$6,"P",AC200="","")</f>
        <v/>
      </c>
      <c r="AL200" s="71"/>
      <c r="AM200" s="363" t="str">
        <f t="shared" si="13"/>
        <v/>
      </c>
      <c r="AN200" s="473" t="str">
        <f>TRIM(IF('3. Förpackningsdata'!N200="","",'3. Förpackningsdata'!N200))</f>
        <v/>
      </c>
      <c r="AO200" s="78" t="str">
        <f>IF(AQ200="","",IF('3. Förpackningsdata'!P200="","",'3. Förpackningsdata'!P200))</f>
        <v/>
      </c>
      <c r="AP200" s="29"/>
      <c r="AQ200" s="28" t="str">
        <f>IF('3. Förpackningsdata'!Q200="","",'3. Förpackningsdata'!Q200)</f>
        <v/>
      </c>
      <c r="AR200" s="26"/>
      <c r="AS200" s="26"/>
      <c r="AT200" s="26"/>
      <c r="AU200" s="26"/>
      <c r="AV200" s="26"/>
      <c r="AW200" s="364" t="str" cm="1">
        <f t="array" ref="AW200">_xlfn.IFS(AO200=Tabeller!$AJ$5,"P",AO200=Tabeller!$AJ$4,"L",AO200="","")</f>
        <v/>
      </c>
      <c r="AX200" s="29"/>
      <c r="AY200" s="362" t="str">
        <f t="shared" si="14"/>
        <v/>
      </c>
      <c r="AZ200" s="31" t="str">
        <f>TRIM(IF('3. Förpackningsdata'!R200="","",'3. Förpackningsdata'!R200))</f>
        <v/>
      </c>
      <c r="BA200" s="79" t="str">
        <f>IF(BC200="","",IF('3. Förpackningsdata'!T200="","",'3. Förpackningsdata'!T200))</f>
        <v/>
      </c>
      <c r="BB200" s="87"/>
      <c r="BC200" s="71" t="str">
        <f>IF('3. Förpackningsdata'!U200="","",'3. Förpackningsdata'!U200)</f>
        <v/>
      </c>
      <c r="BD200" s="87"/>
      <c r="BE200" s="87"/>
      <c r="BF200" s="87"/>
      <c r="BG200" s="87"/>
      <c r="BH200" s="87"/>
      <c r="BI200" s="148" t="str" cm="1">
        <f t="array" ref="BI200">_xlfn.IFS(BA200=Tabeller!$AJ$5,"P",BA200=Tabeller!$AJ$4,"L",BA200="","")</f>
        <v/>
      </c>
      <c r="BJ200" s="87"/>
      <c r="BK200" s="194" t="str">
        <f t="shared" si="15"/>
        <v/>
      </c>
      <c r="BL200" s="75" t="str">
        <f>TRIM(IF('3. Förpackningsdata'!V200="","",'3. Förpackningsdata'!V200))</f>
        <v/>
      </c>
    </row>
    <row r="201" spans="1:64" ht="15" x14ac:dyDescent="0.25">
      <c r="A201" s="73">
        <v>197</v>
      </c>
      <c r="B201" s="73" t="str">
        <f>'APH Kategorichef'!H201</f>
        <v>Välj…</v>
      </c>
      <c r="C201" s="73" t="str">
        <f>'APH Kategorichef'!J201</f>
        <v>Välj…</v>
      </c>
      <c r="D201" s="471">
        <f>'APH Kategorichef'!D201</f>
        <v>0</v>
      </c>
      <c r="E201" s="68" t="s">
        <v>184</v>
      </c>
      <c r="F201" s="68"/>
      <c r="G201" s="69">
        <v>1</v>
      </c>
      <c r="H201" s="581">
        <f>IF('APH Kategorichef'!J201=Tabeller!$AH$4,'3. Förpackningsdata'!F201,0)</f>
        <v>0</v>
      </c>
      <c r="I201" s="581">
        <f>'1. Artikeldata Grund'!K201</f>
        <v>0</v>
      </c>
      <c r="J201" s="581">
        <f>'1. Artikeldata Grund'!M201</f>
        <v>0</v>
      </c>
      <c r="K201" s="581">
        <f>'1. Artikeldata Grund'!L201</f>
        <v>0</v>
      </c>
      <c r="L201" s="81"/>
      <c r="M201" s="68" t="s">
        <v>186</v>
      </c>
      <c r="N201" s="69" t="str">
        <f>IF('APH Kategorichef'!W201="","",'APH Kategorichef'!W201)</f>
        <v/>
      </c>
      <c r="O201" s="70" t="s">
        <v>185</v>
      </c>
      <c r="P201" s="473" t="str">
        <f>TRIM('1. Artikeldata Grund'!D201)</f>
        <v/>
      </c>
      <c r="Q201" s="472" t="str">
        <f>IF(S201="","",IF('3. Förpackningsdata'!H201="","",'3. Förpackningsdata'!H201))</f>
        <v/>
      </c>
      <c r="R201" s="35"/>
      <c r="S201" s="28" t="str">
        <f>IF('3. Förpackningsdata'!I201="","",'3. Förpackningsdata'!I201)</f>
        <v/>
      </c>
      <c r="T201" s="26"/>
      <c r="U201" s="26"/>
      <c r="V201" s="26"/>
      <c r="W201" s="26"/>
      <c r="X201" s="26"/>
      <c r="Y201" s="364" t="str" cm="1">
        <f t="array" ref="Y201">IF(AC201&lt;&gt;Tabeller!$AI$4,_xlfn.IFS(Q201=Tabeller!$AI$3,"",Q201=Tabeller!$AL$4,"C",Q201=Tabeller!$AL$5,"L",Q201=Tabeller!$AL$6,"P",Q201="",""),"1")</f>
        <v/>
      </c>
      <c r="Z201" s="29"/>
      <c r="AA201" s="362" t="str">
        <f t="shared" si="12"/>
        <v/>
      </c>
      <c r="AB201" s="31" t="str">
        <f>TRIM(IF('3. Förpackningsdata'!J201="","",'3. Förpackningsdata'!J201))</f>
        <v/>
      </c>
      <c r="AC201" s="77" t="str">
        <f>IF(AE201="","",IF('3. Förpackningsdata'!L201="","",'3. Förpackningsdata'!L201))</f>
        <v/>
      </c>
      <c r="AD201" s="71"/>
      <c r="AE201" s="69" t="str">
        <f>IF('3. Förpackningsdata'!M201="","",'3. Förpackningsdata'!M201)</f>
        <v/>
      </c>
      <c r="AF201" s="81"/>
      <c r="AG201" s="81"/>
      <c r="AH201" s="81"/>
      <c r="AI201" s="81"/>
      <c r="AJ201" s="81"/>
      <c r="AK201" s="364" t="str" cm="1">
        <f t="array" ref="AK201">_xlfn.IFS(AC201=Tabeller!$AI$4,"C",AC201=Tabeller!$AI$5,"L",AC201=Tabeller!$AI$6,"P",AC201="","")</f>
        <v/>
      </c>
      <c r="AL201" s="71"/>
      <c r="AM201" s="363" t="str">
        <f t="shared" si="13"/>
        <v/>
      </c>
      <c r="AN201" s="473" t="str">
        <f>TRIM(IF('3. Förpackningsdata'!N201="","",'3. Förpackningsdata'!N201))</f>
        <v/>
      </c>
      <c r="AO201" s="78" t="str">
        <f>IF(AQ201="","",IF('3. Förpackningsdata'!P201="","",'3. Förpackningsdata'!P201))</f>
        <v/>
      </c>
      <c r="AP201" s="29"/>
      <c r="AQ201" s="28" t="str">
        <f>IF('3. Förpackningsdata'!Q201="","",'3. Förpackningsdata'!Q201)</f>
        <v/>
      </c>
      <c r="AR201" s="26"/>
      <c r="AS201" s="26"/>
      <c r="AT201" s="26"/>
      <c r="AU201" s="26"/>
      <c r="AV201" s="26"/>
      <c r="AW201" s="364" t="str" cm="1">
        <f t="array" ref="AW201">_xlfn.IFS(AO201=Tabeller!$AJ$5,"P",AO201=Tabeller!$AJ$4,"L",AO201="","")</f>
        <v/>
      </c>
      <c r="AX201" s="29"/>
      <c r="AY201" s="362" t="str">
        <f t="shared" si="14"/>
        <v/>
      </c>
      <c r="AZ201" s="31" t="str">
        <f>TRIM(IF('3. Förpackningsdata'!R201="","",'3. Förpackningsdata'!R201))</f>
        <v/>
      </c>
      <c r="BA201" s="79" t="str">
        <f>IF(BC201="","",IF('3. Förpackningsdata'!T201="","",'3. Förpackningsdata'!T201))</f>
        <v/>
      </c>
      <c r="BB201" s="87"/>
      <c r="BC201" s="71" t="str">
        <f>IF('3. Förpackningsdata'!U201="","",'3. Förpackningsdata'!U201)</f>
        <v/>
      </c>
      <c r="BD201" s="87"/>
      <c r="BE201" s="87"/>
      <c r="BF201" s="87"/>
      <c r="BG201" s="87"/>
      <c r="BH201" s="87"/>
      <c r="BI201" s="148" t="str" cm="1">
        <f t="array" ref="BI201">_xlfn.IFS(BA201=Tabeller!$AJ$5,"P",BA201=Tabeller!$AJ$4,"L",BA201="","")</f>
        <v/>
      </c>
      <c r="BJ201" s="87"/>
      <c r="BK201" s="194" t="str">
        <f t="shared" si="15"/>
        <v/>
      </c>
      <c r="BL201" s="75" t="str">
        <f>TRIM(IF('3. Förpackningsdata'!V201="","",'3. Förpackningsdata'!V201))</f>
        <v/>
      </c>
    </row>
    <row r="202" spans="1:64" ht="15" x14ac:dyDescent="0.25">
      <c r="A202" s="73">
        <v>198</v>
      </c>
      <c r="B202" s="73" t="str">
        <f>'APH Kategorichef'!H202</f>
        <v>Välj…</v>
      </c>
      <c r="C202" s="73" t="str">
        <f>'APH Kategorichef'!J202</f>
        <v>Välj…</v>
      </c>
      <c r="D202" s="471">
        <f>'APH Kategorichef'!D202</f>
        <v>0</v>
      </c>
      <c r="E202" s="68" t="s">
        <v>184</v>
      </c>
      <c r="F202" s="68"/>
      <c r="G202" s="69">
        <v>1</v>
      </c>
      <c r="H202" s="581">
        <f>IF('APH Kategorichef'!J202=Tabeller!$AH$4,'3. Förpackningsdata'!F202,0)</f>
        <v>0</v>
      </c>
      <c r="I202" s="581">
        <f>'1. Artikeldata Grund'!K202</f>
        <v>0</v>
      </c>
      <c r="J202" s="581">
        <f>'1. Artikeldata Grund'!M202</f>
        <v>0</v>
      </c>
      <c r="K202" s="581">
        <f>'1. Artikeldata Grund'!L202</f>
        <v>0</v>
      </c>
      <c r="L202" s="81"/>
      <c r="M202" s="68" t="s">
        <v>186</v>
      </c>
      <c r="N202" s="69" t="str">
        <f>IF('APH Kategorichef'!W202="","",'APH Kategorichef'!W202)</f>
        <v/>
      </c>
      <c r="O202" s="70" t="s">
        <v>185</v>
      </c>
      <c r="P202" s="473" t="str">
        <f>TRIM('1. Artikeldata Grund'!D202)</f>
        <v/>
      </c>
      <c r="Q202" s="472" t="str">
        <f>IF(S202="","",IF('3. Förpackningsdata'!H202="","",'3. Förpackningsdata'!H202))</f>
        <v/>
      </c>
      <c r="R202" s="35"/>
      <c r="S202" s="28" t="str">
        <f>IF('3. Förpackningsdata'!I202="","",'3. Förpackningsdata'!I202)</f>
        <v/>
      </c>
      <c r="T202" s="26"/>
      <c r="U202" s="26"/>
      <c r="V202" s="26"/>
      <c r="W202" s="26"/>
      <c r="X202" s="26"/>
      <c r="Y202" s="364" t="str" cm="1">
        <f t="array" ref="Y202">IF(AC202&lt;&gt;Tabeller!$AI$4,_xlfn.IFS(Q202=Tabeller!$AI$3,"",Q202=Tabeller!$AL$4,"C",Q202=Tabeller!$AL$5,"L",Q202=Tabeller!$AL$6,"P",Q202="",""),"1")</f>
        <v/>
      </c>
      <c r="Z202" s="29"/>
      <c r="AA202" s="362" t="str">
        <f t="shared" si="12"/>
        <v/>
      </c>
      <c r="AB202" s="31" t="str">
        <f>TRIM(IF('3. Förpackningsdata'!J202="","",'3. Förpackningsdata'!J202))</f>
        <v/>
      </c>
      <c r="AC202" s="77" t="str">
        <f>IF(AE202="","",IF('3. Förpackningsdata'!L202="","",'3. Förpackningsdata'!L202))</f>
        <v/>
      </c>
      <c r="AD202" s="71"/>
      <c r="AE202" s="69" t="str">
        <f>IF('3. Förpackningsdata'!M202="","",'3. Förpackningsdata'!M202)</f>
        <v/>
      </c>
      <c r="AF202" s="81"/>
      <c r="AG202" s="81"/>
      <c r="AH202" s="81"/>
      <c r="AI202" s="81"/>
      <c r="AJ202" s="81"/>
      <c r="AK202" s="364" t="str" cm="1">
        <f t="array" ref="AK202">_xlfn.IFS(AC202=Tabeller!$AI$4,"C",AC202=Tabeller!$AI$5,"L",AC202=Tabeller!$AI$6,"P",AC202="","")</f>
        <v/>
      </c>
      <c r="AL202" s="71"/>
      <c r="AM202" s="363" t="str">
        <f t="shared" si="13"/>
        <v/>
      </c>
      <c r="AN202" s="473" t="str">
        <f>TRIM(IF('3. Förpackningsdata'!N202="","",'3. Förpackningsdata'!N202))</f>
        <v/>
      </c>
      <c r="AO202" s="78" t="str">
        <f>IF(AQ202="","",IF('3. Förpackningsdata'!P202="","",'3. Förpackningsdata'!P202))</f>
        <v/>
      </c>
      <c r="AP202" s="29"/>
      <c r="AQ202" s="28" t="str">
        <f>IF('3. Förpackningsdata'!Q202="","",'3. Förpackningsdata'!Q202)</f>
        <v/>
      </c>
      <c r="AR202" s="26"/>
      <c r="AS202" s="26"/>
      <c r="AT202" s="26"/>
      <c r="AU202" s="26"/>
      <c r="AV202" s="26"/>
      <c r="AW202" s="364" t="str" cm="1">
        <f t="array" ref="AW202">_xlfn.IFS(AO202=Tabeller!$AJ$5,"P",AO202=Tabeller!$AJ$4,"L",AO202="","")</f>
        <v/>
      </c>
      <c r="AX202" s="29"/>
      <c r="AY202" s="362" t="str">
        <f t="shared" si="14"/>
        <v/>
      </c>
      <c r="AZ202" s="31" t="str">
        <f>TRIM(IF('3. Förpackningsdata'!R202="","",'3. Förpackningsdata'!R202))</f>
        <v/>
      </c>
      <c r="BA202" s="79" t="str">
        <f>IF(BC202="","",IF('3. Förpackningsdata'!T202="","",'3. Förpackningsdata'!T202))</f>
        <v/>
      </c>
      <c r="BB202" s="87"/>
      <c r="BC202" s="71" t="str">
        <f>IF('3. Förpackningsdata'!U202="","",'3. Förpackningsdata'!U202)</f>
        <v/>
      </c>
      <c r="BD202" s="87"/>
      <c r="BE202" s="87"/>
      <c r="BF202" s="87"/>
      <c r="BG202" s="87"/>
      <c r="BH202" s="87"/>
      <c r="BI202" s="148" t="str" cm="1">
        <f t="array" ref="BI202">_xlfn.IFS(BA202=Tabeller!$AJ$5,"P",BA202=Tabeller!$AJ$4,"L",BA202="","")</f>
        <v/>
      </c>
      <c r="BJ202" s="87"/>
      <c r="BK202" s="194" t="str">
        <f t="shared" si="15"/>
        <v/>
      </c>
      <c r="BL202" s="75" t="str">
        <f>TRIM(IF('3. Förpackningsdata'!V202="","",'3. Förpackningsdata'!V202))</f>
        <v/>
      </c>
    </row>
    <row r="203" spans="1:64" ht="15" x14ac:dyDescent="0.25">
      <c r="A203" s="73">
        <v>199</v>
      </c>
      <c r="B203" s="73" t="str">
        <f>'APH Kategorichef'!H203</f>
        <v>Välj…</v>
      </c>
      <c r="C203" s="73" t="str">
        <f>'APH Kategorichef'!J203</f>
        <v>Välj…</v>
      </c>
      <c r="D203" s="471">
        <f>'APH Kategorichef'!D203</f>
        <v>0</v>
      </c>
      <c r="E203" s="68" t="s">
        <v>184</v>
      </c>
      <c r="F203" s="68"/>
      <c r="G203" s="69">
        <v>1</v>
      </c>
      <c r="H203" s="581">
        <f>IF('APH Kategorichef'!J203=Tabeller!$AH$4,'3. Förpackningsdata'!F203,0)</f>
        <v>0</v>
      </c>
      <c r="I203" s="581">
        <f>'1. Artikeldata Grund'!K203</f>
        <v>0</v>
      </c>
      <c r="J203" s="581">
        <f>'1. Artikeldata Grund'!M203</f>
        <v>0</v>
      </c>
      <c r="K203" s="581">
        <f>'1. Artikeldata Grund'!L203</f>
        <v>0</v>
      </c>
      <c r="L203" s="81"/>
      <c r="M203" s="68" t="s">
        <v>186</v>
      </c>
      <c r="N203" s="69" t="str">
        <f>IF('APH Kategorichef'!W203="","",'APH Kategorichef'!W203)</f>
        <v/>
      </c>
      <c r="O203" s="70" t="s">
        <v>185</v>
      </c>
      <c r="P203" s="473" t="str">
        <f>TRIM('1. Artikeldata Grund'!D203)</f>
        <v/>
      </c>
      <c r="Q203" s="472" t="str">
        <f>IF(S203="","",IF('3. Förpackningsdata'!H203="","",'3. Förpackningsdata'!H203))</f>
        <v/>
      </c>
      <c r="R203" s="35"/>
      <c r="S203" s="28" t="str">
        <f>IF('3. Förpackningsdata'!I203="","",'3. Förpackningsdata'!I203)</f>
        <v/>
      </c>
      <c r="T203" s="26"/>
      <c r="U203" s="26"/>
      <c r="V203" s="26"/>
      <c r="W203" s="26"/>
      <c r="X203" s="26"/>
      <c r="Y203" s="364" t="str" cm="1">
        <f t="array" ref="Y203">IF(AC203&lt;&gt;Tabeller!$AI$4,_xlfn.IFS(Q203=Tabeller!$AI$3,"",Q203=Tabeller!$AL$4,"C",Q203=Tabeller!$AL$5,"L",Q203=Tabeller!$AL$6,"P",Q203="",""),"1")</f>
        <v/>
      </c>
      <c r="Z203" s="29"/>
      <c r="AA203" s="362" t="str">
        <f t="shared" si="12"/>
        <v/>
      </c>
      <c r="AB203" s="31" t="str">
        <f>TRIM(IF('3. Förpackningsdata'!J203="","",'3. Förpackningsdata'!J203))</f>
        <v/>
      </c>
      <c r="AC203" s="77" t="str">
        <f>IF(AE203="","",IF('3. Förpackningsdata'!L203="","",'3. Förpackningsdata'!L203))</f>
        <v/>
      </c>
      <c r="AD203" s="71"/>
      <c r="AE203" s="69" t="str">
        <f>IF('3. Förpackningsdata'!M203="","",'3. Förpackningsdata'!M203)</f>
        <v/>
      </c>
      <c r="AF203" s="81"/>
      <c r="AG203" s="81"/>
      <c r="AH203" s="81"/>
      <c r="AI203" s="81"/>
      <c r="AJ203" s="81"/>
      <c r="AK203" s="364" t="str" cm="1">
        <f t="array" ref="AK203">_xlfn.IFS(AC203=Tabeller!$AI$4,"C",AC203=Tabeller!$AI$5,"L",AC203=Tabeller!$AI$6,"P",AC203="","")</f>
        <v/>
      </c>
      <c r="AL203" s="71"/>
      <c r="AM203" s="363" t="str">
        <f t="shared" si="13"/>
        <v/>
      </c>
      <c r="AN203" s="473" t="str">
        <f>TRIM(IF('3. Förpackningsdata'!N203="","",'3. Förpackningsdata'!N203))</f>
        <v/>
      </c>
      <c r="AO203" s="78" t="str">
        <f>IF(AQ203="","",IF('3. Förpackningsdata'!P203="","",'3. Förpackningsdata'!P203))</f>
        <v/>
      </c>
      <c r="AP203" s="29"/>
      <c r="AQ203" s="28" t="str">
        <f>IF('3. Förpackningsdata'!Q203="","",'3. Förpackningsdata'!Q203)</f>
        <v/>
      </c>
      <c r="AR203" s="26"/>
      <c r="AS203" s="26"/>
      <c r="AT203" s="26"/>
      <c r="AU203" s="26"/>
      <c r="AV203" s="26"/>
      <c r="AW203" s="364" t="str" cm="1">
        <f t="array" ref="AW203">_xlfn.IFS(AO203=Tabeller!$AJ$5,"P",AO203=Tabeller!$AJ$4,"L",AO203="","")</f>
        <v/>
      </c>
      <c r="AX203" s="29"/>
      <c r="AY203" s="362" t="str">
        <f t="shared" si="14"/>
        <v/>
      </c>
      <c r="AZ203" s="31" t="str">
        <f>TRIM(IF('3. Förpackningsdata'!R203="","",'3. Förpackningsdata'!R203))</f>
        <v/>
      </c>
      <c r="BA203" s="79" t="str">
        <f>IF(BC203="","",IF('3. Förpackningsdata'!T203="","",'3. Förpackningsdata'!T203))</f>
        <v/>
      </c>
      <c r="BB203" s="87"/>
      <c r="BC203" s="71" t="str">
        <f>IF('3. Förpackningsdata'!U203="","",'3. Förpackningsdata'!U203)</f>
        <v/>
      </c>
      <c r="BD203" s="87"/>
      <c r="BE203" s="87"/>
      <c r="BF203" s="87"/>
      <c r="BG203" s="87"/>
      <c r="BH203" s="87"/>
      <c r="BI203" s="148" t="str" cm="1">
        <f t="array" ref="BI203">_xlfn.IFS(BA203=Tabeller!$AJ$5,"P",BA203=Tabeller!$AJ$4,"L",BA203="","")</f>
        <v/>
      </c>
      <c r="BJ203" s="87"/>
      <c r="BK203" s="194" t="str">
        <f t="shared" si="15"/>
        <v/>
      </c>
      <c r="BL203" s="75" t="str">
        <f>TRIM(IF('3. Förpackningsdata'!V203="","",'3. Förpackningsdata'!V203))</f>
        <v/>
      </c>
    </row>
    <row r="204" spans="1:64" ht="15" x14ac:dyDescent="0.25">
      <c r="A204" s="73">
        <v>200</v>
      </c>
      <c r="B204" s="73" t="str">
        <f>'APH Kategorichef'!H204</f>
        <v>Välj…</v>
      </c>
      <c r="C204" s="73" t="str">
        <f>'APH Kategorichef'!J204</f>
        <v>Välj…</v>
      </c>
      <c r="D204" s="471">
        <f>'APH Kategorichef'!D204</f>
        <v>0</v>
      </c>
      <c r="E204" s="68" t="s">
        <v>184</v>
      </c>
      <c r="F204" s="68"/>
      <c r="G204" s="69">
        <v>1</v>
      </c>
      <c r="H204" s="581">
        <f>IF('APH Kategorichef'!J204=Tabeller!$AH$4,'3. Förpackningsdata'!F204,0)</f>
        <v>0</v>
      </c>
      <c r="I204" s="581">
        <f>'1. Artikeldata Grund'!K204</f>
        <v>0</v>
      </c>
      <c r="J204" s="581">
        <f>'1. Artikeldata Grund'!M204</f>
        <v>0</v>
      </c>
      <c r="K204" s="581">
        <f>'1. Artikeldata Grund'!L204</f>
        <v>0</v>
      </c>
      <c r="L204" s="81"/>
      <c r="M204" s="68" t="s">
        <v>186</v>
      </c>
      <c r="N204" s="69" t="str">
        <f>IF('APH Kategorichef'!W204="","",'APH Kategorichef'!W204)</f>
        <v/>
      </c>
      <c r="O204" s="70" t="s">
        <v>185</v>
      </c>
      <c r="P204" s="473" t="str">
        <f>TRIM('1. Artikeldata Grund'!D204)</f>
        <v/>
      </c>
      <c r="Q204" s="472" t="str">
        <f>IF(S204="","",IF('3. Förpackningsdata'!H204="","",'3. Förpackningsdata'!H204))</f>
        <v/>
      </c>
      <c r="R204" s="35"/>
      <c r="S204" s="28" t="str">
        <f>IF('3. Förpackningsdata'!I204="","",'3. Förpackningsdata'!I204)</f>
        <v/>
      </c>
      <c r="T204" s="26"/>
      <c r="U204" s="26"/>
      <c r="V204" s="26"/>
      <c r="W204" s="26"/>
      <c r="X204" s="26"/>
      <c r="Y204" s="364" t="str" cm="1">
        <f t="array" ref="Y204">IF(AC204&lt;&gt;Tabeller!$AI$4,_xlfn.IFS(Q204=Tabeller!$AI$3,"",Q204=Tabeller!$AL$4,"C",Q204=Tabeller!$AL$5,"L",Q204=Tabeller!$AL$6,"P",Q204="",""),"1")</f>
        <v/>
      </c>
      <c r="Z204" s="29"/>
      <c r="AA204" s="362" t="str">
        <f t="shared" si="12"/>
        <v/>
      </c>
      <c r="AB204" s="31" t="str">
        <f>TRIM(IF('3. Förpackningsdata'!J204="","",'3. Förpackningsdata'!J204))</f>
        <v/>
      </c>
      <c r="AC204" s="77" t="str">
        <f>IF(AE204="","",IF('3. Förpackningsdata'!L204="","",'3. Förpackningsdata'!L204))</f>
        <v/>
      </c>
      <c r="AD204" s="71"/>
      <c r="AE204" s="69" t="str">
        <f>IF('3. Förpackningsdata'!M204="","",'3. Förpackningsdata'!M204)</f>
        <v/>
      </c>
      <c r="AF204" s="81"/>
      <c r="AG204" s="81"/>
      <c r="AH204" s="81"/>
      <c r="AI204" s="81"/>
      <c r="AJ204" s="81"/>
      <c r="AK204" s="364" t="str" cm="1">
        <f t="array" ref="AK204">_xlfn.IFS(AC204=Tabeller!$AI$4,"C",AC204=Tabeller!$AI$5,"L",AC204=Tabeller!$AI$6,"P",AC204="","")</f>
        <v/>
      </c>
      <c r="AL204" s="71"/>
      <c r="AM204" s="363" t="str">
        <f t="shared" si="13"/>
        <v/>
      </c>
      <c r="AN204" s="473" t="str">
        <f>TRIM(IF('3. Förpackningsdata'!N204="","",'3. Förpackningsdata'!N204))</f>
        <v/>
      </c>
      <c r="AO204" s="78" t="str">
        <f>IF(AQ204="","",IF('3. Förpackningsdata'!P204="","",'3. Förpackningsdata'!P204))</f>
        <v/>
      </c>
      <c r="AP204" s="29"/>
      <c r="AQ204" s="28" t="str">
        <f>IF('3. Förpackningsdata'!Q204="","",'3. Förpackningsdata'!Q204)</f>
        <v/>
      </c>
      <c r="AR204" s="26"/>
      <c r="AS204" s="26"/>
      <c r="AT204" s="26"/>
      <c r="AU204" s="26"/>
      <c r="AV204" s="26"/>
      <c r="AW204" s="364" t="str" cm="1">
        <f t="array" ref="AW204">_xlfn.IFS(AO204=Tabeller!$AJ$5,"P",AO204=Tabeller!$AJ$4,"L",AO204="","")</f>
        <v/>
      </c>
      <c r="AX204" s="29"/>
      <c r="AY204" s="362" t="str">
        <f t="shared" si="14"/>
        <v/>
      </c>
      <c r="AZ204" s="31" t="str">
        <f>TRIM(IF('3. Förpackningsdata'!R204="","",'3. Förpackningsdata'!R204))</f>
        <v/>
      </c>
      <c r="BA204" s="79" t="str">
        <f>IF(BC204="","",IF('3. Förpackningsdata'!T204="","",'3. Förpackningsdata'!T204))</f>
        <v/>
      </c>
      <c r="BB204" s="87"/>
      <c r="BC204" s="71" t="str">
        <f>IF('3. Förpackningsdata'!U204="","",'3. Förpackningsdata'!U204)</f>
        <v/>
      </c>
      <c r="BD204" s="87"/>
      <c r="BE204" s="87"/>
      <c r="BF204" s="87"/>
      <c r="BG204" s="87"/>
      <c r="BH204" s="87"/>
      <c r="BI204" s="148" t="str" cm="1">
        <f t="array" ref="BI204">_xlfn.IFS(BA204=Tabeller!$AJ$5,"P",BA204=Tabeller!$AJ$4,"L",BA204="","")</f>
        <v/>
      </c>
      <c r="BJ204" s="87"/>
      <c r="BK204" s="194" t="str">
        <f t="shared" si="15"/>
        <v/>
      </c>
      <c r="BL204" s="75" t="str">
        <f>TRIM(IF('3. Förpackningsdata'!V204="","",'3. Förpackningsdata'!V204))</f>
        <v/>
      </c>
    </row>
  </sheetData>
  <sheetProtection algorithmName="SHA-512" hashValue="fOBN7+u8pBlXiWMBC5vZVddCKHyaef+K/E2HKbFvQiB5f5+M5v0Vug4U96H0bTE3p2zyPtvc2HwgQb6gmGC+uA==" saltValue="jT6HAZH6ULqvhXOpZ6BAXg==" spinCount="100000" sheet="1" sort="0" autoFilter="0"/>
  <autoFilter ref="A4:BL4" xr:uid="{00000000-0001-0000-0100-000000000000}"/>
  <phoneticPr fontId="47" type="noConversion"/>
  <pageMargins left="0.7" right="0.7" top="0.75" bottom="0.75" header="0.3" footer="0.3"/>
  <pageSetup paperSize="9" scale="1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AV204"/>
  <sheetViews>
    <sheetView zoomScale="80" zoomScaleNormal="80" zoomScaleSheetLayoutView="80" workbookViewId="0">
      <pane xSplit="3" ySplit="4" topLeftCell="D5" activePane="bottomRight" state="frozen"/>
      <selection activeCell="B2" sqref="B2"/>
      <selection pane="topRight" activeCell="B2" sqref="B2"/>
      <selection pane="bottomLeft" activeCell="B2" sqref="B2"/>
      <selection pane="bottomRight" activeCell="B2" sqref="B2"/>
    </sheetView>
  </sheetViews>
  <sheetFormatPr defaultColWidth="9.140625" defaultRowHeight="15.75" x14ac:dyDescent="0.25"/>
  <cols>
    <col min="1" max="1" width="8.5703125" style="40" bestFit="1" customWidth="1"/>
    <col min="2" max="3" width="8.5703125" style="40" customWidth="1"/>
    <col min="4" max="4" width="9.42578125" style="174" bestFit="1" customWidth="1"/>
    <col min="5" max="5" width="11.7109375" style="172" bestFit="1" customWidth="1"/>
    <col min="6" max="6" width="11.7109375" style="174" bestFit="1" customWidth="1"/>
    <col min="7" max="7" width="13.140625" style="173" bestFit="1" customWidth="1"/>
    <col min="8" max="8" width="36.28515625" style="210" bestFit="1" customWidth="1"/>
    <col min="9" max="9" width="14.42578125" style="174" bestFit="1" customWidth="1"/>
    <col min="10" max="11" width="16.5703125" style="191" bestFit="1" customWidth="1"/>
    <col min="12" max="12" width="18.140625" style="173" bestFit="1" customWidth="1"/>
    <col min="13" max="13" width="12" style="174" bestFit="1" customWidth="1"/>
    <col min="14" max="14" width="14.42578125" style="175" bestFit="1" customWidth="1"/>
    <col min="15" max="15" width="10.7109375" style="211" bestFit="1" customWidth="1"/>
    <col min="16" max="16" width="10.7109375" style="183" bestFit="1" customWidth="1"/>
    <col min="17" max="17" width="14.42578125" style="212" bestFit="1" customWidth="1"/>
    <col min="18" max="18" width="10.140625" style="183" bestFit="1" customWidth="1"/>
    <col min="19" max="19" width="13.5703125" style="183" bestFit="1" customWidth="1"/>
    <col min="20" max="20" width="12.28515625" style="183" bestFit="1" customWidth="1"/>
    <col min="21" max="21" width="13.42578125" style="183" bestFit="1" customWidth="1"/>
    <col min="22" max="22" width="14.42578125" style="173" bestFit="1" customWidth="1"/>
    <col min="23" max="23" width="17.28515625" style="173" bestFit="1" customWidth="1"/>
    <col min="24" max="24" width="10.140625" style="191" bestFit="1" customWidth="1"/>
    <col min="25" max="25" width="10.85546875" style="191" bestFit="1" customWidth="1"/>
    <col min="26" max="26" width="10.140625" style="191" bestFit="1" customWidth="1"/>
    <col min="27" max="28" width="10.7109375" style="191" bestFit="1" customWidth="1"/>
    <col min="29" max="29" width="10.85546875" style="191" bestFit="1" customWidth="1"/>
    <col min="30" max="30" width="10.140625" style="191" bestFit="1" customWidth="1"/>
    <col min="31" max="32" width="10.7109375" style="191" bestFit="1" customWidth="1"/>
    <col min="33" max="33" width="10.85546875" style="191" bestFit="1" customWidth="1"/>
    <col min="34" max="34" width="10.140625" style="191" bestFit="1" customWidth="1"/>
    <col min="35" max="36" width="10.7109375" style="191" bestFit="1" customWidth="1"/>
    <col min="37" max="37" width="10.85546875" style="191" bestFit="1" customWidth="1"/>
    <col min="38" max="38" width="10.140625" style="191" bestFit="1" customWidth="1"/>
    <col min="39" max="40" width="10.7109375" style="191" bestFit="1" customWidth="1"/>
    <col min="41" max="41" width="10.85546875" style="191" bestFit="1" customWidth="1"/>
    <col min="42" max="42" width="10.140625" style="191" bestFit="1" customWidth="1"/>
    <col min="43" max="44" width="10.7109375" style="191" bestFit="1" customWidth="1"/>
    <col min="45" max="45" width="10.85546875" style="191" bestFit="1" customWidth="1"/>
    <col min="46" max="46" width="10.140625" style="191" bestFit="1" customWidth="1"/>
    <col min="47" max="48" width="10.7109375" style="191" bestFit="1" customWidth="1"/>
  </cols>
  <sheetData>
    <row r="1" spans="1:48" s="1" customFormat="1" x14ac:dyDescent="0.25">
      <c r="A1" s="38"/>
      <c r="B1" s="38"/>
      <c r="C1" s="38"/>
      <c r="D1" s="153"/>
      <c r="E1" s="151"/>
      <c r="F1" s="153"/>
      <c r="G1" s="152"/>
      <c r="H1" s="702" t="s">
        <v>329</v>
      </c>
      <c r="I1" s="153"/>
      <c r="J1" s="186"/>
      <c r="K1" s="186"/>
      <c r="L1" s="152"/>
      <c r="M1" s="153"/>
      <c r="N1" s="154"/>
      <c r="O1" s="195"/>
      <c r="P1" s="178"/>
      <c r="Q1" s="152"/>
      <c r="R1" s="178"/>
      <c r="S1" s="178"/>
      <c r="T1" s="178"/>
      <c r="U1" s="178"/>
      <c r="V1" s="152"/>
      <c r="W1" s="152"/>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row>
    <row r="2" spans="1:48" s="1" customFormat="1" x14ac:dyDescent="0.25">
      <c r="A2" s="38"/>
      <c r="B2" s="38"/>
      <c r="C2" s="38"/>
      <c r="D2" s="153"/>
      <c r="E2" s="151"/>
      <c r="F2" s="153"/>
      <c r="G2" s="152"/>
      <c r="H2" s="703"/>
      <c r="I2" s="153"/>
      <c r="J2" s="186"/>
      <c r="K2" s="186"/>
      <c r="L2" s="152"/>
      <c r="M2" s="456"/>
      <c r="N2" s="154"/>
      <c r="O2" s="195"/>
      <c r="P2" s="178"/>
      <c r="Q2" s="152"/>
      <c r="R2" s="178"/>
      <c r="S2" s="178"/>
      <c r="T2" s="178"/>
      <c r="U2" s="178"/>
      <c r="V2" s="152"/>
      <c r="W2" s="455"/>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row>
    <row r="3" spans="1:48" s="8" customFormat="1" ht="44.25" customHeight="1" x14ac:dyDescent="0.25">
      <c r="A3" s="5" t="s">
        <v>286</v>
      </c>
      <c r="B3" s="5" t="s">
        <v>286</v>
      </c>
      <c r="C3" s="5" t="s">
        <v>286</v>
      </c>
      <c r="D3" s="9" t="s">
        <v>268</v>
      </c>
      <c r="E3" s="19" t="s">
        <v>266</v>
      </c>
      <c r="F3" s="19" t="s">
        <v>266</v>
      </c>
      <c r="G3" s="19" t="s">
        <v>266</v>
      </c>
      <c r="H3" s="196" t="s">
        <v>304</v>
      </c>
      <c r="I3" s="196" t="s">
        <v>304</v>
      </c>
      <c r="J3" s="197" t="s">
        <v>261</v>
      </c>
      <c r="K3" s="197" t="s">
        <v>261</v>
      </c>
      <c r="L3" s="196" t="s">
        <v>306</v>
      </c>
      <c r="M3" s="275" t="s">
        <v>817</v>
      </c>
      <c r="N3" s="196" t="s">
        <v>304</v>
      </c>
      <c r="O3" s="198" t="s">
        <v>326</v>
      </c>
      <c r="P3" s="199" t="s">
        <v>261</v>
      </c>
      <c r="Q3" s="196" t="s">
        <v>304</v>
      </c>
      <c r="R3" s="171" t="s">
        <v>261</v>
      </c>
      <c r="S3" s="171" t="s">
        <v>261</v>
      </c>
      <c r="T3" s="171" t="s">
        <v>261</v>
      </c>
      <c r="U3" s="171" t="s">
        <v>261</v>
      </c>
      <c r="V3" s="196" t="s">
        <v>304</v>
      </c>
      <c r="W3" s="19" t="s">
        <v>266</v>
      </c>
      <c r="X3" s="171" t="s">
        <v>261</v>
      </c>
      <c r="Y3" s="171" t="s">
        <v>261</v>
      </c>
      <c r="Z3" s="171" t="s">
        <v>261</v>
      </c>
      <c r="AA3" s="171" t="s">
        <v>261</v>
      </c>
      <c r="AB3" s="171" t="s">
        <v>261</v>
      </c>
      <c r="AC3" s="171" t="s">
        <v>261</v>
      </c>
      <c r="AD3" s="171" t="s">
        <v>261</v>
      </c>
      <c r="AE3" s="171" t="s">
        <v>261</v>
      </c>
      <c r="AF3" s="171" t="s">
        <v>261</v>
      </c>
      <c r="AG3" s="171" t="s">
        <v>261</v>
      </c>
      <c r="AH3" s="171" t="s">
        <v>261</v>
      </c>
      <c r="AI3" s="171" t="s">
        <v>261</v>
      </c>
      <c r="AJ3" s="171" t="s">
        <v>261</v>
      </c>
      <c r="AK3" s="171" t="s">
        <v>261</v>
      </c>
      <c r="AL3" s="171" t="s">
        <v>261</v>
      </c>
      <c r="AM3" s="171" t="s">
        <v>261</v>
      </c>
      <c r="AN3" s="171" t="s">
        <v>261</v>
      </c>
      <c r="AO3" s="171" t="s">
        <v>261</v>
      </c>
      <c r="AP3" s="171" t="s">
        <v>261</v>
      </c>
      <c r="AQ3" s="171" t="s">
        <v>261</v>
      </c>
      <c r="AR3" s="171" t="s">
        <v>261</v>
      </c>
      <c r="AS3" s="171" t="s">
        <v>261</v>
      </c>
      <c r="AT3" s="171" t="s">
        <v>261</v>
      </c>
      <c r="AU3" s="171" t="s">
        <v>261</v>
      </c>
      <c r="AV3" s="171" t="s">
        <v>261</v>
      </c>
    </row>
    <row r="4" spans="1:48" s="8" customFormat="1" ht="12.75" x14ac:dyDescent="0.25">
      <c r="A4" s="4" t="s">
        <v>283</v>
      </c>
      <c r="B4" s="4" t="s">
        <v>2442</v>
      </c>
      <c r="C4" s="4" t="s">
        <v>2443</v>
      </c>
      <c r="D4" s="200" t="s">
        <v>156</v>
      </c>
      <c r="E4" s="20" t="s">
        <v>0</v>
      </c>
      <c r="F4" s="201" t="s">
        <v>157</v>
      </c>
      <c r="G4" s="202" t="s">
        <v>158</v>
      </c>
      <c r="H4" s="203" t="s">
        <v>159</v>
      </c>
      <c r="I4" s="204" t="s">
        <v>160</v>
      </c>
      <c r="J4" s="171" t="s">
        <v>161</v>
      </c>
      <c r="K4" s="171" t="s">
        <v>162</v>
      </c>
      <c r="L4" s="205" t="s">
        <v>163</v>
      </c>
      <c r="M4" s="200" t="s">
        <v>164</v>
      </c>
      <c r="N4" s="206" t="s">
        <v>165</v>
      </c>
      <c r="O4" s="207" t="s">
        <v>166</v>
      </c>
      <c r="P4" s="171" t="s">
        <v>167</v>
      </c>
      <c r="Q4" s="205" t="s">
        <v>168</v>
      </c>
      <c r="R4" s="171" t="s">
        <v>9</v>
      </c>
      <c r="S4" s="171" t="s">
        <v>169</v>
      </c>
      <c r="T4" s="171" t="s">
        <v>170</v>
      </c>
      <c r="U4" s="171" t="s">
        <v>171</v>
      </c>
      <c r="V4" s="205" t="s">
        <v>172</v>
      </c>
      <c r="W4" s="208" t="s">
        <v>192</v>
      </c>
      <c r="X4" s="171" t="s">
        <v>173</v>
      </c>
      <c r="Y4" s="171" t="s">
        <v>174</v>
      </c>
      <c r="Z4" s="171" t="s">
        <v>165</v>
      </c>
      <c r="AA4" s="171" t="s">
        <v>166</v>
      </c>
      <c r="AB4" s="171" t="s">
        <v>167</v>
      </c>
      <c r="AC4" s="171" t="s">
        <v>174</v>
      </c>
      <c r="AD4" s="171" t="s">
        <v>165</v>
      </c>
      <c r="AE4" s="171" t="s">
        <v>166</v>
      </c>
      <c r="AF4" s="171" t="s">
        <v>167</v>
      </c>
      <c r="AG4" s="171" t="s">
        <v>174</v>
      </c>
      <c r="AH4" s="171" t="s">
        <v>165</v>
      </c>
      <c r="AI4" s="171" t="s">
        <v>166</v>
      </c>
      <c r="AJ4" s="171" t="s">
        <v>167</v>
      </c>
      <c r="AK4" s="171" t="s">
        <v>174</v>
      </c>
      <c r="AL4" s="171" t="s">
        <v>165</v>
      </c>
      <c r="AM4" s="171" t="s">
        <v>166</v>
      </c>
      <c r="AN4" s="171" t="s">
        <v>167</v>
      </c>
      <c r="AO4" s="171" t="s">
        <v>174</v>
      </c>
      <c r="AP4" s="171" t="s">
        <v>165</v>
      </c>
      <c r="AQ4" s="171" t="s">
        <v>166</v>
      </c>
      <c r="AR4" s="171" t="s">
        <v>167</v>
      </c>
      <c r="AS4" s="171" t="s">
        <v>174</v>
      </c>
      <c r="AT4" s="171" t="s">
        <v>165</v>
      </c>
      <c r="AU4" s="171" t="s">
        <v>166</v>
      </c>
      <c r="AV4" s="171" t="s">
        <v>167</v>
      </c>
    </row>
    <row r="5" spans="1:48" s="7" customFormat="1" ht="12.75" x14ac:dyDescent="0.2">
      <c r="A5" s="21">
        <v>1</v>
      </c>
      <c r="B5" s="21" t="str">
        <f>'APH Kategorichef'!H5</f>
        <v>Välj…</v>
      </c>
      <c r="C5" s="21" t="str">
        <f>'APH Kategorichef'!J5</f>
        <v>Välj…</v>
      </c>
      <c r="D5" s="28">
        <v>1</v>
      </c>
      <c r="E5" s="46" t="str">
        <f>TRIM('APH Kategorichef'!D5)</f>
        <v/>
      </c>
      <c r="F5" s="31" t="str">
        <f>TRIM('APH Kategorichef'!P5)</f>
        <v/>
      </c>
      <c r="G5" s="28" t="s">
        <v>189</v>
      </c>
      <c r="H5" s="25" t="str">
        <f>'APH Kategorichef'!E5</f>
        <v/>
      </c>
      <c r="I5" s="29" t="str">
        <f>TRIM('4. Inköpsdata'!D5)</f>
        <v/>
      </c>
      <c r="J5" s="22"/>
      <c r="K5" s="22"/>
      <c r="L5" s="29" t="str">
        <f>LEFT('4. Inköpsdata'!O5,2)</f>
        <v>Vä</v>
      </c>
      <c r="M5" s="28">
        <v>1</v>
      </c>
      <c r="N5" s="26" t="e">
        <f>ROUND('4. Inköpsdata'!K5,2)</f>
        <v>#VALUE!</v>
      </c>
      <c r="O5" s="209"/>
      <c r="P5" s="28"/>
      <c r="Q5" s="35" t="str">
        <f>'4. Inköpsdata'!H5</f>
        <v>SEK</v>
      </c>
      <c r="R5" s="22"/>
      <c r="S5" s="22"/>
      <c r="T5" s="22"/>
      <c r="U5" s="22"/>
      <c r="V5" s="29" t="str">
        <f>'4. Inköpsdata'!E5</f>
        <v>ST</v>
      </c>
      <c r="W5" s="29" t="s">
        <v>182</v>
      </c>
      <c r="X5" s="22"/>
      <c r="Y5" s="22"/>
      <c r="Z5" s="22"/>
      <c r="AA5" s="22"/>
      <c r="AB5" s="22"/>
      <c r="AC5" s="22"/>
      <c r="AD5" s="22"/>
      <c r="AE5" s="22"/>
      <c r="AF5" s="22"/>
      <c r="AG5" s="22"/>
      <c r="AH5" s="22"/>
      <c r="AI5" s="22"/>
      <c r="AJ5" s="22"/>
      <c r="AK5" s="22"/>
      <c r="AL5" s="22"/>
      <c r="AM5" s="22"/>
      <c r="AN5" s="22"/>
      <c r="AO5" s="22"/>
      <c r="AP5" s="22"/>
      <c r="AQ5" s="22"/>
      <c r="AR5" s="22"/>
      <c r="AS5" s="22"/>
      <c r="AT5" s="22"/>
      <c r="AU5" s="22"/>
      <c r="AV5" s="22"/>
    </row>
    <row r="6" spans="1:48" s="7" customFormat="1" ht="12.75" x14ac:dyDescent="0.2">
      <c r="A6" s="21">
        <v>2</v>
      </c>
      <c r="B6" s="21" t="str">
        <f>'APH Kategorichef'!H6</f>
        <v>Välj…</v>
      </c>
      <c r="C6" s="21" t="str">
        <f>'APH Kategorichef'!J6</f>
        <v>Välj…</v>
      </c>
      <c r="D6" s="28">
        <v>1</v>
      </c>
      <c r="E6" s="46" t="str">
        <f>TRIM('APH Kategorichef'!D6)</f>
        <v/>
      </c>
      <c r="F6" s="31" t="str">
        <f>TRIM('APH Kategorichef'!P6)</f>
        <v/>
      </c>
      <c r="G6" s="28" t="s">
        <v>189</v>
      </c>
      <c r="H6" s="25" t="str">
        <f>'APH Kategorichef'!E6</f>
        <v/>
      </c>
      <c r="I6" s="29" t="str">
        <f>TRIM('4. Inköpsdata'!D6)</f>
        <v/>
      </c>
      <c r="J6" s="22"/>
      <c r="K6" s="22"/>
      <c r="L6" s="29" t="str">
        <f>LEFT('4. Inköpsdata'!O6,2)</f>
        <v>Vä</v>
      </c>
      <c r="M6" s="28">
        <v>1</v>
      </c>
      <c r="N6" s="26" t="e">
        <f>ROUND('4. Inköpsdata'!K6,2)</f>
        <v>#VALUE!</v>
      </c>
      <c r="O6" s="209"/>
      <c r="P6" s="28"/>
      <c r="Q6" s="35" t="str">
        <f>'4. Inköpsdata'!H6</f>
        <v>SEK</v>
      </c>
      <c r="R6" s="22"/>
      <c r="S6" s="22"/>
      <c r="T6" s="22"/>
      <c r="U6" s="22"/>
      <c r="V6" s="29" t="str">
        <f>'4. Inköpsdata'!E6</f>
        <v>ST</v>
      </c>
      <c r="W6" s="29" t="s">
        <v>182</v>
      </c>
      <c r="X6" s="22"/>
      <c r="Y6" s="22"/>
      <c r="Z6" s="22"/>
      <c r="AA6" s="22"/>
      <c r="AB6" s="22"/>
      <c r="AC6" s="22"/>
      <c r="AD6" s="22"/>
      <c r="AE6" s="22"/>
      <c r="AF6" s="22"/>
      <c r="AG6" s="22"/>
      <c r="AH6" s="22"/>
      <c r="AI6" s="22"/>
      <c r="AJ6" s="22"/>
      <c r="AK6" s="22"/>
      <c r="AL6" s="22"/>
      <c r="AM6" s="22"/>
      <c r="AN6" s="22"/>
      <c r="AO6" s="22"/>
      <c r="AP6" s="22"/>
      <c r="AQ6" s="22"/>
      <c r="AR6" s="22"/>
      <c r="AS6" s="22"/>
      <c r="AT6" s="22"/>
      <c r="AU6" s="22"/>
      <c r="AV6" s="22"/>
    </row>
    <row r="7" spans="1:48" s="7" customFormat="1" ht="12.75" x14ac:dyDescent="0.2">
      <c r="A7" s="21">
        <v>3</v>
      </c>
      <c r="B7" s="21" t="str">
        <f>'APH Kategorichef'!H7</f>
        <v>Välj…</v>
      </c>
      <c r="C7" s="21" t="str">
        <f>'APH Kategorichef'!J7</f>
        <v>Välj…</v>
      </c>
      <c r="D7" s="28">
        <v>1</v>
      </c>
      <c r="E7" s="46" t="str">
        <f>TRIM('APH Kategorichef'!D7)</f>
        <v/>
      </c>
      <c r="F7" s="31" t="str">
        <f>TRIM('APH Kategorichef'!P7)</f>
        <v/>
      </c>
      <c r="G7" s="28" t="s">
        <v>189</v>
      </c>
      <c r="H7" s="25" t="str">
        <f>'APH Kategorichef'!E7</f>
        <v/>
      </c>
      <c r="I7" s="29" t="str">
        <f>TRIM('4. Inköpsdata'!D7)</f>
        <v/>
      </c>
      <c r="J7" s="22"/>
      <c r="K7" s="22"/>
      <c r="L7" s="29" t="str">
        <f>LEFT('4. Inköpsdata'!O7,2)</f>
        <v>Vä</v>
      </c>
      <c r="M7" s="28">
        <v>1</v>
      </c>
      <c r="N7" s="26" t="e">
        <f>ROUND('4. Inköpsdata'!K7,2)</f>
        <v>#VALUE!</v>
      </c>
      <c r="O7" s="209"/>
      <c r="P7" s="28"/>
      <c r="Q7" s="35" t="str">
        <f>'4. Inköpsdata'!H7</f>
        <v>SEK</v>
      </c>
      <c r="R7" s="22"/>
      <c r="S7" s="22"/>
      <c r="T7" s="22"/>
      <c r="U7" s="22"/>
      <c r="V7" s="29" t="str">
        <f>'4. Inköpsdata'!E7</f>
        <v>ST</v>
      </c>
      <c r="W7" s="29" t="s">
        <v>182</v>
      </c>
      <c r="X7" s="22"/>
      <c r="Y7" s="22"/>
      <c r="Z7" s="22"/>
      <c r="AA7" s="22"/>
      <c r="AB7" s="22"/>
      <c r="AC7" s="22"/>
      <c r="AD7" s="22"/>
      <c r="AE7" s="22"/>
      <c r="AF7" s="22"/>
      <c r="AG7" s="22"/>
      <c r="AH7" s="22"/>
      <c r="AI7" s="22"/>
      <c r="AJ7" s="22"/>
      <c r="AK7" s="22"/>
      <c r="AL7" s="22"/>
      <c r="AM7" s="22"/>
      <c r="AN7" s="22"/>
      <c r="AO7" s="22"/>
      <c r="AP7" s="22"/>
      <c r="AQ7" s="22"/>
      <c r="AR7" s="22"/>
      <c r="AS7" s="22"/>
      <c r="AT7" s="22"/>
      <c r="AU7" s="22"/>
      <c r="AV7" s="22"/>
    </row>
    <row r="8" spans="1:48" s="7" customFormat="1" ht="12.75" x14ac:dyDescent="0.2">
      <c r="A8" s="21">
        <v>4</v>
      </c>
      <c r="B8" s="21" t="str">
        <f>'APH Kategorichef'!H8</f>
        <v>Välj…</v>
      </c>
      <c r="C8" s="21" t="str">
        <f>'APH Kategorichef'!J8</f>
        <v>Välj…</v>
      </c>
      <c r="D8" s="28">
        <v>1</v>
      </c>
      <c r="E8" s="46" t="str">
        <f>TRIM('APH Kategorichef'!D8)</f>
        <v/>
      </c>
      <c r="F8" s="31" t="str">
        <f>TRIM('APH Kategorichef'!P8)</f>
        <v/>
      </c>
      <c r="G8" s="28" t="s">
        <v>189</v>
      </c>
      <c r="H8" s="25" t="str">
        <f>'APH Kategorichef'!E8</f>
        <v/>
      </c>
      <c r="I8" s="29" t="str">
        <f>TRIM('4. Inköpsdata'!D8)</f>
        <v/>
      </c>
      <c r="J8" s="22"/>
      <c r="K8" s="22"/>
      <c r="L8" s="29" t="str">
        <f>LEFT('4. Inköpsdata'!O8,2)</f>
        <v>Vä</v>
      </c>
      <c r="M8" s="28">
        <v>1</v>
      </c>
      <c r="N8" s="26" t="e">
        <f>ROUND('4. Inköpsdata'!K8,2)</f>
        <v>#VALUE!</v>
      </c>
      <c r="O8" s="209"/>
      <c r="P8" s="28"/>
      <c r="Q8" s="35" t="str">
        <f>'4. Inköpsdata'!H8</f>
        <v>SEK</v>
      </c>
      <c r="R8" s="22"/>
      <c r="S8" s="22"/>
      <c r="T8" s="22"/>
      <c r="U8" s="22"/>
      <c r="V8" s="29" t="str">
        <f>'4. Inköpsdata'!E8</f>
        <v>ST</v>
      </c>
      <c r="W8" s="29" t="s">
        <v>182</v>
      </c>
      <c r="X8" s="22"/>
      <c r="Y8" s="22"/>
      <c r="Z8" s="22"/>
      <c r="AA8" s="22"/>
      <c r="AB8" s="22"/>
      <c r="AC8" s="22"/>
      <c r="AD8" s="22"/>
      <c r="AE8" s="22"/>
      <c r="AF8" s="22"/>
      <c r="AG8" s="22"/>
      <c r="AH8" s="22"/>
      <c r="AI8" s="22"/>
      <c r="AJ8" s="22"/>
      <c r="AK8" s="22"/>
      <c r="AL8" s="22"/>
      <c r="AM8" s="22"/>
      <c r="AN8" s="22"/>
      <c r="AO8" s="22"/>
      <c r="AP8" s="22"/>
      <c r="AQ8" s="22"/>
      <c r="AR8" s="22"/>
      <c r="AS8" s="22"/>
      <c r="AT8" s="22"/>
      <c r="AU8" s="22"/>
      <c r="AV8" s="22"/>
    </row>
    <row r="9" spans="1:48" s="7" customFormat="1" ht="12.75" x14ac:dyDescent="0.2">
      <c r="A9" s="21">
        <v>5</v>
      </c>
      <c r="B9" s="21" t="str">
        <f>'APH Kategorichef'!H9</f>
        <v>Välj…</v>
      </c>
      <c r="C9" s="21" t="str">
        <f>'APH Kategorichef'!J9</f>
        <v>Välj…</v>
      </c>
      <c r="D9" s="28">
        <v>1</v>
      </c>
      <c r="E9" s="46" t="str">
        <f>TRIM('APH Kategorichef'!D9)</f>
        <v/>
      </c>
      <c r="F9" s="31" t="str">
        <f>TRIM('APH Kategorichef'!P9)</f>
        <v/>
      </c>
      <c r="G9" s="28" t="s">
        <v>189</v>
      </c>
      <c r="H9" s="25" t="str">
        <f>'APH Kategorichef'!E9</f>
        <v/>
      </c>
      <c r="I9" s="29" t="str">
        <f>TRIM('4. Inköpsdata'!D9)</f>
        <v/>
      </c>
      <c r="J9" s="22"/>
      <c r="K9" s="22"/>
      <c r="L9" s="29" t="str">
        <f>LEFT('4. Inköpsdata'!O9,2)</f>
        <v>Vä</v>
      </c>
      <c r="M9" s="28">
        <v>1</v>
      </c>
      <c r="N9" s="26" t="e">
        <f>ROUND('4. Inköpsdata'!K9,2)</f>
        <v>#VALUE!</v>
      </c>
      <c r="O9" s="209"/>
      <c r="P9" s="28"/>
      <c r="Q9" s="35" t="str">
        <f>'4. Inköpsdata'!H9</f>
        <v>SEK</v>
      </c>
      <c r="R9" s="22"/>
      <c r="S9" s="22"/>
      <c r="T9" s="22"/>
      <c r="U9" s="22"/>
      <c r="V9" s="29" t="str">
        <f>'4. Inköpsdata'!E9</f>
        <v>ST</v>
      </c>
      <c r="W9" s="29" t="s">
        <v>182</v>
      </c>
      <c r="X9" s="22"/>
      <c r="Y9" s="22"/>
      <c r="Z9" s="22"/>
      <c r="AA9" s="22"/>
      <c r="AB9" s="22"/>
      <c r="AC9" s="22"/>
      <c r="AD9" s="22"/>
      <c r="AE9" s="22"/>
      <c r="AF9" s="22"/>
      <c r="AG9" s="22"/>
      <c r="AH9" s="22"/>
      <c r="AI9" s="22"/>
      <c r="AJ9" s="22"/>
      <c r="AK9" s="22"/>
      <c r="AL9" s="22"/>
      <c r="AM9" s="22"/>
      <c r="AN9" s="22"/>
      <c r="AO9" s="22"/>
      <c r="AP9" s="22"/>
      <c r="AQ9" s="22"/>
      <c r="AR9" s="22"/>
      <c r="AS9" s="22"/>
      <c r="AT9" s="22"/>
      <c r="AU9" s="22"/>
      <c r="AV9" s="22"/>
    </row>
    <row r="10" spans="1:48" s="7" customFormat="1" ht="12.75" x14ac:dyDescent="0.2">
      <c r="A10" s="21">
        <v>6</v>
      </c>
      <c r="B10" s="21" t="str">
        <f>'APH Kategorichef'!H10</f>
        <v>Välj…</v>
      </c>
      <c r="C10" s="21" t="str">
        <f>'APH Kategorichef'!J10</f>
        <v>Välj…</v>
      </c>
      <c r="D10" s="28">
        <v>1</v>
      </c>
      <c r="E10" s="46" t="str">
        <f>TRIM('APH Kategorichef'!D10)</f>
        <v/>
      </c>
      <c r="F10" s="31" t="str">
        <f>TRIM('APH Kategorichef'!P10)</f>
        <v/>
      </c>
      <c r="G10" s="28" t="s">
        <v>189</v>
      </c>
      <c r="H10" s="25" t="str">
        <f>'APH Kategorichef'!E10</f>
        <v/>
      </c>
      <c r="I10" s="29" t="str">
        <f>TRIM('4. Inköpsdata'!D10)</f>
        <v/>
      </c>
      <c r="J10" s="22"/>
      <c r="K10" s="22"/>
      <c r="L10" s="29" t="str">
        <f>LEFT('4. Inköpsdata'!O10,2)</f>
        <v>Vä</v>
      </c>
      <c r="M10" s="28">
        <v>1</v>
      </c>
      <c r="N10" s="26" t="e">
        <f>ROUND('4. Inköpsdata'!K10,2)</f>
        <v>#VALUE!</v>
      </c>
      <c r="O10" s="209"/>
      <c r="P10" s="28"/>
      <c r="Q10" s="35" t="str">
        <f>'4. Inköpsdata'!H10</f>
        <v>SEK</v>
      </c>
      <c r="R10" s="22"/>
      <c r="S10" s="22"/>
      <c r="T10" s="22"/>
      <c r="U10" s="22"/>
      <c r="V10" s="29" t="str">
        <f>'4. Inköpsdata'!E10</f>
        <v>ST</v>
      </c>
      <c r="W10" s="29" t="s">
        <v>182</v>
      </c>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1:48" s="7" customFormat="1" ht="12.75" x14ac:dyDescent="0.2">
      <c r="A11" s="21">
        <v>7</v>
      </c>
      <c r="B11" s="21" t="str">
        <f>'APH Kategorichef'!H11</f>
        <v>Välj…</v>
      </c>
      <c r="C11" s="21" t="str">
        <f>'APH Kategorichef'!J11</f>
        <v>Välj…</v>
      </c>
      <c r="D11" s="28">
        <v>1</v>
      </c>
      <c r="E11" s="46" t="str">
        <f>TRIM('APH Kategorichef'!D11)</f>
        <v/>
      </c>
      <c r="F11" s="31" t="str">
        <f>TRIM('APH Kategorichef'!P11)</f>
        <v/>
      </c>
      <c r="G11" s="28" t="s">
        <v>189</v>
      </c>
      <c r="H11" s="25" t="str">
        <f>'APH Kategorichef'!E11</f>
        <v/>
      </c>
      <c r="I11" s="29" t="str">
        <f>TRIM('4. Inköpsdata'!D11)</f>
        <v/>
      </c>
      <c r="J11" s="22"/>
      <c r="K11" s="22"/>
      <c r="L11" s="29" t="str">
        <f>LEFT('4. Inköpsdata'!O11,2)</f>
        <v>Vä</v>
      </c>
      <c r="M11" s="28">
        <v>1</v>
      </c>
      <c r="N11" s="26" t="e">
        <f>ROUND('4. Inköpsdata'!K11,2)</f>
        <v>#VALUE!</v>
      </c>
      <c r="O11" s="209"/>
      <c r="P11" s="28"/>
      <c r="Q11" s="35" t="str">
        <f>'4. Inköpsdata'!H11</f>
        <v>SEK</v>
      </c>
      <c r="R11" s="22"/>
      <c r="S11" s="22"/>
      <c r="T11" s="22"/>
      <c r="U11" s="22"/>
      <c r="V11" s="29" t="str">
        <f>'4. Inköpsdata'!E11</f>
        <v>ST</v>
      </c>
      <c r="W11" s="29" t="s">
        <v>182</v>
      </c>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8" s="7" customFormat="1" ht="12.75" x14ac:dyDescent="0.2">
      <c r="A12" s="21">
        <v>8</v>
      </c>
      <c r="B12" s="21" t="str">
        <f>'APH Kategorichef'!H12</f>
        <v>Välj…</v>
      </c>
      <c r="C12" s="21" t="str">
        <f>'APH Kategorichef'!J12</f>
        <v>Välj…</v>
      </c>
      <c r="D12" s="28">
        <v>1</v>
      </c>
      <c r="E12" s="46" t="str">
        <f>TRIM('APH Kategorichef'!D12)</f>
        <v/>
      </c>
      <c r="F12" s="31" t="str">
        <f>TRIM('APH Kategorichef'!P12)</f>
        <v/>
      </c>
      <c r="G12" s="28" t="s">
        <v>189</v>
      </c>
      <c r="H12" s="25" t="str">
        <f>'APH Kategorichef'!E12</f>
        <v/>
      </c>
      <c r="I12" s="29" t="str">
        <f>TRIM('4. Inköpsdata'!D12)</f>
        <v/>
      </c>
      <c r="J12" s="22"/>
      <c r="K12" s="22"/>
      <c r="L12" s="29" t="str">
        <f>LEFT('4. Inköpsdata'!O12,2)</f>
        <v>Vä</v>
      </c>
      <c r="M12" s="28">
        <v>1</v>
      </c>
      <c r="N12" s="26" t="e">
        <f>ROUND('4. Inköpsdata'!K12,2)</f>
        <v>#VALUE!</v>
      </c>
      <c r="O12" s="209"/>
      <c r="P12" s="28"/>
      <c r="Q12" s="35" t="str">
        <f>'4. Inköpsdata'!H12</f>
        <v>SEK</v>
      </c>
      <c r="R12" s="22"/>
      <c r="S12" s="22"/>
      <c r="T12" s="22"/>
      <c r="U12" s="22"/>
      <c r="V12" s="29" t="str">
        <f>'4. Inköpsdata'!E12</f>
        <v>ST</v>
      </c>
      <c r="W12" s="29" t="s">
        <v>182</v>
      </c>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row>
    <row r="13" spans="1:48" s="7" customFormat="1" ht="12.75" x14ac:dyDescent="0.2">
      <c r="A13" s="21">
        <v>9</v>
      </c>
      <c r="B13" s="21" t="str">
        <f>'APH Kategorichef'!H13</f>
        <v>Välj…</v>
      </c>
      <c r="C13" s="21" t="str">
        <f>'APH Kategorichef'!J13</f>
        <v>Välj…</v>
      </c>
      <c r="D13" s="28">
        <v>1</v>
      </c>
      <c r="E13" s="46" t="str">
        <f>TRIM('APH Kategorichef'!D13)</f>
        <v/>
      </c>
      <c r="F13" s="31" t="str">
        <f>TRIM('APH Kategorichef'!P13)</f>
        <v/>
      </c>
      <c r="G13" s="28" t="s">
        <v>189</v>
      </c>
      <c r="H13" s="25" t="str">
        <f>'APH Kategorichef'!E13</f>
        <v/>
      </c>
      <c r="I13" s="29" t="str">
        <f>TRIM('4. Inköpsdata'!D13)</f>
        <v/>
      </c>
      <c r="J13" s="22"/>
      <c r="K13" s="22"/>
      <c r="L13" s="29" t="str">
        <f>LEFT('4. Inköpsdata'!O13,2)</f>
        <v>Vä</v>
      </c>
      <c r="M13" s="28">
        <v>1</v>
      </c>
      <c r="N13" s="26" t="e">
        <f>ROUND('4. Inköpsdata'!K13,2)</f>
        <v>#VALUE!</v>
      </c>
      <c r="O13" s="209"/>
      <c r="P13" s="28"/>
      <c r="Q13" s="35" t="str">
        <f>'4. Inköpsdata'!H13</f>
        <v>SEK</v>
      </c>
      <c r="R13" s="22"/>
      <c r="S13" s="22"/>
      <c r="T13" s="22"/>
      <c r="U13" s="22"/>
      <c r="V13" s="29" t="str">
        <f>'4. Inköpsdata'!E13</f>
        <v>ST</v>
      </c>
      <c r="W13" s="29" t="s">
        <v>182</v>
      </c>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row>
    <row r="14" spans="1:48" s="7" customFormat="1" ht="12.75" x14ac:dyDescent="0.2">
      <c r="A14" s="21">
        <v>10</v>
      </c>
      <c r="B14" s="21" t="str">
        <f>'APH Kategorichef'!H14</f>
        <v>Välj…</v>
      </c>
      <c r="C14" s="21" t="str">
        <f>'APH Kategorichef'!J14</f>
        <v>Välj…</v>
      </c>
      <c r="D14" s="28">
        <v>1</v>
      </c>
      <c r="E14" s="46" t="str">
        <f>TRIM('APH Kategorichef'!D14)</f>
        <v/>
      </c>
      <c r="F14" s="31" t="str">
        <f>TRIM('APH Kategorichef'!P14)</f>
        <v/>
      </c>
      <c r="G14" s="28" t="s">
        <v>189</v>
      </c>
      <c r="H14" s="25" t="str">
        <f>'APH Kategorichef'!E14</f>
        <v/>
      </c>
      <c r="I14" s="29" t="str">
        <f>TRIM('4. Inköpsdata'!D14)</f>
        <v/>
      </c>
      <c r="J14" s="22"/>
      <c r="K14" s="22"/>
      <c r="L14" s="29" t="str">
        <f>LEFT('4. Inköpsdata'!O14,2)</f>
        <v>Vä</v>
      </c>
      <c r="M14" s="28">
        <v>1</v>
      </c>
      <c r="N14" s="26" t="e">
        <f>ROUND('4. Inköpsdata'!K14,2)</f>
        <v>#VALUE!</v>
      </c>
      <c r="O14" s="209"/>
      <c r="P14" s="28"/>
      <c r="Q14" s="35" t="str">
        <f>'4. Inköpsdata'!H14</f>
        <v>SEK</v>
      </c>
      <c r="R14" s="22"/>
      <c r="S14" s="22"/>
      <c r="T14" s="22"/>
      <c r="U14" s="22"/>
      <c r="V14" s="29" t="str">
        <f>'4. Inköpsdata'!E14</f>
        <v>ST</v>
      </c>
      <c r="W14" s="29" t="s">
        <v>182</v>
      </c>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row>
    <row r="15" spans="1:48" s="7" customFormat="1" ht="12.75" x14ac:dyDescent="0.2">
      <c r="A15" s="21">
        <v>11</v>
      </c>
      <c r="B15" s="21" t="str">
        <f>'APH Kategorichef'!H15</f>
        <v>Välj…</v>
      </c>
      <c r="C15" s="21" t="str">
        <f>'APH Kategorichef'!J15</f>
        <v>Välj…</v>
      </c>
      <c r="D15" s="28">
        <v>1</v>
      </c>
      <c r="E15" s="46" t="str">
        <f>TRIM('APH Kategorichef'!D15)</f>
        <v/>
      </c>
      <c r="F15" s="31" t="str">
        <f>TRIM('APH Kategorichef'!P15)</f>
        <v/>
      </c>
      <c r="G15" s="28" t="s">
        <v>189</v>
      </c>
      <c r="H15" s="25" t="str">
        <f>'APH Kategorichef'!E15</f>
        <v/>
      </c>
      <c r="I15" s="29" t="str">
        <f>TRIM('4. Inköpsdata'!D15)</f>
        <v/>
      </c>
      <c r="J15" s="22"/>
      <c r="K15" s="22"/>
      <c r="L15" s="29" t="str">
        <f>LEFT('4. Inköpsdata'!O15,2)</f>
        <v>Vä</v>
      </c>
      <c r="M15" s="28">
        <v>1</v>
      </c>
      <c r="N15" s="26" t="e">
        <f>ROUND('4. Inköpsdata'!K15,2)</f>
        <v>#VALUE!</v>
      </c>
      <c r="O15" s="209"/>
      <c r="P15" s="28"/>
      <c r="Q15" s="35" t="str">
        <f>'4. Inköpsdata'!H15</f>
        <v>SEK</v>
      </c>
      <c r="R15" s="22"/>
      <c r="S15" s="22"/>
      <c r="T15" s="22"/>
      <c r="U15" s="22"/>
      <c r="V15" s="29" t="str">
        <f>'4. Inköpsdata'!E15</f>
        <v>ST</v>
      </c>
      <c r="W15" s="29" t="s">
        <v>182</v>
      </c>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row>
    <row r="16" spans="1:48" s="7" customFormat="1" ht="12.75" x14ac:dyDescent="0.2">
      <c r="A16" s="21">
        <v>12</v>
      </c>
      <c r="B16" s="21" t="str">
        <f>'APH Kategorichef'!H16</f>
        <v>Välj…</v>
      </c>
      <c r="C16" s="21" t="str">
        <f>'APH Kategorichef'!J16</f>
        <v>Välj…</v>
      </c>
      <c r="D16" s="28">
        <v>1</v>
      </c>
      <c r="E16" s="46" t="str">
        <f>TRIM('APH Kategorichef'!D16)</f>
        <v/>
      </c>
      <c r="F16" s="31" t="str">
        <f>TRIM('APH Kategorichef'!P16)</f>
        <v/>
      </c>
      <c r="G16" s="28" t="s">
        <v>189</v>
      </c>
      <c r="H16" s="25" t="str">
        <f>'APH Kategorichef'!E16</f>
        <v/>
      </c>
      <c r="I16" s="29" t="str">
        <f>TRIM('4. Inköpsdata'!D16)</f>
        <v/>
      </c>
      <c r="J16" s="22"/>
      <c r="K16" s="22"/>
      <c r="L16" s="29" t="str">
        <f>LEFT('4. Inköpsdata'!O16,2)</f>
        <v>Vä</v>
      </c>
      <c r="M16" s="28">
        <v>1</v>
      </c>
      <c r="N16" s="26" t="e">
        <f>ROUND('4. Inköpsdata'!K16,2)</f>
        <v>#VALUE!</v>
      </c>
      <c r="O16" s="209"/>
      <c r="P16" s="28"/>
      <c r="Q16" s="35" t="str">
        <f>'4. Inköpsdata'!H16</f>
        <v>SEK</v>
      </c>
      <c r="R16" s="22"/>
      <c r="S16" s="22"/>
      <c r="T16" s="22"/>
      <c r="U16" s="22"/>
      <c r="V16" s="29" t="str">
        <f>'4. Inköpsdata'!E16</f>
        <v>ST</v>
      </c>
      <c r="W16" s="29" t="s">
        <v>182</v>
      </c>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row>
    <row r="17" spans="1:48" s="7" customFormat="1" ht="12.75" x14ac:dyDescent="0.2">
      <c r="A17" s="21">
        <v>13</v>
      </c>
      <c r="B17" s="21" t="str">
        <f>'APH Kategorichef'!H17</f>
        <v>Välj…</v>
      </c>
      <c r="C17" s="21" t="str">
        <f>'APH Kategorichef'!J17</f>
        <v>Välj…</v>
      </c>
      <c r="D17" s="28">
        <v>1</v>
      </c>
      <c r="E17" s="46" t="str">
        <f>TRIM('APH Kategorichef'!D17)</f>
        <v/>
      </c>
      <c r="F17" s="31" t="str">
        <f>TRIM('APH Kategorichef'!P17)</f>
        <v/>
      </c>
      <c r="G17" s="28" t="s">
        <v>189</v>
      </c>
      <c r="H17" s="25" t="str">
        <f>'APH Kategorichef'!E17</f>
        <v/>
      </c>
      <c r="I17" s="29" t="str">
        <f>TRIM('4. Inköpsdata'!D17)</f>
        <v/>
      </c>
      <c r="J17" s="22"/>
      <c r="K17" s="22"/>
      <c r="L17" s="29" t="str">
        <f>LEFT('4. Inköpsdata'!O17,2)</f>
        <v>Vä</v>
      </c>
      <c r="M17" s="28">
        <v>1</v>
      </c>
      <c r="N17" s="26" t="e">
        <f>ROUND('4. Inköpsdata'!K17,2)</f>
        <v>#VALUE!</v>
      </c>
      <c r="O17" s="209"/>
      <c r="P17" s="22"/>
      <c r="Q17" s="35" t="str">
        <f>'4. Inköpsdata'!H17</f>
        <v>SEK</v>
      </c>
      <c r="R17" s="22"/>
      <c r="S17" s="22"/>
      <c r="T17" s="22"/>
      <c r="U17" s="22"/>
      <c r="V17" s="29" t="str">
        <f>'4. Inköpsdata'!E17</f>
        <v>ST</v>
      </c>
      <c r="W17" s="29" t="s">
        <v>182</v>
      </c>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row>
    <row r="18" spans="1:48" s="7" customFormat="1" ht="12.75" x14ac:dyDescent="0.2">
      <c r="A18" s="21">
        <v>14</v>
      </c>
      <c r="B18" s="21" t="str">
        <f>'APH Kategorichef'!H18</f>
        <v>Välj…</v>
      </c>
      <c r="C18" s="21" t="str">
        <f>'APH Kategorichef'!J18</f>
        <v>Välj…</v>
      </c>
      <c r="D18" s="28">
        <v>1</v>
      </c>
      <c r="E18" s="46" t="str">
        <f>TRIM('APH Kategorichef'!D18)</f>
        <v/>
      </c>
      <c r="F18" s="31" t="str">
        <f>TRIM('APH Kategorichef'!P18)</f>
        <v/>
      </c>
      <c r="G18" s="28" t="s">
        <v>189</v>
      </c>
      <c r="H18" s="25" t="str">
        <f>'APH Kategorichef'!E18</f>
        <v/>
      </c>
      <c r="I18" s="29" t="str">
        <f>TRIM('4. Inköpsdata'!D18)</f>
        <v/>
      </c>
      <c r="J18" s="22"/>
      <c r="K18" s="22"/>
      <c r="L18" s="29" t="str">
        <f>LEFT('4. Inköpsdata'!O18,2)</f>
        <v>Vä</v>
      </c>
      <c r="M18" s="28">
        <v>1</v>
      </c>
      <c r="N18" s="26" t="e">
        <f>ROUND('4. Inköpsdata'!K18,2)</f>
        <v>#VALUE!</v>
      </c>
      <c r="O18" s="209"/>
      <c r="P18" s="22"/>
      <c r="Q18" s="35" t="str">
        <f>'4. Inköpsdata'!H18</f>
        <v>SEK</v>
      </c>
      <c r="R18" s="22"/>
      <c r="S18" s="22"/>
      <c r="T18" s="22"/>
      <c r="U18" s="22"/>
      <c r="V18" s="29" t="str">
        <f>'4. Inköpsdata'!E18</f>
        <v>ST</v>
      </c>
      <c r="W18" s="29" t="s">
        <v>182</v>
      </c>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row>
    <row r="19" spans="1:48" s="7" customFormat="1" ht="12.75" x14ac:dyDescent="0.2">
      <c r="A19" s="21">
        <v>15</v>
      </c>
      <c r="B19" s="21" t="str">
        <f>'APH Kategorichef'!H19</f>
        <v>Välj…</v>
      </c>
      <c r="C19" s="21" t="str">
        <f>'APH Kategorichef'!J19</f>
        <v>Välj…</v>
      </c>
      <c r="D19" s="28">
        <v>1</v>
      </c>
      <c r="E19" s="46" t="str">
        <f>TRIM('APH Kategorichef'!D19)</f>
        <v/>
      </c>
      <c r="F19" s="31" t="str">
        <f>TRIM('APH Kategorichef'!P19)</f>
        <v/>
      </c>
      <c r="G19" s="28" t="s">
        <v>189</v>
      </c>
      <c r="H19" s="25" t="str">
        <f>'APH Kategorichef'!E19</f>
        <v/>
      </c>
      <c r="I19" s="29" t="str">
        <f>TRIM('4. Inköpsdata'!D19)</f>
        <v/>
      </c>
      <c r="J19" s="22"/>
      <c r="K19" s="22"/>
      <c r="L19" s="29" t="str">
        <f>LEFT('4. Inköpsdata'!O19,2)</f>
        <v>Vä</v>
      </c>
      <c r="M19" s="28">
        <v>1</v>
      </c>
      <c r="N19" s="26" t="e">
        <f>ROUND('4. Inköpsdata'!K19,2)</f>
        <v>#VALUE!</v>
      </c>
      <c r="O19" s="209"/>
      <c r="P19" s="22"/>
      <c r="Q19" s="35" t="str">
        <f>'4. Inköpsdata'!H19</f>
        <v>SEK</v>
      </c>
      <c r="R19" s="22"/>
      <c r="S19" s="22"/>
      <c r="T19" s="22"/>
      <c r="U19" s="22"/>
      <c r="V19" s="29" t="str">
        <f>'4. Inköpsdata'!E19</f>
        <v>ST</v>
      </c>
      <c r="W19" s="29" t="s">
        <v>182</v>
      </c>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row>
    <row r="20" spans="1:48" s="7" customFormat="1" ht="12.75" x14ac:dyDescent="0.2">
      <c r="A20" s="21">
        <v>16</v>
      </c>
      <c r="B20" s="21" t="str">
        <f>'APH Kategorichef'!H20</f>
        <v>Välj…</v>
      </c>
      <c r="C20" s="21" t="str">
        <f>'APH Kategorichef'!J20</f>
        <v>Välj…</v>
      </c>
      <c r="D20" s="28">
        <v>1</v>
      </c>
      <c r="E20" s="46" t="str">
        <f>TRIM('APH Kategorichef'!D20)</f>
        <v/>
      </c>
      <c r="F20" s="31" t="str">
        <f>TRIM('APH Kategorichef'!P20)</f>
        <v/>
      </c>
      <c r="G20" s="28" t="s">
        <v>189</v>
      </c>
      <c r="H20" s="25" t="str">
        <f>'APH Kategorichef'!E20</f>
        <v/>
      </c>
      <c r="I20" s="29" t="str">
        <f>TRIM('4. Inköpsdata'!D20)</f>
        <v/>
      </c>
      <c r="J20" s="22"/>
      <c r="K20" s="22"/>
      <c r="L20" s="29" t="str">
        <f>LEFT('4. Inköpsdata'!O20,2)</f>
        <v>Vä</v>
      </c>
      <c r="M20" s="28">
        <v>1</v>
      </c>
      <c r="N20" s="26" t="e">
        <f>ROUND('4. Inköpsdata'!K20,2)</f>
        <v>#VALUE!</v>
      </c>
      <c r="O20" s="209"/>
      <c r="P20" s="22"/>
      <c r="Q20" s="35" t="str">
        <f>'4. Inköpsdata'!H20</f>
        <v>SEK</v>
      </c>
      <c r="R20" s="22"/>
      <c r="S20" s="22"/>
      <c r="T20" s="22"/>
      <c r="U20" s="22"/>
      <c r="V20" s="29" t="str">
        <f>'4. Inköpsdata'!E20</f>
        <v>ST</v>
      </c>
      <c r="W20" s="29" t="s">
        <v>182</v>
      </c>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row>
    <row r="21" spans="1:48" s="7" customFormat="1" ht="12.75" x14ac:dyDescent="0.2">
      <c r="A21" s="21">
        <v>17</v>
      </c>
      <c r="B21" s="21" t="str">
        <f>'APH Kategorichef'!H21</f>
        <v>Välj…</v>
      </c>
      <c r="C21" s="21" t="str">
        <f>'APH Kategorichef'!J21</f>
        <v>Välj…</v>
      </c>
      <c r="D21" s="28">
        <v>1</v>
      </c>
      <c r="E21" s="46" t="str">
        <f>TRIM('APH Kategorichef'!D21)</f>
        <v/>
      </c>
      <c r="F21" s="31" t="str">
        <f>TRIM('APH Kategorichef'!P21)</f>
        <v/>
      </c>
      <c r="G21" s="28" t="s">
        <v>189</v>
      </c>
      <c r="H21" s="25" t="str">
        <f>'APH Kategorichef'!E21</f>
        <v/>
      </c>
      <c r="I21" s="29" t="str">
        <f>TRIM('4. Inköpsdata'!D21)</f>
        <v/>
      </c>
      <c r="J21" s="22"/>
      <c r="K21" s="22"/>
      <c r="L21" s="29" t="str">
        <f>LEFT('4. Inköpsdata'!O21,2)</f>
        <v>Vä</v>
      </c>
      <c r="M21" s="28">
        <v>1</v>
      </c>
      <c r="N21" s="26" t="e">
        <f>ROUND('4. Inköpsdata'!K21,2)</f>
        <v>#VALUE!</v>
      </c>
      <c r="O21" s="209"/>
      <c r="P21" s="22"/>
      <c r="Q21" s="35" t="str">
        <f>'4. Inköpsdata'!H21</f>
        <v>SEK</v>
      </c>
      <c r="R21" s="22"/>
      <c r="S21" s="22"/>
      <c r="T21" s="22"/>
      <c r="U21" s="22"/>
      <c r="V21" s="29" t="str">
        <f>'4. Inköpsdata'!E21</f>
        <v>ST</v>
      </c>
      <c r="W21" s="29" t="s">
        <v>182</v>
      </c>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row>
    <row r="22" spans="1:48" s="7" customFormat="1" ht="12.75" x14ac:dyDescent="0.2">
      <c r="A22" s="21">
        <v>18</v>
      </c>
      <c r="B22" s="21" t="str">
        <f>'APH Kategorichef'!H22</f>
        <v>Välj…</v>
      </c>
      <c r="C22" s="21" t="str">
        <f>'APH Kategorichef'!J22</f>
        <v>Välj…</v>
      </c>
      <c r="D22" s="28">
        <v>1</v>
      </c>
      <c r="E22" s="46" t="str">
        <f>TRIM('APH Kategorichef'!D22)</f>
        <v/>
      </c>
      <c r="F22" s="31" t="str">
        <f>TRIM('APH Kategorichef'!P22)</f>
        <v/>
      </c>
      <c r="G22" s="28" t="s">
        <v>189</v>
      </c>
      <c r="H22" s="25" t="str">
        <f>'APH Kategorichef'!E22</f>
        <v/>
      </c>
      <c r="I22" s="29" t="str">
        <f>TRIM('4. Inköpsdata'!D22)</f>
        <v/>
      </c>
      <c r="J22" s="22"/>
      <c r="K22" s="22"/>
      <c r="L22" s="29" t="str">
        <f>LEFT('4. Inköpsdata'!O22,2)</f>
        <v>Vä</v>
      </c>
      <c r="M22" s="28">
        <v>1</v>
      </c>
      <c r="N22" s="26" t="e">
        <f>ROUND('4. Inköpsdata'!K22,2)</f>
        <v>#VALUE!</v>
      </c>
      <c r="O22" s="209"/>
      <c r="P22" s="22"/>
      <c r="Q22" s="35" t="str">
        <f>'4. Inköpsdata'!H22</f>
        <v>SEK</v>
      </c>
      <c r="R22" s="22"/>
      <c r="S22" s="22"/>
      <c r="T22" s="22"/>
      <c r="U22" s="22"/>
      <c r="V22" s="29" t="str">
        <f>'4. Inköpsdata'!E22</f>
        <v>ST</v>
      </c>
      <c r="W22" s="29" t="s">
        <v>182</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row>
    <row r="23" spans="1:48" s="7" customFormat="1" ht="12.75" x14ac:dyDescent="0.2">
      <c r="A23" s="21">
        <v>19</v>
      </c>
      <c r="B23" s="21" t="str">
        <f>'APH Kategorichef'!H23</f>
        <v>Välj…</v>
      </c>
      <c r="C23" s="21" t="str">
        <f>'APH Kategorichef'!J23</f>
        <v>Välj…</v>
      </c>
      <c r="D23" s="28">
        <v>1</v>
      </c>
      <c r="E23" s="46" t="str">
        <f>TRIM('APH Kategorichef'!D23)</f>
        <v/>
      </c>
      <c r="F23" s="31" t="str">
        <f>TRIM('APH Kategorichef'!P23)</f>
        <v/>
      </c>
      <c r="G23" s="28" t="s">
        <v>189</v>
      </c>
      <c r="H23" s="25" t="str">
        <f>'APH Kategorichef'!E23</f>
        <v/>
      </c>
      <c r="I23" s="29" t="str">
        <f>TRIM('4. Inköpsdata'!D23)</f>
        <v/>
      </c>
      <c r="J23" s="22"/>
      <c r="K23" s="22"/>
      <c r="L23" s="29" t="str">
        <f>LEFT('4. Inköpsdata'!O23,2)</f>
        <v>Vä</v>
      </c>
      <c r="M23" s="28">
        <v>1</v>
      </c>
      <c r="N23" s="26" t="e">
        <f>ROUND('4. Inköpsdata'!K23,2)</f>
        <v>#VALUE!</v>
      </c>
      <c r="O23" s="209"/>
      <c r="P23" s="22"/>
      <c r="Q23" s="35" t="str">
        <f>'4. Inköpsdata'!H23</f>
        <v>SEK</v>
      </c>
      <c r="R23" s="22"/>
      <c r="S23" s="22"/>
      <c r="T23" s="22"/>
      <c r="U23" s="22"/>
      <c r="V23" s="29" t="str">
        <f>'4. Inköpsdata'!E23</f>
        <v>ST</v>
      </c>
      <c r="W23" s="29" t="s">
        <v>182</v>
      </c>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row>
    <row r="24" spans="1:48" s="7" customFormat="1" ht="12.75" x14ac:dyDescent="0.2">
      <c r="A24" s="21">
        <v>20</v>
      </c>
      <c r="B24" s="21" t="str">
        <f>'APH Kategorichef'!H24</f>
        <v>Välj…</v>
      </c>
      <c r="C24" s="21" t="str">
        <f>'APH Kategorichef'!J24</f>
        <v>Välj…</v>
      </c>
      <c r="D24" s="28">
        <v>1</v>
      </c>
      <c r="E24" s="46" t="str">
        <f>TRIM('APH Kategorichef'!D24)</f>
        <v/>
      </c>
      <c r="F24" s="31" t="str">
        <f>TRIM('APH Kategorichef'!P24)</f>
        <v/>
      </c>
      <c r="G24" s="28" t="s">
        <v>189</v>
      </c>
      <c r="H24" s="25" t="str">
        <f>'APH Kategorichef'!E24</f>
        <v/>
      </c>
      <c r="I24" s="29" t="str">
        <f>TRIM('4. Inköpsdata'!D24)</f>
        <v/>
      </c>
      <c r="J24" s="22"/>
      <c r="K24" s="22"/>
      <c r="L24" s="29" t="str">
        <f>LEFT('4. Inköpsdata'!O24,2)</f>
        <v>Vä</v>
      </c>
      <c r="M24" s="28">
        <v>1</v>
      </c>
      <c r="N24" s="26" t="e">
        <f>ROUND('4. Inköpsdata'!K24,2)</f>
        <v>#VALUE!</v>
      </c>
      <c r="O24" s="209"/>
      <c r="P24" s="22"/>
      <c r="Q24" s="35" t="str">
        <f>'4. Inköpsdata'!H24</f>
        <v>SEK</v>
      </c>
      <c r="R24" s="22"/>
      <c r="S24" s="22"/>
      <c r="T24" s="22"/>
      <c r="U24" s="22"/>
      <c r="V24" s="29" t="str">
        <f>'4. Inköpsdata'!E24</f>
        <v>ST</v>
      </c>
      <c r="W24" s="29" t="s">
        <v>182</v>
      </c>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row>
    <row r="25" spans="1:48" s="7" customFormat="1" ht="12.75" x14ac:dyDescent="0.2">
      <c r="A25" s="21">
        <v>21</v>
      </c>
      <c r="B25" s="21" t="str">
        <f>'APH Kategorichef'!H25</f>
        <v>Välj…</v>
      </c>
      <c r="C25" s="21" t="str">
        <f>'APH Kategorichef'!J25</f>
        <v>Välj…</v>
      </c>
      <c r="D25" s="28">
        <v>1</v>
      </c>
      <c r="E25" s="46" t="str">
        <f>TRIM('APH Kategorichef'!D25)</f>
        <v/>
      </c>
      <c r="F25" s="31" t="str">
        <f>TRIM('APH Kategorichef'!P25)</f>
        <v/>
      </c>
      <c r="G25" s="28" t="s">
        <v>189</v>
      </c>
      <c r="H25" s="25" t="str">
        <f>'APH Kategorichef'!E25</f>
        <v/>
      </c>
      <c r="I25" s="29" t="str">
        <f>TRIM('4. Inköpsdata'!D25)</f>
        <v/>
      </c>
      <c r="J25" s="22"/>
      <c r="K25" s="22"/>
      <c r="L25" s="29" t="str">
        <f>LEFT('4. Inköpsdata'!O25,2)</f>
        <v>Vä</v>
      </c>
      <c r="M25" s="28">
        <v>1</v>
      </c>
      <c r="N25" s="26" t="e">
        <f>ROUND('4. Inköpsdata'!K25,2)</f>
        <v>#VALUE!</v>
      </c>
      <c r="O25" s="209"/>
      <c r="P25" s="22"/>
      <c r="Q25" s="35" t="str">
        <f>'4. Inköpsdata'!H25</f>
        <v>SEK</v>
      </c>
      <c r="R25" s="22"/>
      <c r="S25" s="22"/>
      <c r="T25" s="22"/>
      <c r="U25" s="22"/>
      <c r="V25" s="29" t="str">
        <f>'4. Inköpsdata'!E25</f>
        <v>ST</v>
      </c>
      <c r="W25" s="29" t="s">
        <v>182</v>
      </c>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row>
    <row r="26" spans="1:48" s="7" customFormat="1" ht="12.75" x14ac:dyDescent="0.2">
      <c r="A26" s="21">
        <v>22</v>
      </c>
      <c r="B26" s="21" t="str">
        <f>'APH Kategorichef'!H26</f>
        <v>Välj…</v>
      </c>
      <c r="C26" s="21" t="str">
        <f>'APH Kategorichef'!J26</f>
        <v>Välj…</v>
      </c>
      <c r="D26" s="28">
        <v>1</v>
      </c>
      <c r="E26" s="46" t="str">
        <f>TRIM('APH Kategorichef'!D26)</f>
        <v/>
      </c>
      <c r="F26" s="31" t="str">
        <f>TRIM('APH Kategorichef'!P26)</f>
        <v/>
      </c>
      <c r="G26" s="28" t="s">
        <v>189</v>
      </c>
      <c r="H26" s="25" t="str">
        <f>'APH Kategorichef'!E26</f>
        <v/>
      </c>
      <c r="I26" s="29" t="str">
        <f>TRIM('4. Inköpsdata'!D26)</f>
        <v/>
      </c>
      <c r="J26" s="22"/>
      <c r="K26" s="22"/>
      <c r="L26" s="29" t="str">
        <f>LEFT('4. Inköpsdata'!O26,2)</f>
        <v>Vä</v>
      </c>
      <c r="M26" s="28">
        <v>1</v>
      </c>
      <c r="N26" s="26" t="e">
        <f>ROUND('4. Inköpsdata'!K26,2)</f>
        <v>#VALUE!</v>
      </c>
      <c r="O26" s="209"/>
      <c r="P26" s="22"/>
      <c r="Q26" s="35" t="str">
        <f>'4. Inköpsdata'!H26</f>
        <v>SEK</v>
      </c>
      <c r="R26" s="22"/>
      <c r="S26" s="22"/>
      <c r="T26" s="22"/>
      <c r="U26" s="22"/>
      <c r="V26" s="29" t="str">
        <f>'4. Inköpsdata'!E26</f>
        <v>ST</v>
      </c>
      <c r="W26" s="29" t="s">
        <v>182</v>
      </c>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row>
    <row r="27" spans="1:48" s="7" customFormat="1" ht="12.75" x14ac:dyDescent="0.2">
      <c r="A27" s="21">
        <v>23</v>
      </c>
      <c r="B27" s="21" t="str">
        <f>'APH Kategorichef'!H27</f>
        <v>Välj…</v>
      </c>
      <c r="C27" s="21" t="str">
        <f>'APH Kategorichef'!J27</f>
        <v>Välj…</v>
      </c>
      <c r="D27" s="28">
        <v>1</v>
      </c>
      <c r="E27" s="46" t="str">
        <f>TRIM('APH Kategorichef'!D27)</f>
        <v/>
      </c>
      <c r="F27" s="31" t="str">
        <f>TRIM('APH Kategorichef'!P27)</f>
        <v/>
      </c>
      <c r="G27" s="28" t="s">
        <v>189</v>
      </c>
      <c r="H27" s="25" t="str">
        <f>'APH Kategorichef'!E27</f>
        <v/>
      </c>
      <c r="I27" s="29" t="str">
        <f>TRIM('4. Inköpsdata'!D27)</f>
        <v/>
      </c>
      <c r="J27" s="22"/>
      <c r="K27" s="22"/>
      <c r="L27" s="29" t="str">
        <f>LEFT('4. Inköpsdata'!O27,2)</f>
        <v>Vä</v>
      </c>
      <c r="M27" s="28">
        <v>1</v>
      </c>
      <c r="N27" s="26" t="e">
        <f>ROUND('4. Inköpsdata'!K27,2)</f>
        <v>#VALUE!</v>
      </c>
      <c r="O27" s="209"/>
      <c r="P27" s="22"/>
      <c r="Q27" s="35" t="str">
        <f>'4. Inköpsdata'!H27</f>
        <v>SEK</v>
      </c>
      <c r="R27" s="22"/>
      <c r="S27" s="22"/>
      <c r="T27" s="22"/>
      <c r="U27" s="22"/>
      <c r="V27" s="29" t="str">
        <f>'4. Inköpsdata'!E27</f>
        <v>ST</v>
      </c>
      <c r="W27" s="29" t="s">
        <v>182</v>
      </c>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row>
    <row r="28" spans="1:48" s="7" customFormat="1" ht="12.75" x14ac:dyDescent="0.2">
      <c r="A28" s="21">
        <v>24</v>
      </c>
      <c r="B28" s="21" t="str">
        <f>'APH Kategorichef'!H28</f>
        <v>Välj…</v>
      </c>
      <c r="C28" s="21" t="str">
        <f>'APH Kategorichef'!J28</f>
        <v>Välj…</v>
      </c>
      <c r="D28" s="28">
        <v>1</v>
      </c>
      <c r="E28" s="46" t="str">
        <f>TRIM('APH Kategorichef'!D28)</f>
        <v/>
      </c>
      <c r="F28" s="31" t="str">
        <f>TRIM('APH Kategorichef'!P28)</f>
        <v/>
      </c>
      <c r="G28" s="28" t="s">
        <v>189</v>
      </c>
      <c r="H28" s="25" t="str">
        <f>'APH Kategorichef'!E28</f>
        <v/>
      </c>
      <c r="I28" s="29" t="str">
        <f>TRIM('4. Inköpsdata'!D28)</f>
        <v/>
      </c>
      <c r="J28" s="22"/>
      <c r="K28" s="22"/>
      <c r="L28" s="29" t="str">
        <f>LEFT('4. Inköpsdata'!O28,2)</f>
        <v>Vä</v>
      </c>
      <c r="M28" s="28">
        <v>1</v>
      </c>
      <c r="N28" s="26" t="e">
        <f>ROUND('4. Inköpsdata'!K28,2)</f>
        <v>#VALUE!</v>
      </c>
      <c r="O28" s="209"/>
      <c r="P28" s="22"/>
      <c r="Q28" s="35" t="str">
        <f>'4. Inköpsdata'!H28</f>
        <v>SEK</v>
      </c>
      <c r="R28" s="22"/>
      <c r="S28" s="22"/>
      <c r="T28" s="22"/>
      <c r="U28" s="22"/>
      <c r="V28" s="29" t="str">
        <f>'4. Inköpsdata'!E28</f>
        <v>ST</v>
      </c>
      <c r="W28" s="29" t="s">
        <v>182</v>
      </c>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row>
    <row r="29" spans="1:48" s="7" customFormat="1" ht="12.75" x14ac:dyDescent="0.2">
      <c r="A29" s="21">
        <v>25</v>
      </c>
      <c r="B29" s="21" t="str">
        <f>'APH Kategorichef'!H29</f>
        <v>Välj…</v>
      </c>
      <c r="C29" s="21" t="str">
        <f>'APH Kategorichef'!J29</f>
        <v>Välj…</v>
      </c>
      <c r="D29" s="28">
        <v>1</v>
      </c>
      <c r="E29" s="46" t="str">
        <f>TRIM('APH Kategorichef'!D29)</f>
        <v/>
      </c>
      <c r="F29" s="31" t="str">
        <f>TRIM('APH Kategorichef'!P29)</f>
        <v/>
      </c>
      <c r="G29" s="28" t="s">
        <v>189</v>
      </c>
      <c r="H29" s="25" t="str">
        <f>'APH Kategorichef'!E29</f>
        <v/>
      </c>
      <c r="I29" s="29" t="str">
        <f>TRIM('4. Inköpsdata'!D29)</f>
        <v/>
      </c>
      <c r="J29" s="22"/>
      <c r="K29" s="22"/>
      <c r="L29" s="29" t="str">
        <f>LEFT('4. Inköpsdata'!O29,2)</f>
        <v>Vä</v>
      </c>
      <c r="M29" s="28">
        <v>1</v>
      </c>
      <c r="N29" s="26" t="e">
        <f>ROUND('4. Inköpsdata'!K29,2)</f>
        <v>#VALUE!</v>
      </c>
      <c r="O29" s="209"/>
      <c r="P29" s="22"/>
      <c r="Q29" s="35" t="str">
        <f>'4. Inköpsdata'!H29</f>
        <v>SEK</v>
      </c>
      <c r="R29" s="22"/>
      <c r="S29" s="22"/>
      <c r="T29" s="22"/>
      <c r="U29" s="22"/>
      <c r="V29" s="29" t="str">
        <f>'4. Inköpsdata'!E29</f>
        <v>ST</v>
      </c>
      <c r="W29" s="29" t="s">
        <v>182</v>
      </c>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row>
    <row r="30" spans="1:48" s="7" customFormat="1" ht="12.75" x14ac:dyDescent="0.2">
      <c r="A30" s="21">
        <v>26</v>
      </c>
      <c r="B30" s="21" t="str">
        <f>'APH Kategorichef'!H30</f>
        <v>Välj…</v>
      </c>
      <c r="C30" s="21" t="str">
        <f>'APH Kategorichef'!J30</f>
        <v>Välj…</v>
      </c>
      <c r="D30" s="28">
        <v>1</v>
      </c>
      <c r="E30" s="46" t="str">
        <f>TRIM('APH Kategorichef'!D30)</f>
        <v/>
      </c>
      <c r="F30" s="31" t="str">
        <f>TRIM('APH Kategorichef'!P30)</f>
        <v/>
      </c>
      <c r="G30" s="28" t="s">
        <v>189</v>
      </c>
      <c r="H30" s="25" t="str">
        <f>'APH Kategorichef'!E30</f>
        <v/>
      </c>
      <c r="I30" s="29" t="str">
        <f>TRIM('4. Inköpsdata'!D30)</f>
        <v/>
      </c>
      <c r="J30" s="22"/>
      <c r="K30" s="22"/>
      <c r="L30" s="29" t="str">
        <f>LEFT('4. Inköpsdata'!O30,2)</f>
        <v>Vä</v>
      </c>
      <c r="M30" s="28">
        <v>1</v>
      </c>
      <c r="N30" s="26" t="e">
        <f>ROUND('4. Inköpsdata'!K30,2)</f>
        <v>#VALUE!</v>
      </c>
      <c r="O30" s="209"/>
      <c r="P30" s="22"/>
      <c r="Q30" s="35" t="str">
        <f>'4. Inköpsdata'!H30</f>
        <v>SEK</v>
      </c>
      <c r="R30" s="22"/>
      <c r="S30" s="22"/>
      <c r="T30" s="22"/>
      <c r="U30" s="22"/>
      <c r="V30" s="29" t="str">
        <f>'4. Inköpsdata'!E30</f>
        <v>ST</v>
      </c>
      <c r="W30" s="29" t="s">
        <v>182</v>
      </c>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row>
    <row r="31" spans="1:48" s="7" customFormat="1" ht="12.75" x14ac:dyDescent="0.2">
      <c r="A31" s="21">
        <v>27</v>
      </c>
      <c r="B31" s="21" t="str">
        <f>'APH Kategorichef'!H31</f>
        <v>Välj…</v>
      </c>
      <c r="C31" s="21" t="str">
        <f>'APH Kategorichef'!J31</f>
        <v>Välj…</v>
      </c>
      <c r="D31" s="28">
        <v>1</v>
      </c>
      <c r="E31" s="46" t="str">
        <f>TRIM('APH Kategorichef'!D31)</f>
        <v/>
      </c>
      <c r="F31" s="31" t="str">
        <f>TRIM('APH Kategorichef'!P31)</f>
        <v/>
      </c>
      <c r="G31" s="28" t="s">
        <v>189</v>
      </c>
      <c r="H31" s="25" t="str">
        <f>'APH Kategorichef'!E31</f>
        <v/>
      </c>
      <c r="I31" s="29" t="str">
        <f>TRIM('4. Inköpsdata'!D31)</f>
        <v/>
      </c>
      <c r="J31" s="22"/>
      <c r="K31" s="22"/>
      <c r="L31" s="29" t="str">
        <f>LEFT('4. Inköpsdata'!O31,2)</f>
        <v>Vä</v>
      </c>
      <c r="M31" s="28">
        <v>1</v>
      </c>
      <c r="N31" s="26" t="e">
        <f>ROUND('4. Inköpsdata'!K31,2)</f>
        <v>#VALUE!</v>
      </c>
      <c r="O31" s="209"/>
      <c r="P31" s="22"/>
      <c r="Q31" s="35" t="str">
        <f>'4. Inköpsdata'!H31</f>
        <v>SEK</v>
      </c>
      <c r="R31" s="22"/>
      <c r="S31" s="22"/>
      <c r="T31" s="22"/>
      <c r="U31" s="22"/>
      <c r="V31" s="29" t="str">
        <f>'4. Inköpsdata'!E31</f>
        <v>ST</v>
      </c>
      <c r="W31" s="29" t="s">
        <v>182</v>
      </c>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row>
    <row r="32" spans="1:48" s="7" customFormat="1" ht="12.75" x14ac:dyDescent="0.2">
      <c r="A32" s="21">
        <v>28</v>
      </c>
      <c r="B32" s="21" t="str">
        <f>'APH Kategorichef'!H32</f>
        <v>Välj…</v>
      </c>
      <c r="C32" s="21" t="str">
        <f>'APH Kategorichef'!J32</f>
        <v>Välj…</v>
      </c>
      <c r="D32" s="28">
        <v>1</v>
      </c>
      <c r="E32" s="46" t="str">
        <f>TRIM('APH Kategorichef'!D32)</f>
        <v/>
      </c>
      <c r="F32" s="31" t="str">
        <f>TRIM('APH Kategorichef'!P32)</f>
        <v/>
      </c>
      <c r="G32" s="28" t="s">
        <v>189</v>
      </c>
      <c r="H32" s="25" t="str">
        <f>'APH Kategorichef'!E32</f>
        <v/>
      </c>
      <c r="I32" s="29" t="str">
        <f>TRIM('4. Inköpsdata'!D32)</f>
        <v/>
      </c>
      <c r="J32" s="22"/>
      <c r="K32" s="22"/>
      <c r="L32" s="29" t="str">
        <f>LEFT('4. Inköpsdata'!O32,2)</f>
        <v>Vä</v>
      </c>
      <c r="M32" s="28">
        <v>1</v>
      </c>
      <c r="N32" s="26" t="e">
        <f>ROUND('4. Inköpsdata'!K32,2)</f>
        <v>#VALUE!</v>
      </c>
      <c r="O32" s="209"/>
      <c r="P32" s="22"/>
      <c r="Q32" s="35" t="str">
        <f>'4. Inköpsdata'!H32</f>
        <v>SEK</v>
      </c>
      <c r="R32" s="22"/>
      <c r="S32" s="22"/>
      <c r="T32" s="22"/>
      <c r="U32" s="22"/>
      <c r="V32" s="29" t="str">
        <f>'4. Inköpsdata'!E32</f>
        <v>ST</v>
      </c>
      <c r="W32" s="29" t="s">
        <v>182</v>
      </c>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row>
    <row r="33" spans="1:48" s="7" customFormat="1" ht="12.75" x14ac:dyDescent="0.2">
      <c r="A33" s="21">
        <v>29</v>
      </c>
      <c r="B33" s="21" t="str">
        <f>'APH Kategorichef'!H33</f>
        <v>Välj…</v>
      </c>
      <c r="C33" s="21" t="str">
        <f>'APH Kategorichef'!J33</f>
        <v>Välj…</v>
      </c>
      <c r="D33" s="28">
        <v>1</v>
      </c>
      <c r="E33" s="46" t="str">
        <f>TRIM('APH Kategorichef'!D33)</f>
        <v/>
      </c>
      <c r="F33" s="31" t="str">
        <f>TRIM('APH Kategorichef'!P33)</f>
        <v/>
      </c>
      <c r="G33" s="28" t="s">
        <v>189</v>
      </c>
      <c r="H33" s="25" t="str">
        <f>'APH Kategorichef'!E33</f>
        <v/>
      </c>
      <c r="I33" s="29" t="str">
        <f>TRIM('4. Inköpsdata'!D33)</f>
        <v/>
      </c>
      <c r="J33" s="22"/>
      <c r="K33" s="22"/>
      <c r="L33" s="29" t="str">
        <f>LEFT('4. Inköpsdata'!O33,2)</f>
        <v>Vä</v>
      </c>
      <c r="M33" s="28">
        <v>1</v>
      </c>
      <c r="N33" s="26" t="e">
        <f>ROUND('4. Inköpsdata'!K33,2)</f>
        <v>#VALUE!</v>
      </c>
      <c r="O33" s="209"/>
      <c r="P33" s="22"/>
      <c r="Q33" s="35" t="str">
        <f>'4. Inköpsdata'!H33</f>
        <v>SEK</v>
      </c>
      <c r="R33" s="22"/>
      <c r="S33" s="22"/>
      <c r="T33" s="22"/>
      <c r="U33" s="22"/>
      <c r="V33" s="29" t="str">
        <f>'4. Inköpsdata'!E33</f>
        <v>ST</v>
      </c>
      <c r="W33" s="29" t="s">
        <v>182</v>
      </c>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row>
    <row r="34" spans="1:48" s="7" customFormat="1" ht="12.75" x14ac:dyDescent="0.2">
      <c r="A34" s="21">
        <v>30</v>
      </c>
      <c r="B34" s="21" t="str">
        <f>'APH Kategorichef'!H34</f>
        <v>Välj…</v>
      </c>
      <c r="C34" s="21" t="str">
        <f>'APH Kategorichef'!J34</f>
        <v>Välj…</v>
      </c>
      <c r="D34" s="28">
        <v>1</v>
      </c>
      <c r="E34" s="46" t="str">
        <f>TRIM('APH Kategorichef'!D34)</f>
        <v/>
      </c>
      <c r="F34" s="31" t="str">
        <f>TRIM('APH Kategorichef'!P34)</f>
        <v/>
      </c>
      <c r="G34" s="28" t="s">
        <v>189</v>
      </c>
      <c r="H34" s="25" t="str">
        <f>'APH Kategorichef'!E34</f>
        <v/>
      </c>
      <c r="I34" s="29" t="str">
        <f>TRIM('4. Inköpsdata'!D34)</f>
        <v/>
      </c>
      <c r="J34" s="22"/>
      <c r="K34" s="22"/>
      <c r="L34" s="29" t="str">
        <f>LEFT('4. Inköpsdata'!O34,2)</f>
        <v>Vä</v>
      </c>
      <c r="M34" s="28">
        <v>1</v>
      </c>
      <c r="N34" s="26" t="e">
        <f>ROUND('4. Inköpsdata'!K34,2)</f>
        <v>#VALUE!</v>
      </c>
      <c r="O34" s="209"/>
      <c r="P34" s="22"/>
      <c r="Q34" s="35" t="str">
        <f>'4. Inköpsdata'!H34</f>
        <v>SEK</v>
      </c>
      <c r="R34" s="22"/>
      <c r="S34" s="22"/>
      <c r="T34" s="22"/>
      <c r="U34" s="22"/>
      <c r="V34" s="29" t="str">
        <f>'4. Inköpsdata'!E34</f>
        <v>ST</v>
      </c>
      <c r="W34" s="29" t="s">
        <v>182</v>
      </c>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row>
    <row r="35" spans="1:48" s="7" customFormat="1" ht="12.75" x14ac:dyDescent="0.2">
      <c r="A35" s="21">
        <v>31</v>
      </c>
      <c r="B35" s="21" t="str">
        <f>'APH Kategorichef'!H35</f>
        <v>Välj…</v>
      </c>
      <c r="C35" s="21" t="str">
        <f>'APH Kategorichef'!J35</f>
        <v>Välj…</v>
      </c>
      <c r="D35" s="28">
        <v>1</v>
      </c>
      <c r="E35" s="46" t="str">
        <f>TRIM('APH Kategorichef'!D35)</f>
        <v/>
      </c>
      <c r="F35" s="31" t="str">
        <f>TRIM('APH Kategorichef'!P35)</f>
        <v/>
      </c>
      <c r="G35" s="28" t="s">
        <v>189</v>
      </c>
      <c r="H35" s="25" t="str">
        <f>'APH Kategorichef'!E35</f>
        <v/>
      </c>
      <c r="I35" s="29" t="str">
        <f>TRIM('4. Inköpsdata'!D35)</f>
        <v/>
      </c>
      <c r="J35" s="22"/>
      <c r="K35" s="22"/>
      <c r="L35" s="29" t="str">
        <f>LEFT('4. Inköpsdata'!O35,2)</f>
        <v>Vä</v>
      </c>
      <c r="M35" s="28">
        <v>1</v>
      </c>
      <c r="N35" s="26" t="e">
        <f>ROUND('4. Inköpsdata'!K35,2)</f>
        <v>#VALUE!</v>
      </c>
      <c r="O35" s="209"/>
      <c r="P35" s="22"/>
      <c r="Q35" s="35" t="str">
        <f>'4. Inköpsdata'!H35</f>
        <v>SEK</v>
      </c>
      <c r="R35" s="22"/>
      <c r="S35" s="22"/>
      <c r="T35" s="22"/>
      <c r="U35" s="22"/>
      <c r="V35" s="29" t="str">
        <f>'4. Inköpsdata'!E35</f>
        <v>ST</v>
      </c>
      <c r="W35" s="29" t="s">
        <v>182</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row>
    <row r="36" spans="1:48" s="7" customFormat="1" ht="12.75" x14ac:dyDescent="0.2">
      <c r="A36" s="21">
        <v>32</v>
      </c>
      <c r="B36" s="21" t="str">
        <f>'APH Kategorichef'!H36</f>
        <v>Välj…</v>
      </c>
      <c r="C36" s="21" t="str">
        <f>'APH Kategorichef'!J36</f>
        <v>Välj…</v>
      </c>
      <c r="D36" s="28">
        <v>1</v>
      </c>
      <c r="E36" s="46" t="str">
        <f>TRIM('APH Kategorichef'!D36)</f>
        <v/>
      </c>
      <c r="F36" s="31" t="str">
        <f>TRIM('APH Kategorichef'!P36)</f>
        <v/>
      </c>
      <c r="G36" s="28" t="s">
        <v>189</v>
      </c>
      <c r="H36" s="25" t="str">
        <f>'APH Kategorichef'!E36</f>
        <v/>
      </c>
      <c r="I36" s="29" t="str">
        <f>TRIM('4. Inköpsdata'!D36)</f>
        <v/>
      </c>
      <c r="J36" s="22"/>
      <c r="K36" s="22"/>
      <c r="L36" s="29" t="str">
        <f>LEFT('4. Inköpsdata'!O36,2)</f>
        <v>Vä</v>
      </c>
      <c r="M36" s="28">
        <v>1</v>
      </c>
      <c r="N36" s="26" t="e">
        <f>ROUND('4. Inköpsdata'!K36,2)</f>
        <v>#VALUE!</v>
      </c>
      <c r="O36" s="209"/>
      <c r="P36" s="22"/>
      <c r="Q36" s="35" t="str">
        <f>'4. Inköpsdata'!H36</f>
        <v>SEK</v>
      </c>
      <c r="R36" s="22"/>
      <c r="S36" s="22"/>
      <c r="T36" s="22"/>
      <c r="U36" s="22"/>
      <c r="V36" s="29" t="str">
        <f>'4. Inköpsdata'!E36</f>
        <v>ST</v>
      </c>
      <c r="W36" s="29" t="s">
        <v>182</v>
      </c>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row>
    <row r="37" spans="1:48" s="7" customFormat="1" ht="12.75" x14ac:dyDescent="0.2">
      <c r="A37" s="21">
        <v>33</v>
      </c>
      <c r="B37" s="21" t="str">
        <f>'APH Kategorichef'!H37</f>
        <v>Välj…</v>
      </c>
      <c r="C37" s="21" t="str">
        <f>'APH Kategorichef'!J37</f>
        <v>Välj…</v>
      </c>
      <c r="D37" s="28">
        <v>1</v>
      </c>
      <c r="E37" s="46" t="str">
        <f>TRIM('APH Kategorichef'!D37)</f>
        <v/>
      </c>
      <c r="F37" s="31" t="str">
        <f>TRIM('APH Kategorichef'!P37)</f>
        <v/>
      </c>
      <c r="G37" s="28" t="s">
        <v>189</v>
      </c>
      <c r="H37" s="25" t="str">
        <f>'APH Kategorichef'!E37</f>
        <v/>
      </c>
      <c r="I37" s="29" t="str">
        <f>TRIM('4. Inköpsdata'!D37)</f>
        <v/>
      </c>
      <c r="J37" s="22"/>
      <c r="K37" s="22"/>
      <c r="L37" s="29" t="str">
        <f>LEFT('4. Inköpsdata'!O37,2)</f>
        <v>Vä</v>
      </c>
      <c r="M37" s="28">
        <v>1</v>
      </c>
      <c r="N37" s="26" t="e">
        <f>ROUND('4. Inköpsdata'!K37,2)</f>
        <v>#VALUE!</v>
      </c>
      <c r="O37" s="209"/>
      <c r="P37" s="22"/>
      <c r="Q37" s="35" t="str">
        <f>'4. Inköpsdata'!H37</f>
        <v>SEK</v>
      </c>
      <c r="R37" s="22"/>
      <c r="S37" s="22"/>
      <c r="T37" s="22"/>
      <c r="U37" s="22"/>
      <c r="V37" s="29" t="str">
        <f>'4. Inköpsdata'!E37</f>
        <v>ST</v>
      </c>
      <c r="W37" s="29" t="s">
        <v>182</v>
      </c>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row>
    <row r="38" spans="1:48" s="7" customFormat="1" ht="12.75" x14ac:dyDescent="0.2">
      <c r="A38" s="21">
        <v>34</v>
      </c>
      <c r="B38" s="21" t="str">
        <f>'APH Kategorichef'!H38</f>
        <v>Välj…</v>
      </c>
      <c r="C38" s="21" t="str">
        <f>'APH Kategorichef'!J38</f>
        <v>Välj…</v>
      </c>
      <c r="D38" s="28">
        <v>1</v>
      </c>
      <c r="E38" s="46" t="str">
        <f>TRIM('APH Kategorichef'!D38)</f>
        <v/>
      </c>
      <c r="F38" s="31" t="str">
        <f>TRIM('APH Kategorichef'!P38)</f>
        <v/>
      </c>
      <c r="G38" s="28" t="s">
        <v>189</v>
      </c>
      <c r="H38" s="25" t="str">
        <f>'APH Kategorichef'!E38</f>
        <v/>
      </c>
      <c r="I38" s="29" t="str">
        <f>TRIM('4. Inköpsdata'!D38)</f>
        <v/>
      </c>
      <c r="J38" s="22"/>
      <c r="K38" s="22"/>
      <c r="L38" s="29" t="str">
        <f>LEFT('4. Inköpsdata'!O38,2)</f>
        <v>Vä</v>
      </c>
      <c r="M38" s="28">
        <v>1</v>
      </c>
      <c r="N38" s="26" t="e">
        <f>ROUND('4. Inköpsdata'!K38,2)</f>
        <v>#VALUE!</v>
      </c>
      <c r="O38" s="209"/>
      <c r="P38" s="22"/>
      <c r="Q38" s="35" t="str">
        <f>'4. Inköpsdata'!H38</f>
        <v>SEK</v>
      </c>
      <c r="R38" s="22"/>
      <c r="S38" s="22"/>
      <c r="T38" s="22"/>
      <c r="U38" s="22"/>
      <c r="V38" s="29" t="str">
        <f>'4. Inköpsdata'!E38</f>
        <v>ST</v>
      </c>
      <c r="W38" s="29" t="s">
        <v>182</v>
      </c>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row>
    <row r="39" spans="1:48" s="7" customFormat="1" ht="12.75" x14ac:dyDescent="0.2">
      <c r="A39" s="21">
        <v>35</v>
      </c>
      <c r="B39" s="21" t="str">
        <f>'APH Kategorichef'!H39</f>
        <v>Välj…</v>
      </c>
      <c r="C39" s="21" t="str">
        <f>'APH Kategorichef'!J39</f>
        <v>Välj…</v>
      </c>
      <c r="D39" s="28">
        <v>1</v>
      </c>
      <c r="E39" s="46" t="str">
        <f>TRIM('APH Kategorichef'!D39)</f>
        <v/>
      </c>
      <c r="F39" s="31" t="str">
        <f>TRIM('APH Kategorichef'!P39)</f>
        <v/>
      </c>
      <c r="G39" s="28" t="s">
        <v>189</v>
      </c>
      <c r="H39" s="25" t="str">
        <f>'APH Kategorichef'!E39</f>
        <v/>
      </c>
      <c r="I39" s="29" t="str">
        <f>TRIM('4. Inköpsdata'!D39)</f>
        <v/>
      </c>
      <c r="J39" s="22"/>
      <c r="K39" s="22"/>
      <c r="L39" s="29" t="str">
        <f>LEFT('4. Inköpsdata'!O39,2)</f>
        <v>Vä</v>
      </c>
      <c r="M39" s="28">
        <v>1</v>
      </c>
      <c r="N39" s="26" t="e">
        <f>ROUND('4. Inköpsdata'!K39,2)</f>
        <v>#VALUE!</v>
      </c>
      <c r="O39" s="209"/>
      <c r="P39" s="22"/>
      <c r="Q39" s="35" t="str">
        <f>'4. Inköpsdata'!H39</f>
        <v>SEK</v>
      </c>
      <c r="R39" s="22"/>
      <c r="S39" s="22"/>
      <c r="T39" s="22"/>
      <c r="U39" s="22"/>
      <c r="V39" s="29" t="str">
        <f>'4. Inköpsdata'!E39</f>
        <v>ST</v>
      </c>
      <c r="W39" s="29" t="s">
        <v>182</v>
      </c>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row>
    <row r="40" spans="1:48" s="7" customFormat="1" ht="12.75" x14ac:dyDescent="0.2">
      <c r="A40" s="21">
        <v>36</v>
      </c>
      <c r="B40" s="21" t="str">
        <f>'APH Kategorichef'!H40</f>
        <v>Välj…</v>
      </c>
      <c r="C40" s="21" t="str">
        <f>'APH Kategorichef'!J40</f>
        <v>Välj…</v>
      </c>
      <c r="D40" s="28">
        <v>1</v>
      </c>
      <c r="E40" s="46" t="str">
        <f>TRIM('APH Kategorichef'!D40)</f>
        <v/>
      </c>
      <c r="F40" s="31" t="str">
        <f>TRIM('APH Kategorichef'!P40)</f>
        <v/>
      </c>
      <c r="G40" s="28" t="s">
        <v>189</v>
      </c>
      <c r="H40" s="25" t="str">
        <f>'APH Kategorichef'!E40</f>
        <v/>
      </c>
      <c r="I40" s="29" t="str">
        <f>TRIM('4. Inköpsdata'!D40)</f>
        <v/>
      </c>
      <c r="J40" s="22"/>
      <c r="K40" s="22"/>
      <c r="L40" s="29" t="str">
        <f>LEFT('4. Inköpsdata'!O40,2)</f>
        <v>Vä</v>
      </c>
      <c r="M40" s="28">
        <v>1</v>
      </c>
      <c r="N40" s="26" t="e">
        <f>ROUND('4. Inköpsdata'!K40,2)</f>
        <v>#VALUE!</v>
      </c>
      <c r="O40" s="209"/>
      <c r="P40" s="22"/>
      <c r="Q40" s="35" t="str">
        <f>'4. Inköpsdata'!H40</f>
        <v>SEK</v>
      </c>
      <c r="R40" s="22"/>
      <c r="S40" s="22"/>
      <c r="T40" s="22"/>
      <c r="U40" s="22"/>
      <c r="V40" s="29" t="str">
        <f>'4. Inköpsdata'!E40</f>
        <v>ST</v>
      </c>
      <c r="W40" s="29" t="s">
        <v>182</v>
      </c>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row>
    <row r="41" spans="1:48" s="7" customFormat="1" ht="12.75" x14ac:dyDescent="0.2">
      <c r="A41" s="21">
        <v>37</v>
      </c>
      <c r="B41" s="21" t="str">
        <f>'APH Kategorichef'!H41</f>
        <v>Välj…</v>
      </c>
      <c r="C41" s="21" t="str">
        <f>'APH Kategorichef'!J41</f>
        <v>Välj…</v>
      </c>
      <c r="D41" s="28">
        <v>1</v>
      </c>
      <c r="E41" s="46" t="str">
        <f>TRIM('APH Kategorichef'!D41)</f>
        <v/>
      </c>
      <c r="F41" s="31" t="str">
        <f>TRIM('APH Kategorichef'!P41)</f>
        <v/>
      </c>
      <c r="G41" s="28" t="s">
        <v>189</v>
      </c>
      <c r="H41" s="25" t="str">
        <f>'APH Kategorichef'!E41</f>
        <v/>
      </c>
      <c r="I41" s="29" t="str">
        <f>TRIM('4. Inköpsdata'!D41)</f>
        <v/>
      </c>
      <c r="J41" s="22"/>
      <c r="K41" s="22"/>
      <c r="L41" s="29" t="str">
        <f>LEFT('4. Inköpsdata'!O41,2)</f>
        <v>Vä</v>
      </c>
      <c r="M41" s="28">
        <v>1</v>
      </c>
      <c r="N41" s="26" t="e">
        <f>ROUND('4. Inköpsdata'!K41,2)</f>
        <v>#VALUE!</v>
      </c>
      <c r="O41" s="209"/>
      <c r="P41" s="22"/>
      <c r="Q41" s="35" t="str">
        <f>'4. Inköpsdata'!H41</f>
        <v>SEK</v>
      </c>
      <c r="R41" s="22"/>
      <c r="S41" s="22"/>
      <c r="T41" s="22"/>
      <c r="U41" s="22"/>
      <c r="V41" s="29" t="str">
        <f>'4. Inköpsdata'!E41</f>
        <v>ST</v>
      </c>
      <c r="W41" s="29" t="s">
        <v>182</v>
      </c>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row>
    <row r="42" spans="1:48" s="7" customFormat="1" ht="12.75" x14ac:dyDescent="0.2">
      <c r="A42" s="21">
        <v>38</v>
      </c>
      <c r="B42" s="21" t="str">
        <f>'APH Kategorichef'!H42</f>
        <v>Välj…</v>
      </c>
      <c r="C42" s="21" t="str">
        <f>'APH Kategorichef'!J42</f>
        <v>Välj…</v>
      </c>
      <c r="D42" s="28">
        <v>1</v>
      </c>
      <c r="E42" s="46" t="str">
        <f>TRIM('APH Kategorichef'!D42)</f>
        <v/>
      </c>
      <c r="F42" s="31" t="str">
        <f>TRIM('APH Kategorichef'!P42)</f>
        <v/>
      </c>
      <c r="G42" s="28" t="s">
        <v>189</v>
      </c>
      <c r="H42" s="25" t="str">
        <f>'APH Kategorichef'!E42</f>
        <v/>
      </c>
      <c r="I42" s="29" t="str">
        <f>TRIM('4. Inköpsdata'!D42)</f>
        <v/>
      </c>
      <c r="J42" s="22"/>
      <c r="K42" s="22"/>
      <c r="L42" s="29" t="str">
        <f>LEFT('4. Inköpsdata'!O42,2)</f>
        <v>Vä</v>
      </c>
      <c r="M42" s="28">
        <v>1</v>
      </c>
      <c r="N42" s="26" t="e">
        <f>ROUND('4. Inköpsdata'!K42,2)</f>
        <v>#VALUE!</v>
      </c>
      <c r="O42" s="209"/>
      <c r="P42" s="22"/>
      <c r="Q42" s="35" t="str">
        <f>'4. Inköpsdata'!H42</f>
        <v>SEK</v>
      </c>
      <c r="R42" s="22"/>
      <c r="S42" s="22"/>
      <c r="T42" s="22"/>
      <c r="U42" s="22"/>
      <c r="V42" s="29" t="str">
        <f>'4. Inköpsdata'!E42</f>
        <v>ST</v>
      </c>
      <c r="W42" s="29" t="s">
        <v>182</v>
      </c>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row>
    <row r="43" spans="1:48" s="7" customFormat="1" ht="12.75" x14ac:dyDescent="0.2">
      <c r="A43" s="21">
        <v>39</v>
      </c>
      <c r="B43" s="21" t="str">
        <f>'APH Kategorichef'!H43</f>
        <v>Välj…</v>
      </c>
      <c r="C43" s="21" t="str">
        <f>'APH Kategorichef'!J43</f>
        <v>Välj…</v>
      </c>
      <c r="D43" s="28">
        <v>1</v>
      </c>
      <c r="E43" s="46" t="str">
        <f>TRIM('APH Kategorichef'!D43)</f>
        <v/>
      </c>
      <c r="F43" s="31" t="str">
        <f>TRIM('APH Kategorichef'!P43)</f>
        <v/>
      </c>
      <c r="G43" s="28" t="s">
        <v>189</v>
      </c>
      <c r="H43" s="25" t="str">
        <f>'APH Kategorichef'!E43</f>
        <v/>
      </c>
      <c r="I43" s="29" t="str">
        <f>TRIM('4. Inköpsdata'!D43)</f>
        <v/>
      </c>
      <c r="J43" s="22"/>
      <c r="K43" s="22"/>
      <c r="L43" s="29" t="str">
        <f>LEFT('4. Inköpsdata'!O43,2)</f>
        <v>Vä</v>
      </c>
      <c r="M43" s="28">
        <v>1</v>
      </c>
      <c r="N43" s="26" t="e">
        <f>ROUND('4. Inköpsdata'!K43,2)</f>
        <v>#VALUE!</v>
      </c>
      <c r="O43" s="209"/>
      <c r="P43" s="22"/>
      <c r="Q43" s="35" t="str">
        <f>'4. Inköpsdata'!H43</f>
        <v>SEK</v>
      </c>
      <c r="R43" s="22"/>
      <c r="S43" s="22"/>
      <c r="T43" s="22"/>
      <c r="U43" s="22"/>
      <c r="V43" s="29" t="str">
        <f>'4. Inköpsdata'!E43</f>
        <v>ST</v>
      </c>
      <c r="W43" s="29" t="s">
        <v>182</v>
      </c>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row>
    <row r="44" spans="1:48" s="7" customFormat="1" ht="12.75" x14ac:dyDescent="0.2">
      <c r="A44" s="21">
        <v>40</v>
      </c>
      <c r="B44" s="21" t="str">
        <f>'APH Kategorichef'!H44</f>
        <v>Välj…</v>
      </c>
      <c r="C44" s="21" t="str">
        <f>'APH Kategorichef'!J44</f>
        <v>Välj…</v>
      </c>
      <c r="D44" s="28">
        <v>1</v>
      </c>
      <c r="E44" s="46" t="str">
        <f>TRIM('APH Kategorichef'!D44)</f>
        <v/>
      </c>
      <c r="F44" s="31" t="str">
        <f>TRIM('APH Kategorichef'!P44)</f>
        <v/>
      </c>
      <c r="G44" s="28" t="s">
        <v>189</v>
      </c>
      <c r="H44" s="25" t="str">
        <f>'APH Kategorichef'!E44</f>
        <v/>
      </c>
      <c r="I44" s="29" t="str">
        <f>TRIM('4. Inköpsdata'!D44)</f>
        <v/>
      </c>
      <c r="J44" s="22"/>
      <c r="K44" s="22"/>
      <c r="L44" s="29" t="str">
        <f>LEFT('4. Inköpsdata'!O44,2)</f>
        <v>Vä</v>
      </c>
      <c r="M44" s="28">
        <v>1</v>
      </c>
      <c r="N44" s="26" t="e">
        <f>ROUND('4. Inköpsdata'!K44,2)</f>
        <v>#VALUE!</v>
      </c>
      <c r="O44" s="209"/>
      <c r="P44" s="22"/>
      <c r="Q44" s="35" t="str">
        <f>'4. Inköpsdata'!H44</f>
        <v>SEK</v>
      </c>
      <c r="R44" s="22"/>
      <c r="S44" s="22"/>
      <c r="T44" s="22"/>
      <c r="U44" s="22"/>
      <c r="V44" s="29" t="str">
        <f>'4. Inköpsdata'!E44</f>
        <v>ST</v>
      </c>
      <c r="W44" s="29" t="s">
        <v>182</v>
      </c>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row>
    <row r="45" spans="1:48" ht="15" x14ac:dyDescent="0.25">
      <c r="A45" s="21">
        <v>41</v>
      </c>
      <c r="B45" s="21" t="str">
        <f>'APH Kategorichef'!H45</f>
        <v>Välj…</v>
      </c>
      <c r="C45" s="21" t="str">
        <f>'APH Kategorichef'!J45</f>
        <v>Välj…</v>
      </c>
      <c r="D45" s="28">
        <v>1</v>
      </c>
      <c r="E45" s="46" t="str">
        <f>TRIM('APH Kategorichef'!D45)</f>
        <v/>
      </c>
      <c r="F45" s="31" t="str">
        <f>TRIM('APH Kategorichef'!P45)</f>
        <v/>
      </c>
      <c r="G45" s="28" t="s">
        <v>189</v>
      </c>
      <c r="H45" s="25" t="str">
        <f>'APH Kategorichef'!E45</f>
        <v/>
      </c>
      <c r="I45" s="29" t="str">
        <f>TRIM('4. Inköpsdata'!D45)</f>
        <v/>
      </c>
      <c r="J45" s="22"/>
      <c r="K45" s="22"/>
      <c r="L45" s="29" t="str">
        <f>LEFT('4. Inköpsdata'!O45,2)</f>
        <v>Vä</v>
      </c>
      <c r="M45" s="28">
        <v>1</v>
      </c>
      <c r="N45" s="26" t="e">
        <f>ROUND('4. Inköpsdata'!K45,2)</f>
        <v>#VALUE!</v>
      </c>
      <c r="O45" s="209"/>
      <c r="P45" s="22"/>
      <c r="Q45" s="35" t="str">
        <f>'4. Inköpsdata'!H45</f>
        <v>SEK</v>
      </c>
      <c r="R45" s="22"/>
      <c r="S45" s="22"/>
      <c r="T45" s="22"/>
      <c r="U45" s="22"/>
      <c r="V45" s="29" t="str">
        <f>'4. Inköpsdata'!E45</f>
        <v>ST</v>
      </c>
      <c r="W45" s="29" t="s">
        <v>182</v>
      </c>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row>
    <row r="46" spans="1:48" ht="15" x14ac:dyDescent="0.25">
      <c r="A46" s="21">
        <v>42</v>
      </c>
      <c r="B46" s="21" t="str">
        <f>'APH Kategorichef'!H46</f>
        <v>Välj…</v>
      </c>
      <c r="C46" s="21" t="str">
        <f>'APH Kategorichef'!J46</f>
        <v>Välj…</v>
      </c>
      <c r="D46" s="28">
        <v>1</v>
      </c>
      <c r="E46" s="46" t="str">
        <f>TRIM('APH Kategorichef'!D46)</f>
        <v/>
      </c>
      <c r="F46" s="31" t="str">
        <f>TRIM('APH Kategorichef'!P46)</f>
        <v/>
      </c>
      <c r="G46" s="28" t="s">
        <v>189</v>
      </c>
      <c r="H46" s="25" t="str">
        <f>'APH Kategorichef'!E46</f>
        <v/>
      </c>
      <c r="I46" s="29" t="str">
        <f>TRIM('4. Inköpsdata'!D46)</f>
        <v/>
      </c>
      <c r="J46" s="22"/>
      <c r="K46" s="22"/>
      <c r="L46" s="29" t="str">
        <f>LEFT('4. Inköpsdata'!O46,2)</f>
        <v>Vä</v>
      </c>
      <c r="M46" s="28">
        <v>1</v>
      </c>
      <c r="N46" s="26" t="e">
        <f>ROUND('4. Inköpsdata'!K46,2)</f>
        <v>#VALUE!</v>
      </c>
      <c r="O46" s="209"/>
      <c r="P46" s="22"/>
      <c r="Q46" s="35" t="str">
        <f>'4. Inköpsdata'!H46</f>
        <v>SEK</v>
      </c>
      <c r="R46" s="22"/>
      <c r="S46" s="22"/>
      <c r="T46" s="22"/>
      <c r="U46" s="22"/>
      <c r="V46" s="29" t="str">
        <f>'4. Inköpsdata'!E46</f>
        <v>ST</v>
      </c>
      <c r="W46" s="29" t="s">
        <v>182</v>
      </c>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row>
    <row r="47" spans="1:48" ht="15" x14ac:dyDescent="0.25">
      <c r="A47" s="21">
        <v>43</v>
      </c>
      <c r="B47" s="21" t="str">
        <f>'APH Kategorichef'!H47</f>
        <v>Välj…</v>
      </c>
      <c r="C47" s="21" t="str">
        <f>'APH Kategorichef'!J47</f>
        <v>Välj…</v>
      </c>
      <c r="D47" s="28">
        <v>1</v>
      </c>
      <c r="E47" s="46" t="str">
        <f>TRIM('APH Kategorichef'!D47)</f>
        <v/>
      </c>
      <c r="F47" s="31" t="str">
        <f>TRIM('APH Kategorichef'!P47)</f>
        <v/>
      </c>
      <c r="G47" s="28" t="s">
        <v>189</v>
      </c>
      <c r="H47" s="25" t="str">
        <f>'APH Kategorichef'!E47</f>
        <v/>
      </c>
      <c r="I47" s="29" t="str">
        <f>TRIM('4. Inköpsdata'!D47)</f>
        <v/>
      </c>
      <c r="J47" s="22"/>
      <c r="K47" s="22"/>
      <c r="L47" s="29" t="str">
        <f>LEFT('4. Inköpsdata'!O47,2)</f>
        <v>Vä</v>
      </c>
      <c r="M47" s="28">
        <v>1</v>
      </c>
      <c r="N47" s="26" t="e">
        <f>ROUND('4. Inköpsdata'!K47,2)</f>
        <v>#VALUE!</v>
      </c>
      <c r="O47" s="209"/>
      <c r="P47" s="22"/>
      <c r="Q47" s="35" t="str">
        <f>'4. Inköpsdata'!H47</f>
        <v>SEK</v>
      </c>
      <c r="R47" s="22"/>
      <c r="S47" s="22"/>
      <c r="T47" s="22"/>
      <c r="U47" s="22"/>
      <c r="V47" s="29" t="str">
        <f>'4. Inköpsdata'!E47</f>
        <v>ST</v>
      </c>
      <c r="W47" s="29" t="s">
        <v>182</v>
      </c>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row>
    <row r="48" spans="1:48" ht="15" x14ac:dyDescent="0.25">
      <c r="A48" s="21">
        <v>44</v>
      </c>
      <c r="B48" s="21" t="str">
        <f>'APH Kategorichef'!H48</f>
        <v>Välj…</v>
      </c>
      <c r="C48" s="21" t="str">
        <f>'APH Kategorichef'!J48</f>
        <v>Välj…</v>
      </c>
      <c r="D48" s="28">
        <v>1</v>
      </c>
      <c r="E48" s="46" t="str">
        <f>TRIM('APH Kategorichef'!D48)</f>
        <v/>
      </c>
      <c r="F48" s="31" t="str">
        <f>TRIM('APH Kategorichef'!P48)</f>
        <v/>
      </c>
      <c r="G48" s="28" t="s">
        <v>189</v>
      </c>
      <c r="H48" s="25" t="str">
        <f>'APH Kategorichef'!E48</f>
        <v/>
      </c>
      <c r="I48" s="29" t="str">
        <f>TRIM('4. Inköpsdata'!D48)</f>
        <v/>
      </c>
      <c r="J48" s="22"/>
      <c r="K48" s="22"/>
      <c r="L48" s="29" t="str">
        <f>LEFT('4. Inköpsdata'!O48,2)</f>
        <v>Vä</v>
      </c>
      <c r="M48" s="28">
        <v>1</v>
      </c>
      <c r="N48" s="26" t="e">
        <f>ROUND('4. Inköpsdata'!K48,2)</f>
        <v>#VALUE!</v>
      </c>
      <c r="O48" s="209"/>
      <c r="P48" s="22"/>
      <c r="Q48" s="35" t="str">
        <f>'4. Inköpsdata'!H48</f>
        <v>SEK</v>
      </c>
      <c r="R48" s="22"/>
      <c r="S48" s="22"/>
      <c r="T48" s="22"/>
      <c r="U48" s="22"/>
      <c r="V48" s="29" t="str">
        <f>'4. Inköpsdata'!E48</f>
        <v>ST</v>
      </c>
      <c r="W48" s="29" t="s">
        <v>182</v>
      </c>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row>
    <row r="49" spans="1:48" ht="15" x14ac:dyDescent="0.25">
      <c r="A49" s="21">
        <v>45</v>
      </c>
      <c r="B49" s="21" t="str">
        <f>'APH Kategorichef'!H49</f>
        <v>Välj…</v>
      </c>
      <c r="C49" s="21" t="str">
        <f>'APH Kategorichef'!J49</f>
        <v>Välj…</v>
      </c>
      <c r="D49" s="28">
        <v>1</v>
      </c>
      <c r="E49" s="46" t="str">
        <f>TRIM('APH Kategorichef'!D49)</f>
        <v/>
      </c>
      <c r="F49" s="31" t="str">
        <f>TRIM('APH Kategorichef'!P49)</f>
        <v/>
      </c>
      <c r="G49" s="28" t="s">
        <v>189</v>
      </c>
      <c r="H49" s="25" t="str">
        <f>'APH Kategorichef'!E49</f>
        <v/>
      </c>
      <c r="I49" s="29" t="str">
        <f>TRIM('4. Inköpsdata'!D49)</f>
        <v/>
      </c>
      <c r="J49" s="22"/>
      <c r="K49" s="22"/>
      <c r="L49" s="29" t="str">
        <f>LEFT('4. Inköpsdata'!O49,2)</f>
        <v>Vä</v>
      </c>
      <c r="M49" s="28">
        <v>1</v>
      </c>
      <c r="N49" s="26" t="e">
        <f>ROUND('4. Inköpsdata'!K49,2)</f>
        <v>#VALUE!</v>
      </c>
      <c r="O49" s="209"/>
      <c r="P49" s="22"/>
      <c r="Q49" s="35" t="str">
        <f>'4. Inköpsdata'!H49</f>
        <v>SEK</v>
      </c>
      <c r="R49" s="22"/>
      <c r="S49" s="22"/>
      <c r="T49" s="22"/>
      <c r="U49" s="22"/>
      <c r="V49" s="29" t="str">
        <f>'4. Inköpsdata'!E49</f>
        <v>ST</v>
      </c>
      <c r="W49" s="29" t="s">
        <v>182</v>
      </c>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row>
    <row r="50" spans="1:48" ht="15" x14ac:dyDescent="0.25">
      <c r="A50" s="21">
        <v>46</v>
      </c>
      <c r="B50" s="21" t="str">
        <f>'APH Kategorichef'!H50</f>
        <v>Välj…</v>
      </c>
      <c r="C50" s="21" t="str">
        <f>'APH Kategorichef'!J50</f>
        <v>Välj…</v>
      </c>
      <c r="D50" s="28">
        <v>1</v>
      </c>
      <c r="E50" s="46" t="str">
        <f>TRIM('APH Kategorichef'!D50)</f>
        <v/>
      </c>
      <c r="F50" s="31" t="str">
        <f>TRIM('APH Kategorichef'!P50)</f>
        <v/>
      </c>
      <c r="G50" s="28" t="s">
        <v>189</v>
      </c>
      <c r="H50" s="25" t="str">
        <f>'APH Kategorichef'!E50</f>
        <v/>
      </c>
      <c r="I50" s="29" t="str">
        <f>TRIM('4. Inköpsdata'!D50)</f>
        <v/>
      </c>
      <c r="J50" s="22"/>
      <c r="K50" s="22"/>
      <c r="L50" s="29" t="str">
        <f>LEFT('4. Inköpsdata'!O50,2)</f>
        <v>Vä</v>
      </c>
      <c r="M50" s="28">
        <v>1</v>
      </c>
      <c r="N50" s="26" t="e">
        <f>ROUND('4. Inköpsdata'!K50,2)</f>
        <v>#VALUE!</v>
      </c>
      <c r="O50" s="209"/>
      <c r="P50" s="22"/>
      <c r="Q50" s="35" t="str">
        <f>'4. Inköpsdata'!H50</f>
        <v>SEK</v>
      </c>
      <c r="R50" s="22"/>
      <c r="S50" s="22"/>
      <c r="T50" s="22"/>
      <c r="U50" s="22"/>
      <c r="V50" s="29" t="str">
        <f>'4. Inköpsdata'!E50</f>
        <v>ST</v>
      </c>
      <c r="W50" s="29" t="s">
        <v>182</v>
      </c>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row>
    <row r="51" spans="1:48" ht="15" x14ac:dyDescent="0.25">
      <c r="A51" s="21">
        <v>47</v>
      </c>
      <c r="B51" s="21" t="str">
        <f>'APH Kategorichef'!H51</f>
        <v>Välj…</v>
      </c>
      <c r="C51" s="21" t="str">
        <f>'APH Kategorichef'!J51</f>
        <v>Välj…</v>
      </c>
      <c r="D51" s="28">
        <v>1</v>
      </c>
      <c r="E51" s="46" t="str">
        <f>TRIM('APH Kategorichef'!D51)</f>
        <v/>
      </c>
      <c r="F51" s="31" t="str">
        <f>TRIM('APH Kategorichef'!P51)</f>
        <v/>
      </c>
      <c r="G51" s="28" t="s">
        <v>189</v>
      </c>
      <c r="H51" s="25" t="str">
        <f>'APH Kategorichef'!E51</f>
        <v/>
      </c>
      <c r="I51" s="29" t="str">
        <f>TRIM('4. Inköpsdata'!D51)</f>
        <v/>
      </c>
      <c r="J51" s="22"/>
      <c r="K51" s="22"/>
      <c r="L51" s="29" t="str">
        <f>LEFT('4. Inköpsdata'!O51,2)</f>
        <v>Vä</v>
      </c>
      <c r="M51" s="28">
        <v>1</v>
      </c>
      <c r="N51" s="26" t="e">
        <f>ROUND('4. Inköpsdata'!K51,2)</f>
        <v>#VALUE!</v>
      </c>
      <c r="O51" s="209"/>
      <c r="P51" s="22"/>
      <c r="Q51" s="35" t="str">
        <f>'4. Inköpsdata'!H51</f>
        <v>SEK</v>
      </c>
      <c r="R51" s="22"/>
      <c r="S51" s="22"/>
      <c r="T51" s="22"/>
      <c r="U51" s="22"/>
      <c r="V51" s="29" t="str">
        <f>'4. Inköpsdata'!E51</f>
        <v>ST</v>
      </c>
      <c r="W51" s="29" t="s">
        <v>182</v>
      </c>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row>
    <row r="52" spans="1:48" ht="15" x14ac:dyDescent="0.25">
      <c r="A52" s="21">
        <v>48</v>
      </c>
      <c r="B52" s="21" t="str">
        <f>'APH Kategorichef'!H52</f>
        <v>Välj…</v>
      </c>
      <c r="C52" s="21" t="str">
        <f>'APH Kategorichef'!J52</f>
        <v>Välj…</v>
      </c>
      <c r="D52" s="28">
        <v>1</v>
      </c>
      <c r="E52" s="46" t="str">
        <f>TRIM('APH Kategorichef'!D52)</f>
        <v/>
      </c>
      <c r="F52" s="31" t="str">
        <f>TRIM('APH Kategorichef'!P52)</f>
        <v/>
      </c>
      <c r="G52" s="28" t="s">
        <v>189</v>
      </c>
      <c r="H52" s="25" t="str">
        <f>'APH Kategorichef'!E52</f>
        <v/>
      </c>
      <c r="I52" s="29" t="str">
        <f>TRIM('4. Inköpsdata'!D52)</f>
        <v/>
      </c>
      <c r="J52" s="22"/>
      <c r="K52" s="22"/>
      <c r="L52" s="29" t="str">
        <f>LEFT('4. Inköpsdata'!O52,2)</f>
        <v>Vä</v>
      </c>
      <c r="M52" s="28">
        <v>1</v>
      </c>
      <c r="N52" s="26" t="e">
        <f>ROUND('4. Inköpsdata'!K52,2)</f>
        <v>#VALUE!</v>
      </c>
      <c r="O52" s="209"/>
      <c r="P52" s="22"/>
      <c r="Q52" s="35" t="str">
        <f>'4. Inköpsdata'!H52</f>
        <v>SEK</v>
      </c>
      <c r="R52" s="22"/>
      <c r="S52" s="22"/>
      <c r="T52" s="22"/>
      <c r="U52" s="22"/>
      <c r="V52" s="29" t="str">
        <f>'4. Inköpsdata'!E52</f>
        <v>ST</v>
      </c>
      <c r="W52" s="29" t="s">
        <v>182</v>
      </c>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row>
    <row r="53" spans="1:48" ht="15" x14ac:dyDescent="0.25">
      <c r="A53" s="21">
        <v>49</v>
      </c>
      <c r="B53" s="21" t="str">
        <f>'APH Kategorichef'!H53</f>
        <v>Välj…</v>
      </c>
      <c r="C53" s="21" t="str">
        <f>'APH Kategorichef'!J53</f>
        <v>Välj…</v>
      </c>
      <c r="D53" s="28">
        <v>1</v>
      </c>
      <c r="E53" s="46" t="str">
        <f>TRIM('APH Kategorichef'!D53)</f>
        <v/>
      </c>
      <c r="F53" s="31" t="str">
        <f>TRIM('APH Kategorichef'!P53)</f>
        <v/>
      </c>
      <c r="G53" s="28" t="s">
        <v>189</v>
      </c>
      <c r="H53" s="25" t="str">
        <f>'APH Kategorichef'!E53</f>
        <v/>
      </c>
      <c r="I53" s="29" t="str">
        <f>TRIM('4. Inköpsdata'!D53)</f>
        <v/>
      </c>
      <c r="J53" s="22"/>
      <c r="K53" s="22"/>
      <c r="L53" s="29" t="str">
        <f>LEFT('4. Inköpsdata'!O53,2)</f>
        <v>Vä</v>
      </c>
      <c r="M53" s="28">
        <v>1</v>
      </c>
      <c r="N53" s="26" t="e">
        <f>ROUND('4. Inköpsdata'!K53,2)</f>
        <v>#VALUE!</v>
      </c>
      <c r="O53" s="209"/>
      <c r="P53" s="22"/>
      <c r="Q53" s="35" t="str">
        <f>'4. Inköpsdata'!H53</f>
        <v>SEK</v>
      </c>
      <c r="R53" s="22"/>
      <c r="S53" s="22"/>
      <c r="T53" s="22"/>
      <c r="U53" s="22"/>
      <c r="V53" s="29" t="str">
        <f>'4. Inköpsdata'!E53</f>
        <v>ST</v>
      </c>
      <c r="W53" s="29" t="s">
        <v>182</v>
      </c>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row>
    <row r="54" spans="1:48" ht="15" x14ac:dyDescent="0.25">
      <c r="A54" s="21">
        <v>50</v>
      </c>
      <c r="B54" s="21" t="str">
        <f>'APH Kategorichef'!H54</f>
        <v>Välj…</v>
      </c>
      <c r="C54" s="21" t="str">
        <f>'APH Kategorichef'!J54</f>
        <v>Välj…</v>
      </c>
      <c r="D54" s="28">
        <v>1</v>
      </c>
      <c r="E54" s="46" t="str">
        <f>TRIM('APH Kategorichef'!D54)</f>
        <v/>
      </c>
      <c r="F54" s="31" t="str">
        <f>TRIM('APH Kategorichef'!P54)</f>
        <v/>
      </c>
      <c r="G54" s="28" t="s">
        <v>189</v>
      </c>
      <c r="H54" s="25" t="str">
        <f>'APH Kategorichef'!E54</f>
        <v/>
      </c>
      <c r="I54" s="29" t="str">
        <f>TRIM('4. Inköpsdata'!D54)</f>
        <v/>
      </c>
      <c r="J54" s="22"/>
      <c r="K54" s="22"/>
      <c r="L54" s="29" t="str">
        <f>LEFT('4. Inköpsdata'!O54,2)</f>
        <v>Vä</v>
      </c>
      <c r="M54" s="28">
        <v>1</v>
      </c>
      <c r="N54" s="26" t="e">
        <f>ROUND('4. Inköpsdata'!K54,2)</f>
        <v>#VALUE!</v>
      </c>
      <c r="O54" s="209"/>
      <c r="P54" s="22"/>
      <c r="Q54" s="35" t="str">
        <f>'4. Inköpsdata'!H54</f>
        <v>SEK</v>
      </c>
      <c r="R54" s="22"/>
      <c r="S54" s="22"/>
      <c r="T54" s="22"/>
      <c r="U54" s="22"/>
      <c r="V54" s="29" t="str">
        <f>'4. Inköpsdata'!E54</f>
        <v>ST</v>
      </c>
      <c r="W54" s="29" t="s">
        <v>182</v>
      </c>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row>
    <row r="55" spans="1:48" ht="15" x14ac:dyDescent="0.25">
      <c r="A55" s="21">
        <v>51</v>
      </c>
      <c r="B55" s="21" t="str">
        <f>'APH Kategorichef'!H55</f>
        <v>Välj…</v>
      </c>
      <c r="C55" s="21" t="str">
        <f>'APH Kategorichef'!J55</f>
        <v>Välj…</v>
      </c>
      <c r="D55" s="28">
        <v>1</v>
      </c>
      <c r="E55" s="46" t="str">
        <f>TRIM('APH Kategorichef'!D55)</f>
        <v/>
      </c>
      <c r="F55" s="31" t="str">
        <f>TRIM('APH Kategorichef'!P55)</f>
        <v/>
      </c>
      <c r="G55" s="28" t="s">
        <v>189</v>
      </c>
      <c r="H55" s="25" t="str">
        <f>'APH Kategorichef'!E55</f>
        <v/>
      </c>
      <c r="I55" s="29" t="str">
        <f>TRIM('4. Inköpsdata'!D55)</f>
        <v/>
      </c>
      <c r="J55" s="22"/>
      <c r="K55" s="22"/>
      <c r="L55" s="29" t="str">
        <f>LEFT('4. Inköpsdata'!O55,2)</f>
        <v>Vä</v>
      </c>
      <c r="M55" s="28">
        <v>1</v>
      </c>
      <c r="N55" s="26" t="e">
        <f>ROUND('4. Inköpsdata'!K55,2)</f>
        <v>#VALUE!</v>
      </c>
      <c r="O55" s="209"/>
      <c r="P55" s="22"/>
      <c r="Q55" s="35" t="str">
        <f>'4. Inköpsdata'!H55</f>
        <v>SEK</v>
      </c>
      <c r="R55" s="22"/>
      <c r="S55" s="22"/>
      <c r="T55" s="22"/>
      <c r="U55" s="22"/>
      <c r="V55" s="29" t="str">
        <f>'4. Inköpsdata'!E55</f>
        <v>ST</v>
      </c>
      <c r="W55" s="29" t="s">
        <v>182</v>
      </c>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row>
    <row r="56" spans="1:48" ht="15" x14ac:dyDescent="0.25">
      <c r="A56" s="21">
        <v>52</v>
      </c>
      <c r="B56" s="21" t="str">
        <f>'APH Kategorichef'!H56</f>
        <v>Välj…</v>
      </c>
      <c r="C56" s="21" t="str">
        <f>'APH Kategorichef'!J56</f>
        <v>Välj…</v>
      </c>
      <c r="D56" s="28">
        <v>1</v>
      </c>
      <c r="E56" s="46" t="str">
        <f>TRIM('APH Kategorichef'!D56)</f>
        <v/>
      </c>
      <c r="F56" s="31" t="str">
        <f>TRIM('APH Kategorichef'!P56)</f>
        <v/>
      </c>
      <c r="G56" s="28" t="s">
        <v>189</v>
      </c>
      <c r="H56" s="25" t="str">
        <f>'APH Kategorichef'!E56</f>
        <v/>
      </c>
      <c r="I56" s="29" t="str">
        <f>TRIM('4. Inköpsdata'!D56)</f>
        <v/>
      </c>
      <c r="J56" s="22"/>
      <c r="K56" s="22"/>
      <c r="L56" s="29" t="str">
        <f>LEFT('4. Inköpsdata'!O56,2)</f>
        <v>Vä</v>
      </c>
      <c r="M56" s="28">
        <v>1</v>
      </c>
      <c r="N56" s="26" t="e">
        <f>ROUND('4. Inköpsdata'!K56,2)</f>
        <v>#VALUE!</v>
      </c>
      <c r="O56" s="209"/>
      <c r="P56" s="22"/>
      <c r="Q56" s="35" t="str">
        <f>'4. Inköpsdata'!H56</f>
        <v>SEK</v>
      </c>
      <c r="R56" s="22"/>
      <c r="S56" s="22"/>
      <c r="T56" s="22"/>
      <c r="U56" s="22"/>
      <c r="V56" s="29" t="str">
        <f>'4. Inköpsdata'!E56</f>
        <v>ST</v>
      </c>
      <c r="W56" s="29" t="s">
        <v>182</v>
      </c>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row>
    <row r="57" spans="1:48" ht="15" x14ac:dyDescent="0.25">
      <c r="A57" s="21">
        <v>53</v>
      </c>
      <c r="B57" s="21" t="str">
        <f>'APH Kategorichef'!H57</f>
        <v>Välj…</v>
      </c>
      <c r="C57" s="21" t="str">
        <f>'APH Kategorichef'!J57</f>
        <v>Välj…</v>
      </c>
      <c r="D57" s="28">
        <v>1</v>
      </c>
      <c r="E57" s="46" t="str">
        <f>TRIM('APH Kategorichef'!D57)</f>
        <v/>
      </c>
      <c r="F57" s="31" t="str">
        <f>TRIM('APH Kategorichef'!P57)</f>
        <v/>
      </c>
      <c r="G57" s="28" t="s">
        <v>189</v>
      </c>
      <c r="H57" s="25" t="str">
        <f>'APH Kategorichef'!E57</f>
        <v/>
      </c>
      <c r="I57" s="29" t="str">
        <f>TRIM('4. Inköpsdata'!D57)</f>
        <v/>
      </c>
      <c r="J57" s="22"/>
      <c r="K57" s="22"/>
      <c r="L57" s="29" t="str">
        <f>LEFT('4. Inköpsdata'!O57,2)</f>
        <v>Vä</v>
      </c>
      <c r="M57" s="28">
        <v>1</v>
      </c>
      <c r="N57" s="26" t="e">
        <f>ROUND('4. Inköpsdata'!K57,2)</f>
        <v>#VALUE!</v>
      </c>
      <c r="O57" s="209"/>
      <c r="P57" s="22"/>
      <c r="Q57" s="35" t="str">
        <f>'4. Inköpsdata'!H57</f>
        <v>SEK</v>
      </c>
      <c r="R57" s="22"/>
      <c r="S57" s="22"/>
      <c r="T57" s="22"/>
      <c r="U57" s="22"/>
      <c r="V57" s="29" t="str">
        <f>'4. Inköpsdata'!E57</f>
        <v>ST</v>
      </c>
      <c r="W57" s="29" t="s">
        <v>182</v>
      </c>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row>
    <row r="58" spans="1:48" ht="15" x14ac:dyDescent="0.25">
      <c r="A58" s="21">
        <v>54</v>
      </c>
      <c r="B58" s="21" t="str">
        <f>'APH Kategorichef'!H58</f>
        <v>Välj…</v>
      </c>
      <c r="C58" s="21" t="str">
        <f>'APH Kategorichef'!J58</f>
        <v>Välj…</v>
      </c>
      <c r="D58" s="28">
        <v>1</v>
      </c>
      <c r="E58" s="46" t="str">
        <f>TRIM('APH Kategorichef'!D58)</f>
        <v/>
      </c>
      <c r="F58" s="31" t="str">
        <f>TRIM('APH Kategorichef'!P58)</f>
        <v/>
      </c>
      <c r="G58" s="28" t="s">
        <v>189</v>
      </c>
      <c r="H58" s="25" t="str">
        <f>'APH Kategorichef'!E58</f>
        <v/>
      </c>
      <c r="I58" s="29" t="str">
        <f>TRIM('4. Inköpsdata'!D58)</f>
        <v/>
      </c>
      <c r="J58" s="22"/>
      <c r="K58" s="22"/>
      <c r="L58" s="29" t="str">
        <f>LEFT('4. Inköpsdata'!O58,2)</f>
        <v>Vä</v>
      </c>
      <c r="M58" s="28">
        <v>1</v>
      </c>
      <c r="N58" s="26" t="e">
        <f>ROUND('4. Inköpsdata'!K58,2)</f>
        <v>#VALUE!</v>
      </c>
      <c r="O58" s="209"/>
      <c r="P58" s="22"/>
      <c r="Q58" s="35" t="str">
        <f>'4. Inköpsdata'!H58</f>
        <v>SEK</v>
      </c>
      <c r="R58" s="22"/>
      <c r="S58" s="22"/>
      <c r="T58" s="22"/>
      <c r="U58" s="22"/>
      <c r="V58" s="29" t="str">
        <f>'4. Inköpsdata'!E58</f>
        <v>ST</v>
      </c>
      <c r="W58" s="29" t="s">
        <v>182</v>
      </c>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row>
    <row r="59" spans="1:48" ht="15" x14ac:dyDescent="0.25">
      <c r="A59" s="21">
        <v>55</v>
      </c>
      <c r="B59" s="21" t="str">
        <f>'APH Kategorichef'!H59</f>
        <v>Välj…</v>
      </c>
      <c r="C59" s="21" t="str">
        <f>'APH Kategorichef'!J59</f>
        <v>Välj…</v>
      </c>
      <c r="D59" s="28">
        <v>1</v>
      </c>
      <c r="E59" s="46" t="str">
        <f>TRIM('APH Kategorichef'!D59)</f>
        <v/>
      </c>
      <c r="F59" s="31" t="str">
        <f>TRIM('APH Kategorichef'!P59)</f>
        <v/>
      </c>
      <c r="G59" s="28" t="s">
        <v>189</v>
      </c>
      <c r="H59" s="25" t="str">
        <f>'APH Kategorichef'!E59</f>
        <v/>
      </c>
      <c r="I59" s="29" t="str">
        <f>TRIM('4. Inköpsdata'!D59)</f>
        <v/>
      </c>
      <c r="J59" s="22"/>
      <c r="K59" s="22"/>
      <c r="L59" s="29" t="str">
        <f>LEFT('4. Inköpsdata'!O59,2)</f>
        <v>Vä</v>
      </c>
      <c r="M59" s="28">
        <v>1</v>
      </c>
      <c r="N59" s="26" t="e">
        <f>ROUND('4. Inköpsdata'!K59,2)</f>
        <v>#VALUE!</v>
      </c>
      <c r="O59" s="209"/>
      <c r="P59" s="22"/>
      <c r="Q59" s="35" t="str">
        <f>'4. Inköpsdata'!H59</f>
        <v>SEK</v>
      </c>
      <c r="R59" s="22"/>
      <c r="S59" s="22"/>
      <c r="T59" s="22"/>
      <c r="U59" s="22"/>
      <c r="V59" s="29" t="str">
        <f>'4. Inköpsdata'!E59</f>
        <v>ST</v>
      </c>
      <c r="W59" s="29" t="s">
        <v>182</v>
      </c>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row>
    <row r="60" spans="1:48" ht="15" x14ac:dyDescent="0.25">
      <c r="A60" s="21">
        <v>56</v>
      </c>
      <c r="B60" s="21" t="str">
        <f>'APH Kategorichef'!H60</f>
        <v>Välj…</v>
      </c>
      <c r="C60" s="21" t="str">
        <f>'APH Kategorichef'!J60</f>
        <v>Välj…</v>
      </c>
      <c r="D60" s="28">
        <v>1</v>
      </c>
      <c r="E60" s="46" t="str">
        <f>TRIM('APH Kategorichef'!D60)</f>
        <v/>
      </c>
      <c r="F60" s="31" t="str">
        <f>TRIM('APH Kategorichef'!P60)</f>
        <v/>
      </c>
      <c r="G60" s="28" t="s">
        <v>189</v>
      </c>
      <c r="H60" s="25" t="str">
        <f>'APH Kategorichef'!E60</f>
        <v/>
      </c>
      <c r="I60" s="29" t="str">
        <f>TRIM('4. Inköpsdata'!D60)</f>
        <v/>
      </c>
      <c r="J60" s="22"/>
      <c r="K60" s="22"/>
      <c r="L60" s="29" t="str">
        <f>LEFT('4. Inköpsdata'!O60,2)</f>
        <v>Vä</v>
      </c>
      <c r="M60" s="28">
        <v>1</v>
      </c>
      <c r="N60" s="26" t="e">
        <f>ROUND('4. Inköpsdata'!K60,2)</f>
        <v>#VALUE!</v>
      </c>
      <c r="O60" s="209"/>
      <c r="P60" s="22"/>
      <c r="Q60" s="35" t="str">
        <f>'4. Inköpsdata'!H60</f>
        <v>SEK</v>
      </c>
      <c r="R60" s="22"/>
      <c r="S60" s="22"/>
      <c r="T60" s="22"/>
      <c r="U60" s="22"/>
      <c r="V60" s="29" t="str">
        <f>'4. Inköpsdata'!E60</f>
        <v>ST</v>
      </c>
      <c r="W60" s="29" t="s">
        <v>182</v>
      </c>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row>
    <row r="61" spans="1:48" ht="15" x14ac:dyDescent="0.25">
      <c r="A61" s="21">
        <v>57</v>
      </c>
      <c r="B61" s="21" t="str">
        <f>'APH Kategorichef'!H61</f>
        <v>Välj…</v>
      </c>
      <c r="C61" s="21" t="str">
        <f>'APH Kategorichef'!J61</f>
        <v>Välj…</v>
      </c>
      <c r="D61" s="28">
        <v>1</v>
      </c>
      <c r="E61" s="46" t="str">
        <f>TRIM('APH Kategorichef'!D61)</f>
        <v/>
      </c>
      <c r="F61" s="31" t="str">
        <f>TRIM('APH Kategorichef'!P61)</f>
        <v/>
      </c>
      <c r="G61" s="28" t="s">
        <v>189</v>
      </c>
      <c r="H61" s="25" t="str">
        <f>'APH Kategorichef'!E61</f>
        <v/>
      </c>
      <c r="I61" s="29" t="str">
        <f>TRIM('4. Inköpsdata'!D61)</f>
        <v/>
      </c>
      <c r="J61" s="22"/>
      <c r="K61" s="22"/>
      <c r="L61" s="29" t="str">
        <f>LEFT('4. Inköpsdata'!O61,2)</f>
        <v>Vä</v>
      </c>
      <c r="M61" s="28">
        <v>1</v>
      </c>
      <c r="N61" s="26" t="e">
        <f>ROUND('4. Inköpsdata'!K61,2)</f>
        <v>#VALUE!</v>
      </c>
      <c r="O61" s="209"/>
      <c r="P61" s="22"/>
      <c r="Q61" s="35" t="str">
        <f>'4. Inköpsdata'!H61</f>
        <v>SEK</v>
      </c>
      <c r="R61" s="22"/>
      <c r="S61" s="22"/>
      <c r="T61" s="22"/>
      <c r="U61" s="22"/>
      <c r="V61" s="29" t="str">
        <f>'4. Inköpsdata'!E61</f>
        <v>ST</v>
      </c>
      <c r="W61" s="29" t="s">
        <v>182</v>
      </c>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row>
    <row r="62" spans="1:48" ht="15" x14ac:dyDescent="0.25">
      <c r="A62" s="21">
        <v>58</v>
      </c>
      <c r="B62" s="21" t="str">
        <f>'APH Kategorichef'!H62</f>
        <v>Välj…</v>
      </c>
      <c r="C62" s="21" t="str">
        <f>'APH Kategorichef'!J62</f>
        <v>Välj…</v>
      </c>
      <c r="D62" s="28">
        <v>1</v>
      </c>
      <c r="E62" s="46" t="str">
        <f>TRIM('APH Kategorichef'!D62)</f>
        <v/>
      </c>
      <c r="F62" s="31" t="str">
        <f>TRIM('APH Kategorichef'!P62)</f>
        <v/>
      </c>
      <c r="G62" s="28" t="s">
        <v>189</v>
      </c>
      <c r="H62" s="25" t="str">
        <f>'APH Kategorichef'!E62</f>
        <v/>
      </c>
      <c r="I62" s="29" t="str">
        <f>TRIM('4. Inköpsdata'!D62)</f>
        <v/>
      </c>
      <c r="J62" s="22"/>
      <c r="K62" s="22"/>
      <c r="L62" s="29" t="str">
        <f>LEFT('4. Inköpsdata'!O62,2)</f>
        <v>Vä</v>
      </c>
      <c r="M62" s="28">
        <v>1</v>
      </c>
      <c r="N62" s="26" t="e">
        <f>ROUND('4. Inköpsdata'!K62,2)</f>
        <v>#VALUE!</v>
      </c>
      <c r="O62" s="209"/>
      <c r="P62" s="22"/>
      <c r="Q62" s="35" t="str">
        <f>'4. Inköpsdata'!H62</f>
        <v>SEK</v>
      </c>
      <c r="R62" s="22"/>
      <c r="S62" s="22"/>
      <c r="T62" s="22"/>
      <c r="U62" s="22"/>
      <c r="V62" s="29" t="str">
        <f>'4. Inköpsdata'!E62</f>
        <v>ST</v>
      </c>
      <c r="W62" s="29" t="s">
        <v>182</v>
      </c>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row>
    <row r="63" spans="1:48" ht="15" x14ac:dyDescent="0.25">
      <c r="A63" s="21">
        <v>59</v>
      </c>
      <c r="B63" s="21" t="str">
        <f>'APH Kategorichef'!H63</f>
        <v>Välj…</v>
      </c>
      <c r="C63" s="21" t="str">
        <f>'APH Kategorichef'!J63</f>
        <v>Välj…</v>
      </c>
      <c r="D63" s="28">
        <v>1</v>
      </c>
      <c r="E63" s="46" t="str">
        <f>TRIM('APH Kategorichef'!D63)</f>
        <v/>
      </c>
      <c r="F63" s="31" t="str">
        <f>TRIM('APH Kategorichef'!P63)</f>
        <v/>
      </c>
      <c r="G63" s="28" t="s">
        <v>189</v>
      </c>
      <c r="H63" s="25" t="str">
        <f>'APH Kategorichef'!E63</f>
        <v/>
      </c>
      <c r="I63" s="29" t="str">
        <f>TRIM('4. Inköpsdata'!D63)</f>
        <v/>
      </c>
      <c r="J63" s="22"/>
      <c r="K63" s="22"/>
      <c r="L63" s="29" t="str">
        <f>LEFT('4. Inköpsdata'!O63,2)</f>
        <v>Vä</v>
      </c>
      <c r="M63" s="28">
        <v>1</v>
      </c>
      <c r="N63" s="26" t="e">
        <f>ROUND('4. Inköpsdata'!K63,2)</f>
        <v>#VALUE!</v>
      </c>
      <c r="O63" s="209"/>
      <c r="P63" s="22"/>
      <c r="Q63" s="35" t="str">
        <f>'4. Inköpsdata'!H63</f>
        <v>SEK</v>
      </c>
      <c r="R63" s="22"/>
      <c r="S63" s="22"/>
      <c r="T63" s="22"/>
      <c r="U63" s="22"/>
      <c r="V63" s="29" t="str">
        <f>'4. Inköpsdata'!E63</f>
        <v>ST</v>
      </c>
      <c r="W63" s="29" t="s">
        <v>182</v>
      </c>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row>
    <row r="64" spans="1:48" ht="15" x14ac:dyDescent="0.25">
      <c r="A64" s="21">
        <v>60</v>
      </c>
      <c r="B64" s="21" t="str">
        <f>'APH Kategorichef'!H64</f>
        <v>Välj…</v>
      </c>
      <c r="C64" s="21" t="str">
        <f>'APH Kategorichef'!J64</f>
        <v>Välj…</v>
      </c>
      <c r="D64" s="28">
        <v>1</v>
      </c>
      <c r="E64" s="46" t="str">
        <f>TRIM('APH Kategorichef'!D64)</f>
        <v/>
      </c>
      <c r="F64" s="31" t="str">
        <f>TRIM('APH Kategorichef'!P64)</f>
        <v/>
      </c>
      <c r="G64" s="28" t="s">
        <v>189</v>
      </c>
      <c r="H64" s="25" t="str">
        <f>'APH Kategorichef'!E64</f>
        <v/>
      </c>
      <c r="I64" s="29" t="str">
        <f>TRIM('4. Inköpsdata'!D64)</f>
        <v/>
      </c>
      <c r="J64" s="22"/>
      <c r="K64" s="22"/>
      <c r="L64" s="29" t="str">
        <f>LEFT('4. Inköpsdata'!O64,2)</f>
        <v>Vä</v>
      </c>
      <c r="M64" s="28">
        <v>1</v>
      </c>
      <c r="N64" s="26" t="e">
        <f>ROUND('4. Inköpsdata'!K64,2)</f>
        <v>#VALUE!</v>
      </c>
      <c r="O64" s="209"/>
      <c r="P64" s="22"/>
      <c r="Q64" s="35" t="str">
        <f>'4. Inköpsdata'!H64</f>
        <v>SEK</v>
      </c>
      <c r="R64" s="22"/>
      <c r="S64" s="22"/>
      <c r="T64" s="22"/>
      <c r="U64" s="22"/>
      <c r="V64" s="29" t="str">
        <f>'4. Inköpsdata'!E64</f>
        <v>ST</v>
      </c>
      <c r="W64" s="29" t="s">
        <v>182</v>
      </c>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row>
    <row r="65" spans="1:48" ht="15" x14ac:dyDescent="0.25">
      <c r="A65" s="21">
        <v>61</v>
      </c>
      <c r="B65" s="21" t="str">
        <f>'APH Kategorichef'!H65</f>
        <v>Välj…</v>
      </c>
      <c r="C65" s="21" t="str">
        <f>'APH Kategorichef'!J65</f>
        <v>Välj…</v>
      </c>
      <c r="D65" s="28">
        <v>1</v>
      </c>
      <c r="E65" s="46" t="str">
        <f>TRIM('APH Kategorichef'!D65)</f>
        <v/>
      </c>
      <c r="F65" s="31" t="str">
        <f>TRIM('APH Kategorichef'!P65)</f>
        <v/>
      </c>
      <c r="G65" s="28" t="s">
        <v>189</v>
      </c>
      <c r="H65" s="25" t="str">
        <f>'APH Kategorichef'!E65</f>
        <v/>
      </c>
      <c r="I65" s="29" t="str">
        <f>TRIM('4. Inköpsdata'!D65)</f>
        <v/>
      </c>
      <c r="J65" s="22"/>
      <c r="K65" s="22"/>
      <c r="L65" s="29" t="str">
        <f>LEFT('4. Inköpsdata'!O65,2)</f>
        <v>Vä</v>
      </c>
      <c r="M65" s="28">
        <v>1</v>
      </c>
      <c r="N65" s="26" t="e">
        <f>ROUND('4. Inköpsdata'!K65,2)</f>
        <v>#VALUE!</v>
      </c>
      <c r="O65" s="209"/>
      <c r="P65" s="22"/>
      <c r="Q65" s="35" t="str">
        <f>'4. Inköpsdata'!H65</f>
        <v>SEK</v>
      </c>
      <c r="R65" s="22"/>
      <c r="S65" s="22"/>
      <c r="T65" s="22"/>
      <c r="U65" s="22"/>
      <c r="V65" s="29" t="str">
        <f>'4. Inköpsdata'!E65</f>
        <v>ST</v>
      </c>
      <c r="W65" s="29" t="s">
        <v>182</v>
      </c>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row>
    <row r="66" spans="1:48" ht="15" x14ac:dyDescent="0.25">
      <c r="A66" s="21">
        <v>62</v>
      </c>
      <c r="B66" s="21" t="str">
        <f>'APH Kategorichef'!H66</f>
        <v>Välj…</v>
      </c>
      <c r="C66" s="21" t="str">
        <f>'APH Kategorichef'!J66</f>
        <v>Välj…</v>
      </c>
      <c r="D66" s="28">
        <v>1</v>
      </c>
      <c r="E66" s="46" t="str">
        <f>TRIM('APH Kategorichef'!D66)</f>
        <v/>
      </c>
      <c r="F66" s="31" t="str">
        <f>TRIM('APH Kategorichef'!P66)</f>
        <v/>
      </c>
      <c r="G66" s="28" t="s">
        <v>189</v>
      </c>
      <c r="H66" s="25" t="str">
        <f>'APH Kategorichef'!E66</f>
        <v/>
      </c>
      <c r="I66" s="29" t="str">
        <f>TRIM('4. Inköpsdata'!D66)</f>
        <v/>
      </c>
      <c r="J66" s="22"/>
      <c r="K66" s="22"/>
      <c r="L66" s="29" t="str">
        <f>LEFT('4. Inköpsdata'!O66,2)</f>
        <v>Vä</v>
      </c>
      <c r="M66" s="28">
        <v>1</v>
      </c>
      <c r="N66" s="26" t="e">
        <f>ROUND('4. Inköpsdata'!K66,2)</f>
        <v>#VALUE!</v>
      </c>
      <c r="O66" s="209"/>
      <c r="P66" s="22"/>
      <c r="Q66" s="35" t="str">
        <f>'4. Inköpsdata'!H66</f>
        <v>SEK</v>
      </c>
      <c r="R66" s="22"/>
      <c r="S66" s="22"/>
      <c r="T66" s="22"/>
      <c r="U66" s="22"/>
      <c r="V66" s="29" t="str">
        <f>'4. Inköpsdata'!E66</f>
        <v>ST</v>
      </c>
      <c r="W66" s="29" t="s">
        <v>182</v>
      </c>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row>
    <row r="67" spans="1:48" ht="15" x14ac:dyDescent="0.25">
      <c r="A67" s="21">
        <v>63</v>
      </c>
      <c r="B67" s="21" t="str">
        <f>'APH Kategorichef'!H67</f>
        <v>Välj…</v>
      </c>
      <c r="C67" s="21" t="str">
        <f>'APH Kategorichef'!J67</f>
        <v>Välj…</v>
      </c>
      <c r="D67" s="28">
        <v>1</v>
      </c>
      <c r="E67" s="46" t="str">
        <f>TRIM('APH Kategorichef'!D67)</f>
        <v/>
      </c>
      <c r="F67" s="31" t="str">
        <f>TRIM('APH Kategorichef'!P67)</f>
        <v/>
      </c>
      <c r="G67" s="28" t="s">
        <v>189</v>
      </c>
      <c r="H67" s="25" t="str">
        <f>'APH Kategorichef'!E67</f>
        <v/>
      </c>
      <c r="I67" s="29" t="str">
        <f>TRIM('4. Inköpsdata'!D67)</f>
        <v/>
      </c>
      <c r="J67" s="22"/>
      <c r="K67" s="22"/>
      <c r="L67" s="29" t="str">
        <f>LEFT('4. Inköpsdata'!O67,2)</f>
        <v>Vä</v>
      </c>
      <c r="M67" s="28">
        <v>1</v>
      </c>
      <c r="N67" s="26" t="e">
        <f>ROUND('4. Inköpsdata'!K67,2)</f>
        <v>#VALUE!</v>
      </c>
      <c r="O67" s="209"/>
      <c r="P67" s="22"/>
      <c r="Q67" s="35" t="str">
        <f>'4. Inköpsdata'!H67</f>
        <v>SEK</v>
      </c>
      <c r="R67" s="22"/>
      <c r="S67" s="22"/>
      <c r="T67" s="22"/>
      <c r="U67" s="22"/>
      <c r="V67" s="29" t="str">
        <f>'4. Inköpsdata'!E67</f>
        <v>ST</v>
      </c>
      <c r="W67" s="29" t="s">
        <v>182</v>
      </c>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row>
    <row r="68" spans="1:48" ht="15" x14ac:dyDescent="0.25">
      <c r="A68" s="21">
        <v>64</v>
      </c>
      <c r="B68" s="21" t="str">
        <f>'APH Kategorichef'!H68</f>
        <v>Välj…</v>
      </c>
      <c r="C68" s="21" t="str">
        <f>'APH Kategorichef'!J68</f>
        <v>Välj…</v>
      </c>
      <c r="D68" s="28">
        <v>1</v>
      </c>
      <c r="E68" s="46" t="str">
        <f>TRIM('APH Kategorichef'!D68)</f>
        <v/>
      </c>
      <c r="F68" s="31" t="str">
        <f>TRIM('APH Kategorichef'!P68)</f>
        <v/>
      </c>
      <c r="G68" s="28" t="s">
        <v>189</v>
      </c>
      <c r="H68" s="25" t="str">
        <f>'APH Kategorichef'!E68</f>
        <v/>
      </c>
      <c r="I68" s="29" t="str">
        <f>TRIM('4. Inköpsdata'!D68)</f>
        <v/>
      </c>
      <c r="J68" s="22"/>
      <c r="K68" s="22"/>
      <c r="L68" s="29" t="str">
        <f>LEFT('4. Inköpsdata'!O68,2)</f>
        <v>Vä</v>
      </c>
      <c r="M68" s="28">
        <v>1</v>
      </c>
      <c r="N68" s="26" t="e">
        <f>ROUND('4. Inköpsdata'!K68,2)</f>
        <v>#VALUE!</v>
      </c>
      <c r="O68" s="209"/>
      <c r="P68" s="22"/>
      <c r="Q68" s="35" t="str">
        <f>'4. Inköpsdata'!H68</f>
        <v>SEK</v>
      </c>
      <c r="R68" s="22"/>
      <c r="S68" s="22"/>
      <c r="T68" s="22"/>
      <c r="U68" s="22"/>
      <c r="V68" s="29" t="str">
        <f>'4. Inköpsdata'!E68</f>
        <v>ST</v>
      </c>
      <c r="W68" s="29" t="s">
        <v>182</v>
      </c>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row>
    <row r="69" spans="1:48" ht="15" x14ac:dyDescent="0.25">
      <c r="A69" s="21">
        <v>65</v>
      </c>
      <c r="B69" s="21" t="str">
        <f>'APH Kategorichef'!H69</f>
        <v>Välj…</v>
      </c>
      <c r="C69" s="21" t="str">
        <f>'APH Kategorichef'!J69</f>
        <v>Välj…</v>
      </c>
      <c r="D69" s="28">
        <v>1</v>
      </c>
      <c r="E69" s="46" t="str">
        <f>TRIM('APH Kategorichef'!D69)</f>
        <v/>
      </c>
      <c r="F69" s="31" t="str">
        <f>TRIM('APH Kategorichef'!P69)</f>
        <v/>
      </c>
      <c r="G69" s="28" t="s">
        <v>189</v>
      </c>
      <c r="H69" s="25" t="str">
        <f>'APH Kategorichef'!E69</f>
        <v/>
      </c>
      <c r="I69" s="29" t="str">
        <f>TRIM('4. Inköpsdata'!D69)</f>
        <v/>
      </c>
      <c r="J69" s="22"/>
      <c r="K69" s="22"/>
      <c r="L69" s="29" t="str">
        <f>LEFT('4. Inköpsdata'!O69,2)</f>
        <v>Vä</v>
      </c>
      <c r="M69" s="28">
        <v>1</v>
      </c>
      <c r="N69" s="26" t="e">
        <f>ROUND('4. Inköpsdata'!K69,2)</f>
        <v>#VALUE!</v>
      </c>
      <c r="O69" s="209"/>
      <c r="P69" s="22"/>
      <c r="Q69" s="35" t="str">
        <f>'4. Inköpsdata'!H69</f>
        <v>SEK</v>
      </c>
      <c r="R69" s="22"/>
      <c r="S69" s="22"/>
      <c r="T69" s="22"/>
      <c r="U69" s="22"/>
      <c r="V69" s="29" t="str">
        <f>'4. Inköpsdata'!E69</f>
        <v>ST</v>
      </c>
      <c r="W69" s="29" t="s">
        <v>182</v>
      </c>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row>
    <row r="70" spans="1:48" ht="15" x14ac:dyDescent="0.25">
      <c r="A70" s="21">
        <v>66</v>
      </c>
      <c r="B70" s="21" t="str">
        <f>'APH Kategorichef'!H70</f>
        <v>Välj…</v>
      </c>
      <c r="C70" s="21" t="str">
        <f>'APH Kategorichef'!J70</f>
        <v>Välj…</v>
      </c>
      <c r="D70" s="28">
        <v>1</v>
      </c>
      <c r="E70" s="46" t="str">
        <f>TRIM('APH Kategorichef'!D70)</f>
        <v/>
      </c>
      <c r="F70" s="31" t="str">
        <f>TRIM('APH Kategorichef'!P70)</f>
        <v/>
      </c>
      <c r="G70" s="28" t="s">
        <v>189</v>
      </c>
      <c r="H70" s="25" t="str">
        <f>'APH Kategorichef'!E70</f>
        <v/>
      </c>
      <c r="I70" s="29" t="str">
        <f>TRIM('4. Inköpsdata'!D70)</f>
        <v/>
      </c>
      <c r="J70" s="22"/>
      <c r="K70" s="22"/>
      <c r="L70" s="29" t="str">
        <f>LEFT('4. Inköpsdata'!O70,2)</f>
        <v>Vä</v>
      </c>
      <c r="M70" s="28">
        <v>1</v>
      </c>
      <c r="N70" s="26" t="e">
        <f>ROUND('4. Inköpsdata'!K70,2)</f>
        <v>#VALUE!</v>
      </c>
      <c r="O70" s="209"/>
      <c r="P70" s="22"/>
      <c r="Q70" s="35" t="str">
        <f>'4. Inköpsdata'!H70</f>
        <v>SEK</v>
      </c>
      <c r="R70" s="22"/>
      <c r="S70" s="22"/>
      <c r="T70" s="22"/>
      <c r="U70" s="22"/>
      <c r="V70" s="29" t="str">
        <f>'4. Inköpsdata'!E70</f>
        <v>ST</v>
      </c>
      <c r="W70" s="29" t="s">
        <v>182</v>
      </c>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row>
    <row r="71" spans="1:48" ht="15" x14ac:dyDescent="0.25">
      <c r="A71" s="21">
        <v>67</v>
      </c>
      <c r="B71" s="21" t="str">
        <f>'APH Kategorichef'!H71</f>
        <v>Välj…</v>
      </c>
      <c r="C71" s="21" t="str">
        <f>'APH Kategorichef'!J71</f>
        <v>Välj…</v>
      </c>
      <c r="D71" s="28">
        <v>1</v>
      </c>
      <c r="E71" s="46" t="str">
        <f>TRIM('APH Kategorichef'!D71)</f>
        <v/>
      </c>
      <c r="F71" s="31" t="str">
        <f>TRIM('APH Kategorichef'!P71)</f>
        <v/>
      </c>
      <c r="G71" s="28" t="s">
        <v>189</v>
      </c>
      <c r="H71" s="25" t="str">
        <f>'APH Kategorichef'!E71</f>
        <v/>
      </c>
      <c r="I71" s="29" t="str">
        <f>TRIM('4. Inköpsdata'!D71)</f>
        <v/>
      </c>
      <c r="J71" s="22"/>
      <c r="K71" s="22"/>
      <c r="L71" s="29" t="str">
        <f>LEFT('4. Inköpsdata'!O71,2)</f>
        <v>Vä</v>
      </c>
      <c r="M71" s="28">
        <v>1</v>
      </c>
      <c r="N71" s="26" t="e">
        <f>ROUND('4. Inköpsdata'!K71,2)</f>
        <v>#VALUE!</v>
      </c>
      <c r="O71" s="209"/>
      <c r="P71" s="22"/>
      <c r="Q71" s="35" t="str">
        <f>'4. Inköpsdata'!H71</f>
        <v>SEK</v>
      </c>
      <c r="R71" s="22"/>
      <c r="S71" s="22"/>
      <c r="T71" s="22"/>
      <c r="U71" s="22"/>
      <c r="V71" s="29" t="str">
        <f>'4. Inköpsdata'!E71</f>
        <v>ST</v>
      </c>
      <c r="W71" s="29" t="s">
        <v>182</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row>
    <row r="72" spans="1:48" ht="15" x14ac:dyDescent="0.25">
      <c r="A72" s="21">
        <v>68</v>
      </c>
      <c r="B72" s="21" t="str">
        <f>'APH Kategorichef'!H72</f>
        <v>Välj…</v>
      </c>
      <c r="C72" s="21" t="str">
        <f>'APH Kategorichef'!J72</f>
        <v>Välj…</v>
      </c>
      <c r="D72" s="28">
        <v>1</v>
      </c>
      <c r="E72" s="46" t="str">
        <f>TRIM('APH Kategorichef'!D72)</f>
        <v/>
      </c>
      <c r="F72" s="31" t="str">
        <f>TRIM('APH Kategorichef'!P72)</f>
        <v/>
      </c>
      <c r="G72" s="28" t="s">
        <v>189</v>
      </c>
      <c r="H72" s="25" t="str">
        <f>'APH Kategorichef'!E72</f>
        <v/>
      </c>
      <c r="I72" s="29" t="str">
        <f>TRIM('4. Inköpsdata'!D72)</f>
        <v/>
      </c>
      <c r="J72" s="22"/>
      <c r="K72" s="22"/>
      <c r="L72" s="29" t="str">
        <f>LEFT('4. Inköpsdata'!O72,2)</f>
        <v>Vä</v>
      </c>
      <c r="M72" s="28">
        <v>1</v>
      </c>
      <c r="N72" s="26" t="e">
        <f>ROUND('4. Inköpsdata'!K72,2)</f>
        <v>#VALUE!</v>
      </c>
      <c r="O72" s="209"/>
      <c r="P72" s="22"/>
      <c r="Q72" s="35" t="str">
        <f>'4. Inköpsdata'!H72</f>
        <v>SEK</v>
      </c>
      <c r="R72" s="22"/>
      <c r="S72" s="22"/>
      <c r="T72" s="22"/>
      <c r="U72" s="22"/>
      <c r="V72" s="29" t="str">
        <f>'4. Inköpsdata'!E72</f>
        <v>ST</v>
      </c>
      <c r="W72" s="29" t="s">
        <v>182</v>
      </c>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row>
    <row r="73" spans="1:48" ht="15" x14ac:dyDescent="0.25">
      <c r="A73" s="21">
        <v>69</v>
      </c>
      <c r="B73" s="21" t="str">
        <f>'APH Kategorichef'!H73</f>
        <v>Välj…</v>
      </c>
      <c r="C73" s="21" t="str">
        <f>'APH Kategorichef'!J73</f>
        <v>Välj…</v>
      </c>
      <c r="D73" s="28">
        <v>1</v>
      </c>
      <c r="E73" s="46" t="str">
        <f>TRIM('APH Kategorichef'!D73)</f>
        <v/>
      </c>
      <c r="F73" s="31" t="str">
        <f>TRIM('APH Kategorichef'!P73)</f>
        <v/>
      </c>
      <c r="G73" s="28" t="s">
        <v>189</v>
      </c>
      <c r="H73" s="25" t="str">
        <f>'APH Kategorichef'!E73</f>
        <v/>
      </c>
      <c r="I73" s="29" t="str">
        <f>TRIM('4. Inköpsdata'!D73)</f>
        <v/>
      </c>
      <c r="J73" s="22"/>
      <c r="K73" s="22"/>
      <c r="L73" s="29" t="str">
        <f>LEFT('4. Inköpsdata'!O73,2)</f>
        <v>Vä</v>
      </c>
      <c r="M73" s="28">
        <v>1</v>
      </c>
      <c r="N73" s="26" t="e">
        <f>ROUND('4. Inköpsdata'!K73,2)</f>
        <v>#VALUE!</v>
      </c>
      <c r="O73" s="209"/>
      <c r="P73" s="22"/>
      <c r="Q73" s="35" t="str">
        <f>'4. Inköpsdata'!H73</f>
        <v>SEK</v>
      </c>
      <c r="R73" s="22"/>
      <c r="S73" s="22"/>
      <c r="T73" s="22"/>
      <c r="U73" s="22"/>
      <c r="V73" s="29" t="str">
        <f>'4. Inköpsdata'!E73</f>
        <v>ST</v>
      </c>
      <c r="W73" s="29" t="s">
        <v>182</v>
      </c>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row>
    <row r="74" spans="1:48" ht="15" x14ac:dyDescent="0.25">
      <c r="A74" s="21">
        <v>70</v>
      </c>
      <c r="B74" s="21" t="str">
        <f>'APH Kategorichef'!H74</f>
        <v>Välj…</v>
      </c>
      <c r="C74" s="21" t="str">
        <f>'APH Kategorichef'!J74</f>
        <v>Välj…</v>
      </c>
      <c r="D74" s="28">
        <v>1</v>
      </c>
      <c r="E74" s="46" t="str">
        <f>TRIM('APH Kategorichef'!D74)</f>
        <v/>
      </c>
      <c r="F74" s="31" t="str">
        <f>TRIM('APH Kategorichef'!P74)</f>
        <v/>
      </c>
      <c r="G74" s="28" t="s">
        <v>189</v>
      </c>
      <c r="H74" s="25" t="str">
        <f>'APH Kategorichef'!E74</f>
        <v/>
      </c>
      <c r="I74" s="29" t="str">
        <f>TRIM('4. Inköpsdata'!D74)</f>
        <v/>
      </c>
      <c r="J74" s="22"/>
      <c r="K74" s="22"/>
      <c r="L74" s="29" t="str">
        <f>LEFT('4. Inköpsdata'!O74,2)</f>
        <v>Vä</v>
      </c>
      <c r="M74" s="28">
        <v>1</v>
      </c>
      <c r="N74" s="26" t="e">
        <f>ROUND('4. Inköpsdata'!K74,2)</f>
        <v>#VALUE!</v>
      </c>
      <c r="O74" s="209"/>
      <c r="P74" s="22"/>
      <c r="Q74" s="35" t="str">
        <f>'4. Inköpsdata'!H74</f>
        <v>SEK</v>
      </c>
      <c r="R74" s="22"/>
      <c r="S74" s="22"/>
      <c r="T74" s="22"/>
      <c r="U74" s="22"/>
      <c r="V74" s="29" t="str">
        <f>'4. Inköpsdata'!E74</f>
        <v>ST</v>
      </c>
      <c r="W74" s="29" t="s">
        <v>182</v>
      </c>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row>
    <row r="75" spans="1:48" ht="15" x14ac:dyDescent="0.25">
      <c r="A75" s="21">
        <v>71</v>
      </c>
      <c r="B75" s="21" t="str">
        <f>'APH Kategorichef'!H75</f>
        <v>Välj…</v>
      </c>
      <c r="C75" s="21" t="str">
        <f>'APH Kategorichef'!J75</f>
        <v>Välj…</v>
      </c>
      <c r="D75" s="28">
        <v>1</v>
      </c>
      <c r="E75" s="46" t="str">
        <f>TRIM('APH Kategorichef'!D75)</f>
        <v/>
      </c>
      <c r="F75" s="31" t="str">
        <f>TRIM('APH Kategorichef'!P75)</f>
        <v/>
      </c>
      <c r="G75" s="28" t="s">
        <v>189</v>
      </c>
      <c r="H75" s="25" t="str">
        <f>'APH Kategorichef'!E75</f>
        <v/>
      </c>
      <c r="I75" s="29" t="str">
        <f>TRIM('4. Inköpsdata'!D75)</f>
        <v/>
      </c>
      <c r="J75" s="22"/>
      <c r="K75" s="22"/>
      <c r="L75" s="29" t="str">
        <f>LEFT('4. Inköpsdata'!O75,2)</f>
        <v>Vä</v>
      </c>
      <c r="M75" s="28">
        <v>1</v>
      </c>
      <c r="N75" s="26" t="e">
        <f>ROUND('4. Inköpsdata'!K75,2)</f>
        <v>#VALUE!</v>
      </c>
      <c r="O75" s="209"/>
      <c r="P75" s="22"/>
      <c r="Q75" s="35" t="str">
        <f>'4. Inköpsdata'!H75</f>
        <v>SEK</v>
      </c>
      <c r="R75" s="22"/>
      <c r="S75" s="22"/>
      <c r="T75" s="22"/>
      <c r="U75" s="22"/>
      <c r="V75" s="29" t="str">
        <f>'4. Inköpsdata'!E75</f>
        <v>ST</v>
      </c>
      <c r="W75" s="29" t="s">
        <v>182</v>
      </c>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row>
    <row r="76" spans="1:48" ht="15" x14ac:dyDescent="0.25">
      <c r="A76" s="21">
        <v>72</v>
      </c>
      <c r="B76" s="21" t="str">
        <f>'APH Kategorichef'!H76</f>
        <v>Välj…</v>
      </c>
      <c r="C76" s="21" t="str">
        <f>'APH Kategorichef'!J76</f>
        <v>Välj…</v>
      </c>
      <c r="D76" s="28">
        <v>1</v>
      </c>
      <c r="E76" s="46" t="str">
        <f>TRIM('APH Kategorichef'!D76)</f>
        <v/>
      </c>
      <c r="F76" s="31" t="str">
        <f>TRIM('APH Kategorichef'!P76)</f>
        <v/>
      </c>
      <c r="G76" s="28" t="s">
        <v>189</v>
      </c>
      <c r="H76" s="25" t="str">
        <f>'APH Kategorichef'!E76</f>
        <v/>
      </c>
      <c r="I76" s="29" t="str">
        <f>TRIM('4. Inköpsdata'!D76)</f>
        <v/>
      </c>
      <c r="J76" s="22"/>
      <c r="K76" s="22"/>
      <c r="L76" s="29" t="str">
        <f>LEFT('4. Inköpsdata'!O76,2)</f>
        <v>Vä</v>
      </c>
      <c r="M76" s="28">
        <v>1</v>
      </c>
      <c r="N76" s="26" t="e">
        <f>ROUND('4. Inköpsdata'!K76,2)</f>
        <v>#VALUE!</v>
      </c>
      <c r="O76" s="209"/>
      <c r="P76" s="22"/>
      <c r="Q76" s="35" t="str">
        <f>'4. Inköpsdata'!H76</f>
        <v>SEK</v>
      </c>
      <c r="R76" s="22"/>
      <c r="S76" s="22"/>
      <c r="T76" s="22"/>
      <c r="U76" s="22"/>
      <c r="V76" s="29" t="str">
        <f>'4. Inköpsdata'!E76</f>
        <v>ST</v>
      </c>
      <c r="W76" s="29" t="s">
        <v>182</v>
      </c>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row>
    <row r="77" spans="1:48" ht="15" x14ac:dyDescent="0.25">
      <c r="A77" s="21">
        <v>73</v>
      </c>
      <c r="B77" s="21" t="str">
        <f>'APH Kategorichef'!H77</f>
        <v>Välj…</v>
      </c>
      <c r="C77" s="21" t="str">
        <f>'APH Kategorichef'!J77</f>
        <v>Välj…</v>
      </c>
      <c r="D77" s="28">
        <v>1</v>
      </c>
      <c r="E77" s="46" t="str">
        <f>TRIM('APH Kategorichef'!D77)</f>
        <v/>
      </c>
      <c r="F77" s="31" t="str">
        <f>TRIM('APH Kategorichef'!P77)</f>
        <v/>
      </c>
      <c r="G77" s="28" t="s">
        <v>189</v>
      </c>
      <c r="H77" s="25" t="str">
        <f>'APH Kategorichef'!E77</f>
        <v/>
      </c>
      <c r="I77" s="29" t="str">
        <f>TRIM('4. Inköpsdata'!D77)</f>
        <v/>
      </c>
      <c r="J77" s="22"/>
      <c r="K77" s="22"/>
      <c r="L77" s="29" t="str">
        <f>LEFT('4. Inköpsdata'!O77,2)</f>
        <v>Vä</v>
      </c>
      <c r="M77" s="28">
        <v>1</v>
      </c>
      <c r="N77" s="26" t="e">
        <f>ROUND('4. Inköpsdata'!K77,2)</f>
        <v>#VALUE!</v>
      </c>
      <c r="O77" s="209"/>
      <c r="P77" s="22"/>
      <c r="Q77" s="35" t="str">
        <f>'4. Inköpsdata'!H77</f>
        <v>SEK</v>
      </c>
      <c r="R77" s="22"/>
      <c r="S77" s="22"/>
      <c r="T77" s="22"/>
      <c r="U77" s="22"/>
      <c r="V77" s="29" t="str">
        <f>'4. Inköpsdata'!E77</f>
        <v>ST</v>
      </c>
      <c r="W77" s="29" t="s">
        <v>182</v>
      </c>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row>
    <row r="78" spans="1:48" ht="15" x14ac:dyDescent="0.25">
      <c r="A78" s="21">
        <v>74</v>
      </c>
      <c r="B78" s="21" t="str">
        <f>'APH Kategorichef'!H78</f>
        <v>Välj…</v>
      </c>
      <c r="C78" s="21" t="str">
        <f>'APH Kategorichef'!J78</f>
        <v>Välj…</v>
      </c>
      <c r="D78" s="28">
        <v>1</v>
      </c>
      <c r="E78" s="46" t="str">
        <f>TRIM('APH Kategorichef'!D78)</f>
        <v/>
      </c>
      <c r="F78" s="31" t="str">
        <f>TRIM('APH Kategorichef'!P78)</f>
        <v/>
      </c>
      <c r="G78" s="28" t="s">
        <v>189</v>
      </c>
      <c r="H78" s="25" t="str">
        <f>'APH Kategorichef'!E78</f>
        <v/>
      </c>
      <c r="I78" s="29" t="str">
        <f>TRIM('4. Inköpsdata'!D78)</f>
        <v/>
      </c>
      <c r="J78" s="22"/>
      <c r="K78" s="22"/>
      <c r="L78" s="29" t="str">
        <f>LEFT('4. Inköpsdata'!O78,2)</f>
        <v>Vä</v>
      </c>
      <c r="M78" s="28">
        <v>1</v>
      </c>
      <c r="N78" s="26" t="e">
        <f>ROUND('4. Inköpsdata'!K78,2)</f>
        <v>#VALUE!</v>
      </c>
      <c r="O78" s="209"/>
      <c r="P78" s="22"/>
      <c r="Q78" s="35" t="str">
        <f>'4. Inköpsdata'!H78</f>
        <v>SEK</v>
      </c>
      <c r="R78" s="22"/>
      <c r="S78" s="22"/>
      <c r="T78" s="22"/>
      <c r="U78" s="22"/>
      <c r="V78" s="29" t="str">
        <f>'4. Inköpsdata'!E78</f>
        <v>ST</v>
      </c>
      <c r="W78" s="29" t="s">
        <v>182</v>
      </c>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row>
    <row r="79" spans="1:48" ht="15" x14ac:dyDescent="0.25">
      <c r="A79" s="21">
        <v>75</v>
      </c>
      <c r="B79" s="21" t="str">
        <f>'APH Kategorichef'!H79</f>
        <v>Välj…</v>
      </c>
      <c r="C79" s="21" t="str">
        <f>'APH Kategorichef'!J79</f>
        <v>Välj…</v>
      </c>
      <c r="D79" s="28">
        <v>1</v>
      </c>
      <c r="E79" s="46" t="str">
        <f>TRIM('APH Kategorichef'!D79)</f>
        <v/>
      </c>
      <c r="F79" s="31" t="str">
        <f>TRIM('APH Kategorichef'!P79)</f>
        <v/>
      </c>
      <c r="G79" s="28" t="s">
        <v>189</v>
      </c>
      <c r="H79" s="25" t="str">
        <f>'APH Kategorichef'!E79</f>
        <v/>
      </c>
      <c r="I79" s="29" t="str">
        <f>TRIM('4. Inköpsdata'!D79)</f>
        <v/>
      </c>
      <c r="J79" s="22"/>
      <c r="K79" s="22"/>
      <c r="L79" s="29" t="str">
        <f>LEFT('4. Inköpsdata'!O79,2)</f>
        <v>Vä</v>
      </c>
      <c r="M79" s="28">
        <v>1</v>
      </c>
      <c r="N79" s="26" t="e">
        <f>ROUND('4. Inköpsdata'!K79,2)</f>
        <v>#VALUE!</v>
      </c>
      <c r="O79" s="209"/>
      <c r="P79" s="22"/>
      <c r="Q79" s="35" t="str">
        <f>'4. Inköpsdata'!H79</f>
        <v>SEK</v>
      </c>
      <c r="R79" s="22"/>
      <c r="S79" s="22"/>
      <c r="T79" s="22"/>
      <c r="U79" s="22"/>
      <c r="V79" s="29" t="str">
        <f>'4. Inköpsdata'!E79</f>
        <v>ST</v>
      </c>
      <c r="W79" s="29" t="s">
        <v>182</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row>
    <row r="80" spans="1:48" ht="15" x14ac:dyDescent="0.25">
      <c r="A80" s="21">
        <v>76</v>
      </c>
      <c r="B80" s="21" t="str">
        <f>'APH Kategorichef'!H80</f>
        <v>Välj…</v>
      </c>
      <c r="C80" s="21" t="str">
        <f>'APH Kategorichef'!J80</f>
        <v>Välj…</v>
      </c>
      <c r="D80" s="28">
        <v>1</v>
      </c>
      <c r="E80" s="46" t="str">
        <f>TRIM('APH Kategorichef'!D80)</f>
        <v/>
      </c>
      <c r="F80" s="31" t="str">
        <f>TRIM('APH Kategorichef'!P80)</f>
        <v/>
      </c>
      <c r="G80" s="28" t="s">
        <v>189</v>
      </c>
      <c r="H80" s="25" t="str">
        <f>'APH Kategorichef'!E80</f>
        <v/>
      </c>
      <c r="I80" s="29" t="str">
        <f>TRIM('4. Inköpsdata'!D80)</f>
        <v/>
      </c>
      <c r="J80" s="22"/>
      <c r="K80" s="22"/>
      <c r="L80" s="29" t="str">
        <f>LEFT('4. Inköpsdata'!O80,2)</f>
        <v>Vä</v>
      </c>
      <c r="M80" s="28">
        <v>1</v>
      </c>
      <c r="N80" s="26" t="e">
        <f>ROUND('4. Inköpsdata'!K80,2)</f>
        <v>#VALUE!</v>
      </c>
      <c r="O80" s="209"/>
      <c r="P80" s="22"/>
      <c r="Q80" s="35" t="str">
        <f>'4. Inköpsdata'!H80</f>
        <v>SEK</v>
      </c>
      <c r="R80" s="22"/>
      <c r="S80" s="22"/>
      <c r="T80" s="22"/>
      <c r="U80" s="22"/>
      <c r="V80" s="29" t="str">
        <f>'4. Inköpsdata'!E80</f>
        <v>ST</v>
      </c>
      <c r="W80" s="29" t="s">
        <v>182</v>
      </c>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row>
    <row r="81" spans="1:48" ht="15" x14ac:dyDescent="0.25">
      <c r="A81" s="21">
        <v>77</v>
      </c>
      <c r="B81" s="21" t="str">
        <f>'APH Kategorichef'!H81</f>
        <v>Välj…</v>
      </c>
      <c r="C81" s="21" t="str">
        <f>'APH Kategorichef'!J81</f>
        <v>Välj…</v>
      </c>
      <c r="D81" s="28">
        <v>1</v>
      </c>
      <c r="E81" s="46" t="str">
        <f>TRIM('APH Kategorichef'!D81)</f>
        <v/>
      </c>
      <c r="F81" s="31" t="str">
        <f>TRIM('APH Kategorichef'!P81)</f>
        <v/>
      </c>
      <c r="G81" s="28" t="s">
        <v>189</v>
      </c>
      <c r="H81" s="25" t="str">
        <f>'APH Kategorichef'!E81</f>
        <v/>
      </c>
      <c r="I81" s="29" t="str">
        <f>TRIM('4. Inköpsdata'!D81)</f>
        <v/>
      </c>
      <c r="J81" s="22"/>
      <c r="K81" s="22"/>
      <c r="L81" s="29" t="str">
        <f>LEFT('4. Inköpsdata'!O81,2)</f>
        <v>Vä</v>
      </c>
      <c r="M81" s="28">
        <v>1</v>
      </c>
      <c r="N81" s="26" t="e">
        <f>ROUND('4. Inköpsdata'!K81,2)</f>
        <v>#VALUE!</v>
      </c>
      <c r="O81" s="209"/>
      <c r="P81" s="22"/>
      <c r="Q81" s="35" t="str">
        <f>'4. Inköpsdata'!H81</f>
        <v>SEK</v>
      </c>
      <c r="R81" s="22"/>
      <c r="S81" s="22"/>
      <c r="T81" s="22"/>
      <c r="U81" s="22"/>
      <c r="V81" s="29" t="str">
        <f>'4. Inköpsdata'!E81</f>
        <v>ST</v>
      </c>
      <c r="W81" s="29" t="s">
        <v>182</v>
      </c>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row>
    <row r="82" spans="1:48" ht="15" x14ac:dyDescent="0.25">
      <c r="A82" s="21">
        <v>78</v>
      </c>
      <c r="B82" s="21" t="str">
        <f>'APH Kategorichef'!H82</f>
        <v>Välj…</v>
      </c>
      <c r="C82" s="21" t="str">
        <f>'APH Kategorichef'!J82</f>
        <v>Välj…</v>
      </c>
      <c r="D82" s="28">
        <v>1</v>
      </c>
      <c r="E82" s="46" t="str">
        <f>TRIM('APH Kategorichef'!D82)</f>
        <v/>
      </c>
      <c r="F82" s="31" t="str">
        <f>TRIM('APH Kategorichef'!P82)</f>
        <v/>
      </c>
      <c r="G82" s="28" t="s">
        <v>189</v>
      </c>
      <c r="H82" s="25" t="str">
        <f>'APH Kategorichef'!E82</f>
        <v/>
      </c>
      <c r="I82" s="29" t="str">
        <f>TRIM('4. Inköpsdata'!D82)</f>
        <v/>
      </c>
      <c r="J82" s="22"/>
      <c r="K82" s="22"/>
      <c r="L82" s="29" t="str">
        <f>LEFT('4. Inköpsdata'!O82,2)</f>
        <v>Vä</v>
      </c>
      <c r="M82" s="28">
        <v>1</v>
      </c>
      <c r="N82" s="26" t="e">
        <f>ROUND('4. Inköpsdata'!K82,2)</f>
        <v>#VALUE!</v>
      </c>
      <c r="O82" s="209"/>
      <c r="P82" s="22"/>
      <c r="Q82" s="35" t="str">
        <f>'4. Inköpsdata'!H82</f>
        <v>SEK</v>
      </c>
      <c r="R82" s="22"/>
      <c r="S82" s="22"/>
      <c r="T82" s="22"/>
      <c r="U82" s="22"/>
      <c r="V82" s="29" t="str">
        <f>'4. Inköpsdata'!E82</f>
        <v>ST</v>
      </c>
      <c r="W82" s="29" t="s">
        <v>182</v>
      </c>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row>
    <row r="83" spans="1:48" ht="15" x14ac:dyDescent="0.25">
      <c r="A83" s="21">
        <v>79</v>
      </c>
      <c r="B83" s="21" t="str">
        <f>'APH Kategorichef'!H83</f>
        <v>Välj…</v>
      </c>
      <c r="C83" s="21" t="str">
        <f>'APH Kategorichef'!J83</f>
        <v>Välj…</v>
      </c>
      <c r="D83" s="28">
        <v>1</v>
      </c>
      <c r="E83" s="46" t="str">
        <f>TRIM('APH Kategorichef'!D83)</f>
        <v/>
      </c>
      <c r="F83" s="31" t="str">
        <f>TRIM('APH Kategorichef'!P83)</f>
        <v/>
      </c>
      <c r="G83" s="28" t="s">
        <v>189</v>
      </c>
      <c r="H83" s="25" t="str">
        <f>'APH Kategorichef'!E83</f>
        <v/>
      </c>
      <c r="I83" s="29" t="str">
        <f>TRIM('4. Inköpsdata'!D83)</f>
        <v/>
      </c>
      <c r="J83" s="22"/>
      <c r="K83" s="22"/>
      <c r="L83" s="29" t="str">
        <f>LEFT('4. Inköpsdata'!O83,2)</f>
        <v>Vä</v>
      </c>
      <c r="M83" s="28">
        <v>1</v>
      </c>
      <c r="N83" s="26" t="e">
        <f>ROUND('4. Inköpsdata'!K83,2)</f>
        <v>#VALUE!</v>
      </c>
      <c r="O83" s="209"/>
      <c r="P83" s="22"/>
      <c r="Q83" s="35" t="str">
        <f>'4. Inköpsdata'!H83</f>
        <v>SEK</v>
      </c>
      <c r="R83" s="22"/>
      <c r="S83" s="22"/>
      <c r="T83" s="22"/>
      <c r="U83" s="22"/>
      <c r="V83" s="29" t="str">
        <f>'4. Inköpsdata'!E83</f>
        <v>ST</v>
      </c>
      <c r="W83" s="29" t="s">
        <v>182</v>
      </c>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row>
    <row r="84" spans="1:48" ht="15" x14ac:dyDescent="0.25">
      <c r="A84" s="21">
        <v>80</v>
      </c>
      <c r="B84" s="21" t="str">
        <f>'APH Kategorichef'!H84</f>
        <v>Välj…</v>
      </c>
      <c r="C84" s="21" t="str">
        <f>'APH Kategorichef'!J84</f>
        <v>Välj…</v>
      </c>
      <c r="D84" s="28">
        <v>1</v>
      </c>
      <c r="E84" s="46" t="str">
        <f>TRIM('APH Kategorichef'!D84)</f>
        <v/>
      </c>
      <c r="F84" s="31" t="str">
        <f>TRIM('APH Kategorichef'!P84)</f>
        <v/>
      </c>
      <c r="G84" s="28" t="s">
        <v>189</v>
      </c>
      <c r="H84" s="25" t="str">
        <f>'APH Kategorichef'!E84</f>
        <v/>
      </c>
      <c r="I84" s="29" t="str">
        <f>TRIM('4. Inköpsdata'!D84)</f>
        <v/>
      </c>
      <c r="J84" s="22"/>
      <c r="K84" s="22"/>
      <c r="L84" s="29" t="str">
        <f>LEFT('4. Inköpsdata'!O84,2)</f>
        <v>Vä</v>
      </c>
      <c r="M84" s="28">
        <v>1</v>
      </c>
      <c r="N84" s="26" t="e">
        <f>ROUND('4. Inköpsdata'!K84,2)</f>
        <v>#VALUE!</v>
      </c>
      <c r="O84" s="209"/>
      <c r="P84" s="22"/>
      <c r="Q84" s="35" t="str">
        <f>'4. Inköpsdata'!H84</f>
        <v>SEK</v>
      </c>
      <c r="R84" s="22"/>
      <c r="S84" s="22"/>
      <c r="T84" s="22"/>
      <c r="U84" s="22"/>
      <c r="V84" s="29" t="str">
        <f>'4. Inköpsdata'!E84</f>
        <v>ST</v>
      </c>
      <c r="W84" s="29" t="s">
        <v>182</v>
      </c>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row>
    <row r="85" spans="1:48" ht="15" x14ac:dyDescent="0.25">
      <c r="A85" s="21">
        <v>81</v>
      </c>
      <c r="B85" s="21" t="str">
        <f>'APH Kategorichef'!H85</f>
        <v>Välj…</v>
      </c>
      <c r="C85" s="21" t="str">
        <f>'APH Kategorichef'!J85</f>
        <v>Välj…</v>
      </c>
      <c r="D85" s="28">
        <v>1</v>
      </c>
      <c r="E85" s="46" t="str">
        <f>TRIM('APH Kategorichef'!D85)</f>
        <v/>
      </c>
      <c r="F85" s="31" t="str">
        <f>TRIM('APH Kategorichef'!P85)</f>
        <v/>
      </c>
      <c r="G85" s="28" t="s">
        <v>189</v>
      </c>
      <c r="H85" s="25" t="str">
        <f>'APH Kategorichef'!E85</f>
        <v/>
      </c>
      <c r="I85" s="29" t="str">
        <f>TRIM('4. Inköpsdata'!D85)</f>
        <v/>
      </c>
      <c r="J85" s="22"/>
      <c r="K85" s="22"/>
      <c r="L85" s="29" t="str">
        <f>LEFT('4. Inköpsdata'!O85,2)</f>
        <v>Vä</v>
      </c>
      <c r="M85" s="28">
        <v>1</v>
      </c>
      <c r="N85" s="26" t="e">
        <f>ROUND('4. Inköpsdata'!K85,2)</f>
        <v>#VALUE!</v>
      </c>
      <c r="O85" s="209"/>
      <c r="P85" s="22"/>
      <c r="Q85" s="35" t="str">
        <f>'4. Inköpsdata'!H85</f>
        <v>SEK</v>
      </c>
      <c r="R85" s="22"/>
      <c r="S85" s="22"/>
      <c r="T85" s="22"/>
      <c r="U85" s="22"/>
      <c r="V85" s="29" t="str">
        <f>'4. Inköpsdata'!E85</f>
        <v>ST</v>
      </c>
      <c r="W85" s="29" t="s">
        <v>182</v>
      </c>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row>
    <row r="86" spans="1:48" ht="15" x14ac:dyDescent="0.25">
      <c r="A86" s="21">
        <v>82</v>
      </c>
      <c r="B86" s="21" t="str">
        <f>'APH Kategorichef'!H86</f>
        <v>Välj…</v>
      </c>
      <c r="C86" s="21" t="str">
        <f>'APH Kategorichef'!J86</f>
        <v>Välj…</v>
      </c>
      <c r="D86" s="28">
        <v>1</v>
      </c>
      <c r="E86" s="46" t="str">
        <f>TRIM('APH Kategorichef'!D86)</f>
        <v/>
      </c>
      <c r="F86" s="31" t="str">
        <f>TRIM('APH Kategorichef'!P86)</f>
        <v/>
      </c>
      <c r="G86" s="28" t="s">
        <v>189</v>
      </c>
      <c r="H86" s="25" t="str">
        <f>'APH Kategorichef'!E86</f>
        <v/>
      </c>
      <c r="I86" s="29" t="str">
        <f>TRIM('4. Inköpsdata'!D86)</f>
        <v/>
      </c>
      <c r="J86" s="22"/>
      <c r="K86" s="22"/>
      <c r="L86" s="29" t="str">
        <f>LEFT('4. Inköpsdata'!O86,2)</f>
        <v>Vä</v>
      </c>
      <c r="M86" s="28">
        <v>1</v>
      </c>
      <c r="N86" s="26" t="e">
        <f>ROUND('4. Inköpsdata'!K86,2)</f>
        <v>#VALUE!</v>
      </c>
      <c r="O86" s="209"/>
      <c r="P86" s="22"/>
      <c r="Q86" s="35" t="str">
        <f>'4. Inköpsdata'!H86</f>
        <v>SEK</v>
      </c>
      <c r="R86" s="22"/>
      <c r="S86" s="22"/>
      <c r="T86" s="22"/>
      <c r="U86" s="22"/>
      <c r="V86" s="29" t="str">
        <f>'4. Inköpsdata'!E86</f>
        <v>ST</v>
      </c>
      <c r="W86" s="29" t="s">
        <v>182</v>
      </c>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row>
    <row r="87" spans="1:48" ht="15" x14ac:dyDescent="0.25">
      <c r="A87" s="21">
        <v>83</v>
      </c>
      <c r="B87" s="21" t="str">
        <f>'APH Kategorichef'!H87</f>
        <v>Välj…</v>
      </c>
      <c r="C87" s="21" t="str">
        <f>'APH Kategorichef'!J87</f>
        <v>Välj…</v>
      </c>
      <c r="D87" s="28">
        <v>1</v>
      </c>
      <c r="E87" s="46" t="str">
        <f>TRIM('APH Kategorichef'!D87)</f>
        <v/>
      </c>
      <c r="F87" s="31" t="str">
        <f>TRIM('APH Kategorichef'!P87)</f>
        <v/>
      </c>
      <c r="G87" s="28" t="s">
        <v>189</v>
      </c>
      <c r="H87" s="25" t="str">
        <f>'APH Kategorichef'!E87</f>
        <v/>
      </c>
      <c r="I87" s="29" t="str">
        <f>TRIM('4. Inköpsdata'!D87)</f>
        <v/>
      </c>
      <c r="J87" s="22"/>
      <c r="K87" s="22"/>
      <c r="L87" s="29" t="str">
        <f>LEFT('4. Inköpsdata'!O87,2)</f>
        <v>Vä</v>
      </c>
      <c r="M87" s="28">
        <v>1</v>
      </c>
      <c r="N87" s="26" t="e">
        <f>ROUND('4. Inköpsdata'!K87,2)</f>
        <v>#VALUE!</v>
      </c>
      <c r="O87" s="209"/>
      <c r="P87" s="22"/>
      <c r="Q87" s="35" t="str">
        <f>'4. Inköpsdata'!H87</f>
        <v>SEK</v>
      </c>
      <c r="R87" s="22"/>
      <c r="S87" s="22"/>
      <c r="T87" s="22"/>
      <c r="U87" s="22"/>
      <c r="V87" s="29" t="str">
        <f>'4. Inköpsdata'!E87</f>
        <v>ST</v>
      </c>
      <c r="W87" s="29" t="s">
        <v>182</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row>
    <row r="88" spans="1:48" ht="15" x14ac:dyDescent="0.25">
      <c r="A88" s="21">
        <v>84</v>
      </c>
      <c r="B88" s="21" t="str">
        <f>'APH Kategorichef'!H88</f>
        <v>Välj…</v>
      </c>
      <c r="C88" s="21" t="str">
        <f>'APH Kategorichef'!J88</f>
        <v>Välj…</v>
      </c>
      <c r="D88" s="28">
        <v>1</v>
      </c>
      <c r="E88" s="46" t="str">
        <f>TRIM('APH Kategorichef'!D88)</f>
        <v/>
      </c>
      <c r="F88" s="31" t="str">
        <f>TRIM('APH Kategorichef'!P88)</f>
        <v/>
      </c>
      <c r="G88" s="28" t="s">
        <v>189</v>
      </c>
      <c r="H88" s="25" t="str">
        <f>'APH Kategorichef'!E88</f>
        <v/>
      </c>
      <c r="I88" s="29" t="str">
        <f>TRIM('4. Inköpsdata'!D88)</f>
        <v/>
      </c>
      <c r="J88" s="22"/>
      <c r="K88" s="22"/>
      <c r="L88" s="29" t="str">
        <f>LEFT('4. Inköpsdata'!O88,2)</f>
        <v>Vä</v>
      </c>
      <c r="M88" s="28">
        <v>1</v>
      </c>
      <c r="N88" s="26" t="e">
        <f>ROUND('4. Inköpsdata'!K88,2)</f>
        <v>#VALUE!</v>
      </c>
      <c r="O88" s="209"/>
      <c r="P88" s="22"/>
      <c r="Q88" s="35" t="str">
        <f>'4. Inköpsdata'!H88</f>
        <v>SEK</v>
      </c>
      <c r="R88" s="22"/>
      <c r="S88" s="22"/>
      <c r="T88" s="22"/>
      <c r="U88" s="22"/>
      <c r="V88" s="29" t="str">
        <f>'4. Inköpsdata'!E88</f>
        <v>ST</v>
      </c>
      <c r="W88" s="29" t="s">
        <v>182</v>
      </c>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row>
    <row r="89" spans="1:48" ht="15" x14ac:dyDescent="0.25">
      <c r="A89" s="21">
        <v>85</v>
      </c>
      <c r="B89" s="21" t="str">
        <f>'APH Kategorichef'!H89</f>
        <v>Välj…</v>
      </c>
      <c r="C89" s="21" t="str">
        <f>'APH Kategorichef'!J89</f>
        <v>Välj…</v>
      </c>
      <c r="D89" s="28">
        <v>1</v>
      </c>
      <c r="E89" s="46" t="str">
        <f>TRIM('APH Kategorichef'!D89)</f>
        <v/>
      </c>
      <c r="F89" s="31" t="str">
        <f>TRIM('APH Kategorichef'!P89)</f>
        <v/>
      </c>
      <c r="G89" s="28" t="s">
        <v>189</v>
      </c>
      <c r="H89" s="25" t="str">
        <f>'APH Kategorichef'!E89</f>
        <v/>
      </c>
      <c r="I89" s="29" t="str">
        <f>TRIM('4. Inköpsdata'!D89)</f>
        <v/>
      </c>
      <c r="J89" s="22"/>
      <c r="K89" s="22"/>
      <c r="L89" s="29" t="str">
        <f>LEFT('4. Inköpsdata'!O89,2)</f>
        <v>Vä</v>
      </c>
      <c r="M89" s="28">
        <v>1</v>
      </c>
      <c r="N89" s="26" t="e">
        <f>ROUND('4. Inköpsdata'!K89,2)</f>
        <v>#VALUE!</v>
      </c>
      <c r="O89" s="209"/>
      <c r="P89" s="22"/>
      <c r="Q89" s="35" t="str">
        <f>'4. Inköpsdata'!H89</f>
        <v>SEK</v>
      </c>
      <c r="R89" s="22"/>
      <c r="S89" s="22"/>
      <c r="T89" s="22"/>
      <c r="U89" s="22"/>
      <c r="V89" s="29" t="str">
        <f>'4. Inköpsdata'!E89</f>
        <v>ST</v>
      </c>
      <c r="W89" s="29" t="s">
        <v>182</v>
      </c>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row>
    <row r="90" spans="1:48" ht="15" x14ac:dyDescent="0.25">
      <c r="A90" s="21">
        <v>86</v>
      </c>
      <c r="B90" s="21" t="str">
        <f>'APH Kategorichef'!H90</f>
        <v>Välj…</v>
      </c>
      <c r="C90" s="21" t="str">
        <f>'APH Kategorichef'!J90</f>
        <v>Välj…</v>
      </c>
      <c r="D90" s="28">
        <v>1</v>
      </c>
      <c r="E90" s="46" t="str">
        <f>TRIM('APH Kategorichef'!D90)</f>
        <v/>
      </c>
      <c r="F90" s="31" t="str">
        <f>TRIM('APH Kategorichef'!P90)</f>
        <v/>
      </c>
      <c r="G90" s="28" t="s">
        <v>189</v>
      </c>
      <c r="H90" s="25" t="str">
        <f>'APH Kategorichef'!E90</f>
        <v/>
      </c>
      <c r="I90" s="29" t="str">
        <f>TRIM('4. Inköpsdata'!D90)</f>
        <v/>
      </c>
      <c r="J90" s="22"/>
      <c r="K90" s="22"/>
      <c r="L90" s="29" t="str">
        <f>LEFT('4. Inköpsdata'!O90,2)</f>
        <v>Vä</v>
      </c>
      <c r="M90" s="28">
        <v>1</v>
      </c>
      <c r="N90" s="26" t="e">
        <f>ROUND('4. Inköpsdata'!K90,2)</f>
        <v>#VALUE!</v>
      </c>
      <c r="O90" s="209"/>
      <c r="P90" s="22"/>
      <c r="Q90" s="35" t="str">
        <f>'4. Inköpsdata'!H90</f>
        <v>SEK</v>
      </c>
      <c r="R90" s="22"/>
      <c r="S90" s="22"/>
      <c r="T90" s="22"/>
      <c r="U90" s="22"/>
      <c r="V90" s="29" t="str">
        <f>'4. Inköpsdata'!E90</f>
        <v>ST</v>
      </c>
      <c r="W90" s="29" t="s">
        <v>182</v>
      </c>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row>
    <row r="91" spans="1:48" ht="15" x14ac:dyDescent="0.25">
      <c r="A91" s="21">
        <v>87</v>
      </c>
      <c r="B91" s="21" t="str">
        <f>'APH Kategorichef'!H91</f>
        <v>Välj…</v>
      </c>
      <c r="C91" s="21" t="str">
        <f>'APH Kategorichef'!J91</f>
        <v>Välj…</v>
      </c>
      <c r="D91" s="28">
        <v>1</v>
      </c>
      <c r="E91" s="46" t="str">
        <f>TRIM('APH Kategorichef'!D91)</f>
        <v/>
      </c>
      <c r="F91" s="31" t="str">
        <f>TRIM('APH Kategorichef'!P91)</f>
        <v/>
      </c>
      <c r="G91" s="28" t="s">
        <v>189</v>
      </c>
      <c r="H91" s="25" t="str">
        <f>'APH Kategorichef'!E91</f>
        <v/>
      </c>
      <c r="I91" s="29" t="str">
        <f>TRIM('4. Inköpsdata'!D91)</f>
        <v/>
      </c>
      <c r="J91" s="22"/>
      <c r="K91" s="22"/>
      <c r="L91" s="29" t="str">
        <f>LEFT('4. Inköpsdata'!O91,2)</f>
        <v>Vä</v>
      </c>
      <c r="M91" s="28">
        <v>1</v>
      </c>
      <c r="N91" s="26" t="e">
        <f>ROUND('4. Inköpsdata'!K91,2)</f>
        <v>#VALUE!</v>
      </c>
      <c r="O91" s="209"/>
      <c r="P91" s="22"/>
      <c r="Q91" s="35" t="str">
        <f>'4. Inköpsdata'!H91</f>
        <v>SEK</v>
      </c>
      <c r="R91" s="22"/>
      <c r="S91" s="22"/>
      <c r="T91" s="22"/>
      <c r="U91" s="22"/>
      <c r="V91" s="29" t="str">
        <f>'4. Inköpsdata'!E91</f>
        <v>ST</v>
      </c>
      <c r="W91" s="29" t="s">
        <v>182</v>
      </c>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row>
    <row r="92" spans="1:48" ht="15" x14ac:dyDescent="0.25">
      <c r="A92" s="21">
        <v>88</v>
      </c>
      <c r="B92" s="21" t="str">
        <f>'APH Kategorichef'!H92</f>
        <v>Välj…</v>
      </c>
      <c r="C92" s="21" t="str">
        <f>'APH Kategorichef'!J92</f>
        <v>Välj…</v>
      </c>
      <c r="D92" s="28">
        <v>1</v>
      </c>
      <c r="E92" s="46" t="str">
        <f>TRIM('APH Kategorichef'!D92)</f>
        <v/>
      </c>
      <c r="F92" s="31" t="str">
        <f>TRIM('APH Kategorichef'!P92)</f>
        <v/>
      </c>
      <c r="G92" s="28" t="s">
        <v>189</v>
      </c>
      <c r="H92" s="25" t="str">
        <f>'APH Kategorichef'!E92</f>
        <v/>
      </c>
      <c r="I92" s="29" t="str">
        <f>TRIM('4. Inköpsdata'!D92)</f>
        <v/>
      </c>
      <c r="J92" s="22"/>
      <c r="K92" s="22"/>
      <c r="L92" s="29" t="str">
        <f>LEFT('4. Inköpsdata'!O92,2)</f>
        <v>Vä</v>
      </c>
      <c r="M92" s="28">
        <v>1</v>
      </c>
      <c r="N92" s="26" t="e">
        <f>ROUND('4. Inköpsdata'!K92,2)</f>
        <v>#VALUE!</v>
      </c>
      <c r="O92" s="209"/>
      <c r="P92" s="22"/>
      <c r="Q92" s="35" t="str">
        <f>'4. Inköpsdata'!H92</f>
        <v>SEK</v>
      </c>
      <c r="R92" s="22"/>
      <c r="S92" s="22"/>
      <c r="T92" s="22"/>
      <c r="U92" s="22"/>
      <c r="V92" s="29" t="str">
        <f>'4. Inköpsdata'!E92</f>
        <v>ST</v>
      </c>
      <c r="W92" s="29" t="s">
        <v>182</v>
      </c>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row>
    <row r="93" spans="1:48" ht="15" x14ac:dyDescent="0.25">
      <c r="A93" s="21">
        <v>89</v>
      </c>
      <c r="B93" s="21" t="str">
        <f>'APH Kategorichef'!H93</f>
        <v>Välj…</v>
      </c>
      <c r="C93" s="21" t="str">
        <f>'APH Kategorichef'!J93</f>
        <v>Välj…</v>
      </c>
      <c r="D93" s="28">
        <v>1</v>
      </c>
      <c r="E93" s="46" t="str">
        <f>TRIM('APH Kategorichef'!D93)</f>
        <v/>
      </c>
      <c r="F93" s="31" t="str">
        <f>TRIM('APH Kategorichef'!P93)</f>
        <v/>
      </c>
      <c r="G93" s="28" t="s">
        <v>189</v>
      </c>
      <c r="H93" s="25" t="str">
        <f>'APH Kategorichef'!E93</f>
        <v/>
      </c>
      <c r="I93" s="29" t="str">
        <f>TRIM('4. Inköpsdata'!D93)</f>
        <v/>
      </c>
      <c r="J93" s="22"/>
      <c r="K93" s="22"/>
      <c r="L93" s="29" t="str">
        <f>LEFT('4. Inköpsdata'!O93,2)</f>
        <v>Vä</v>
      </c>
      <c r="M93" s="28">
        <v>1</v>
      </c>
      <c r="N93" s="26" t="e">
        <f>ROUND('4. Inköpsdata'!K93,2)</f>
        <v>#VALUE!</v>
      </c>
      <c r="O93" s="209"/>
      <c r="P93" s="22"/>
      <c r="Q93" s="35" t="str">
        <f>'4. Inköpsdata'!H93</f>
        <v>SEK</v>
      </c>
      <c r="R93" s="22"/>
      <c r="S93" s="22"/>
      <c r="T93" s="22"/>
      <c r="U93" s="22"/>
      <c r="V93" s="29" t="str">
        <f>'4. Inköpsdata'!E93</f>
        <v>ST</v>
      </c>
      <c r="W93" s="29" t="s">
        <v>182</v>
      </c>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row>
    <row r="94" spans="1:48" ht="15" x14ac:dyDescent="0.25">
      <c r="A94" s="21">
        <v>90</v>
      </c>
      <c r="B94" s="21" t="str">
        <f>'APH Kategorichef'!H94</f>
        <v>Välj…</v>
      </c>
      <c r="C94" s="21" t="str">
        <f>'APH Kategorichef'!J94</f>
        <v>Välj…</v>
      </c>
      <c r="D94" s="28">
        <v>1</v>
      </c>
      <c r="E94" s="46" t="str">
        <f>TRIM('APH Kategorichef'!D94)</f>
        <v/>
      </c>
      <c r="F94" s="31" t="str">
        <f>TRIM('APH Kategorichef'!P94)</f>
        <v/>
      </c>
      <c r="G94" s="28" t="s">
        <v>189</v>
      </c>
      <c r="H94" s="25" t="str">
        <f>'APH Kategorichef'!E94</f>
        <v/>
      </c>
      <c r="I94" s="29" t="str">
        <f>TRIM('4. Inköpsdata'!D94)</f>
        <v/>
      </c>
      <c r="J94" s="22"/>
      <c r="K94" s="22"/>
      <c r="L94" s="29" t="str">
        <f>LEFT('4. Inköpsdata'!O94,2)</f>
        <v>Vä</v>
      </c>
      <c r="M94" s="28">
        <v>1</v>
      </c>
      <c r="N94" s="26" t="e">
        <f>ROUND('4. Inköpsdata'!K94,2)</f>
        <v>#VALUE!</v>
      </c>
      <c r="O94" s="209"/>
      <c r="P94" s="22"/>
      <c r="Q94" s="35" t="str">
        <f>'4. Inköpsdata'!H94</f>
        <v>SEK</v>
      </c>
      <c r="R94" s="22"/>
      <c r="S94" s="22"/>
      <c r="T94" s="22"/>
      <c r="U94" s="22"/>
      <c r="V94" s="29" t="str">
        <f>'4. Inköpsdata'!E94</f>
        <v>ST</v>
      </c>
      <c r="W94" s="29" t="s">
        <v>182</v>
      </c>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row>
    <row r="95" spans="1:48" ht="15" x14ac:dyDescent="0.25">
      <c r="A95" s="21">
        <v>91</v>
      </c>
      <c r="B95" s="21" t="str">
        <f>'APH Kategorichef'!H95</f>
        <v>Välj…</v>
      </c>
      <c r="C95" s="21" t="str">
        <f>'APH Kategorichef'!J95</f>
        <v>Välj…</v>
      </c>
      <c r="D95" s="28">
        <v>1</v>
      </c>
      <c r="E95" s="46" t="str">
        <f>TRIM('APH Kategorichef'!D95)</f>
        <v/>
      </c>
      <c r="F95" s="31" t="str">
        <f>TRIM('APH Kategorichef'!P95)</f>
        <v/>
      </c>
      <c r="G95" s="28" t="s">
        <v>189</v>
      </c>
      <c r="H95" s="25" t="str">
        <f>'APH Kategorichef'!E95</f>
        <v/>
      </c>
      <c r="I95" s="29" t="str">
        <f>TRIM('4. Inköpsdata'!D95)</f>
        <v/>
      </c>
      <c r="J95" s="22"/>
      <c r="K95" s="22"/>
      <c r="L95" s="29" t="str">
        <f>LEFT('4. Inköpsdata'!O95,2)</f>
        <v>Vä</v>
      </c>
      <c r="M95" s="28">
        <v>1</v>
      </c>
      <c r="N95" s="26" t="e">
        <f>ROUND('4. Inköpsdata'!K95,2)</f>
        <v>#VALUE!</v>
      </c>
      <c r="O95" s="209"/>
      <c r="P95" s="22"/>
      <c r="Q95" s="35" t="str">
        <f>'4. Inköpsdata'!H95</f>
        <v>SEK</v>
      </c>
      <c r="R95" s="22"/>
      <c r="S95" s="22"/>
      <c r="T95" s="22"/>
      <c r="U95" s="22"/>
      <c r="V95" s="29" t="str">
        <f>'4. Inköpsdata'!E95</f>
        <v>ST</v>
      </c>
      <c r="W95" s="29" t="s">
        <v>182</v>
      </c>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row>
    <row r="96" spans="1:48" ht="15" x14ac:dyDescent="0.25">
      <c r="A96" s="21">
        <v>92</v>
      </c>
      <c r="B96" s="21" t="str">
        <f>'APH Kategorichef'!H96</f>
        <v>Välj…</v>
      </c>
      <c r="C96" s="21" t="str">
        <f>'APH Kategorichef'!J96</f>
        <v>Välj…</v>
      </c>
      <c r="D96" s="28">
        <v>1</v>
      </c>
      <c r="E96" s="46" t="str">
        <f>TRIM('APH Kategorichef'!D96)</f>
        <v/>
      </c>
      <c r="F96" s="31" t="str">
        <f>TRIM('APH Kategorichef'!P96)</f>
        <v/>
      </c>
      <c r="G96" s="28" t="s">
        <v>189</v>
      </c>
      <c r="H96" s="25" t="str">
        <f>'APH Kategorichef'!E96</f>
        <v/>
      </c>
      <c r="I96" s="29" t="str">
        <f>TRIM('4. Inköpsdata'!D96)</f>
        <v/>
      </c>
      <c r="J96" s="22"/>
      <c r="K96" s="22"/>
      <c r="L96" s="29" t="str">
        <f>LEFT('4. Inköpsdata'!O96,2)</f>
        <v>Vä</v>
      </c>
      <c r="M96" s="28">
        <v>1</v>
      </c>
      <c r="N96" s="26" t="e">
        <f>ROUND('4. Inköpsdata'!K96,2)</f>
        <v>#VALUE!</v>
      </c>
      <c r="O96" s="209"/>
      <c r="P96" s="22"/>
      <c r="Q96" s="35" t="str">
        <f>'4. Inköpsdata'!H96</f>
        <v>SEK</v>
      </c>
      <c r="R96" s="22"/>
      <c r="S96" s="22"/>
      <c r="T96" s="22"/>
      <c r="U96" s="22"/>
      <c r="V96" s="29" t="str">
        <f>'4. Inköpsdata'!E96</f>
        <v>ST</v>
      </c>
      <c r="W96" s="29" t="s">
        <v>182</v>
      </c>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row>
    <row r="97" spans="1:48" ht="15" x14ac:dyDescent="0.25">
      <c r="A97" s="21">
        <v>93</v>
      </c>
      <c r="B97" s="21" t="str">
        <f>'APH Kategorichef'!H97</f>
        <v>Välj…</v>
      </c>
      <c r="C97" s="21" t="str">
        <f>'APH Kategorichef'!J97</f>
        <v>Välj…</v>
      </c>
      <c r="D97" s="28">
        <v>1</v>
      </c>
      <c r="E97" s="46" t="str">
        <f>TRIM('APH Kategorichef'!D97)</f>
        <v/>
      </c>
      <c r="F97" s="31" t="str">
        <f>TRIM('APH Kategorichef'!P97)</f>
        <v/>
      </c>
      <c r="G97" s="28" t="s">
        <v>189</v>
      </c>
      <c r="H97" s="25" t="str">
        <f>'APH Kategorichef'!E97</f>
        <v/>
      </c>
      <c r="I97" s="29" t="str">
        <f>TRIM('4. Inköpsdata'!D97)</f>
        <v/>
      </c>
      <c r="J97" s="22"/>
      <c r="K97" s="22"/>
      <c r="L97" s="29" t="str">
        <f>LEFT('4. Inköpsdata'!O97,2)</f>
        <v>Vä</v>
      </c>
      <c r="M97" s="28">
        <v>1</v>
      </c>
      <c r="N97" s="26" t="e">
        <f>ROUND('4. Inköpsdata'!K97,2)</f>
        <v>#VALUE!</v>
      </c>
      <c r="O97" s="209"/>
      <c r="P97" s="22"/>
      <c r="Q97" s="35" t="str">
        <f>'4. Inköpsdata'!H97</f>
        <v>SEK</v>
      </c>
      <c r="R97" s="22"/>
      <c r="S97" s="22"/>
      <c r="T97" s="22"/>
      <c r="U97" s="22"/>
      <c r="V97" s="29" t="str">
        <f>'4. Inköpsdata'!E97</f>
        <v>ST</v>
      </c>
      <c r="W97" s="29" t="s">
        <v>182</v>
      </c>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row>
    <row r="98" spans="1:48" ht="15" x14ac:dyDescent="0.25">
      <c r="A98" s="21">
        <v>94</v>
      </c>
      <c r="B98" s="21" t="str">
        <f>'APH Kategorichef'!H98</f>
        <v>Välj…</v>
      </c>
      <c r="C98" s="21" t="str">
        <f>'APH Kategorichef'!J98</f>
        <v>Välj…</v>
      </c>
      <c r="D98" s="28">
        <v>1</v>
      </c>
      <c r="E98" s="46" t="str">
        <f>TRIM('APH Kategorichef'!D98)</f>
        <v/>
      </c>
      <c r="F98" s="31" t="str">
        <f>TRIM('APH Kategorichef'!P98)</f>
        <v/>
      </c>
      <c r="G98" s="28" t="s">
        <v>189</v>
      </c>
      <c r="H98" s="25" t="str">
        <f>'APH Kategorichef'!E98</f>
        <v/>
      </c>
      <c r="I98" s="29" t="str">
        <f>TRIM('4. Inköpsdata'!D98)</f>
        <v/>
      </c>
      <c r="J98" s="22"/>
      <c r="K98" s="22"/>
      <c r="L98" s="29" t="str">
        <f>LEFT('4. Inköpsdata'!O98,2)</f>
        <v>Vä</v>
      </c>
      <c r="M98" s="28">
        <v>1</v>
      </c>
      <c r="N98" s="26" t="e">
        <f>ROUND('4. Inköpsdata'!K98,2)</f>
        <v>#VALUE!</v>
      </c>
      <c r="O98" s="209"/>
      <c r="P98" s="22"/>
      <c r="Q98" s="35" t="str">
        <f>'4. Inköpsdata'!H98</f>
        <v>SEK</v>
      </c>
      <c r="R98" s="22"/>
      <c r="S98" s="22"/>
      <c r="T98" s="22"/>
      <c r="U98" s="22"/>
      <c r="V98" s="29" t="str">
        <f>'4. Inköpsdata'!E98</f>
        <v>ST</v>
      </c>
      <c r="W98" s="29" t="s">
        <v>182</v>
      </c>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row>
    <row r="99" spans="1:48" ht="15" x14ac:dyDescent="0.25">
      <c r="A99" s="21">
        <v>95</v>
      </c>
      <c r="B99" s="21" t="str">
        <f>'APH Kategorichef'!H99</f>
        <v>Välj…</v>
      </c>
      <c r="C99" s="21" t="str">
        <f>'APH Kategorichef'!J99</f>
        <v>Välj…</v>
      </c>
      <c r="D99" s="28">
        <v>1</v>
      </c>
      <c r="E99" s="46" t="str">
        <f>TRIM('APH Kategorichef'!D99)</f>
        <v/>
      </c>
      <c r="F99" s="31" t="str">
        <f>TRIM('APH Kategorichef'!P99)</f>
        <v/>
      </c>
      <c r="G99" s="28" t="s">
        <v>189</v>
      </c>
      <c r="H99" s="25" t="str">
        <f>'APH Kategorichef'!E99</f>
        <v/>
      </c>
      <c r="I99" s="29" t="str">
        <f>TRIM('4. Inköpsdata'!D99)</f>
        <v/>
      </c>
      <c r="J99" s="22"/>
      <c r="K99" s="22"/>
      <c r="L99" s="29" t="str">
        <f>LEFT('4. Inköpsdata'!O99,2)</f>
        <v>Vä</v>
      </c>
      <c r="M99" s="28">
        <v>1</v>
      </c>
      <c r="N99" s="26" t="e">
        <f>ROUND('4. Inköpsdata'!K99,2)</f>
        <v>#VALUE!</v>
      </c>
      <c r="O99" s="209"/>
      <c r="P99" s="22"/>
      <c r="Q99" s="35" t="str">
        <f>'4. Inköpsdata'!H99</f>
        <v>SEK</v>
      </c>
      <c r="R99" s="22"/>
      <c r="S99" s="22"/>
      <c r="T99" s="22"/>
      <c r="U99" s="22"/>
      <c r="V99" s="29" t="str">
        <f>'4. Inköpsdata'!E99</f>
        <v>ST</v>
      </c>
      <c r="W99" s="29" t="s">
        <v>182</v>
      </c>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row>
    <row r="100" spans="1:48" ht="15" x14ac:dyDescent="0.25">
      <c r="A100" s="21">
        <v>96</v>
      </c>
      <c r="B100" s="21" t="str">
        <f>'APH Kategorichef'!H100</f>
        <v>Välj…</v>
      </c>
      <c r="C100" s="21" t="str">
        <f>'APH Kategorichef'!J100</f>
        <v>Välj…</v>
      </c>
      <c r="D100" s="28">
        <v>1</v>
      </c>
      <c r="E100" s="46" t="str">
        <f>TRIM('APH Kategorichef'!D100)</f>
        <v/>
      </c>
      <c r="F100" s="31" t="str">
        <f>TRIM('APH Kategorichef'!P100)</f>
        <v/>
      </c>
      <c r="G100" s="28" t="s">
        <v>189</v>
      </c>
      <c r="H100" s="25" t="str">
        <f>'APH Kategorichef'!E100</f>
        <v/>
      </c>
      <c r="I100" s="29" t="str">
        <f>TRIM('4. Inköpsdata'!D100)</f>
        <v/>
      </c>
      <c r="J100" s="22"/>
      <c r="K100" s="22"/>
      <c r="L100" s="29" t="str">
        <f>LEFT('4. Inköpsdata'!O100,2)</f>
        <v>Vä</v>
      </c>
      <c r="M100" s="28">
        <v>1</v>
      </c>
      <c r="N100" s="26" t="e">
        <f>ROUND('4. Inköpsdata'!K100,2)</f>
        <v>#VALUE!</v>
      </c>
      <c r="O100" s="209"/>
      <c r="P100" s="22"/>
      <c r="Q100" s="35" t="str">
        <f>'4. Inköpsdata'!H100</f>
        <v>SEK</v>
      </c>
      <c r="R100" s="22"/>
      <c r="S100" s="22"/>
      <c r="T100" s="22"/>
      <c r="U100" s="22"/>
      <c r="V100" s="29" t="str">
        <f>'4. Inköpsdata'!E100</f>
        <v>ST</v>
      </c>
      <c r="W100" s="29" t="s">
        <v>182</v>
      </c>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row>
    <row r="101" spans="1:48" ht="15" x14ac:dyDescent="0.25">
      <c r="A101" s="21">
        <v>97</v>
      </c>
      <c r="B101" s="21" t="str">
        <f>'APH Kategorichef'!H101</f>
        <v>Välj…</v>
      </c>
      <c r="C101" s="21" t="str">
        <f>'APH Kategorichef'!J101</f>
        <v>Välj…</v>
      </c>
      <c r="D101" s="28">
        <v>1</v>
      </c>
      <c r="E101" s="46" t="str">
        <f>TRIM('APH Kategorichef'!D101)</f>
        <v/>
      </c>
      <c r="F101" s="31" t="str">
        <f>TRIM('APH Kategorichef'!P101)</f>
        <v/>
      </c>
      <c r="G101" s="28" t="s">
        <v>189</v>
      </c>
      <c r="H101" s="25" t="str">
        <f>'APH Kategorichef'!E101</f>
        <v/>
      </c>
      <c r="I101" s="29" t="str">
        <f>TRIM('4. Inköpsdata'!D101)</f>
        <v/>
      </c>
      <c r="J101" s="22"/>
      <c r="K101" s="22"/>
      <c r="L101" s="29" t="str">
        <f>LEFT('4. Inköpsdata'!O101,2)</f>
        <v>Vä</v>
      </c>
      <c r="M101" s="28">
        <v>1</v>
      </c>
      <c r="N101" s="26" t="e">
        <f>ROUND('4. Inköpsdata'!K101,2)</f>
        <v>#VALUE!</v>
      </c>
      <c r="O101" s="209"/>
      <c r="P101" s="22"/>
      <c r="Q101" s="35" t="str">
        <f>'4. Inköpsdata'!H101</f>
        <v>SEK</v>
      </c>
      <c r="R101" s="22"/>
      <c r="S101" s="22"/>
      <c r="T101" s="22"/>
      <c r="U101" s="22"/>
      <c r="V101" s="29" t="str">
        <f>'4. Inköpsdata'!E101</f>
        <v>ST</v>
      </c>
      <c r="W101" s="29" t="s">
        <v>182</v>
      </c>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row>
    <row r="102" spans="1:48" ht="15" x14ac:dyDescent="0.25">
      <c r="A102" s="21">
        <v>98</v>
      </c>
      <c r="B102" s="21" t="str">
        <f>'APH Kategorichef'!H102</f>
        <v>Välj…</v>
      </c>
      <c r="C102" s="21" t="str">
        <f>'APH Kategorichef'!J102</f>
        <v>Välj…</v>
      </c>
      <c r="D102" s="28">
        <v>1</v>
      </c>
      <c r="E102" s="46" t="str">
        <f>TRIM('APH Kategorichef'!D102)</f>
        <v/>
      </c>
      <c r="F102" s="31" t="str">
        <f>TRIM('APH Kategorichef'!P102)</f>
        <v/>
      </c>
      <c r="G102" s="28" t="s">
        <v>189</v>
      </c>
      <c r="H102" s="25" t="str">
        <f>'APH Kategorichef'!E102</f>
        <v/>
      </c>
      <c r="I102" s="29" t="str">
        <f>TRIM('4. Inköpsdata'!D102)</f>
        <v/>
      </c>
      <c r="J102" s="22"/>
      <c r="K102" s="22"/>
      <c r="L102" s="29" t="str">
        <f>LEFT('4. Inköpsdata'!O102,2)</f>
        <v>Vä</v>
      </c>
      <c r="M102" s="28">
        <v>1</v>
      </c>
      <c r="N102" s="26" t="e">
        <f>ROUND('4. Inköpsdata'!K102,2)</f>
        <v>#VALUE!</v>
      </c>
      <c r="O102" s="209"/>
      <c r="P102" s="22"/>
      <c r="Q102" s="35" t="str">
        <f>'4. Inköpsdata'!H102</f>
        <v>SEK</v>
      </c>
      <c r="R102" s="22"/>
      <c r="S102" s="22"/>
      <c r="T102" s="22"/>
      <c r="U102" s="22"/>
      <c r="V102" s="29" t="str">
        <f>'4. Inköpsdata'!E102</f>
        <v>ST</v>
      </c>
      <c r="W102" s="29" t="s">
        <v>182</v>
      </c>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row>
    <row r="103" spans="1:48" ht="15" x14ac:dyDescent="0.25">
      <c r="A103" s="21">
        <v>99</v>
      </c>
      <c r="B103" s="21" t="str">
        <f>'APH Kategorichef'!H103</f>
        <v>Välj…</v>
      </c>
      <c r="C103" s="21" t="str">
        <f>'APH Kategorichef'!J103</f>
        <v>Välj…</v>
      </c>
      <c r="D103" s="28">
        <v>1</v>
      </c>
      <c r="E103" s="46" t="str">
        <f>TRIM('APH Kategorichef'!D103)</f>
        <v/>
      </c>
      <c r="F103" s="31" t="str">
        <f>TRIM('APH Kategorichef'!P103)</f>
        <v/>
      </c>
      <c r="G103" s="28" t="s">
        <v>189</v>
      </c>
      <c r="H103" s="25" t="str">
        <f>'APH Kategorichef'!E103</f>
        <v/>
      </c>
      <c r="I103" s="29" t="str">
        <f>TRIM('4. Inköpsdata'!D103)</f>
        <v/>
      </c>
      <c r="J103" s="22"/>
      <c r="K103" s="22"/>
      <c r="L103" s="29" t="str">
        <f>LEFT('4. Inköpsdata'!O103,2)</f>
        <v>Vä</v>
      </c>
      <c r="M103" s="28">
        <v>1</v>
      </c>
      <c r="N103" s="26" t="e">
        <f>ROUND('4. Inköpsdata'!K103,2)</f>
        <v>#VALUE!</v>
      </c>
      <c r="O103" s="209"/>
      <c r="P103" s="22"/>
      <c r="Q103" s="35" t="str">
        <f>'4. Inköpsdata'!H103</f>
        <v>SEK</v>
      </c>
      <c r="R103" s="22"/>
      <c r="S103" s="22"/>
      <c r="T103" s="22"/>
      <c r="U103" s="22"/>
      <c r="V103" s="29" t="str">
        <f>'4. Inköpsdata'!E103</f>
        <v>ST</v>
      </c>
      <c r="W103" s="29" t="s">
        <v>182</v>
      </c>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row>
    <row r="104" spans="1:48" ht="15" x14ac:dyDescent="0.25">
      <c r="A104" s="21">
        <v>100</v>
      </c>
      <c r="B104" s="21" t="str">
        <f>'APH Kategorichef'!H104</f>
        <v>Välj…</v>
      </c>
      <c r="C104" s="21" t="str">
        <f>'APH Kategorichef'!J104</f>
        <v>Välj…</v>
      </c>
      <c r="D104" s="28">
        <v>1</v>
      </c>
      <c r="E104" s="46" t="str">
        <f>TRIM('APH Kategorichef'!D104)</f>
        <v/>
      </c>
      <c r="F104" s="31" t="str">
        <f>TRIM('APH Kategorichef'!P104)</f>
        <v/>
      </c>
      <c r="G104" s="28" t="s">
        <v>189</v>
      </c>
      <c r="H104" s="25" t="str">
        <f>'APH Kategorichef'!E104</f>
        <v/>
      </c>
      <c r="I104" s="29" t="str">
        <f>TRIM('4. Inköpsdata'!D104)</f>
        <v/>
      </c>
      <c r="J104" s="22"/>
      <c r="K104" s="22"/>
      <c r="L104" s="29" t="str">
        <f>LEFT('4. Inköpsdata'!O104,2)</f>
        <v>Vä</v>
      </c>
      <c r="M104" s="28">
        <v>1</v>
      </c>
      <c r="N104" s="26" t="e">
        <f>ROUND('4. Inköpsdata'!K104,2)</f>
        <v>#VALUE!</v>
      </c>
      <c r="O104" s="209"/>
      <c r="P104" s="22"/>
      <c r="Q104" s="35" t="str">
        <f>'4. Inköpsdata'!H104</f>
        <v>SEK</v>
      </c>
      <c r="R104" s="22"/>
      <c r="S104" s="22"/>
      <c r="T104" s="22"/>
      <c r="U104" s="22"/>
      <c r="V104" s="29" t="str">
        <f>'4. Inköpsdata'!E104</f>
        <v>ST</v>
      </c>
      <c r="W104" s="29" t="s">
        <v>182</v>
      </c>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row>
    <row r="105" spans="1:48" ht="15" x14ac:dyDescent="0.25">
      <c r="A105" s="21">
        <v>101</v>
      </c>
      <c r="B105" s="21" t="str">
        <f>'APH Kategorichef'!H105</f>
        <v>Välj…</v>
      </c>
      <c r="C105" s="21" t="str">
        <f>'APH Kategorichef'!J105</f>
        <v>Välj…</v>
      </c>
      <c r="D105" s="28">
        <v>1</v>
      </c>
      <c r="E105" s="46" t="str">
        <f>TRIM('APH Kategorichef'!D105)</f>
        <v/>
      </c>
      <c r="F105" s="31" t="str">
        <f>TRIM('APH Kategorichef'!P105)</f>
        <v/>
      </c>
      <c r="G105" s="28" t="s">
        <v>189</v>
      </c>
      <c r="H105" s="25" t="str">
        <f>'APH Kategorichef'!E105</f>
        <v/>
      </c>
      <c r="I105" s="29" t="str">
        <f>TRIM('4. Inköpsdata'!D105)</f>
        <v/>
      </c>
      <c r="J105" s="22"/>
      <c r="K105" s="22"/>
      <c r="L105" s="29" t="str">
        <f>LEFT('4. Inköpsdata'!O105,2)</f>
        <v>Vä</v>
      </c>
      <c r="M105" s="28">
        <v>1</v>
      </c>
      <c r="N105" s="26" t="e">
        <f>ROUND('4. Inköpsdata'!K105,2)</f>
        <v>#VALUE!</v>
      </c>
      <c r="O105" s="209"/>
      <c r="P105" s="22"/>
      <c r="Q105" s="35" t="str">
        <f>'4. Inköpsdata'!H105</f>
        <v>SEK</v>
      </c>
      <c r="R105" s="22"/>
      <c r="S105" s="22"/>
      <c r="T105" s="22"/>
      <c r="U105" s="22"/>
      <c r="V105" s="29" t="str">
        <f>'4. Inköpsdata'!E105</f>
        <v>ST</v>
      </c>
      <c r="W105" s="29" t="s">
        <v>182</v>
      </c>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row>
    <row r="106" spans="1:48" ht="15" x14ac:dyDescent="0.25">
      <c r="A106" s="21">
        <v>102</v>
      </c>
      <c r="B106" s="21" t="str">
        <f>'APH Kategorichef'!H106</f>
        <v>Välj…</v>
      </c>
      <c r="C106" s="21" t="str">
        <f>'APH Kategorichef'!J106</f>
        <v>Välj…</v>
      </c>
      <c r="D106" s="28">
        <v>1</v>
      </c>
      <c r="E106" s="46" t="str">
        <f>TRIM('APH Kategorichef'!D106)</f>
        <v/>
      </c>
      <c r="F106" s="31" t="str">
        <f>TRIM('APH Kategorichef'!P106)</f>
        <v/>
      </c>
      <c r="G106" s="28" t="s">
        <v>189</v>
      </c>
      <c r="H106" s="25" t="str">
        <f>'APH Kategorichef'!E106</f>
        <v/>
      </c>
      <c r="I106" s="29" t="str">
        <f>TRIM('4. Inköpsdata'!D106)</f>
        <v/>
      </c>
      <c r="J106" s="22"/>
      <c r="K106" s="22"/>
      <c r="L106" s="29" t="str">
        <f>LEFT('4. Inköpsdata'!O106,2)</f>
        <v>Vä</v>
      </c>
      <c r="M106" s="28">
        <v>1</v>
      </c>
      <c r="N106" s="26" t="e">
        <f>ROUND('4. Inköpsdata'!K106,2)</f>
        <v>#VALUE!</v>
      </c>
      <c r="O106" s="209"/>
      <c r="P106" s="22"/>
      <c r="Q106" s="35" t="str">
        <f>'4. Inköpsdata'!H106</f>
        <v>SEK</v>
      </c>
      <c r="R106" s="22"/>
      <c r="S106" s="22"/>
      <c r="T106" s="22"/>
      <c r="U106" s="22"/>
      <c r="V106" s="29" t="str">
        <f>'4. Inköpsdata'!E106</f>
        <v>ST</v>
      </c>
      <c r="W106" s="29" t="s">
        <v>182</v>
      </c>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row>
    <row r="107" spans="1:48" ht="15" x14ac:dyDescent="0.25">
      <c r="A107" s="21">
        <v>103</v>
      </c>
      <c r="B107" s="21" t="str">
        <f>'APH Kategorichef'!H107</f>
        <v>Välj…</v>
      </c>
      <c r="C107" s="21" t="str">
        <f>'APH Kategorichef'!J107</f>
        <v>Välj…</v>
      </c>
      <c r="D107" s="28">
        <v>1</v>
      </c>
      <c r="E107" s="46" t="str">
        <f>TRIM('APH Kategorichef'!D107)</f>
        <v/>
      </c>
      <c r="F107" s="31" t="str">
        <f>TRIM('APH Kategorichef'!P107)</f>
        <v/>
      </c>
      <c r="G107" s="28" t="s">
        <v>189</v>
      </c>
      <c r="H107" s="25" t="str">
        <f>'APH Kategorichef'!E107</f>
        <v/>
      </c>
      <c r="I107" s="29" t="str">
        <f>TRIM('4. Inköpsdata'!D107)</f>
        <v/>
      </c>
      <c r="J107" s="22"/>
      <c r="K107" s="22"/>
      <c r="L107" s="29" t="str">
        <f>LEFT('4. Inköpsdata'!O107,2)</f>
        <v>Vä</v>
      </c>
      <c r="M107" s="28">
        <v>1</v>
      </c>
      <c r="N107" s="26" t="e">
        <f>ROUND('4. Inköpsdata'!K107,2)</f>
        <v>#VALUE!</v>
      </c>
      <c r="O107" s="209"/>
      <c r="P107" s="22"/>
      <c r="Q107" s="35" t="str">
        <f>'4. Inköpsdata'!H107</f>
        <v>SEK</v>
      </c>
      <c r="R107" s="22"/>
      <c r="S107" s="22"/>
      <c r="T107" s="22"/>
      <c r="U107" s="22"/>
      <c r="V107" s="29" t="str">
        <f>'4. Inköpsdata'!E107</f>
        <v>ST</v>
      </c>
      <c r="W107" s="29" t="s">
        <v>182</v>
      </c>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row>
    <row r="108" spans="1:48" ht="15" x14ac:dyDescent="0.25">
      <c r="A108" s="21">
        <v>104</v>
      </c>
      <c r="B108" s="21" t="str">
        <f>'APH Kategorichef'!H108</f>
        <v>Välj…</v>
      </c>
      <c r="C108" s="21" t="str">
        <f>'APH Kategorichef'!J108</f>
        <v>Välj…</v>
      </c>
      <c r="D108" s="28">
        <v>1</v>
      </c>
      <c r="E108" s="46" t="str">
        <f>TRIM('APH Kategorichef'!D108)</f>
        <v/>
      </c>
      <c r="F108" s="31" t="str">
        <f>TRIM('APH Kategorichef'!P108)</f>
        <v/>
      </c>
      <c r="G108" s="28" t="s">
        <v>189</v>
      </c>
      <c r="H108" s="25" t="str">
        <f>'APH Kategorichef'!E108</f>
        <v/>
      </c>
      <c r="I108" s="29" t="str">
        <f>TRIM('4. Inköpsdata'!D108)</f>
        <v/>
      </c>
      <c r="J108" s="22"/>
      <c r="K108" s="22"/>
      <c r="L108" s="29" t="str">
        <f>LEFT('4. Inköpsdata'!O108,2)</f>
        <v>Vä</v>
      </c>
      <c r="M108" s="28">
        <v>1</v>
      </c>
      <c r="N108" s="26" t="e">
        <f>ROUND('4. Inköpsdata'!K108,2)</f>
        <v>#VALUE!</v>
      </c>
      <c r="O108" s="209"/>
      <c r="P108" s="22"/>
      <c r="Q108" s="35" t="str">
        <f>'4. Inköpsdata'!H108</f>
        <v>SEK</v>
      </c>
      <c r="R108" s="22"/>
      <c r="S108" s="22"/>
      <c r="T108" s="22"/>
      <c r="U108" s="22"/>
      <c r="V108" s="29" t="str">
        <f>'4. Inköpsdata'!E108</f>
        <v>ST</v>
      </c>
      <c r="W108" s="29" t="s">
        <v>182</v>
      </c>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row>
    <row r="109" spans="1:48" ht="15" x14ac:dyDescent="0.25">
      <c r="A109" s="21">
        <v>105</v>
      </c>
      <c r="B109" s="21" t="str">
        <f>'APH Kategorichef'!H109</f>
        <v>Välj…</v>
      </c>
      <c r="C109" s="21" t="str">
        <f>'APH Kategorichef'!J109</f>
        <v>Välj…</v>
      </c>
      <c r="D109" s="28">
        <v>1</v>
      </c>
      <c r="E109" s="46" t="str">
        <f>TRIM('APH Kategorichef'!D109)</f>
        <v/>
      </c>
      <c r="F109" s="31" t="str">
        <f>TRIM('APH Kategorichef'!P109)</f>
        <v/>
      </c>
      <c r="G109" s="28" t="s">
        <v>189</v>
      </c>
      <c r="H109" s="25" t="str">
        <f>'APH Kategorichef'!E109</f>
        <v/>
      </c>
      <c r="I109" s="29" t="str">
        <f>TRIM('4. Inköpsdata'!D109)</f>
        <v/>
      </c>
      <c r="J109" s="22"/>
      <c r="K109" s="22"/>
      <c r="L109" s="29" t="str">
        <f>LEFT('4. Inköpsdata'!O109,2)</f>
        <v>Vä</v>
      </c>
      <c r="M109" s="28">
        <v>1</v>
      </c>
      <c r="N109" s="26" t="e">
        <f>ROUND('4. Inköpsdata'!K109,2)</f>
        <v>#VALUE!</v>
      </c>
      <c r="O109" s="209"/>
      <c r="P109" s="22"/>
      <c r="Q109" s="35" t="str">
        <f>'4. Inköpsdata'!H109</f>
        <v>SEK</v>
      </c>
      <c r="R109" s="22"/>
      <c r="S109" s="22"/>
      <c r="T109" s="22"/>
      <c r="U109" s="22"/>
      <c r="V109" s="29" t="str">
        <f>'4. Inköpsdata'!E109</f>
        <v>ST</v>
      </c>
      <c r="W109" s="29" t="s">
        <v>182</v>
      </c>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row>
    <row r="110" spans="1:48" ht="15" x14ac:dyDescent="0.25">
      <c r="A110" s="21">
        <v>106</v>
      </c>
      <c r="B110" s="21" t="str">
        <f>'APH Kategorichef'!H110</f>
        <v>Välj…</v>
      </c>
      <c r="C110" s="21" t="str">
        <f>'APH Kategorichef'!J110</f>
        <v>Välj…</v>
      </c>
      <c r="D110" s="28">
        <v>1</v>
      </c>
      <c r="E110" s="46" t="str">
        <f>TRIM('APH Kategorichef'!D110)</f>
        <v/>
      </c>
      <c r="F110" s="31" t="str">
        <f>TRIM('APH Kategorichef'!P110)</f>
        <v/>
      </c>
      <c r="G110" s="28" t="s">
        <v>189</v>
      </c>
      <c r="H110" s="25" t="str">
        <f>'APH Kategorichef'!E110</f>
        <v/>
      </c>
      <c r="I110" s="29" t="str">
        <f>TRIM('4. Inköpsdata'!D110)</f>
        <v/>
      </c>
      <c r="J110" s="22"/>
      <c r="K110" s="22"/>
      <c r="L110" s="29" t="str">
        <f>LEFT('4. Inköpsdata'!O110,2)</f>
        <v>Vä</v>
      </c>
      <c r="M110" s="28">
        <v>1</v>
      </c>
      <c r="N110" s="26" t="e">
        <f>ROUND('4. Inköpsdata'!K110,2)</f>
        <v>#VALUE!</v>
      </c>
      <c r="O110" s="209"/>
      <c r="P110" s="22"/>
      <c r="Q110" s="35" t="str">
        <f>'4. Inköpsdata'!H110</f>
        <v>SEK</v>
      </c>
      <c r="R110" s="22"/>
      <c r="S110" s="22"/>
      <c r="T110" s="22"/>
      <c r="U110" s="22"/>
      <c r="V110" s="29" t="str">
        <f>'4. Inköpsdata'!E110</f>
        <v>ST</v>
      </c>
      <c r="W110" s="29" t="s">
        <v>182</v>
      </c>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row>
    <row r="111" spans="1:48" ht="15" x14ac:dyDescent="0.25">
      <c r="A111" s="21">
        <v>107</v>
      </c>
      <c r="B111" s="21" t="str">
        <f>'APH Kategorichef'!H111</f>
        <v>Välj…</v>
      </c>
      <c r="C111" s="21" t="str">
        <f>'APH Kategorichef'!J111</f>
        <v>Välj…</v>
      </c>
      <c r="D111" s="28">
        <v>1</v>
      </c>
      <c r="E111" s="46" t="str">
        <f>TRIM('APH Kategorichef'!D111)</f>
        <v/>
      </c>
      <c r="F111" s="31" t="str">
        <f>TRIM('APH Kategorichef'!P111)</f>
        <v/>
      </c>
      <c r="G111" s="28" t="s">
        <v>189</v>
      </c>
      <c r="H111" s="25" t="str">
        <f>'APH Kategorichef'!E111</f>
        <v/>
      </c>
      <c r="I111" s="29" t="str">
        <f>TRIM('4. Inköpsdata'!D111)</f>
        <v/>
      </c>
      <c r="J111" s="22"/>
      <c r="K111" s="22"/>
      <c r="L111" s="29" t="str">
        <f>LEFT('4. Inköpsdata'!O111,2)</f>
        <v>Vä</v>
      </c>
      <c r="M111" s="28">
        <v>1</v>
      </c>
      <c r="N111" s="26" t="e">
        <f>ROUND('4. Inköpsdata'!K111,2)</f>
        <v>#VALUE!</v>
      </c>
      <c r="O111" s="209"/>
      <c r="P111" s="22"/>
      <c r="Q111" s="35" t="str">
        <f>'4. Inköpsdata'!H111</f>
        <v>SEK</v>
      </c>
      <c r="R111" s="22"/>
      <c r="S111" s="22"/>
      <c r="T111" s="22"/>
      <c r="U111" s="22"/>
      <c r="V111" s="29" t="str">
        <f>'4. Inköpsdata'!E111</f>
        <v>ST</v>
      </c>
      <c r="W111" s="29" t="s">
        <v>182</v>
      </c>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row>
    <row r="112" spans="1:48" ht="15" x14ac:dyDescent="0.25">
      <c r="A112" s="21">
        <v>108</v>
      </c>
      <c r="B112" s="21" t="str">
        <f>'APH Kategorichef'!H112</f>
        <v>Välj…</v>
      </c>
      <c r="C112" s="21" t="str">
        <f>'APH Kategorichef'!J112</f>
        <v>Välj…</v>
      </c>
      <c r="D112" s="28">
        <v>1</v>
      </c>
      <c r="E112" s="46" t="str">
        <f>TRIM('APH Kategorichef'!D112)</f>
        <v/>
      </c>
      <c r="F112" s="31" t="str">
        <f>TRIM('APH Kategorichef'!P112)</f>
        <v/>
      </c>
      <c r="G112" s="28" t="s">
        <v>189</v>
      </c>
      <c r="H112" s="25" t="str">
        <f>'APH Kategorichef'!E112</f>
        <v/>
      </c>
      <c r="I112" s="29" t="str">
        <f>TRIM('4. Inköpsdata'!D112)</f>
        <v/>
      </c>
      <c r="J112" s="22"/>
      <c r="K112" s="22"/>
      <c r="L112" s="29" t="str">
        <f>LEFT('4. Inköpsdata'!O112,2)</f>
        <v>Vä</v>
      </c>
      <c r="M112" s="28">
        <v>1</v>
      </c>
      <c r="N112" s="26" t="e">
        <f>ROUND('4. Inköpsdata'!K112,2)</f>
        <v>#VALUE!</v>
      </c>
      <c r="O112" s="209"/>
      <c r="P112" s="22"/>
      <c r="Q112" s="35" t="str">
        <f>'4. Inköpsdata'!H112</f>
        <v>SEK</v>
      </c>
      <c r="R112" s="22"/>
      <c r="S112" s="22"/>
      <c r="T112" s="22"/>
      <c r="U112" s="22"/>
      <c r="V112" s="29" t="str">
        <f>'4. Inköpsdata'!E112</f>
        <v>ST</v>
      </c>
      <c r="W112" s="29" t="s">
        <v>182</v>
      </c>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row>
    <row r="113" spans="1:48" ht="15" x14ac:dyDescent="0.25">
      <c r="A113" s="21">
        <v>109</v>
      </c>
      <c r="B113" s="21" t="str">
        <f>'APH Kategorichef'!H113</f>
        <v>Välj…</v>
      </c>
      <c r="C113" s="21" t="str">
        <f>'APH Kategorichef'!J113</f>
        <v>Välj…</v>
      </c>
      <c r="D113" s="28">
        <v>1</v>
      </c>
      <c r="E113" s="46" t="str">
        <f>TRIM('APH Kategorichef'!D113)</f>
        <v/>
      </c>
      <c r="F113" s="31" t="str">
        <f>TRIM('APH Kategorichef'!P113)</f>
        <v/>
      </c>
      <c r="G113" s="28" t="s">
        <v>189</v>
      </c>
      <c r="H113" s="25" t="str">
        <f>'APH Kategorichef'!E113</f>
        <v/>
      </c>
      <c r="I113" s="29" t="str">
        <f>TRIM('4. Inköpsdata'!D113)</f>
        <v/>
      </c>
      <c r="J113" s="22"/>
      <c r="K113" s="22"/>
      <c r="L113" s="29" t="str">
        <f>LEFT('4. Inköpsdata'!O113,2)</f>
        <v>Vä</v>
      </c>
      <c r="M113" s="28">
        <v>1</v>
      </c>
      <c r="N113" s="26" t="e">
        <f>ROUND('4. Inköpsdata'!K113,2)</f>
        <v>#VALUE!</v>
      </c>
      <c r="O113" s="209"/>
      <c r="P113" s="22"/>
      <c r="Q113" s="35" t="str">
        <f>'4. Inköpsdata'!H113</f>
        <v>SEK</v>
      </c>
      <c r="R113" s="22"/>
      <c r="S113" s="22"/>
      <c r="T113" s="22"/>
      <c r="U113" s="22"/>
      <c r="V113" s="29" t="str">
        <f>'4. Inköpsdata'!E113</f>
        <v>ST</v>
      </c>
      <c r="W113" s="29" t="s">
        <v>182</v>
      </c>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row>
    <row r="114" spans="1:48" ht="15" x14ac:dyDescent="0.25">
      <c r="A114" s="21">
        <v>110</v>
      </c>
      <c r="B114" s="21" t="str">
        <f>'APH Kategorichef'!H114</f>
        <v>Välj…</v>
      </c>
      <c r="C114" s="21" t="str">
        <f>'APH Kategorichef'!J114</f>
        <v>Välj…</v>
      </c>
      <c r="D114" s="28">
        <v>1</v>
      </c>
      <c r="E114" s="46" t="str">
        <f>TRIM('APH Kategorichef'!D114)</f>
        <v/>
      </c>
      <c r="F114" s="31" t="str">
        <f>TRIM('APH Kategorichef'!P114)</f>
        <v/>
      </c>
      <c r="G114" s="28" t="s">
        <v>189</v>
      </c>
      <c r="H114" s="25" t="str">
        <f>'APH Kategorichef'!E114</f>
        <v/>
      </c>
      <c r="I114" s="29" t="str">
        <f>TRIM('4. Inköpsdata'!D114)</f>
        <v/>
      </c>
      <c r="J114" s="22"/>
      <c r="K114" s="22"/>
      <c r="L114" s="29" t="str">
        <f>LEFT('4. Inköpsdata'!O114,2)</f>
        <v>Vä</v>
      </c>
      <c r="M114" s="28">
        <v>1</v>
      </c>
      <c r="N114" s="26" t="e">
        <f>ROUND('4. Inköpsdata'!K114,2)</f>
        <v>#VALUE!</v>
      </c>
      <c r="O114" s="209"/>
      <c r="P114" s="22"/>
      <c r="Q114" s="35" t="str">
        <f>'4. Inköpsdata'!H114</f>
        <v>SEK</v>
      </c>
      <c r="R114" s="22"/>
      <c r="S114" s="22"/>
      <c r="T114" s="22"/>
      <c r="U114" s="22"/>
      <c r="V114" s="29" t="str">
        <f>'4. Inköpsdata'!E114</f>
        <v>ST</v>
      </c>
      <c r="W114" s="29" t="s">
        <v>182</v>
      </c>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row>
    <row r="115" spans="1:48" ht="15" x14ac:dyDescent="0.25">
      <c r="A115" s="21">
        <v>111</v>
      </c>
      <c r="B115" s="21" t="str">
        <f>'APH Kategorichef'!H115</f>
        <v>Välj…</v>
      </c>
      <c r="C115" s="21" t="str">
        <f>'APH Kategorichef'!J115</f>
        <v>Välj…</v>
      </c>
      <c r="D115" s="28">
        <v>1</v>
      </c>
      <c r="E115" s="46" t="str">
        <f>TRIM('APH Kategorichef'!D115)</f>
        <v/>
      </c>
      <c r="F115" s="31" t="str">
        <f>TRIM('APH Kategorichef'!P115)</f>
        <v/>
      </c>
      <c r="G115" s="28" t="s">
        <v>189</v>
      </c>
      <c r="H115" s="25" t="str">
        <f>'APH Kategorichef'!E115</f>
        <v/>
      </c>
      <c r="I115" s="29" t="str">
        <f>TRIM('4. Inköpsdata'!D115)</f>
        <v/>
      </c>
      <c r="J115" s="22"/>
      <c r="K115" s="22"/>
      <c r="L115" s="29" t="str">
        <f>LEFT('4. Inköpsdata'!O115,2)</f>
        <v>Vä</v>
      </c>
      <c r="M115" s="28">
        <v>1</v>
      </c>
      <c r="N115" s="26" t="e">
        <f>ROUND('4. Inköpsdata'!K115,2)</f>
        <v>#VALUE!</v>
      </c>
      <c r="O115" s="209"/>
      <c r="P115" s="22"/>
      <c r="Q115" s="35" t="str">
        <f>'4. Inköpsdata'!H115</f>
        <v>SEK</v>
      </c>
      <c r="R115" s="22"/>
      <c r="S115" s="22"/>
      <c r="T115" s="22"/>
      <c r="U115" s="22"/>
      <c r="V115" s="29" t="str">
        <f>'4. Inköpsdata'!E115</f>
        <v>ST</v>
      </c>
      <c r="W115" s="29" t="s">
        <v>182</v>
      </c>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row>
    <row r="116" spans="1:48" ht="15" x14ac:dyDescent="0.25">
      <c r="A116" s="21">
        <v>112</v>
      </c>
      <c r="B116" s="21" t="str">
        <f>'APH Kategorichef'!H116</f>
        <v>Välj…</v>
      </c>
      <c r="C116" s="21" t="str">
        <f>'APH Kategorichef'!J116</f>
        <v>Välj…</v>
      </c>
      <c r="D116" s="28">
        <v>1</v>
      </c>
      <c r="E116" s="46" t="str">
        <f>TRIM('APH Kategorichef'!D116)</f>
        <v/>
      </c>
      <c r="F116" s="31" t="str">
        <f>TRIM('APH Kategorichef'!P116)</f>
        <v/>
      </c>
      <c r="G116" s="28" t="s">
        <v>189</v>
      </c>
      <c r="H116" s="25" t="str">
        <f>'APH Kategorichef'!E116</f>
        <v/>
      </c>
      <c r="I116" s="29" t="str">
        <f>TRIM('4. Inköpsdata'!D116)</f>
        <v/>
      </c>
      <c r="J116" s="22"/>
      <c r="K116" s="22"/>
      <c r="L116" s="29" t="str">
        <f>LEFT('4. Inköpsdata'!O116,2)</f>
        <v>Vä</v>
      </c>
      <c r="M116" s="28">
        <v>1</v>
      </c>
      <c r="N116" s="26" t="e">
        <f>ROUND('4. Inköpsdata'!K116,2)</f>
        <v>#VALUE!</v>
      </c>
      <c r="O116" s="209"/>
      <c r="P116" s="22"/>
      <c r="Q116" s="35" t="str">
        <f>'4. Inköpsdata'!H116</f>
        <v>SEK</v>
      </c>
      <c r="R116" s="22"/>
      <c r="S116" s="22"/>
      <c r="T116" s="22"/>
      <c r="U116" s="22"/>
      <c r="V116" s="29" t="str">
        <f>'4. Inköpsdata'!E116</f>
        <v>ST</v>
      </c>
      <c r="W116" s="29" t="s">
        <v>182</v>
      </c>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row>
    <row r="117" spans="1:48" ht="15" x14ac:dyDescent="0.25">
      <c r="A117" s="21">
        <v>113</v>
      </c>
      <c r="B117" s="21" t="str">
        <f>'APH Kategorichef'!H117</f>
        <v>Välj…</v>
      </c>
      <c r="C117" s="21" t="str">
        <f>'APH Kategorichef'!J117</f>
        <v>Välj…</v>
      </c>
      <c r="D117" s="28">
        <v>1</v>
      </c>
      <c r="E117" s="46" t="str">
        <f>TRIM('APH Kategorichef'!D117)</f>
        <v/>
      </c>
      <c r="F117" s="31" t="str">
        <f>TRIM('APH Kategorichef'!P117)</f>
        <v/>
      </c>
      <c r="G117" s="28" t="s">
        <v>189</v>
      </c>
      <c r="H117" s="25" t="str">
        <f>'APH Kategorichef'!E117</f>
        <v/>
      </c>
      <c r="I117" s="29" t="str">
        <f>TRIM('4. Inköpsdata'!D117)</f>
        <v/>
      </c>
      <c r="J117" s="22"/>
      <c r="K117" s="22"/>
      <c r="L117" s="29" t="str">
        <f>LEFT('4. Inköpsdata'!O117,2)</f>
        <v>Vä</v>
      </c>
      <c r="M117" s="28">
        <v>1</v>
      </c>
      <c r="N117" s="26" t="e">
        <f>ROUND('4. Inköpsdata'!K117,2)</f>
        <v>#VALUE!</v>
      </c>
      <c r="O117" s="209"/>
      <c r="P117" s="22"/>
      <c r="Q117" s="35" t="str">
        <f>'4. Inköpsdata'!H117</f>
        <v>SEK</v>
      </c>
      <c r="R117" s="22"/>
      <c r="S117" s="22"/>
      <c r="T117" s="22"/>
      <c r="U117" s="22"/>
      <c r="V117" s="29" t="str">
        <f>'4. Inköpsdata'!E117</f>
        <v>ST</v>
      </c>
      <c r="W117" s="29" t="s">
        <v>182</v>
      </c>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row>
    <row r="118" spans="1:48" ht="15" x14ac:dyDescent="0.25">
      <c r="A118" s="21">
        <v>114</v>
      </c>
      <c r="B118" s="21" t="str">
        <f>'APH Kategorichef'!H118</f>
        <v>Välj…</v>
      </c>
      <c r="C118" s="21" t="str">
        <f>'APH Kategorichef'!J118</f>
        <v>Välj…</v>
      </c>
      <c r="D118" s="28">
        <v>1</v>
      </c>
      <c r="E118" s="46" t="str">
        <f>TRIM('APH Kategorichef'!D118)</f>
        <v/>
      </c>
      <c r="F118" s="31" t="str">
        <f>TRIM('APH Kategorichef'!P118)</f>
        <v/>
      </c>
      <c r="G118" s="28" t="s">
        <v>189</v>
      </c>
      <c r="H118" s="25" t="str">
        <f>'APH Kategorichef'!E118</f>
        <v/>
      </c>
      <c r="I118" s="29" t="str">
        <f>TRIM('4. Inköpsdata'!D118)</f>
        <v/>
      </c>
      <c r="J118" s="22"/>
      <c r="K118" s="22"/>
      <c r="L118" s="29" t="str">
        <f>LEFT('4. Inköpsdata'!O118,2)</f>
        <v>Vä</v>
      </c>
      <c r="M118" s="28">
        <v>1</v>
      </c>
      <c r="N118" s="26" t="e">
        <f>ROUND('4. Inköpsdata'!K118,2)</f>
        <v>#VALUE!</v>
      </c>
      <c r="O118" s="209"/>
      <c r="P118" s="22"/>
      <c r="Q118" s="35" t="str">
        <f>'4. Inköpsdata'!H118</f>
        <v>SEK</v>
      </c>
      <c r="R118" s="22"/>
      <c r="S118" s="22"/>
      <c r="T118" s="22"/>
      <c r="U118" s="22"/>
      <c r="V118" s="29" t="str">
        <f>'4. Inköpsdata'!E118</f>
        <v>ST</v>
      </c>
      <c r="W118" s="29" t="s">
        <v>182</v>
      </c>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row>
    <row r="119" spans="1:48" ht="15" x14ac:dyDescent="0.25">
      <c r="A119" s="21">
        <v>115</v>
      </c>
      <c r="B119" s="21" t="str">
        <f>'APH Kategorichef'!H119</f>
        <v>Välj…</v>
      </c>
      <c r="C119" s="21" t="str">
        <f>'APH Kategorichef'!J119</f>
        <v>Välj…</v>
      </c>
      <c r="D119" s="28">
        <v>1</v>
      </c>
      <c r="E119" s="46" t="str">
        <f>TRIM('APH Kategorichef'!D119)</f>
        <v/>
      </c>
      <c r="F119" s="31" t="str">
        <f>TRIM('APH Kategorichef'!P119)</f>
        <v/>
      </c>
      <c r="G119" s="28" t="s">
        <v>189</v>
      </c>
      <c r="H119" s="25" t="str">
        <f>'APH Kategorichef'!E119</f>
        <v/>
      </c>
      <c r="I119" s="29" t="str">
        <f>TRIM('4. Inköpsdata'!D119)</f>
        <v/>
      </c>
      <c r="J119" s="22"/>
      <c r="K119" s="22"/>
      <c r="L119" s="29" t="str">
        <f>LEFT('4. Inköpsdata'!O119,2)</f>
        <v>Vä</v>
      </c>
      <c r="M119" s="28">
        <v>1</v>
      </c>
      <c r="N119" s="26" t="e">
        <f>ROUND('4. Inköpsdata'!K119,2)</f>
        <v>#VALUE!</v>
      </c>
      <c r="O119" s="209"/>
      <c r="P119" s="22"/>
      <c r="Q119" s="35" t="str">
        <f>'4. Inköpsdata'!H119</f>
        <v>SEK</v>
      </c>
      <c r="R119" s="22"/>
      <c r="S119" s="22"/>
      <c r="T119" s="22"/>
      <c r="U119" s="22"/>
      <c r="V119" s="29" t="str">
        <f>'4. Inköpsdata'!E119</f>
        <v>ST</v>
      </c>
      <c r="W119" s="29" t="s">
        <v>182</v>
      </c>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row>
    <row r="120" spans="1:48" ht="15" x14ac:dyDescent="0.25">
      <c r="A120" s="21">
        <v>116</v>
      </c>
      <c r="B120" s="21" t="str">
        <f>'APH Kategorichef'!H120</f>
        <v>Välj…</v>
      </c>
      <c r="C120" s="21" t="str">
        <f>'APH Kategorichef'!J120</f>
        <v>Välj…</v>
      </c>
      <c r="D120" s="28">
        <v>1</v>
      </c>
      <c r="E120" s="46" t="str">
        <f>TRIM('APH Kategorichef'!D120)</f>
        <v/>
      </c>
      <c r="F120" s="31" t="str">
        <f>TRIM('APH Kategorichef'!P120)</f>
        <v/>
      </c>
      <c r="G120" s="28" t="s">
        <v>189</v>
      </c>
      <c r="H120" s="25" t="str">
        <f>'APH Kategorichef'!E120</f>
        <v/>
      </c>
      <c r="I120" s="29" t="str">
        <f>TRIM('4. Inköpsdata'!D120)</f>
        <v/>
      </c>
      <c r="J120" s="22"/>
      <c r="K120" s="22"/>
      <c r="L120" s="29" t="str">
        <f>LEFT('4. Inköpsdata'!O120,2)</f>
        <v>Vä</v>
      </c>
      <c r="M120" s="28">
        <v>1</v>
      </c>
      <c r="N120" s="26" t="e">
        <f>ROUND('4. Inköpsdata'!K120,2)</f>
        <v>#VALUE!</v>
      </c>
      <c r="O120" s="209"/>
      <c r="P120" s="22"/>
      <c r="Q120" s="35" t="str">
        <f>'4. Inköpsdata'!H120</f>
        <v>SEK</v>
      </c>
      <c r="R120" s="22"/>
      <c r="S120" s="22"/>
      <c r="T120" s="22"/>
      <c r="U120" s="22"/>
      <c r="V120" s="29" t="str">
        <f>'4. Inköpsdata'!E120</f>
        <v>ST</v>
      </c>
      <c r="W120" s="29" t="s">
        <v>182</v>
      </c>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row>
    <row r="121" spans="1:48" ht="15" x14ac:dyDescent="0.25">
      <c r="A121" s="21">
        <v>117</v>
      </c>
      <c r="B121" s="21" t="str">
        <f>'APH Kategorichef'!H121</f>
        <v>Välj…</v>
      </c>
      <c r="C121" s="21" t="str">
        <f>'APH Kategorichef'!J121</f>
        <v>Välj…</v>
      </c>
      <c r="D121" s="28">
        <v>1</v>
      </c>
      <c r="E121" s="46" t="str">
        <f>TRIM('APH Kategorichef'!D121)</f>
        <v/>
      </c>
      <c r="F121" s="31" t="str">
        <f>TRIM('APH Kategorichef'!P121)</f>
        <v/>
      </c>
      <c r="G121" s="28" t="s">
        <v>189</v>
      </c>
      <c r="H121" s="25" t="str">
        <f>'APH Kategorichef'!E121</f>
        <v/>
      </c>
      <c r="I121" s="29" t="str">
        <f>TRIM('4. Inköpsdata'!D121)</f>
        <v/>
      </c>
      <c r="J121" s="22"/>
      <c r="K121" s="22"/>
      <c r="L121" s="29" t="str">
        <f>LEFT('4. Inköpsdata'!O121,2)</f>
        <v>Vä</v>
      </c>
      <c r="M121" s="28">
        <v>1</v>
      </c>
      <c r="N121" s="26" t="e">
        <f>ROUND('4. Inköpsdata'!K121,2)</f>
        <v>#VALUE!</v>
      </c>
      <c r="O121" s="209"/>
      <c r="P121" s="22"/>
      <c r="Q121" s="35" t="str">
        <f>'4. Inköpsdata'!H121</f>
        <v>SEK</v>
      </c>
      <c r="R121" s="22"/>
      <c r="S121" s="22"/>
      <c r="T121" s="22"/>
      <c r="U121" s="22"/>
      <c r="V121" s="29" t="str">
        <f>'4. Inköpsdata'!E121</f>
        <v>ST</v>
      </c>
      <c r="W121" s="29" t="s">
        <v>182</v>
      </c>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row>
    <row r="122" spans="1:48" ht="15" x14ac:dyDescent="0.25">
      <c r="A122" s="21">
        <v>118</v>
      </c>
      <c r="B122" s="21" t="str">
        <f>'APH Kategorichef'!H122</f>
        <v>Välj…</v>
      </c>
      <c r="C122" s="21" t="str">
        <f>'APH Kategorichef'!J122</f>
        <v>Välj…</v>
      </c>
      <c r="D122" s="28">
        <v>1</v>
      </c>
      <c r="E122" s="46" t="str">
        <f>TRIM('APH Kategorichef'!D122)</f>
        <v/>
      </c>
      <c r="F122" s="31" t="str">
        <f>TRIM('APH Kategorichef'!P122)</f>
        <v/>
      </c>
      <c r="G122" s="28" t="s">
        <v>189</v>
      </c>
      <c r="H122" s="25" t="str">
        <f>'APH Kategorichef'!E122</f>
        <v/>
      </c>
      <c r="I122" s="29" t="str">
        <f>TRIM('4. Inköpsdata'!D122)</f>
        <v/>
      </c>
      <c r="J122" s="22"/>
      <c r="K122" s="22"/>
      <c r="L122" s="29" t="str">
        <f>LEFT('4. Inköpsdata'!O122,2)</f>
        <v>Vä</v>
      </c>
      <c r="M122" s="28">
        <v>1</v>
      </c>
      <c r="N122" s="26" t="e">
        <f>ROUND('4. Inköpsdata'!K122,2)</f>
        <v>#VALUE!</v>
      </c>
      <c r="O122" s="209"/>
      <c r="P122" s="22"/>
      <c r="Q122" s="35" t="str">
        <f>'4. Inköpsdata'!H122</f>
        <v>SEK</v>
      </c>
      <c r="R122" s="22"/>
      <c r="S122" s="22"/>
      <c r="T122" s="22"/>
      <c r="U122" s="22"/>
      <c r="V122" s="29" t="str">
        <f>'4. Inköpsdata'!E122</f>
        <v>ST</v>
      </c>
      <c r="W122" s="29" t="s">
        <v>182</v>
      </c>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row>
    <row r="123" spans="1:48" ht="15" x14ac:dyDescent="0.25">
      <c r="A123" s="21">
        <v>119</v>
      </c>
      <c r="B123" s="21" t="str">
        <f>'APH Kategorichef'!H123</f>
        <v>Välj…</v>
      </c>
      <c r="C123" s="21" t="str">
        <f>'APH Kategorichef'!J123</f>
        <v>Välj…</v>
      </c>
      <c r="D123" s="28">
        <v>1</v>
      </c>
      <c r="E123" s="46" t="str">
        <f>TRIM('APH Kategorichef'!D123)</f>
        <v/>
      </c>
      <c r="F123" s="31" t="str">
        <f>TRIM('APH Kategorichef'!P123)</f>
        <v/>
      </c>
      <c r="G123" s="28" t="s">
        <v>189</v>
      </c>
      <c r="H123" s="25" t="str">
        <f>'APH Kategorichef'!E123</f>
        <v/>
      </c>
      <c r="I123" s="29" t="str">
        <f>TRIM('4. Inköpsdata'!D123)</f>
        <v/>
      </c>
      <c r="J123" s="22"/>
      <c r="K123" s="22"/>
      <c r="L123" s="29" t="str">
        <f>LEFT('4. Inköpsdata'!O123,2)</f>
        <v>Vä</v>
      </c>
      <c r="M123" s="28">
        <v>1</v>
      </c>
      <c r="N123" s="26" t="e">
        <f>ROUND('4. Inköpsdata'!K123,2)</f>
        <v>#VALUE!</v>
      </c>
      <c r="O123" s="209"/>
      <c r="P123" s="22"/>
      <c r="Q123" s="35" t="str">
        <f>'4. Inköpsdata'!H123</f>
        <v>SEK</v>
      </c>
      <c r="R123" s="22"/>
      <c r="S123" s="22"/>
      <c r="T123" s="22"/>
      <c r="U123" s="22"/>
      <c r="V123" s="29" t="str">
        <f>'4. Inköpsdata'!E123</f>
        <v>ST</v>
      </c>
      <c r="W123" s="29" t="s">
        <v>182</v>
      </c>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row>
    <row r="124" spans="1:48" ht="15" x14ac:dyDescent="0.25">
      <c r="A124" s="21">
        <v>120</v>
      </c>
      <c r="B124" s="21" t="str">
        <f>'APH Kategorichef'!H124</f>
        <v>Välj…</v>
      </c>
      <c r="C124" s="21" t="str">
        <f>'APH Kategorichef'!J124</f>
        <v>Välj…</v>
      </c>
      <c r="D124" s="28">
        <v>1</v>
      </c>
      <c r="E124" s="46" t="str">
        <f>TRIM('APH Kategorichef'!D124)</f>
        <v/>
      </c>
      <c r="F124" s="31" t="str">
        <f>TRIM('APH Kategorichef'!P124)</f>
        <v/>
      </c>
      <c r="G124" s="28" t="s">
        <v>189</v>
      </c>
      <c r="H124" s="25" t="str">
        <f>'APH Kategorichef'!E124</f>
        <v/>
      </c>
      <c r="I124" s="29" t="str">
        <f>TRIM('4. Inköpsdata'!D124)</f>
        <v/>
      </c>
      <c r="J124" s="22"/>
      <c r="K124" s="22"/>
      <c r="L124" s="29" t="str">
        <f>LEFT('4. Inköpsdata'!O124,2)</f>
        <v>Vä</v>
      </c>
      <c r="M124" s="28">
        <v>1</v>
      </c>
      <c r="N124" s="26" t="e">
        <f>ROUND('4. Inköpsdata'!K124,2)</f>
        <v>#VALUE!</v>
      </c>
      <c r="O124" s="209"/>
      <c r="P124" s="22"/>
      <c r="Q124" s="35" t="str">
        <f>'4. Inköpsdata'!H124</f>
        <v>SEK</v>
      </c>
      <c r="R124" s="22"/>
      <c r="S124" s="22"/>
      <c r="T124" s="22"/>
      <c r="U124" s="22"/>
      <c r="V124" s="29" t="str">
        <f>'4. Inköpsdata'!E124</f>
        <v>ST</v>
      </c>
      <c r="W124" s="29" t="s">
        <v>182</v>
      </c>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row>
    <row r="125" spans="1:48" ht="15" x14ac:dyDescent="0.25">
      <c r="A125" s="21">
        <v>121</v>
      </c>
      <c r="B125" s="21" t="str">
        <f>'APH Kategorichef'!H125</f>
        <v>Välj…</v>
      </c>
      <c r="C125" s="21" t="str">
        <f>'APH Kategorichef'!J125</f>
        <v>Välj…</v>
      </c>
      <c r="D125" s="28">
        <v>1</v>
      </c>
      <c r="E125" s="46" t="str">
        <f>TRIM('APH Kategorichef'!D125)</f>
        <v/>
      </c>
      <c r="F125" s="31" t="str">
        <f>TRIM('APH Kategorichef'!P125)</f>
        <v/>
      </c>
      <c r="G125" s="28" t="s">
        <v>189</v>
      </c>
      <c r="H125" s="25" t="str">
        <f>'APH Kategorichef'!E125</f>
        <v/>
      </c>
      <c r="I125" s="29" t="str">
        <f>TRIM('4. Inköpsdata'!D125)</f>
        <v/>
      </c>
      <c r="J125" s="22"/>
      <c r="K125" s="22"/>
      <c r="L125" s="29" t="str">
        <f>LEFT('4. Inköpsdata'!O125,2)</f>
        <v>Vä</v>
      </c>
      <c r="M125" s="28">
        <v>1</v>
      </c>
      <c r="N125" s="26" t="e">
        <f>ROUND('4. Inköpsdata'!K125,2)</f>
        <v>#VALUE!</v>
      </c>
      <c r="O125" s="209"/>
      <c r="P125" s="22"/>
      <c r="Q125" s="35" t="str">
        <f>'4. Inköpsdata'!H125</f>
        <v>SEK</v>
      </c>
      <c r="R125" s="22"/>
      <c r="S125" s="22"/>
      <c r="T125" s="22"/>
      <c r="U125" s="22"/>
      <c r="V125" s="29" t="str">
        <f>'4. Inköpsdata'!E125</f>
        <v>ST</v>
      </c>
      <c r="W125" s="29" t="s">
        <v>182</v>
      </c>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row>
    <row r="126" spans="1:48" ht="15" x14ac:dyDescent="0.25">
      <c r="A126" s="21">
        <v>122</v>
      </c>
      <c r="B126" s="21" t="str">
        <f>'APH Kategorichef'!H126</f>
        <v>Välj…</v>
      </c>
      <c r="C126" s="21" t="str">
        <f>'APH Kategorichef'!J126</f>
        <v>Välj…</v>
      </c>
      <c r="D126" s="28">
        <v>1</v>
      </c>
      <c r="E126" s="46" t="str">
        <f>TRIM('APH Kategorichef'!D126)</f>
        <v/>
      </c>
      <c r="F126" s="31" t="str">
        <f>TRIM('APH Kategorichef'!P126)</f>
        <v/>
      </c>
      <c r="G126" s="28" t="s">
        <v>189</v>
      </c>
      <c r="H126" s="25" t="str">
        <f>'APH Kategorichef'!E126</f>
        <v/>
      </c>
      <c r="I126" s="29" t="str">
        <f>TRIM('4. Inköpsdata'!D126)</f>
        <v/>
      </c>
      <c r="J126" s="22"/>
      <c r="K126" s="22"/>
      <c r="L126" s="29" t="str">
        <f>LEFT('4. Inköpsdata'!O126,2)</f>
        <v>Vä</v>
      </c>
      <c r="M126" s="28">
        <v>1</v>
      </c>
      <c r="N126" s="26" t="e">
        <f>ROUND('4. Inköpsdata'!K126,2)</f>
        <v>#VALUE!</v>
      </c>
      <c r="O126" s="209"/>
      <c r="P126" s="22"/>
      <c r="Q126" s="35" t="str">
        <f>'4. Inköpsdata'!H126</f>
        <v>SEK</v>
      </c>
      <c r="R126" s="22"/>
      <c r="S126" s="22"/>
      <c r="T126" s="22"/>
      <c r="U126" s="22"/>
      <c r="V126" s="29" t="str">
        <f>'4. Inköpsdata'!E126</f>
        <v>ST</v>
      </c>
      <c r="W126" s="29" t="s">
        <v>182</v>
      </c>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row>
    <row r="127" spans="1:48" ht="15" x14ac:dyDescent="0.25">
      <c r="A127" s="21">
        <v>123</v>
      </c>
      <c r="B127" s="21" t="str">
        <f>'APH Kategorichef'!H127</f>
        <v>Välj…</v>
      </c>
      <c r="C127" s="21" t="str">
        <f>'APH Kategorichef'!J127</f>
        <v>Välj…</v>
      </c>
      <c r="D127" s="28">
        <v>1</v>
      </c>
      <c r="E127" s="46" t="str">
        <f>TRIM('APH Kategorichef'!D127)</f>
        <v/>
      </c>
      <c r="F127" s="31" t="str">
        <f>TRIM('APH Kategorichef'!P127)</f>
        <v/>
      </c>
      <c r="G127" s="28" t="s">
        <v>189</v>
      </c>
      <c r="H127" s="25" t="str">
        <f>'APH Kategorichef'!E127</f>
        <v/>
      </c>
      <c r="I127" s="29" t="str">
        <f>TRIM('4. Inköpsdata'!D127)</f>
        <v/>
      </c>
      <c r="J127" s="22"/>
      <c r="K127" s="22"/>
      <c r="L127" s="29" t="str">
        <f>LEFT('4. Inköpsdata'!O127,2)</f>
        <v>Vä</v>
      </c>
      <c r="M127" s="28">
        <v>1</v>
      </c>
      <c r="N127" s="26" t="e">
        <f>ROUND('4. Inköpsdata'!K127,2)</f>
        <v>#VALUE!</v>
      </c>
      <c r="O127" s="209"/>
      <c r="P127" s="22"/>
      <c r="Q127" s="35" t="str">
        <f>'4. Inköpsdata'!H127</f>
        <v>SEK</v>
      </c>
      <c r="R127" s="22"/>
      <c r="S127" s="22"/>
      <c r="T127" s="22"/>
      <c r="U127" s="22"/>
      <c r="V127" s="29" t="str">
        <f>'4. Inköpsdata'!E127</f>
        <v>ST</v>
      </c>
      <c r="W127" s="29" t="s">
        <v>182</v>
      </c>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row>
    <row r="128" spans="1:48" ht="15" x14ac:dyDescent="0.25">
      <c r="A128" s="21">
        <v>124</v>
      </c>
      <c r="B128" s="21" t="str">
        <f>'APH Kategorichef'!H128</f>
        <v>Välj…</v>
      </c>
      <c r="C128" s="21" t="str">
        <f>'APH Kategorichef'!J128</f>
        <v>Välj…</v>
      </c>
      <c r="D128" s="28">
        <v>1</v>
      </c>
      <c r="E128" s="46" t="str">
        <f>TRIM('APH Kategorichef'!D128)</f>
        <v/>
      </c>
      <c r="F128" s="31" t="str">
        <f>TRIM('APH Kategorichef'!P128)</f>
        <v/>
      </c>
      <c r="G128" s="28" t="s">
        <v>189</v>
      </c>
      <c r="H128" s="25" t="str">
        <f>'APH Kategorichef'!E128</f>
        <v/>
      </c>
      <c r="I128" s="29" t="str">
        <f>TRIM('4. Inköpsdata'!D128)</f>
        <v/>
      </c>
      <c r="J128" s="22"/>
      <c r="K128" s="22"/>
      <c r="L128" s="29" t="str">
        <f>LEFT('4. Inköpsdata'!O128,2)</f>
        <v>Vä</v>
      </c>
      <c r="M128" s="28">
        <v>1</v>
      </c>
      <c r="N128" s="26" t="e">
        <f>ROUND('4. Inköpsdata'!K128,2)</f>
        <v>#VALUE!</v>
      </c>
      <c r="O128" s="209"/>
      <c r="P128" s="22"/>
      <c r="Q128" s="35" t="str">
        <f>'4. Inköpsdata'!H128</f>
        <v>SEK</v>
      </c>
      <c r="R128" s="22"/>
      <c r="S128" s="22"/>
      <c r="T128" s="22"/>
      <c r="U128" s="22"/>
      <c r="V128" s="29" t="str">
        <f>'4. Inköpsdata'!E128</f>
        <v>ST</v>
      </c>
      <c r="W128" s="29" t="s">
        <v>182</v>
      </c>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row>
    <row r="129" spans="1:48" ht="15" x14ac:dyDescent="0.25">
      <c r="A129" s="21">
        <v>125</v>
      </c>
      <c r="B129" s="21" t="str">
        <f>'APH Kategorichef'!H129</f>
        <v>Välj…</v>
      </c>
      <c r="C129" s="21" t="str">
        <f>'APH Kategorichef'!J129</f>
        <v>Välj…</v>
      </c>
      <c r="D129" s="28">
        <v>1</v>
      </c>
      <c r="E129" s="46" t="str">
        <f>TRIM('APH Kategorichef'!D129)</f>
        <v/>
      </c>
      <c r="F129" s="31" t="str">
        <f>TRIM('APH Kategorichef'!P129)</f>
        <v/>
      </c>
      <c r="G129" s="28" t="s">
        <v>189</v>
      </c>
      <c r="H129" s="25" t="str">
        <f>'APH Kategorichef'!E129</f>
        <v/>
      </c>
      <c r="I129" s="29" t="str">
        <f>TRIM('4. Inköpsdata'!D129)</f>
        <v/>
      </c>
      <c r="J129" s="22"/>
      <c r="K129" s="22"/>
      <c r="L129" s="29" t="str">
        <f>LEFT('4. Inköpsdata'!O129,2)</f>
        <v>Vä</v>
      </c>
      <c r="M129" s="28">
        <v>1</v>
      </c>
      <c r="N129" s="26" t="e">
        <f>ROUND('4. Inköpsdata'!K129,2)</f>
        <v>#VALUE!</v>
      </c>
      <c r="O129" s="209"/>
      <c r="P129" s="22"/>
      <c r="Q129" s="35" t="str">
        <f>'4. Inköpsdata'!H129</f>
        <v>SEK</v>
      </c>
      <c r="R129" s="22"/>
      <c r="S129" s="22"/>
      <c r="T129" s="22"/>
      <c r="U129" s="22"/>
      <c r="V129" s="29" t="str">
        <f>'4. Inköpsdata'!E129</f>
        <v>ST</v>
      </c>
      <c r="W129" s="29" t="s">
        <v>182</v>
      </c>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row>
    <row r="130" spans="1:48" ht="15" x14ac:dyDescent="0.25">
      <c r="A130" s="21">
        <v>126</v>
      </c>
      <c r="B130" s="21" t="str">
        <f>'APH Kategorichef'!H130</f>
        <v>Välj…</v>
      </c>
      <c r="C130" s="21" t="str">
        <f>'APH Kategorichef'!J130</f>
        <v>Välj…</v>
      </c>
      <c r="D130" s="28">
        <v>1</v>
      </c>
      <c r="E130" s="46" t="str">
        <f>TRIM('APH Kategorichef'!D130)</f>
        <v/>
      </c>
      <c r="F130" s="31" t="str">
        <f>TRIM('APH Kategorichef'!P130)</f>
        <v/>
      </c>
      <c r="G130" s="28" t="s">
        <v>189</v>
      </c>
      <c r="H130" s="25" t="str">
        <f>'APH Kategorichef'!E130</f>
        <v/>
      </c>
      <c r="I130" s="29" t="str">
        <f>TRIM('4. Inköpsdata'!D130)</f>
        <v/>
      </c>
      <c r="J130" s="22"/>
      <c r="K130" s="22"/>
      <c r="L130" s="29" t="str">
        <f>LEFT('4. Inköpsdata'!O130,2)</f>
        <v>Vä</v>
      </c>
      <c r="M130" s="28">
        <v>1</v>
      </c>
      <c r="N130" s="26" t="e">
        <f>ROUND('4. Inköpsdata'!K130,2)</f>
        <v>#VALUE!</v>
      </c>
      <c r="O130" s="209"/>
      <c r="P130" s="22"/>
      <c r="Q130" s="35" t="str">
        <f>'4. Inköpsdata'!H130</f>
        <v>SEK</v>
      </c>
      <c r="R130" s="22"/>
      <c r="S130" s="22"/>
      <c r="T130" s="22"/>
      <c r="U130" s="22"/>
      <c r="V130" s="29" t="str">
        <f>'4. Inköpsdata'!E130</f>
        <v>ST</v>
      </c>
      <c r="W130" s="29" t="s">
        <v>182</v>
      </c>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row>
    <row r="131" spans="1:48" ht="15" x14ac:dyDescent="0.25">
      <c r="A131" s="21">
        <v>127</v>
      </c>
      <c r="B131" s="21" t="str">
        <f>'APH Kategorichef'!H131</f>
        <v>Välj…</v>
      </c>
      <c r="C131" s="21" t="str">
        <f>'APH Kategorichef'!J131</f>
        <v>Välj…</v>
      </c>
      <c r="D131" s="28">
        <v>1</v>
      </c>
      <c r="E131" s="46" t="str">
        <f>TRIM('APH Kategorichef'!D131)</f>
        <v/>
      </c>
      <c r="F131" s="31" t="str">
        <f>TRIM('APH Kategorichef'!P131)</f>
        <v/>
      </c>
      <c r="G131" s="28" t="s">
        <v>189</v>
      </c>
      <c r="H131" s="25" t="str">
        <f>'APH Kategorichef'!E131</f>
        <v/>
      </c>
      <c r="I131" s="29" t="str">
        <f>TRIM('4. Inköpsdata'!D131)</f>
        <v/>
      </c>
      <c r="J131" s="22"/>
      <c r="K131" s="22"/>
      <c r="L131" s="29" t="str">
        <f>LEFT('4. Inköpsdata'!O131,2)</f>
        <v>Vä</v>
      </c>
      <c r="M131" s="28">
        <v>1</v>
      </c>
      <c r="N131" s="26" t="e">
        <f>ROUND('4. Inköpsdata'!K131,2)</f>
        <v>#VALUE!</v>
      </c>
      <c r="O131" s="209"/>
      <c r="P131" s="22"/>
      <c r="Q131" s="35" t="str">
        <f>'4. Inköpsdata'!H131</f>
        <v>SEK</v>
      </c>
      <c r="R131" s="22"/>
      <c r="S131" s="22"/>
      <c r="T131" s="22"/>
      <c r="U131" s="22"/>
      <c r="V131" s="29" t="str">
        <f>'4. Inköpsdata'!E131</f>
        <v>ST</v>
      </c>
      <c r="W131" s="29" t="s">
        <v>182</v>
      </c>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row>
    <row r="132" spans="1:48" ht="15" x14ac:dyDescent="0.25">
      <c r="A132" s="21">
        <v>128</v>
      </c>
      <c r="B132" s="21" t="str">
        <f>'APH Kategorichef'!H132</f>
        <v>Välj…</v>
      </c>
      <c r="C132" s="21" t="str">
        <f>'APH Kategorichef'!J132</f>
        <v>Välj…</v>
      </c>
      <c r="D132" s="28">
        <v>1</v>
      </c>
      <c r="E132" s="46" t="str">
        <f>TRIM('APH Kategorichef'!D132)</f>
        <v/>
      </c>
      <c r="F132" s="31" t="str">
        <f>TRIM('APH Kategorichef'!P132)</f>
        <v/>
      </c>
      <c r="G132" s="28" t="s">
        <v>189</v>
      </c>
      <c r="H132" s="25" t="str">
        <f>'APH Kategorichef'!E132</f>
        <v/>
      </c>
      <c r="I132" s="29" t="str">
        <f>TRIM('4. Inköpsdata'!D132)</f>
        <v/>
      </c>
      <c r="J132" s="22"/>
      <c r="K132" s="22"/>
      <c r="L132" s="29" t="str">
        <f>LEFT('4. Inköpsdata'!O132,2)</f>
        <v>Vä</v>
      </c>
      <c r="M132" s="28">
        <v>1</v>
      </c>
      <c r="N132" s="26" t="e">
        <f>ROUND('4. Inköpsdata'!K132,2)</f>
        <v>#VALUE!</v>
      </c>
      <c r="O132" s="209"/>
      <c r="P132" s="22"/>
      <c r="Q132" s="35" t="str">
        <f>'4. Inköpsdata'!H132</f>
        <v>SEK</v>
      </c>
      <c r="R132" s="22"/>
      <c r="S132" s="22"/>
      <c r="T132" s="22"/>
      <c r="U132" s="22"/>
      <c r="V132" s="29" t="str">
        <f>'4. Inköpsdata'!E132</f>
        <v>ST</v>
      </c>
      <c r="W132" s="29" t="s">
        <v>182</v>
      </c>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row>
    <row r="133" spans="1:48" ht="15" x14ac:dyDescent="0.25">
      <c r="A133" s="21">
        <v>129</v>
      </c>
      <c r="B133" s="21" t="str">
        <f>'APH Kategorichef'!H133</f>
        <v>Välj…</v>
      </c>
      <c r="C133" s="21" t="str">
        <f>'APH Kategorichef'!J133</f>
        <v>Välj…</v>
      </c>
      <c r="D133" s="28">
        <v>1</v>
      </c>
      <c r="E133" s="46" t="str">
        <f>TRIM('APH Kategorichef'!D133)</f>
        <v/>
      </c>
      <c r="F133" s="31" t="str">
        <f>TRIM('APH Kategorichef'!P133)</f>
        <v/>
      </c>
      <c r="G133" s="28" t="s">
        <v>189</v>
      </c>
      <c r="H133" s="25" t="str">
        <f>'APH Kategorichef'!E133</f>
        <v/>
      </c>
      <c r="I133" s="29" t="str">
        <f>TRIM('4. Inköpsdata'!D133)</f>
        <v/>
      </c>
      <c r="J133" s="22"/>
      <c r="K133" s="22"/>
      <c r="L133" s="29" t="str">
        <f>LEFT('4. Inköpsdata'!O133,2)</f>
        <v>Vä</v>
      </c>
      <c r="M133" s="28">
        <v>1</v>
      </c>
      <c r="N133" s="26" t="e">
        <f>ROUND('4. Inköpsdata'!K133,2)</f>
        <v>#VALUE!</v>
      </c>
      <c r="O133" s="209"/>
      <c r="P133" s="22"/>
      <c r="Q133" s="35" t="str">
        <f>'4. Inköpsdata'!H133</f>
        <v>SEK</v>
      </c>
      <c r="R133" s="22"/>
      <c r="S133" s="22"/>
      <c r="T133" s="22"/>
      <c r="U133" s="22"/>
      <c r="V133" s="29" t="str">
        <f>'4. Inköpsdata'!E133</f>
        <v>ST</v>
      </c>
      <c r="W133" s="29" t="s">
        <v>182</v>
      </c>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row>
    <row r="134" spans="1:48" ht="15" x14ac:dyDescent="0.25">
      <c r="A134" s="21">
        <v>130</v>
      </c>
      <c r="B134" s="21" t="str">
        <f>'APH Kategorichef'!H134</f>
        <v>Välj…</v>
      </c>
      <c r="C134" s="21" t="str">
        <f>'APH Kategorichef'!J134</f>
        <v>Välj…</v>
      </c>
      <c r="D134" s="28">
        <v>1</v>
      </c>
      <c r="E134" s="46" t="str">
        <f>TRIM('APH Kategorichef'!D134)</f>
        <v/>
      </c>
      <c r="F134" s="31" t="str">
        <f>TRIM('APH Kategorichef'!P134)</f>
        <v/>
      </c>
      <c r="G134" s="28" t="s">
        <v>189</v>
      </c>
      <c r="H134" s="25" t="str">
        <f>'APH Kategorichef'!E134</f>
        <v/>
      </c>
      <c r="I134" s="29" t="str">
        <f>TRIM('4. Inköpsdata'!D134)</f>
        <v/>
      </c>
      <c r="J134" s="22"/>
      <c r="K134" s="22"/>
      <c r="L134" s="29" t="str">
        <f>LEFT('4. Inköpsdata'!O134,2)</f>
        <v>Vä</v>
      </c>
      <c r="M134" s="28">
        <v>1</v>
      </c>
      <c r="N134" s="26" t="e">
        <f>ROUND('4. Inköpsdata'!K134,2)</f>
        <v>#VALUE!</v>
      </c>
      <c r="O134" s="209"/>
      <c r="P134" s="22"/>
      <c r="Q134" s="35" t="str">
        <f>'4. Inköpsdata'!H134</f>
        <v>SEK</v>
      </c>
      <c r="R134" s="22"/>
      <c r="S134" s="22"/>
      <c r="T134" s="22"/>
      <c r="U134" s="22"/>
      <c r="V134" s="29" t="str">
        <f>'4. Inköpsdata'!E134</f>
        <v>ST</v>
      </c>
      <c r="W134" s="29" t="s">
        <v>182</v>
      </c>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row>
    <row r="135" spans="1:48" ht="15" x14ac:dyDescent="0.25">
      <c r="A135" s="21">
        <v>131</v>
      </c>
      <c r="B135" s="21" t="str">
        <f>'APH Kategorichef'!H135</f>
        <v>Välj…</v>
      </c>
      <c r="C135" s="21" t="str">
        <f>'APH Kategorichef'!J135</f>
        <v>Välj…</v>
      </c>
      <c r="D135" s="28">
        <v>1</v>
      </c>
      <c r="E135" s="46" t="str">
        <f>TRIM('APH Kategorichef'!D135)</f>
        <v/>
      </c>
      <c r="F135" s="31" t="str">
        <f>TRIM('APH Kategorichef'!P135)</f>
        <v/>
      </c>
      <c r="G135" s="28" t="s">
        <v>189</v>
      </c>
      <c r="H135" s="25" t="str">
        <f>'APH Kategorichef'!E135</f>
        <v/>
      </c>
      <c r="I135" s="29" t="str">
        <f>TRIM('4. Inköpsdata'!D135)</f>
        <v/>
      </c>
      <c r="J135" s="22"/>
      <c r="K135" s="22"/>
      <c r="L135" s="29" t="str">
        <f>LEFT('4. Inköpsdata'!O135,2)</f>
        <v>Vä</v>
      </c>
      <c r="M135" s="28">
        <v>1</v>
      </c>
      <c r="N135" s="26" t="e">
        <f>ROUND('4. Inköpsdata'!K135,2)</f>
        <v>#VALUE!</v>
      </c>
      <c r="O135" s="209"/>
      <c r="P135" s="22"/>
      <c r="Q135" s="35" t="str">
        <f>'4. Inköpsdata'!H135</f>
        <v>SEK</v>
      </c>
      <c r="R135" s="22"/>
      <c r="S135" s="22"/>
      <c r="T135" s="22"/>
      <c r="U135" s="22"/>
      <c r="V135" s="29" t="str">
        <f>'4. Inköpsdata'!E135</f>
        <v>ST</v>
      </c>
      <c r="W135" s="29" t="s">
        <v>182</v>
      </c>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row>
    <row r="136" spans="1:48" ht="15" x14ac:dyDescent="0.25">
      <c r="A136" s="21">
        <v>132</v>
      </c>
      <c r="B136" s="21" t="str">
        <f>'APH Kategorichef'!H136</f>
        <v>Välj…</v>
      </c>
      <c r="C136" s="21" t="str">
        <f>'APH Kategorichef'!J136</f>
        <v>Välj…</v>
      </c>
      <c r="D136" s="28">
        <v>1</v>
      </c>
      <c r="E136" s="46" t="str">
        <f>TRIM('APH Kategorichef'!D136)</f>
        <v/>
      </c>
      <c r="F136" s="31" t="str">
        <f>TRIM('APH Kategorichef'!P136)</f>
        <v/>
      </c>
      <c r="G136" s="28" t="s">
        <v>189</v>
      </c>
      <c r="H136" s="25" t="str">
        <f>'APH Kategorichef'!E136</f>
        <v/>
      </c>
      <c r="I136" s="29" t="str">
        <f>TRIM('4. Inköpsdata'!D136)</f>
        <v/>
      </c>
      <c r="J136" s="22"/>
      <c r="K136" s="22"/>
      <c r="L136" s="29" t="str">
        <f>LEFT('4. Inköpsdata'!O136,2)</f>
        <v>Vä</v>
      </c>
      <c r="M136" s="28">
        <v>1</v>
      </c>
      <c r="N136" s="26" t="e">
        <f>ROUND('4. Inköpsdata'!K136,2)</f>
        <v>#VALUE!</v>
      </c>
      <c r="O136" s="209"/>
      <c r="P136" s="22"/>
      <c r="Q136" s="35" t="str">
        <f>'4. Inköpsdata'!H136</f>
        <v>SEK</v>
      </c>
      <c r="R136" s="22"/>
      <c r="S136" s="22"/>
      <c r="T136" s="22"/>
      <c r="U136" s="22"/>
      <c r="V136" s="29" t="str">
        <f>'4. Inköpsdata'!E136</f>
        <v>ST</v>
      </c>
      <c r="W136" s="29" t="s">
        <v>182</v>
      </c>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row>
    <row r="137" spans="1:48" ht="15" x14ac:dyDescent="0.25">
      <c r="A137" s="21">
        <v>133</v>
      </c>
      <c r="B137" s="21" t="str">
        <f>'APH Kategorichef'!H137</f>
        <v>Välj…</v>
      </c>
      <c r="C137" s="21" t="str">
        <f>'APH Kategorichef'!J137</f>
        <v>Välj…</v>
      </c>
      <c r="D137" s="28">
        <v>1</v>
      </c>
      <c r="E137" s="46" t="str">
        <f>TRIM('APH Kategorichef'!D137)</f>
        <v/>
      </c>
      <c r="F137" s="31" t="str">
        <f>TRIM('APH Kategorichef'!P137)</f>
        <v/>
      </c>
      <c r="G137" s="28" t="s">
        <v>189</v>
      </c>
      <c r="H137" s="25" t="str">
        <f>'APH Kategorichef'!E137</f>
        <v/>
      </c>
      <c r="I137" s="29" t="str">
        <f>TRIM('4. Inköpsdata'!D137)</f>
        <v/>
      </c>
      <c r="J137" s="22"/>
      <c r="K137" s="22"/>
      <c r="L137" s="29" t="str">
        <f>LEFT('4. Inköpsdata'!O137,2)</f>
        <v>Vä</v>
      </c>
      <c r="M137" s="28">
        <v>1</v>
      </c>
      <c r="N137" s="26" t="e">
        <f>ROUND('4. Inköpsdata'!K137,2)</f>
        <v>#VALUE!</v>
      </c>
      <c r="O137" s="209"/>
      <c r="P137" s="22"/>
      <c r="Q137" s="35" t="str">
        <f>'4. Inköpsdata'!H137</f>
        <v>SEK</v>
      </c>
      <c r="R137" s="22"/>
      <c r="S137" s="22"/>
      <c r="T137" s="22"/>
      <c r="U137" s="22"/>
      <c r="V137" s="29" t="str">
        <f>'4. Inköpsdata'!E137</f>
        <v>ST</v>
      </c>
      <c r="W137" s="29" t="s">
        <v>182</v>
      </c>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15" x14ac:dyDescent="0.25">
      <c r="A138" s="21">
        <v>134</v>
      </c>
      <c r="B138" s="21" t="str">
        <f>'APH Kategorichef'!H138</f>
        <v>Välj…</v>
      </c>
      <c r="C138" s="21" t="str">
        <f>'APH Kategorichef'!J138</f>
        <v>Välj…</v>
      </c>
      <c r="D138" s="28">
        <v>1</v>
      </c>
      <c r="E138" s="46" t="str">
        <f>TRIM('APH Kategorichef'!D138)</f>
        <v/>
      </c>
      <c r="F138" s="31" t="str">
        <f>TRIM('APH Kategorichef'!P138)</f>
        <v/>
      </c>
      <c r="G138" s="28" t="s">
        <v>189</v>
      </c>
      <c r="H138" s="25" t="str">
        <f>'APH Kategorichef'!E138</f>
        <v/>
      </c>
      <c r="I138" s="29" t="str">
        <f>TRIM('4. Inköpsdata'!D138)</f>
        <v/>
      </c>
      <c r="J138" s="22"/>
      <c r="K138" s="22"/>
      <c r="L138" s="29" t="str">
        <f>LEFT('4. Inköpsdata'!O138,2)</f>
        <v>Vä</v>
      </c>
      <c r="M138" s="28">
        <v>1</v>
      </c>
      <c r="N138" s="26" t="e">
        <f>ROUND('4. Inköpsdata'!K138,2)</f>
        <v>#VALUE!</v>
      </c>
      <c r="O138" s="209"/>
      <c r="P138" s="22"/>
      <c r="Q138" s="35" t="str">
        <f>'4. Inköpsdata'!H138</f>
        <v>SEK</v>
      </c>
      <c r="R138" s="22"/>
      <c r="S138" s="22"/>
      <c r="T138" s="22"/>
      <c r="U138" s="22"/>
      <c r="V138" s="29" t="str">
        <f>'4. Inköpsdata'!E138</f>
        <v>ST</v>
      </c>
      <c r="W138" s="29" t="s">
        <v>182</v>
      </c>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row>
    <row r="139" spans="1:48" ht="15" x14ac:dyDescent="0.25">
      <c r="A139" s="21">
        <v>135</v>
      </c>
      <c r="B139" s="21" t="str">
        <f>'APH Kategorichef'!H139</f>
        <v>Välj…</v>
      </c>
      <c r="C139" s="21" t="str">
        <f>'APH Kategorichef'!J139</f>
        <v>Välj…</v>
      </c>
      <c r="D139" s="28">
        <v>1</v>
      </c>
      <c r="E139" s="46" t="str">
        <f>TRIM('APH Kategorichef'!D139)</f>
        <v/>
      </c>
      <c r="F139" s="31" t="str">
        <f>TRIM('APH Kategorichef'!P139)</f>
        <v/>
      </c>
      <c r="G139" s="28" t="s">
        <v>189</v>
      </c>
      <c r="H139" s="25" t="str">
        <f>'APH Kategorichef'!E139</f>
        <v/>
      </c>
      <c r="I139" s="29" t="str">
        <f>TRIM('4. Inköpsdata'!D139)</f>
        <v/>
      </c>
      <c r="J139" s="22"/>
      <c r="K139" s="22"/>
      <c r="L139" s="29" t="str">
        <f>LEFT('4. Inköpsdata'!O139,2)</f>
        <v>Vä</v>
      </c>
      <c r="M139" s="28">
        <v>1</v>
      </c>
      <c r="N139" s="26" t="e">
        <f>ROUND('4. Inköpsdata'!K139,2)</f>
        <v>#VALUE!</v>
      </c>
      <c r="O139" s="209"/>
      <c r="P139" s="22"/>
      <c r="Q139" s="35" t="str">
        <f>'4. Inköpsdata'!H139</f>
        <v>SEK</v>
      </c>
      <c r="R139" s="22"/>
      <c r="S139" s="22"/>
      <c r="T139" s="22"/>
      <c r="U139" s="22"/>
      <c r="V139" s="29" t="str">
        <f>'4. Inköpsdata'!E139</f>
        <v>ST</v>
      </c>
      <c r="W139" s="29" t="s">
        <v>182</v>
      </c>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row>
    <row r="140" spans="1:48" ht="15" x14ac:dyDescent="0.25">
      <c r="A140" s="21">
        <v>136</v>
      </c>
      <c r="B140" s="21" t="str">
        <f>'APH Kategorichef'!H140</f>
        <v>Välj…</v>
      </c>
      <c r="C140" s="21" t="str">
        <f>'APH Kategorichef'!J140</f>
        <v>Välj…</v>
      </c>
      <c r="D140" s="28">
        <v>1</v>
      </c>
      <c r="E140" s="46" t="str">
        <f>TRIM('APH Kategorichef'!D140)</f>
        <v/>
      </c>
      <c r="F140" s="31" t="str">
        <f>TRIM('APH Kategorichef'!P140)</f>
        <v/>
      </c>
      <c r="G140" s="28" t="s">
        <v>189</v>
      </c>
      <c r="H140" s="25" t="str">
        <f>'APH Kategorichef'!E140</f>
        <v/>
      </c>
      <c r="I140" s="29" t="str">
        <f>TRIM('4. Inköpsdata'!D140)</f>
        <v/>
      </c>
      <c r="J140" s="22"/>
      <c r="K140" s="22"/>
      <c r="L140" s="29" t="str">
        <f>LEFT('4. Inköpsdata'!O140,2)</f>
        <v>Vä</v>
      </c>
      <c r="M140" s="28">
        <v>1</v>
      </c>
      <c r="N140" s="26" t="e">
        <f>ROUND('4. Inköpsdata'!K140,2)</f>
        <v>#VALUE!</v>
      </c>
      <c r="O140" s="209"/>
      <c r="P140" s="22"/>
      <c r="Q140" s="35" t="str">
        <f>'4. Inköpsdata'!H140</f>
        <v>SEK</v>
      </c>
      <c r="R140" s="22"/>
      <c r="S140" s="22"/>
      <c r="T140" s="22"/>
      <c r="U140" s="22"/>
      <c r="V140" s="29" t="str">
        <f>'4. Inköpsdata'!E140</f>
        <v>ST</v>
      </c>
      <c r="W140" s="29" t="s">
        <v>182</v>
      </c>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row>
    <row r="141" spans="1:48" ht="15" x14ac:dyDescent="0.25">
      <c r="A141" s="21">
        <v>137</v>
      </c>
      <c r="B141" s="21" t="str">
        <f>'APH Kategorichef'!H141</f>
        <v>Välj…</v>
      </c>
      <c r="C141" s="21" t="str">
        <f>'APH Kategorichef'!J141</f>
        <v>Välj…</v>
      </c>
      <c r="D141" s="28">
        <v>1</v>
      </c>
      <c r="E141" s="46" t="str">
        <f>TRIM('APH Kategorichef'!D141)</f>
        <v/>
      </c>
      <c r="F141" s="31" t="str">
        <f>TRIM('APH Kategorichef'!P141)</f>
        <v/>
      </c>
      <c r="G141" s="28" t="s">
        <v>189</v>
      </c>
      <c r="H141" s="25" t="str">
        <f>'APH Kategorichef'!E141</f>
        <v/>
      </c>
      <c r="I141" s="29" t="str">
        <f>TRIM('4. Inköpsdata'!D141)</f>
        <v/>
      </c>
      <c r="J141" s="22"/>
      <c r="K141" s="22"/>
      <c r="L141" s="29" t="str">
        <f>LEFT('4. Inköpsdata'!O141,2)</f>
        <v>Vä</v>
      </c>
      <c r="M141" s="28">
        <v>1</v>
      </c>
      <c r="N141" s="26" t="e">
        <f>ROUND('4. Inköpsdata'!K141,2)</f>
        <v>#VALUE!</v>
      </c>
      <c r="O141" s="209"/>
      <c r="P141" s="22"/>
      <c r="Q141" s="35" t="str">
        <f>'4. Inköpsdata'!H141</f>
        <v>SEK</v>
      </c>
      <c r="R141" s="22"/>
      <c r="S141" s="22"/>
      <c r="T141" s="22"/>
      <c r="U141" s="22"/>
      <c r="V141" s="29" t="str">
        <f>'4. Inköpsdata'!E141</f>
        <v>ST</v>
      </c>
      <c r="W141" s="29" t="s">
        <v>182</v>
      </c>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row>
    <row r="142" spans="1:48" ht="15" x14ac:dyDescent="0.25">
      <c r="A142" s="21">
        <v>138</v>
      </c>
      <c r="B142" s="21" t="str">
        <f>'APH Kategorichef'!H142</f>
        <v>Välj…</v>
      </c>
      <c r="C142" s="21" t="str">
        <f>'APH Kategorichef'!J142</f>
        <v>Välj…</v>
      </c>
      <c r="D142" s="28">
        <v>1</v>
      </c>
      <c r="E142" s="46" t="str">
        <f>TRIM('APH Kategorichef'!D142)</f>
        <v/>
      </c>
      <c r="F142" s="31" t="str">
        <f>TRIM('APH Kategorichef'!P142)</f>
        <v/>
      </c>
      <c r="G142" s="28" t="s">
        <v>189</v>
      </c>
      <c r="H142" s="25" t="str">
        <f>'APH Kategorichef'!E142</f>
        <v/>
      </c>
      <c r="I142" s="29" t="str">
        <f>TRIM('4. Inköpsdata'!D142)</f>
        <v/>
      </c>
      <c r="J142" s="22"/>
      <c r="K142" s="22"/>
      <c r="L142" s="29" t="str">
        <f>LEFT('4. Inköpsdata'!O142,2)</f>
        <v>Vä</v>
      </c>
      <c r="M142" s="28">
        <v>1</v>
      </c>
      <c r="N142" s="26" t="e">
        <f>ROUND('4. Inköpsdata'!K142,2)</f>
        <v>#VALUE!</v>
      </c>
      <c r="O142" s="209"/>
      <c r="P142" s="22"/>
      <c r="Q142" s="35" t="str">
        <f>'4. Inköpsdata'!H142</f>
        <v>SEK</v>
      </c>
      <c r="R142" s="22"/>
      <c r="S142" s="22"/>
      <c r="T142" s="22"/>
      <c r="U142" s="22"/>
      <c r="V142" s="29" t="str">
        <f>'4. Inköpsdata'!E142</f>
        <v>ST</v>
      </c>
      <c r="W142" s="29" t="s">
        <v>182</v>
      </c>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row>
    <row r="143" spans="1:48" ht="15" x14ac:dyDescent="0.25">
      <c r="A143" s="21">
        <v>139</v>
      </c>
      <c r="B143" s="21" t="str">
        <f>'APH Kategorichef'!H143</f>
        <v>Välj…</v>
      </c>
      <c r="C143" s="21" t="str">
        <f>'APH Kategorichef'!J143</f>
        <v>Välj…</v>
      </c>
      <c r="D143" s="28">
        <v>1</v>
      </c>
      <c r="E143" s="46" t="str">
        <f>TRIM('APH Kategorichef'!D143)</f>
        <v/>
      </c>
      <c r="F143" s="31" t="str">
        <f>TRIM('APH Kategorichef'!P143)</f>
        <v/>
      </c>
      <c r="G143" s="28" t="s">
        <v>189</v>
      </c>
      <c r="H143" s="25" t="str">
        <f>'APH Kategorichef'!E143</f>
        <v/>
      </c>
      <c r="I143" s="29" t="str">
        <f>TRIM('4. Inköpsdata'!D143)</f>
        <v/>
      </c>
      <c r="J143" s="22"/>
      <c r="K143" s="22"/>
      <c r="L143" s="29" t="str">
        <f>LEFT('4. Inköpsdata'!O143,2)</f>
        <v>Vä</v>
      </c>
      <c r="M143" s="28">
        <v>1</v>
      </c>
      <c r="N143" s="26" t="e">
        <f>ROUND('4. Inköpsdata'!K143,2)</f>
        <v>#VALUE!</v>
      </c>
      <c r="O143" s="209"/>
      <c r="P143" s="22"/>
      <c r="Q143" s="35" t="str">
        <f>'4. Inköpsdata'!H143</f>
        <v>SEK</v>
      </c>
      <c r="R143" s="22"/>
      <c r="S143" s="22"/>
      <c r="T143" s="22"/>
      <c r="U143" s="22"/>
      <c r="V143" s="29" t="str">
        <f>'4. Inköpsdata'!E143</f>
        <v>ST</v>
      </c>
      <c r="W143" s="29" t="s">
        <v>182</v>
      </c>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row>
    <row r="144" spans="1:48" ht="15" x14ac:dyDescent="0.25">
      <c r="A144" s="21">
        <v>140</v>
      </c>
      <c r="B144" s="21" t="str">
        <f>'APH Kategorichef'!H144</f>
        <v>Välj…</v>
      </c>
      <c r="C144" s="21" t="str">
        <f>'APH Kategorichef'!J144</f>
        <v>Välj…</v>
      </c>
      <c r="D144" s="28">
        <v>1</v>
      </c>
      <c r="E144" s="46" t="str">
        <f>TRIM('APH Kategorichef'!D144)</f>
        <v/>
      </c>
      <c r="F144" s="31" t="str">
        <f>TRIM('APH Kategorichef'!P144)</f>
        <v/>
      </c>
      <c r="G144" s="28" t="s">
        <v>189</v>
      </c>
      <c r="H144" s="25" t="str">
        <f>'APH Kategorichef'!E144</f>
        <v/>
      </c>
      <c r="I144" s="29" t="str">
        <f>TRIM('4. Inköpsdata'!D144)</f>
        <v/>
      </c>
      <c r="J144" s="22"/>
      <c r="K144" s="22"/>
      <c r="L144" s="29" t="str">
        <f>LEFT('4. Inköpsdata'!O144,2)</f>
        <v>Vä</v>
      </c>
      <c r="M144" s="28">
        <v>1</v>
      </c>
      <c r="N144" s="26" t="e">
        <f>ROUND('4. Inköpsdata'!K144,2)</f>
        <v>#VALUE!</v>
      </c>
      <c r="O144" s="209"/>
      <c r="P144" s="22"/>
      <c r="Q144" s="35" t="str">
        <f>'4. Inköpsdata'!H144</f>
        <v>SEK</v>
      </c>
      <c r="R144" s="22"/>
      <c r="S144" s="22"/>
      <c r="T144" s="22"/>
      <c r="U144" s="22"/>
      <c r="V144" s="29" t="str">
        <f>'4. Inköpsdata'!E144</f>
        <v>ST</v>
      </c>
      <c r="W144" s="29" t="s">
        <v>182</v>
      </c>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row>
    <row r="145" spans="1:48" ht="15" x14ac:dyDescent="0.25">
      <c r="A145" s="21">
        <v>141</v>
      </c>
      <c r="B145" s="21" t="str">
        <f>'APH Kategorichef'!H145</f>
        <v>Välj…</v>
      </c>
      <c r="C145" s="21" t="str">
        <f>'APH Kategorichef'!J145</f>
        <v>Välj…</v>
      </c>
      <c r="D145" s="28">
        <v>1</v>
      </c>
      <c r="E145" s="46" t="str">
        <f>TRIM('APH Kategorichef'!D145)</f>
        <v/>
      </c>
      <c r="F145" s="31" t="str">
        <f>TRIM('APH Kategorichef'!P145)</f>
        <v/>
      </c>
      <c r="G145" s="28" t="s">
        <v>189</v>
      </c>
      <c r="H145" s="25" t="str">
        <f>'APH Kategorichef'!E145</f>
        <v/>
      </c>
      <c r="I145" s="29" t="str">
        <f>TRIM('4. Inköpsdata'!D145)</f>
        <v/>
      </c>
      <c r="J145" s="22"/>
      <c r="K145" s="22"/>
      <c r="L145" s="29" t="str">
        <f>LEFT('4. Inköpsdata'!O145,2)</f>
        <v>Vä</v>
      </c>
      <c r="M145" s="28">
        <v>1</v>
      </c>
      <c r="N145" s="26" t="e">
        <f>ROUND('4. Inköpsdata'!K145,2)</f>
        <v>#VALUE!</v>
      </c>
      <c r="O145" s="209"/>
      <c r="P145" s="22"/>
      <c r="Q145" s="35" t="str">
        <f>'4. Inköpsdata'!H145</f>
        <v>SEK</v>
      </c>
      <c r="R145" s="22"/>
      <c r="S145" s="22"/>
      <c r="T145" s="22"/>
      <c r="U145" s="22"/>
      <c r="V145" s="29" t="str">
        <f>'4. Inköpsdata'!E145</f>
        <v>ST</v>
      </c>
      <c r="W145" s="29" t="s">
        <v>182</v>
      </c>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row>
    <row r="146" spans="1:48" ht="15" x14ac:dyDescent="0.25">
      <c r="A146" s="21">
        <v>142</v>
      </c>
      <c r="B146" s="21" t="str">
        <f>'APH Kategorichef'!H146</f>
        <v>Välj…</v>
      </c>
      <c r="C146" s="21" t="str">
        <f>'APH Kategorichef'!J146</f>
        <v>Välj…</v>
      </c>
      <c r="D146" s="28">
        <v>1</v>
      </c>
      <c r="E146" s="46" t="str">
        <f>TRIM('APH Kategorichef'!D146)</f>
        <v/>
      </c>
      <c r="F146" s="31" t="str">
        <f>TRIM('APH Kategorichef'!P146)</f>
        <v/>
      </c>
      <c r="G146" s="28" t="s">
        <v>189</v>
      </c>
      <c r="H146" s="25" t="str">
        <f>'APH Kategorichef'!E146</f>
        <v/>
      </c>
      <c r="I146" s="29" t="str">
        <f>TRIM('4. Inköpsdata'!D146)</f>
        <v/>
      </c>
      <c r="J146" s="22"/>
      <c r="K146" s="22"/>
      <c r="L146" s="29" t="str">
        <f>LEFT('4. Inköpsdata'!O146,2)</f>
        <v>Vä</v>
      </c>
      <c r="M146" s="28">
        <v>1</v>
      </c>
      <c r="N146" s="26" t="e">
        <f>ROUND('4. Inköpsdata'!K146,2)</f>
        <v>#VALUE!</v>
      </c>
      <c r="O146" s="209"/>
      <c r="P146" s="22"/>
      <c r="Q146" s="35" t="str">
        <f>'4. Inköpsdata'!H146</f>
        <v>SEK</v>
      </c>
      <c r="R146" s="22"/>
      <c r="S146" s="22"/>
      <c r="T146" s="22"/>
      <c r="U146" s="22"/>
      <c r="V146" s="29" t="str">
        <f>'4. Inköpsdata'!E146</f>
        <v>ST</v>
      </c>
      <c r="W146" s="29" t="s">
        <v>182</v>
      </c>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row>
    <row r="147" spans="1:48" ht="15" x14ac:dyDescent="0.25">
      <c r="A147" s="21">
        <v>143</v>
      </c>
      <c r="B147" s="21" t="str">
        <f>'APH Kategorichef'!H147</f>
        <v>Välj…</v>
      </c>
      <c r="C147" s="21" t="str">
        <f>'APH Kategorichef'!J147</f>
        <v>Välj…</v>
      </c>
      <c r="D147" s="28">
        <v>1</v>
      </c>
      <c r="E147" s="46" t="str">
        <f>TRIM('APH Kategorichef'!D147)</f>
        <v/>
      </c>
      <c r="F147" s="31" t="str">
        <f>TRIM('APH Kategorichef'!P147)</f>
        <v/>
      </c>
      <c r="G147" s="28" t="s">
        <v>189</v>
      </c>
      <c r="H147" s="25" t="str">
        <f>'APH Kategorichef'!E147</f>
        <v/>
      </c>
      <c r="I147" s="29" t="str">
        <f>TRIM('4. Inköpsdata'!D147)</f>
        <v/>
      </c>
      <c r="J147" s="22"/>
      <c r="K147" s="22"/>
      <c r="L147" s="29" t="str">
        <f>LEFT('4. Inköpsdata'!O147,2)</f>
        <v>Vä</v>
      </c>
      <c r="M147" s="28">
        <v>1</v>
      </c>
      <c r="N147" s="26" t="e">
        <f>ROUND('4. Inköpsdata'!K147,2)</f>
        <v>#VALUE!</v>
      </c>
      <c r="O147" s="209"/>
      <c r="P147" s="22"/>
      <c r="Q147" s="35" t="str">
        <f>'4. Inköpsdata'!H147</f>
        <v>SEK</v>
      </c>
      <c r="R147" s="22"/>
      <c r="S147" s="22"/>
      <c r="T147" s="22"/>
      <c r="U147" s="22"/>
      <c r="V147" s="29" t="str">
        <f>'4. Inköpsdata'!E147</f>
        <v>ST</v>
      </c>
      <c r="W147" s="29" t="s">
        <v>182</v>
      </c>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row>
    <row r="148" spans="1:48" ht="15" x14ac:dyDescent="0.25">
      <c r="A148" s="21">
        <v>144</v>
      </c>
      <c r="B148" s="21" t="str">
        <f>'APH Kategorichef'!H148</f>
        <v>Välj…</v>
      </c>
      <c r="C148" s="21" t="str">
        <f>'APH Kategorichef'!J148</f>
        <v>Välj…</v>
      </c>
      <c r="D148" s="28">
        <v>1</v>
      </c>
      <c r="E148" s="46" t="str">
        <f>TRIM('APH Kategorichef'!D148)</f>
        <v/>
      </c>
      <c r="F148" s="31" t="str">
        <f>TRIM('APH Kategorichef'!P148)</f>
        <v/>
      </c>
      <c r="G148" s="28" t="s">
        <v>189</v>
      </c>
      <c r="H148" s="25" t="str">
        <f>'APH Kategorichef'!E148</f>
        <v/>
      </c>
      <c r="I148" s="29" t="str">
        <f>TRIM('4. Inköpsdata'!D148)</f>
        <v/>
      </c>
      <c r="J148" s="22"/>
      <c r="K148" s="22"/>
      <c r="L148" s="29" t="str">
        <f>LEFT('4. Inköpsdata'!O148,2)</f>
        <v>Vä</v>
      </c>
      <c r="M148" s="28">
        <v>1</v>
      </c>
      <c r="N148" s="26" t="e">
        <f>ROUND('4. Inköpsdata'!K148,2)</f>
        <v>#VALUE!</v>
      </c>
      <c r="O148" s="209"/>
      <c r="P148" s="22"/>
      <c r="Q148" s="35" t="str">
        <f>'4. Inköpsdata'!H148</f>
        <v>SEK</v>
      </c>
      <c r="R148" s="22"/>
      <c r="S148" s="22"/>
      <c r="T148" s="22"/>
      <c r="U148" s="22"/>
      <c r="V148" s="29" t="str">
        <f>'4. Inköpsdata'!E148</f>
        <v>ST</v>
      </c>
      <c r="W148" s="29" t="s">
        <v>182</v>
      </c>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row>
    <row r="149" spans="1:48" ht="15" x14ac:dyDescent="0.25">
      <c r="A149" s="21">
        <v>145</v>
      </c>
      <c r="B149" s="21" t="str">
        <f>'APH Kategorichef'!H149</f>
        <v>Välj…</v>
      </c>
      <c r="C149" s="21" t="str">
        <f>'APH Kategorichef'!J149</f>
        <v>Välj…</v>
      </c>
      <c r="D149" s="28">
        <v>1</v>
      </c>
      <c r="E149" s="46" t="str">
        <f>TRIM('APH Kategorichef'!D149)</f>
        <v/>
      </c>
      <c r="F149" s="31" t="str">
        <f>TRIM('APH Kategorichef'!P149)</f>
        <v/>
      </c>
      <c r="G149" s="28" t="s">
        <v>189</v>
      </c>
      <c r="H149" s="25" t="str">
        <f>'APH Kategorichef'!E149</f>
        <v/>
      </c>
      <c r="I149" s="29" t="str">
        <f>TRIM('4. Inköpsdata'!D149)</f>
        <v/>
      </c>
      <c r="J149" s="22"/>
      <c r="K149" s="22"/>
      <c r="L149" s="29" t="str">
        <f>LEFT('4. Inköpsdata'!O149,2)</f>
        <v>Vä</v>
      </c>
      <c r="M149" s="28">
        <v>1</v>
      </c>
      <c r="N149" s="26" t="e">
        <f>ROUND('4. Inköpsdata'!K149,2)</f>
        <v>#VALUE!</v>
      </c>
      <c r="O149" s="209"/>
      <c r="P149" s="22"/>
      <c r="Q149" s="35" t="str">
        <f>'4. Inköpsdata'!H149</f>
        <v>SEK</v>
      </c>
      <c r="R149" s="22"/>
      <c r="S149" s="22"/>
      <c r="T149" s="22"/>
      <c r="U149" s="22"/>
      <c r="V149" s="29" t="str">
        <f>'4. Inköpsdata'!E149</f>
        <v>ST</v>
      </c>
      <c r="W149" s="29" t="s">
        <v>182</v>
      </c>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row>
    <row r="150" spans="1:48" ht="15" x14ac:dyDescent="0.25">
      <c r="A150" s="21">
        <v>146</v>
      </c>
      <c r="B150" s="21" t="str">
        <f>'APH Kategorichef'!H150</f>
        <v>Välj…</v>
      </c>
      <c r="C150" s="21" t="str">
        <f>'APH Kategorichef'!J150</f>
        <v>Välj…</v>
      </c>
      <c r="D150" s="28">
        <v>1</v>
      </c>
      <c r="E150" s="46" t="str">
        <f>TRIM('APH Kategorichef'!D150)</f>
        <v/>
      </c>
      <c r="F150" s="31" t="str">
        <f>TRIM('APH Kategorichef'!P150)</f>
        <v/>
      </c>
      <c r="G150" s="28" t="s">
        <v>189</v>
      </c>
      <c r="H150" s="25" t="str">
        <f>'APH Kategorichef'!E150</f>
        <v/>
      </c>
      <c r="I150" s="29" t="str">
        <f>TRIM('4. Inköpsdata'!D150)</f>
        <v/>
      </c>
      <c r="J150" s="22"/>
      <c r="K150" s="22"/>
      <c r="L150" s="29" t="str">
        <f>LEFT('4. Inköpsdata'!O150,2)</f>
        <v>Vä</v>
      </c>
      <c r="M150" s="28">
        <v>1</v>
      </c>
      <c r="N150" s="26" t="e">
        <f>ROUND('4. Inköpsdata'!K150,2)</f>
        <v>#VALUE!</v>
      </c>
      <c r="O150" s="209"/>
      <c r="P150" s="22"/>
      <c r="Q150" s="35" t="str">
        <f>'4. Inköpsdata'!H150</f>
        <v>SEK</v>
      </c>
      <c r="R150" s="22"/>
      <c r="S150" s="22"/>
      <c r="T150" s="22"/>
      <c r="U150" s="22"/>
      <c r="V150" s="29" t="str">
        <f>'4. Inköpsdata'!E150</f>
        <v>ST</v>
      </c>
      <c r="W150" s="29" t="s">
        <v>182</v>
      </c>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row>
    <row r="151" spans="1:48" ht="15" x14ac:dyDescent="0.25">
      <c r="A151" s="21">
        <v>147</v>
      </c>
      <c r="B151" s="21" t="str">
        <f>'APH Kategorichef'!H151</f>
        <v>Välj…</v>
      </c>
      <c r="C151" s="21" t="str">
        <f>'APH Kategorichef'!J151</f>
        <v>Välj…</v>
      </c>
      <c r="D151" s="28">
        <v>1</v>
      </c>
      <c r="E151" s="46" t="str">
        <f>TRIM('APH Kategorichef'!D151)</f>
        <v/>
      </c>
      <c r="F151" s="31" t="str">
        <f>TRIM('APH Kategorichef'!P151)</f>
        <v/>
      </c>
      <c r="G151" s="28" t="s">
        <v>189</v>
      </c>
      <c r="H151" s="25" t="str">
        <f>'APH Kategorichef'!E151</f>
        <v/>
      </c>
      <c r="I151" s="29" t="str">
        <f>TRIM('4. Inköpsdata'!D151)</f>
        <v/>
      </c>
      <c r="J151" s="22"/>
      <c r="K151" s="22"/>
      <c r="L151" s="29" t="str">
        <f>LEFT('4. Inköpsdata'!O151,2)</f>
        <v>Vä</v>
      </c>
      <c r="M151" s="28">
        <v>1</v>
      </c>
      <c r="N151" s="26" t="e">
        <f>ROUND('4. Inköpsdata'!K151,2)</f>
        <v>#VALUE!</v>
      </c>
      <c r="O151" s="209"/>
      <c r="P151" s="22"/>
      <c r="Q151" s="35" t="str">
        <f>'4. Inköpsdata'!H151</f>
        <v>SEK</v>
      </c>
      <c r="R151" s="22"/>
      <c r="S151" s="22"/>
      <c r="T151" s="22"/>
      <c r="U151" s="22"/>
      <c r="V151" s="29" t="str">
        <f>'4. Inköpsdata'!E151</f>
        <v>ST</v>
      </c>
      <c r="W151" s="29" t="s">
        <v>182</v>
      </c>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row>
    <row r="152" spans="1:48" ht="15" x14ac:dyDescent="0.25">
      <c r="A152" s="21">
        <v>148</v>
      </c>
      <c r="B152" s="21" t="str">
        <f>'APH Kategorichef'!H152</f>
        <v>Välj…</v>
      </c>
      <c r="C152" s="21" t="str">
        <f>'APH Kategorichef'!J152</f>
        <v>Välj…</v>
      </c>
      <c r="D152" s="28">
        <v>1</v>
      </c>
      <c r="E152" s="46" t="str">
        <f>TRIM('APH Kategorichef'!D152)</f>
        <v/>
      </c>
      <c r="F152" s="31" t="str">
        <f>TRIM('APH Kategorichef'!P152)</f>
        <v/>
      </c>
      <c r="G152" s="28" t="s">
        <v>189</v>
      </c>
      <c r="H152" s="25" t="str">
        <f>'APH Kategorichef'!E152</f>
        <v/>
      </c>
      <c r="I152" s="29" t="str">
        <f>TRIM('4. Inköpsdata'!D152)</f>
        <v/>
      </c>
      <c r="J152" s="22"/>
      <c r="K152" s="22"/>
      <c r="L152" s="29" t="str">
        <f>LEFT('4. Inköpsdata'!O152,2)</f>
        <v>Vä</v>
      </c>
      <c r="M152" s="28">
        <v>1</v>
      </c>
      <c r="N152" s="26" t="e">
        <f>ROUND('4. Inköpsdata'!K152,2)</f>
        <v>#VALUE!</v>
      </c>
      <c r="O152" s="209"/>
      <c r="P152" s="22"/>
      <c r="Q152" s="35" t="str">
        <f>'4. Inköpsdata'!H152</f>
        <v>SEK</v>
      </c>
      <c r="R152" s="22"/>
      <c r="S152" s="22"/>
      <c r="T152" s="22"/>
      <c r="U152" s="22"/>
      <c r="V152" s="29" t="str">
        <f>'4. Inköpsdata'!E152</f>
        <v>ST</v>
      </c>
      <c r="W152" s="29" t="s">
        <v>182</v>
      </c>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row>
    <row r="153" spans="1:48" ht="15" x14ac:dyDescent="0.25">
      <c r="A153" s="21">
        <v>149</v>
      </c>
      <c r="B153" s="21" t="str">
        <f>'APH Kategorichef'!H153</f>
        <v>Välj…</v>
      </c>
      <c r="C153" s="21" t="str">
        <f>'APH Kategorichef'!J153</f>
        <v>Välj…</v>
      </c>
      <c r="D153" s="28">
        <v>1</v>
      </c>
      <c r="E153" s="46" t="str">
        <f>TRIM('APH Kategorichef'!D153)</f>
        <v/>
      </c>
      <c r="F153" s="31" t="str">
        <f>TRIM('APH Kategorichef'!P153)</f>
        <v/>
      </c>
      <c r="G153" s="28" t="s">
        <v>189</v>
      </c>
      <c r="H153" s="25" t="str">
        <f>'APH Kategorichef'!E153</f>
        <v/>
      </c>
      <c r="I153" s="29" t="str">
        <f>TRIM('4. Inköpsdata'!D153)</f>
        <v/>
      </c>
      <c r="J153" s="22"/>
      <c r="K153" s="22"/>
      <c r="L153" s="29" t="str">
        <f>LEFT('4. Inköpsdata'!O153,2)</f>
        <v>Vä</v>
      </c>
      <c r="M153" s="28">
        <v>1</v>
      </c>
      <c r="N153" s="26" t="e">
        <f>ROUND('4. Inköpsdata'!K153,2)</f>
        <v>#VALUE!</v>
      </c>
      <c r="O153" s="209"/>
      <c r="P153" s="22"/>
      <c r="Q153" s="35" t="str">
        <f>'4. Inköpsdata'!H153</f>
        <v>SEK</v>
      </c>
      <c r="R153" s="22"/>
      <c r="S153" s="22"/>
      <c r="T153" s="22"/>
      <c r="U153" s="22"/>
      <c r="V153" s="29" t="str">
        <f>'4. Inköpsdata'!E153</f>
        <v>ST</v>
      </c>
      <c r="W153" s="29" t="s">
        <v>182</v>
      </c>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row>
    <row r="154" spans="1:48" ht="15" x14ac:dyDescent="0.25">
      <c r="A154" s="21">
        <v>150</v>
      </c>
      <c r="B154" s="21" t="str">
        <f>'APH Kategorichef'!H154</f>
        <v>Välj…</v>
      </c>
      <c r="C154" s="21" t="str">
        <f>'APH Kategorichef'!J154</f>
        <v>Välj…</v>
      </c>
      <c r="D154" s="28">
        <v>1</v>
      </c>
      <c r="E154" s="46" t="str">
        <f>TRIM('APH Kategorichef'!D154)</f>
        <v/>
      </c>
      <c r="F154" s="31" t="str">
        <f>TRIM('APH Kategorichef'!P154)</f>
        <v/>
      </c>
      <c r="G154" s="28" t="s">
        <v>189</v>
      </c>
      <c r="H154" s="25" t="str">
        <f>'APH Kategorichef'!E154</f>
        <v/>
      </c>
      <c r="I154" s="29" t="str">
        <f>TRIM('4. Inköpsdata'!D154)</f>
        <v/>
      </c>
      <c r="J154" s="22"/>
      <c r="K154" s="22"/>
      <c r="L154" s="29" t="str">
        <f>LEFT('4. Inköpsdata'!O154,2)</f>
        <v>Vä</v>
      </c>
      <c r="M154" s="28">
        <v>1</v>
      </c>
      <c r="N154" s="26" t="e">
        <f>ROUND('4. Inköpsdata'!K154,2)</f>
        <v>#VALUE!</v>
      </c>
      <c r="O154" s="209"/>
      <c r="P154" s="22"/>
      <c r="Q154" s="35" t="str">
        <f>'4. Inköpsdata'!H154</f>
        <v>SEK</v>
      </c>
      <c r="R154" s="22"/>
      <c r="S154" s="22"/>
      <c r="T154" s="22"/>
      <c r="U154" s="22"/>
      <c r="V154" s="29" t="str">
        <f>'4. Inköpsdata'!E154</f>
        <v>ST</v>
      </c>
      <c r="W154" s="29" t="s">
        <v>182</v>
      </c>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row>
    <row r="155" spans="1:48" ht="15" x14ac:dyDescent="0.25">
      <c r="A155" s="21">
        <v>151</v>
      </c>
      <c r="B155" s="21" t="str">
        <f>'APH Kategorichef'!H155</f>
        <v>Välj…</v>
      </c>
      <c r="C155" s="21" t="str">
        <f>'APH Kategorichef'!J155</f>
        <v>Välj…</v>
      </c>
      <c r="D155" s="28">
        <v>1</v>
      </c>
      <c r="E155" s="46" t="str">
        <f>TRIM('APH Kategorichef'!D155)</f>
        <v/>
      </c>
      <c r="F155" s="31" t="str">
        <f>TRIM('APH Kategorichef'!P155)</f>
        <v/>
      </c>
      <c r="G155" s="28" t="s">
        <v>189</v>
      </c>
      <c r="H155" s="25" t="str">
        <f>'APH Kategorichef'!E155</f>
        <v/>
      </c>
      <c r="I155" s="29" t="str">
        <f>TRIM('4. Inköpsdata'!D155)</f>
        <v/>
      </c>
      <c r="J155" s="22"/>
      <c r="K155" s="22"/>
      <c r="L155" s="29" t="str">
        <f>LEFT('4. Inköpsdata'!O155,2)</f>
        <v>Vä</v>
      </c>
      <c r="M155" s="28">
        <v>1</v>
      </c>
      <c r="N155" s="26" t="e">
        <f>ROUND('4. Inköpsdata'!K155,2)</f>
        <v>#VALUE!</v>
      </c>
      <c r="O155" s="209"/>
      <c r="P155" s="22"/>
      <c r="Q155" s="35" t="str">
        <f>'4. Inköpsdata'!H155</f>
        <v>SEK</v>
      </c>
      <c r="R155" s="22"/>
      <c r="S155" s="22"/>
      <c r="T155" s="22"/>
      <c r="U155" s="22"/>
      <c r="V155" s="29" t="str">
        <f>'4. Inköpsdata'!E155</f>
        <v>ST</v>
      </c>
      <c r="W155" s="29" t="s">
        <v>182</v>
      </c>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row>
    <row r="156" spans="1:48" ht="15" x14ac:dyDescent="0.25">
      <c r="A156" s="21">
        <v>152</v>
      </c>
      <c r="B156" s="21" t="str">
        <f>'APH Kategorichef'!H156</f>
        <v>Välj…</v>
      </c>
      <c r="C156" s="21" t="str">
        <f>'APH Kategorichef'!J156</f>
        <v>Välj…</v>
      </c>
      <c r="D156" s="28">
        <v>1</v>
      </c>
      <c r="E156" s="46" t="str">
        <f>TRIM('APH Kategorichef'!D156)</f>
        <v/>
      </c>
      <c r="F156" s="31" t="str">
        <f>TRIM('APH Kategorichef'!P156)</f>
        <v/>
      </c>
      <c r="G156" s="28" t="s">
        <v>189</v>
      </c>
      <c r="H156" s="25" t="str">
        <f>'APH Kategorichef'!E156</f>
        <v/>
      </c>
      <c r="I156" s="29" t="str">
        <f>TRIM('4. Inköpsdata'!D156)</f>
        <v/>
      </c>
      <c r="J156" s="22"/>
      <c r="K156" s="22"/>
      <c r="L156" s="29" t="str">
        <f>LEFT('4. Inköpsdata'!O156,2)</f>
        <v>Vä</v>
      </c>
      <c r="M156" s="28">
        <v>1</v>
      </c>
      <c r="N156" s="26" t="e">
        <f>ROUND('4. Inköpsdata'!K156,2)</f>
        <v>#VALUE!</v>
      </c>
      <c r="O156" s="209"/>
      <c r="P156" s="22"/>
      <c r="Q156" s="35" t="str">
        <f>'4. Inköpsdata'!H156</f>
        <v>SEK</v>
      </c>
      <c r="R156" s="22"/>
      <c r="S156" s="22"/>
      <c r="T156" s="22"/>
      <c r="U156" s="22"/>
      <c r="V156" s="29" t="str">
        <f>'4. Inköpsdata'!E156</f>
        <v>ST</v>
      </c>
      <c r="W156" s="29" t="s">
        <v>182</v>
      </c>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row>
    <row r="157" spans="1:48" ht="15" x14ac:dyDescent="0.25">
      <c r="A157" s="21">
        <v>153</v>
      </c>
      <c r="B157" s="21" t="str">
        <f>'APH Kategorichef'!H157</f>
        <v>Välj…</v>
      </c>
      <c r="C157" s="21" t="str">
        <f>'APH Kategorichef'!J157</f>
        <v>Välj…</v>
      </c>
      <c r="D157" s="28">
        <v>1</v>
      </c>
      <c r="E157" s="46" t="str">
        <f>TRIM('APH Kategorichef'!D157)</f>
        <v/>
      </c>
      <c r="F157" s="31" t="str">
        <f>TRIM('APH Kategorichef'!P157)</f>
        <v/>
      </c>
      <c r="G157" s="28" t="s">
        <v>189</v>
      </c>
      <c r="H157" s="25" t="str">
        <f>'APH Kategorichef'!E157</f>
        <v/>
      </c>
      <c r="I157" s="29" t="str">
        <f>TRIM('4. Inköpsdata'!D157)</f>
        <v/>
      </c>
      <c r="J157" s="22"/>
      <c r="K157" s="22"/>
      <c r="L157" s="29" t="str">
        <f>LEFT('4. Inköpsdata'!O157,2)</f>
        <v>Vä</v>
      </c>
      <c r="M157" s="28">
        <v>1</v>
      </c>
      <c r="N157" s="26" t="e">
        <f>ROUND('4. Inköpsdata'!K157,2)</f>
        <v>#VALUE!</v>
      </c>
      <c r="O157" s="209"/>
      <c r="P157" s="22"/>
      <c r="Q157" s="35" t="str">
        <f>'4. Inköpsdata'!H157</f>
        <v>SEK</v>
      </c>
      <c r="R157" s="22"/>
      <c r="S157" s="22"/>
      <c r="T157" s="22"/>
      <c r="U157" s="22"/>
      <c r="V157" s="29" t="str">
        <f>'4. Inköpsdata'!E157</f>
        <v>ST</v>
      </c>
      <c r="W157" s="29" t="s">
        <v>182</v>
      </c>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row>
    <row r="158" spans="1:48" ht="15" x14ac:dyDescent="0.25">
      <c r="A158" s="21">
        <v>154</v>
      </c>
      <c r="B158" s="21" t="str">
        <f>'APH Kategorichef'!H158</f>
        <v>Välj…</v>
      </c>
      <c r="C158" s="21" t="str">
        <f>'APH Kategorichef'!J158</f>
        <v>Välj…</v>
      </c>
      <c r="D158" s="28">
        <v>1</v>
      </c>
      <c r="E158" s="46" t="str">
        <f>TRIM('APH Kategorichef'!D158)</f>
        <v/>
      </c>
      <c r="F158" s="31" t="str">
        <f>TRIM('APH Kategorichef'!P158)</f>
        <v/>
      </c>
      <c r="G158" s="28" t="s">
        <v>189</v>
      </c>
      <c r="H158" s="25" t="str">
        <f>'APH Kategorichef'!E158</f>
        <v/>
      </c>
      <c r="I158" s="29" t="str">
        <f>TRIM('4. Inköpsdata'!D158)</f>
        <v/>
      </c>
      <c r="J158" s="22"/>
      <c r="K158" s="22"/>
      <c r="L158" s="29" t="str">
        <f>LEFT('4. Inköpsdata'!O158,2)</f>
        <v>Vä</v>
      </c>
      <c r="M158" s="28">
        <v>1</v>
      </c>
      <c r="N158" s="26" t="e">
        <f>ROUND('4. Inköpsdata'!K158,2)</f>
        <v>#VALUE!</v>
      </c>
      <c r="O158" s="209"/>
      <c r="P158" s="22"/>
      <c r="Q158" s="35" t="str">
        <f>'4. Inköpsdata'!H158</f>
        <v>SEK</v>
      </c>
      <c r="R158" s="22"/>
      <c r="S158" s="22"/>
      <c r="T158" s="22"/>
      <c r="U158" s="22"/>
      <c r="V158" s="29" t="str">
        <f>'4. Inköpsdata'!E158</f>
        <v>ST</v>
      </c>
      <c r="W158" s="29" t="s">
        <v>182</v>
      </c>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row>
    <row r="159" spans="1:48" ht="15" x14ac:dyDescent="0.25">
      <c r="A159" s="21">
        <v>155</v>
      </c>
      <c r="B159" s="21" t="str">
        <f>'APH Kategorichef'!H159</f>
        <v>Välj…</v>
      </c>
      <c r="C159" s="21" t="str">
        <f>'APH Kategorichef'!J159</f>
        <v>Välj…</v>
      </c>
      <c r="D159" s="28">
        <v>1</v>
      </c>
      <c r="E159" s="46" t="str">
        <f>TRIM('APH Kategorichef'!D159)</f>
        <v/>
      </c>
      <c r="F159" s="31" t="str">
        <f>TRIM('APH Kategorichef'!P159)</f>
        <v/>
      </c>
      <c r="G159" s="28" t="s">
        <v>189</v>
      </c>
      <c r="H159" s="25" t="str">
        <f>'APH Kategorichef'!E159</f>
        <v/>
      </c>
      <c r="I159" s="29" t="str">
        <f>TRIM('4. Inköpsdata'!D159)</f>
        <v/>
      </c>
      <c r="J159" s="22"/>
      <c r="K159" s="22"/>
      <c r="L159" s="29" t="str">
        <f>LEFT('4. Inköpsdata'!O159,2)</f>
        <v>Vä</v>
      </c>
      <c r="M159" s="28">
        <v>1</v>
      </c>
      <c r="N159" s="26" t="e">
        <f>ROUND('4. Inköpsdata'!K159,2)</f>
        <v>#VALUE!</v>
      </c>
      <c r="O159" s="209"/>
      <c r="P159" s="22"/>
      <c r="Q159" s="35" t="str">
        <f>'4. Inköpsdata'!H159</f>
        <v>SEK</v>
      </c>
      <c r="R159" s="22"/>
      <c r="S159" s="22"/>
      <c r="T159" s="22"/>
      <c r="U159" s="22"/>
      <c r="V159" s="29" t="str">
        <f>'4. Inköpsdata'!E159</f>
        <v>ST</v>
      </c>
      <c r="W159" s="29" t="s">
        <v>182</v>
      </c>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row>
    <row r="160" spans="1:48" ht="15" x14ac:dyDescent="0.25">
      <c r="A160" s="21">
        <v>156</v>
      </c>
      <c r="B160" s="21" t="str">
        <f>'APH Kategorichef'!H160</f>
        <v>Välj…</v>
      </c>
      <c r="C160" s="21" t="str">
        <f>'APH Kategorichef'!J160</f>
        <v>Välj…</v>
      </c>
      <c r="D160" s="28">
        <v>1</v>
      </c>
      <c r="E160" s="46" t="str">
        <f>TRIM('APH Kategorichef'!D160)</f>
        <v/>
      </c>
      <c r="F160" s="31" t="str">
        <f>TRIM('APH Kategorichef'!P160)</f>
        <v/>
      </c>
      <c r="G160" s="28" t="s">
        <v>189</v>
      </c>
      <c r="H160" s="25" t="str">
        <f>'APH Kategorichef'!E160</f>
        <v/>
      </c>
      <c r="I160" s="29" t="str">
        <f>TRIM('4. Inköpsdata'!D160)</f>
        <v/>
      </c>
      <c r="J160" s="22"/>
      <c r="K160" s="22"/>
      <c r="L160" s="29" t="str">
        <f>LEFT('4. Inköpsdata'!O160,2)</f>
        <v>Vä</v>
      </c>
      <c r="M160" s="28">
        <v>1</v>
      </c>
      <c r="N160" s="26" t="e">
        <f>ROUND('4. Inköpsdata'!K160,2)</f>
        <v>#VALUE!</v>
      </c>
      <c r="O160" s="209"/>
      <c r="P160" s="22"/>
      <c r="Q160" s="35" t="str">
        <f>'4. Inköpsdata'!H160</f>
        <v>SEK</v>
      </c>
      <c r="R160" s="22"/>
      <c r="S160" s="22"/>
      <c r="T160" s="22"/>
      <c r="U160" s="22"/>
      <c r="V160" s="29" t="str">
        <f>'4. Inköpsdata'!E160</f>
        <v>ST</v>
      </c>
      <c r="W160" s="29" t="s">
        <v>182</v>
      </c>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row>
    <row r="161" spans="1:48" ht="15" x14ac:dyDescent="0.25">
      <c r="A161" s="21">
        <v>157</v>
      </c>
      <c r="B161" s="21" t="str">
        <f>'APH Kategorichef'!H161</f>
        <v>Välj…</v>
      </c>
      <c r="C161" s="21" t="str">
        <f>'APH Kategorichef'!J161</f>
        <v>Välj…</v>
      </c>
      <c r="D161" s="28">
        <v>1</v>
      </c>
      <c r="E161" s="46" t="str">
        <f>TRIM('APH Kategorichef'!D161)</f>
        <v/>
      </c>
      <c r="F161" s="31" t="str">
        <f>TRIM('APH Kategorichef'!P161)</f>
        <v/>
      </c>
      <c r="G161" s="28" t="s">
        <v>189</v>
      </c>
      <c r="H161" s="25" t="str">
        <f>'APH Kategorichef'!E161</f>
        <v/>
      </c>
      <c r="I161" s="29" t="str">
        <f>TRIM('4. Inköpsdata'!D161)</f>
        <v/>
      </c>
      <c r="J161" s="22"/>
      <c r="K161" s="22"/>
      <c r="L161" s="29" t="str">
        <f>LEFT('4. Inköpsdata'!O161,2)</f>
        <v>Vä</v>
      </c>
      <c r="M161" s="28">
        <v>1</v>
      </c>
      <c r="N161" s="26" t="e">
        <f>ROUND('4. Inköpsdata'!K161,2)</f>
        <v>#VALUE!</v>
      </c>
      <c r="O161" s="209"/>
      <c r="P161" s="22"/>
      <c r="Q161" s="35" t="str">
        <f>'4. Inköpsdata'!H161</f>
        <v>SEK</v>
      </c>
      <c r="R161" s="22"/>
      <c r="S161" s="22"/>
      <c r="T161" s="22"/>
      <c r="U161" s="22"/>
      <c r="V161" s="29" t="str">
        <f>'4. Inköpsdata'!E161</f>
        <v>ST</v>
      </c>
      <c r="W161" s="29" t="s">
        <v>182</v>
      </c>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row>
    <row r="162" spans="1:48" ht="15" x14ac:dyDescent="0.25">
      <c r="A162" s="21">
        <v>158</v>
      </c>
      <c r="B162" s="21" t="str">
        <f>'APH Kategorichef'!H162</f>
        <v>Välj…</v>
      </c>
      <c r="C162" s="21" t="str">
        <f>'APH Kategorichef'!J162</f>
        <v>Välj…</v>
      </c>
      <c r="D162" s="28">
        <v>1</v>
      </c>
      <c r="E162" s="46" t="str">
        <f>TRIM('APH Kategorichef'!D162)</f>
        <v/>
      </c>
      <c r="F162" s="31" t="str">
        <f>TRIM('APH Kategorichef'!P162)</f>
        <v/>
      </c>
      <c r="G162" s="28" t="s">
        <v>189</v>
      </c>
      <c r="H162" s="25" t="str">
        <f>'APH Kategorichef'!E162</f>
        <v/>
      </c>
      <c r="I162" s="29" t="str">
        <f>TRIM('4. Inköpsdata'!D162)</f>
        <v/>
      </c>
      <c r="J162" s="22"/>
      <c r="K162" s="22"/>
      <c r="L162" s="29" t="str">
        <f>LEFT('4. Inköpsdata'!O162,2)</f>
        <v>Vä</v>
      </c>
      <c r="M162" s="28">
        <v>1</v>
      </c>
      <c r="N162" s="26" t="e">
        <f>ROUND('4. Inköpsdata'!K162,2)</f>
        <v>#VALUE!</v>
      </c>
      <c r="O162" s="209"/>
      <c r="P162" s="22"/>
      <c r="Q162" s="35" t="str">
        <f>'4. Inköpsdata'!H162</f>
        <v>SEK</v>
      </c>
      <c r="R162" s="22"/>
      <c r="S162" s="22"/>
      <c r="T162" s="22"/>
      <c r="U162" s="22"/>
      <c r="V162" s="29" t="str">
        <f>'4. Inköpsdata'!E162</f>
        <v>ST</v>
      </c>
      <c r="W162" s="29" t="s">
        <v>182</v>
      </c>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row>
    <row r="163" spans="1:48" ht="15" x14ac:dyDescent="0.25">
      <c r="A163" s="21">
        <v>159</v>
      </c>
      <c r="B163" s="21" t="str">
        <f>'APH Kategorichef'!H163</f>
        <v>Välj…</v>
      </c>
      <c r="C163" s="21" t="str">
        <f>'APH Kategorichef'!J163</f>
        <v>Välj…</v>
      </c>
      <c r="D163" s="28">
        <v>1</v>
      </c>
      <c r="E163" s="46" t="str">
        <f>TRIM('APH Kategorichef'!D163)</f>
        <v/>
      </c>
      <c r="F163" s="31" t="str">
        <f>TRIM('APH Kategorichef'!P163)</f>
        <v/>
      </c>
      <c r="G163" s="28" t="s">
        <v>189</v>
      </c>
      <c r="H163" s="25" t="str">
        <f>'APH Kategorichef'!E163</f>
        <v/>
      </c>
      <c r="I163" s="29" t="str">
        <f>TRIM('4. Inköpsdata'!D163)</f>
        <v/>
      </c>
      <c r="J163" s="22"/>
      <c r="K163" s="22"/>
      <c r="L163" s="29" t="str">
        <f>LEFT('4. Inköpsdata'!O163,2)</f>
        <v>Vä</v>
      </c>
      <c r="M163" s="28">
        <v>1</v>
      </c>
      <c r="N163" s="26" t="e">
        <f>ROUND('4. Inköpsdata'!K163,2)</f>
        <v>#VALUE!</v>
      </c>
      <c r="O163" s="209"/>
      <c r="P163" s="22"/>
      <c r="Q163" s="35" t="str">
        <f>'4. Inköpsdata'!H163</f>
        <v>SEK</v>
      </c>
      <c r="R163" s="22"/>
      <c r="S163" s="22"/>
      <c r="T163" s="22"/>
      <c r="U163" s="22"/>
      <c r="V163" s="29" t="str">
        <f>'4. Inköpsdata'!E163</f>
        <v>ST</v>
      </c>
      <c r="W163" s="29" t="s">
        <v>182</v>
      </c>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row>
    <row r="164" spans="1:48" ht="15" x14ac:dyDescent="0.25">
      <c r="A164" s="21">
        <v>160</v>
      </c>
      <c r="B164" s="21" t="str">
        <f>'APH Kategorichef'!H164</f>
        <v>Välj…</v>
      </c>
      <c r="C164" s="21" t="str">
        <f>'APH Kategorichef'!J164</f>
        <v>Välj…</v>
      </c>
      <c r="D164" s="28">
        <v>1</v>
      </c>
      <c r="E164" s="46" t="str">
        <f>TRIM('APH Kategorichef'!D164)</f>
        <v/>
      </c>
      <c r="F164" s="31" t="str">
        <f>TRIM('APH Kategorichef'!P164)</f>
        <v/>
      </c>
      <c r="G164" s="28" t="s">
        <v>189</v>
      </c>
      <c r="H164" s="25" t="str">
        <f>'APH Kategorichef'!E164</f>
        <v/>
      </c>
      <c r="I164" s="29" t="str">
        <f>TRIM('4. Inköpsdata'!D164)</f>
        <v/>
      </c>
      <c r="J164" s="22"/>
      <c r="K164" s="22"/>
      <c r="L164" s="29" t="str">
        <f>LEFT('4. Inköpsdata'!O164,2)</f>
        <v>Vä</v>
      </c>
      <c r="M164" s="28">
        <v>1</v>
      </c>
      <c r="N164" s="26" t="e">
        <f>ROUND('4. Inköpsdata'!K164,2)</f>
        <v>#VALUE!</v>
      </c>
      <c r="O164" s="209"/>
      <c r="P164" s="22"/>
      <c r="Q164" s="35" t="str">
        <f>'4. Inköpsdata'!H164</f>
        <v>SEK</v>
      </c>
      <c r="R164" s="22"/>
      <c r="S164" s="22"/>
      <c r="T164" s="22"/>
      <c r="U164" s="22"/>
      <c r="V164" s="29" t="str">
        <f>'4. Inköpsdata'!E164</f>
        <v>ST</v>
      </c>
      <c r="W164" s="29" t="s">
        <v>182</v>
      </c>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row>
    <row r="165" spans="1:48" ht="15" x14ac:dyDescent="0.25">
      <c r="A165" s="21">
        <v>161</v>
      </c>
      <c r="B165" s="21" t="str">
        <f>'APH Kategorichef'!H165</f>
        <v>Välj…</v>
      </c>
      <c r="C165" s="21" t="str">
        <f>'APH Kategorichef'!J165</f>
        <v>Välj…</v>
      </c>
      <c r="D165" s="28">
        <v>1</v>
      </c>
      <c r="E165" s="46" t="str">
        <f>TRIM('APH Kategorichef'!D165)</f>
        <v/>
      </c>
      <c r="F165" s="31" t="str">
        <f>TRIM('APH Kategorichef'!P165)</f>
        <v/>
      </c>
      <c r="G165" s="28" t="s">
        <v>189</v>
      </c>
      <c r="H165" s="25" t="str">
        <f>'APH Kategorichef'!E165</f>
        <v/>
      </c>
      <c r="I165" s="29" t="str">
        <f>TRIM('4. Inköpsdata'!D165)</f>
        <v/>
      </c>
      <c r="J165" s="22"/>
      <c r="K165" s="22"/>
      <c r="L165" s="29" t="str">
        <f>LEFT('4. Inköpsdata'!O165,2)</f>
        <v>Vä</v>
      </c>
      <c r="M165" s="28">
        <v>1</v>
      </c>
      <c r="N165" s="26" t="e">
        <f>ROUND('4. Inköpsdata'!K165,2)</f>
        <v>#VALUE!</v>
      </c>
      <c r="O165" s="209"/>
      <c r="P165" s="22"/>
      <c r="Q165" s="35" t="str">
        <f>'4. Inköpsdata'!H165</f>
        <v>SEK</v>
      </c>
      <c r="R165" s="22"/>
      <c r="S165" s="22"/>
      <c r="T165" s="22"/>
      <c r="U165" s="22"/>
      <c r="V165" s="29" t="str">
        <f>'4. Inköpsdata'!E165</f>
        <v>ST</v>
      </c>
      <c r="W165" s="29" t="s">
        <v>182</v>
      </c>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row>
    <row r="166" spans="1:48" ht="15" x14ac:dyDescent="0.25">
      <c r="A166" s="21">
        <v>162</v>
      </c>
      <c r="B166" s="21" t="str">
        <f>'APH Kategorichef'!H166</f>
        <v>Välj…</v>
      </c>
      <c r="C166" s="21" t="str">
        <f>'APH Kategorichef'!J166</f>
        <v>Välj…</v>
      </c>
      <c r="D166" s="28">
        <v>1</v>
      </c>
      <c r="E166" s="46" t="str">
        <f>TRIM('APH Kategorichef'!D166)</f>
        <v/>
      </c>
      <c r="F166" s="31" t="str">
        <f>TRIM('APH Kategorichef'!P166)</f>
        <v/>
      </c>
      <c r="G166" s="28" t="s">
        <v>189</v>
      </c>
      <c r="H166" s="25" t="str">
        <f>'APH Kategorichef'!E166</f>
        <v/>
      </c>
      <c r="I166" s="29" t="str">
        <f>TRIM('4. Inköpsdata'!D166)</f>
        <v/>
      </c>
      <c r="J166" s="22"/>
      <c r="K166" s="22"/>
      <c r="L166" s="29" t="str">
        <f>LEFT('4. Inköpsdata'!O166,2)</f>
        <v>Vä</v>
      </c>
      <c r="M166" s="28">
        <v>1</v>
      </c>
      <c r="N166" s="26" t="e">
        <f>ROUND('4. Inköpsdata'!K166,2)</f>
        <v>#VALUE!</v>
      </c>
      <c r="O166" s="209"/>
      <c r="P166" s="22"/>
      <c r="Q166" s="35" t="str">
        <f>'4. Inköpsdata'!H166</f>
        <v>SEK</v>
      </c>
      <c r="R166" s="22"/>
      <c r="S166" s="22"/>
      <c r="T166" s="22"/>
      <c r="U166" s="22"/>
      <c r="V166" s="29" t="str">
        <f>'4. Inköpsdata'!E166</f>
        <v>ST</v>
      </c>
      <c r="W166" s="29" t="s">
        <v>182</v>
      </c>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row>
    <row r="167" spans="1:48" ht="15" x14ac:dyDescent="0.25">
      <c r="A167" s="21">
        <v>163</v>
      </c>
      <c r="B167" s="21" t="str">
        <f>'APH Kategorichef'!H167</f>
        <v>Välj…</v>
      </c>
      <c r="C167" s="21" t="str">
        <f>'APH Kategorichef'!J167</f>
        <v>Välj…</v>
      </c>
      <c r="D167" s="28">
        <v>1</v>
      </c>
      <c r="E167" s="46" t="str">
        <f>TRIM('APH Kategorichef'!D167)</f>
        <v/>
      </c>
      <c r="F167" s="31" t="str">
        <f>TRIM('APH Kategorichef'!P167)</f>
        <v/>
      </c>
      <c r="G167" s="28" t="s">
        <v>189</v>
      </c>
      <c r="H167" s="25" t="str">
        <f>'APH Kategorichef'!E167</f>
        <v/>
      </c>
      <c r="I167" s="29" t="str">
        <f>TRIM('4. Inköpsdata'!D167)</f>
        <v/>
      </c>
      <c r="J167" s="22"/>
      <c r="K167" s="22"/>
      <c r="L167" s="29" t="str">
        <f>LEFT('4. Inköpsdata'!O167,2)</f>
        <v>Vä</v>
      </c>
      <c r="M167" s="28">
        <v>1</v>
      </c>
      <c r="N167" s="26" t="e">
        <f>ROUND('4. Inköpsdata'!K167,2)</f>
        <v>#VALUE!</v>
      </c>
      <c r="O167" s="209"/>
      <c r="P167" s="22"/>
      <c r="Q167" s="35" t="str">
        <f>'4. Inköpsdata'!H167</f>
        <v>SEK</v>
      </c>
      <c r="R167" s="22"/>
      <c r="S167" s="22"/>
      <c r="T167" s="22"/>
      <c r="U167" s="22"/>
      <c r="V167" s="29" t="str">
        <f>'4. Inköpsdata'!E167</f>
        <v>ST</v>
      </c>
      <c r="W167" s="29" t="s">
        <v>182</v>
      </c>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row>
    <row r="168" spans="1:48" ht="15" x14ac:dyDescent="0.25">
      <c r="A168" s="21">
        <v>164</v>
      </c>
      <c r="B168" s="21" t="str">
        <f>'APH Kategorichef'!H168</f>
        <v>Välj…</v>
      </c>
      <c r="C168" s="21" t="str">
        <f>'APH Kategorichef'!J168</f>
        <v>Välj…</v>
      </c>
      <c r="D168" s="28">
        <v>1</v>
      </c>
      <c r="E168" s="46" t="str">
        <f>TRIM('APH Kategorichef'!D168)</f>
        <v/>
      </c>
      <c r="F168" s="31" t="str">
        <f>TRIM('APH Kategorichef'!P168)</f>
        <v/>
      </c>
      <c r="G168" s="28" t="s">
        <v>189</v>
      </c>
      <c r="H168" s="25" t="str">
        <f>'APH Kategorichef'!E168</f>
        <v/>
      </c>
      <c r="I168" s="29" t="str">
        <f>TRIM('4. Inköpsdata'!D168)</f>
        <v/>
      </c>
      <c r="J168" s="22"/>
      <c r="K168" s="22"/>
      <c r="L168" s="29" t="str">
        <f>LEFT('4. Inköpsdata'!O168,2)</f>
        <v>Vä</v>
      </c>
      <c r="M168" s="28">
        <v>1</v>
      </c>
      <c r="N168" s="26" t="e">
        <f>ROUND('4. Inköpsdata'!K168,2)</f>
        <v>#VALUE!</v>
      </c>
      <c r="O168" s="209"/>
      <c r="P168" s="22"/>
      <c r="Q168" s="35" t="str">
        <f>'4. Inköpsdata'!H168</f>
        <v>SEK</v>
      </c>
      <c r="R168" s="22"/>
      <c r="S168" s="22"/>
      <c r="T168" s="22"/>
      <c r="U168" s="22"/>
      <c r="V168" s="29" t="str">
        <f>'4. Inköpsdata'!E168</f>
        <v>ST</v>
      </c>
      <c r="W168" s="29" t="s">
        <v>182</v>
      </c>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row>
    <row r="169" spans="1:48" ht="15" x14ac:dyDescent="0.25">
      <c r="A169" s="21">
        <v>165</v>
      </c>
      <c r="B169" s="21" t="str">
        <f>'APH Kategorichef'!H169</f>
        <v>Välj…</v>
      </c>
      <c r="C169" s="21" t="str">
        <f>'APH Kategorichef'!J169</f>
        <v>Välj…</v>
      </c>
      <c r="D169" s="28">
        <v>1</v>
      </c>
      <c r="E169" s="46" t="str">
        <f>TRIM('APH Kategorichef'!D169)</f>
        <v/>
      </c>
      <c r="F169" s="31" t="str">
        <f>TRIM('APH Kategorichef'!P169)</f>
        <v/>
      </c>
      <c r="G169" s="28" t="s">
        <v>189</v>
      </c>
      <c r="H169" s="25" t="str">
        <f>'APH Kategorichef'!E169</f>
        <v/>
      </c>
      <c r="I169" s="29" t="str">
        <f>TRIM('4. Inköpsdata'!D169)</f>
        <v/>
      </c>
      <c r="J169" s="22"/>
      <c r="K169" s="22"/>
      <c r="L169" s="29" t="str">
        <f>LEFT('4. Inköpsdata'!O169,2)</f>
        <v>Vä</v>
      </c>
      <c r="M169" s="28">
        <v>1</v>
      </c>
      <c r="N169" s="26" t="e">
        <f>ROUND('4. Inköpsdata'!K169,2)</f>
        <v>#VALUE!</v>
      </c>
      <c r="O169" s="209"/>
      <c r="P169" s="22"/>
      <c r="Q169" s="35" t="str">
        <f>'4. Inköpsdata'!H169</f>
        <v>SEK</v>
      </c>
      <c r="R169" s="22"/>
      <c r="S169" s="22"/>
      <c r="T169" s="22"/>
      <c r="U169" s="22"/>
      <c r="V169" s="29" t="str">
        <f>'4. Inköpsdata'!E169</f>
        <v>ST</v>
      </c>
      <c r="W169" s="29" t="s">
        <v>182</v>
      </c>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row>
    <row r="170" spans="1:48" ht="15" x14ac:dyDescent="0.25">
      <c r="A170" s="21">
        <v>166</v>
      </c>
      <c r="B170" s="21" t="str">
        <f>'APH Kategorichef'!H170</f>
        <v>Välj…</v>
      </c>
      <c r="C170" s="21" t="str">
        <f>'APH Kategorichef'!J170</f>
        <v>Välj…</v>
      </c>
      <c r="D170" s="28">
        <v>1</v>
      </c>
      <c r="E170" s="46" t="str">
        <f>TRIM('APH Kategorichef'!D170)</f>
        <v/>
      </c>
      <c r="F170" s="31" t="str">
        <f>TRIM('APH Kategorichef'!P170)</f>
        <v/>
      </c>
      <c r="G170" s="28" t="s">
        <v>189</v>
      </c>
      <c r="H170" s="25" t="str">
        <f>'APH Kategorichef'!E170</f>
        <v/>
      </c>
      <c r="I170" s="29" t="str">
        <f>TRIM('4. Inköpsdata'!D170)</f>
        <v/>
      </c>
      <c r="J170" s="22"/>
      <c r="K170" s="22"/>
      <c r="L170" s="29" t="str">
        <f>LEFT('4. Inköpsdata'!O170,2)</f>
        <v>Vä</v>
      </c>
      <c r="M170" s="28">
        <v>1</v>
      </c>
      <c r="N170" s="26" t="e">
        <f>ROUND('4. Inköpsdata'!K170,2)</f>
        <v>#VALUE!</v>
      </c>
      <c r="O170" s="209"/>
      <c r="P170" s="22"/>
      <c r="Q170" s="35" t="str">
        <f>'4. Inköpsdata'!H170</f>
        <v>SEK</v>
      </c>
      <c r="R170" s="22"/>
      <c r="S170" s="22"/>
      <c r="T170" s="22"/>
      <c r="U170" s="22"/>
      <c r="V170" s="29" t="str">
        <f>'4. Inköpsdata'!E170</f>
        <v>ST</v>
      </c>
      <c r="W170" s="29" t="s">
        <v>182</v>
      </c>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row>
    <row r="171" spans="1:48" ht="15" x14ac:dyDescent="0.25">
      <c r="A171" s="21">
        <v>167</v>
      </c>
      <c r="B171" s="21" t="str">
        <f>'APH Kategorichef'!H171</f>
        <v>Välj…</v>
      </c>
      <c r="C171" s="21" t="str">
        <f>'APH Kategorichef'!J171</f>
        <v>Välj…</v>
      </c>
      <c r="D171" s="28">
        <v>1</v>
      </c>
      <c r="E171" s="46" t="str">
        <f>TRIM('APH Kategorichef'!D171)</f>
        <v/>
      </c>
      <c r="F171" s="31" t="str">
        <f>TRIM('APH Kategorichef'!P171)</f>
        <v/>
      </c>
      <c r="G171" s="28" t="s">
        <v>189</v>
      </c>
      <c r="H171" s="25" t="str">
        <f>'APH Kategorichef'!E171</f>
        <v/>
      </c>
      <c r="I171" s="29" t="str">
        <f>TRIM('4. Inköpsdata'!D171)</f>
        <v/>
      </c>
      <c r="J171" s="22"/>
      <c r="K171" s="22"/>
      <c r="L171" s="29" t="str">
        <f>LEFT('4. Inköpsdata'!O171,2)</f>
        <v>Vä</v>
      </c>
      <c r="M171" s="28">
        <v>1</v>
      </c>
      <c r="N171" s="26" t="e">
        <f>ROUND('4. Inköpsdata'!K171,2)</f>
        <v>#VALUE!</v>
      </c>
      <c r="O171" s="209"/>
      <c r="P171" s="22"/>
      <c r="Q171" s="35" t="str">
        <f>'4. Inköpsdata'!H171</f>
        <v>SEK</v>
      </c>
      <c r="R171" s="22"/>
      <c r="S171" s="22"/>
      <c r="T171" s="22"/>
      <c r="U171" s="22"/>
      <c r="V171" s="29" t="str">
        <f>'4. Inköpsdata'!E171</f>
        <v>ST</v>
      </c>
      <c r="W171" s="29" t="s">
        <v>182</v>
      </c>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row>
    <row r="172" spans="1:48" ht="15" x14ac:dyDescent="0.25">
      <c r="A172" s="21">
        <v>168</v>
      </c>
      <c r="B172" s="21" t="str">
        <f>'APH Kategorichef'!H172</f>
        <v>Välj…</v>
      </c>
      <c r="C172" s="21" t="str">
        <f>'APH Kategorichef'!J172</f>
        <v>Välj…</v>
      </c>
      <c r="D172" s="28">
        <v>1</v>
      </c>
      <c r="E172" s="46" t="str">
        <f>TRIM('APH Kategorichef'!D172)</f>
        <v/>
      </c>
      <c r="F172" s="31" t="str">
        <f>TRIM('APH Kategorichef'!P172)</f>
        <v/>
      </c>
      <c r="G172" s="28" t="s">
        <v>189</v>
      </c>
      <c r="H172" s="25" t="str">
        <f>'APH Kategorichef'!E172</f>
        <v/>
      </c>
      <c r="I172" s="29" t="str">
        <f>TRIM('4. Inköpsdata'!D172)</f>
        <v/>
      </c>
      <c r="J172" s="22"/>
      <c r="K172" s="22"/>
      <c r="L172" s="29" t="str">
        <f>LEFT('4. Inköpsdata'!O172,2)</f>
        <v>Vä</v>
      </c>
      <c r="M172" s="28">
        <v>1</v>
      </c>
      <c r="N172" s="26" t="e">
        <f>ROUND('4. Inköpsdata'!K172,2)</f>
        <v>#VALUE!</v>
      </c>
      <c r="O172" s="209"/>
      <c r="P172" s="22"/>
      <c r="Q172" s="35" t="str">
        <f>'4. Inköpsdata'!H172</f>
        <v>SEK</v>
      </c>
      <c r="R172" s="22"/>
      <c r="S172" s="22"/>
      <c r="T172" s="22"/>
      <c r="U172" s="22"/>
      <c r="V172" s="29" t="str">
        <f>'4. Inköpsdata'!E172</f>
        <v>ST</v>
      </c>
      <c r="W172" s="29" t="s">
        <v>182</v>
      </c>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row>
    <row r="173" spans="1:48" ht="15" x14ac:dyDescent="0.25">
      <c r="A173" s="21">
        <v>169</v>
      </c>
      <c r="B173" s="21" t="str">
        <f>'APH Kategorichef'!H173</f>
        <v>Välj…</v>
      </c>
      <c r="C173" s="21" t="str">
        <f>'APH Kategorichef'!J173</f>
        <v>Välj…</v>
      </c>
      <c r="D173" s="28">
        <v>1</v>
      </c>
      <c r="E173" s="46" t="str">
        <f>TRIM('APH Kategorichef'!D173)</f>
        <v/>
      </c>
      <c r="F173" s="31" t="str">
        <f>TRIM('APH Kategorichef'!P173)</f>
        <v/>
      </c>
      <c r="G173" s="28" t="s">
        <v>189</v>
      </c>
      <c r="H173" s="25" t="str">
        <f>'APH Kategorichef'!E173</f>
        <v/>
      </c>
      <c r="I173" s="29" t="str">
        <f>TRIM('4. Inköpsdata'!D173)</f>
        <v/>
      </c>
      <c r="J173" s="22"/>
      <c r="K173" s="22"/>
      <c r="L173" s="29" t="str">
        <f>LEFT('4. Inköpsdata'!O173,2)</f>
        <v>Vä</v>
      </c>
      <c r="M173" s="28">
        <v>1</v>
      </c>
      <c r="N173" s="26" t="e">
        <f>ROUND('4. Inköpsdata'!K173,2)</f>
        <v>#VALUE!</v>
      </c>
      <c r="O173" s="209"/>
      <c r="P173" s="22"/>
      <c r="Q173" s="35" t="str">
        <f>'4. Inköpsdata'!H173</f>
        <v>SEK</v>
      </c>
      <c r="R173" s="22"/>
      <c r="S173" s="22"/>
      <c r="T173" s="22"/>
      <c r="U173" s="22"/>
      <c r="V173" s="29" t="str">
        <f>'4. Inköpsdata'!E173</f>
        <v>ST</v>
      </c>
      <c r="W173" s="29" t="s">
        <v>182</v>
      </c>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row>
    <row r="174" spans="1:48" ht="15" x14ac:dyDescent="0.25">
      <c r="A174" s="21">
        <v>170</v>
      </c>
      <c r="B174" s="21" t="str">
        <f>'APH Kategorichef'!H174</f>
        <v>Välj…</v>
      </c>
      <c r="C174" s="21" t="str">
        <f>'APH Kategorichef'!J174</f>
        <v>Välj…</v>
      </c>
      <c r="D174" s="28">
        <v>1</v>
      </c>
      <c r="E174" s="46" t="str">
        <f>TRIM('APH Kategorichef'!D174)</f>
        <v/>
      </c>
      <c r="F174" s="31" t="str">
        <f>TRIM('APH Kategorichef'!P174)</f>
        <v/>
      </c>
      <c r="G174" s="28" t="s">
        <v>189</v>
      </c>
      <c r="H174" s="25" t="str">
        <f>'APH Kategorichef'!E174</f>
        <v/>
      </c>
      <c r="I174" s="29" t="str">
        <f>TRIM('4. Inköpsdata'!D174)</f>
        <v/>
      </c>
      <c r="J174" s="22"/>
      <c r="K174" s="22"/>
      <c r="L174" s="29" t="str">
        <f>LEFT('4. Inköpsdata'!O174,2)</f>
        <v>Vä</v>
      </c>
      <c r="M174" s="28">
        <v>1</v>
      </c>
      <c r="N174" s="26" t="e">
        <f>ROUND('4. Inköpsdata'!K174,2)</f>
        <v>#VALUE!</v>
      </c>
      <c r="O174" s="209"/>
      <c r="P174" s="22"/>
      <c r="Q174" s="35" t="str">
        <f>'4. Inköpsdata'!H174</f>
        <v>SEK</v>
      </c>
      <c r="R174" s="22"/>
      <c r="S174" s="22"/>
      <c r="T174" s="22"/>
      <c r="U174" s="22"/>
      <c r="V174" s="29" t="str">
        <f>'4. Inköpsdata'!E174</f>
        <v>ST</v>
      </c>
      <c r="W174" s="29" t="s">
        <v>182</v>
      </c>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row>
    <row r="175" spans="1:48" ht="15" x14ac:dyDescent="0.25">
      <c r="A175" s="21">
        <v>171</v>
      </c>
      <c r="B175" s="21" t="str">
        <f>'APH Kategorichef'!H175</f>
        <v>Välj…</v>
      </c>
      <c r="C175" s="21" t="str">
        <f>'APH Kategorichef'!J175</f>
        <v>Välj…</v>
      </c>
      <c r="D175" s="28">
        <v>1</v>
      </c>
      <c r="E175" s="46" t="str">
        <f>TRIM('APH Kategorichef'!D175)</f>
        <v/>
      </c>
      <c r="F175" s="31" t="str">
        <f>TRIM('APH Kategorichef'!P175)</f>
        <v/>
      </c>
      <c r="G175" s="28" t="s">
        <v>189</v>
      </c>
      <c r="H175" s="25" t="str">
        <f>'APH Kategorichef'!E175</f>
        <v/>
      </c>
      <c r="I175" s="29" t="str">
        <f>TRIM('4. Inköpsdata'!D175)</f>
        <v/>
      </c>
      <c r="J175" s="22"/>
      <c r="K175" s="22"/>
      <c r="L175" s="29" t="str">
        <f>LEFT('4. Inköpsdata'!O175,2)</f>
        <v>Vä</v>
      </c>
      <c r="M175" s="28">
        <v>1</v>
      </c>
      <c r="N175" s="26" t="e">
        <f>ROUND('4. Inköpsdata'!K175,2)</f>
        <v>#VALUE!</v>
      </c>
      <c r="O175" s="209"/>
      <c r="P175" s="22"/>
      <c r="Q175" s="35" t="str">
        <f>'4. Inköpsdata'!H175</f>
        <v>SEK</v>
      </c>
      <c r="R175" s="22"/>
      <c r="S175" s="22"/>
      <c r="T175" s="22"/>
      <c r="U175" s="22"/>
      <c r="V175" s="29" t="str">
        <f>'4. Inköpsdata'!E175</f>
        <v>ST</v>
      </c>
      <c r="W175" s="29" t="s">
        <v>182</v>
      </c>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row>
    <row r="176" spans="1:48" ht="15" x14ac:dyDescent="0.25">
      <c r="A176" s="21">
        <v>172</v>
      </c>
      <c r="B176" s="21" t="str">
        <f>'APH Kategorichef'!H176</f>
        <v>Välj…</v>
      </c>
      <c r="C176" s="21" t="str">
        <f>'APH Kategorichef'!J176</f>
        <v>Välj…</v>
      </c>
      <c r="D176" s="28">
        <v>1</v>
      </c>
      <c r="E176" s="46" t="str">
        <f>TRIM('APH Kategorichef'!D176)</f>
        <v/>
      </c>
      <c r="F176" s="31" t="str">
        <f>TRIM('APH Kategorichef'!P176)</f>
        <v/>
      </c>
      <c r="G176" s="28" t="s">
        <v>189</v>
      </c>
      <c r="H176" s="25" t="str">
        <f>'APH Kategorichef'!E176</f>
        <v/>
      </c>
      <c r="I176" s="29" t="str">
        <f>TRIM('4. Inköpsdata'!D176)</f>
        <v/>
      </c>
      <c r="J176" s="22"/>
      <c r="K176" s="22"/>
      <c r="L176" s="29" t="str">
        <f>LEFT('4. Inköpsdata'!O176,2)</f>
        <v>Vä</v>
      </c>
      <c r="M176" s="28">
        <v>1</v>
      </c>
      <c r="N176" s="26" t="e">
        <f>ROUND('4. Inköpsdata'!K176,2)</f>
        <v>#VALUE!</v>
      </c>
      <c r="O176" s="209"/>
      <c r="P176" s="22"/>
      <c r="Q176" s="35" t="str">
        <f>'4. Inköpsdata'!H176</f>
        <v>SEK</v>
      </c>
      <c r="R176" s="22"/>
      <c r="S176" s="22"/>
      <c r="T176" s="22"/>
      <c r="U176" s="22"/>
      <c r="V176" s="29" t="str">
        <f>'4. Inköpsdata'!E176</f>
        <v>ST</v>
      </c>
      <c r="W176" s="29" t="s">
        <v>182</v>
      </c>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row>
    <row r="177" spans="1:48" ht="15" x14ac:dyDescent="0.25">
      <c r="A177" s="21">
        <v>173</v>
      </c>
      <c r="B177" s="21" t="str">
        <f>'APH Kategorichef'!H177</f>
        <v>Välj…</v>
      </c>
      <c r="C177" s="21" t="str">
        <f>'APH Kategorichef'!J177</f>
        <v>Välj…</v>
      </c>
      <c r="D177" s="28">
        <v>1</v>
      </c>
      <c r="E177" s="46" t="str">
        <f>TRIM('APH Kategorichef'!D177)</f>
        <v/>
      </c>
      <c r="F177" s="31" t="str">
        <f>TRIM('APH Kategorichef'!P177)</f>
        <v/>
      </c>
      <c r="G177" s="28" t="s">
        <v>189</v>
      </c>
      <c r="H177" s="25" t="str">
        <f>'APH Kategorichef'!E177</f>
        <v/>
      </c>
      <c r="I177" s="29" t="str">
        <f>TRIM('4. Inköpsdata'!D177)</f>
        <v/>
      </c>
      <c r="J177" s="22"/>
      <c r="K177" s="22"/>
      <c r="L177" s="29" t="str">
        <f>LEFT('4. Inköpsdata'!O177,2)</f>
        <v>Vä</v>
      </c>
      <c r="M177" s="28">
        <v>1</v>
      </c>
      <c r="N177" s="26" t="e">
        <f>ROUND('4. Inköpsdata'!K177,2)</f>
        <v>#VALUE!</v>
      </c>
      <c r="O177" s="209"/>
      <c r="P177" s="22"/>
      <c r="Q177" s="35" t="str">
        <f>'4. Inköpsdata'!H177</f>
        <v>SEK</v>
      </c>
      <c r="R177" s="22"/>
      <c r="S177" s="22"/>
      <c r="T177" s="22"/>
      <c r="U177" s="22"/>
      <c r="V177" s="29" t="str">
        <f>'4. Inköpsdata'!E177</f>
        <v>ST</v>
      </c>
      <c r="W177" s="29" t="s">
        <v>182</v>
      </c>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row>
    <row r="178" spans="1:48" ht="15" x14ac:dyDescent="0.25">
      <c r="A178" s="21">
        <v>174</v>
      </c>
      <c r="B178" s="21" t="str">
        <f>'APH Kategorichef'!H178</f>
        <v>Välj…</v>
      </c>
      <c r="C178" s="21" t="str">
        <f>'APH Kategorichef'!J178</f>
        <v>Välj…</v>
      </c>
      <c r="D178" s="28">
        <v>1</v>
      </c>
      <c r="E178" s="46" t="str">
        <f>TRIM('APH Kategorichef'!D178)</f>
        <v/>
      </c>
      <c r="F178" s="31" t="str">
        <f>TRIM('APH Kategorichef'!P178)</f>
        <v/>
      </c>
      <c r="G178" s="28" t="s">
        <v>189</v>
      </c>
      <c r="H178" s="25" t="str">
        <f>'APH Kategorichef'!E178</f>
        <v/>
      </c>
      <c r="I178" s="29" t="str">
        <f>TRIM('4. Inköpsdata'!D178)</f>
        <v/>
      </c>
      <c r="J178" s="22"/>
      <c r="K178" s="22"/>
      <c r="L178" s="29" t="str">
        <f>LEFT('4. Inköpsdata'!O178,2)</f>
        <v>Vä</v>
      </c>
      <c r="M178" s="28">
        <v>1</v>
      </c>
      <c r="N178" s="26" t="e">
        <f>ROUND('4. Inköpsdata'!K178,2)</f>
        <v>#VALUE!</v>
      </c>
      <c r="O178" s="209"/>
      <c r="P178" s="22"/>
      <c r="Q178" s="35" t="str">
        <f>'4. Inköpsdata'!H178</f>
        <v>SEK</v>
      </c>
      <c r="R178" s="22"/>
      <c r="S178" s="22"/>
      <c r="T178" s="22"/>
      <c r="U178" s="22"/>
      <c r="V178" s="29" t="str">
        <f>'4. Inköpsdata'!E178</f>
        <v>ST</v>
      </c>
      <c r="W178" s="29" t="s">
        <v>182</v>
      </c>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row>
    <row r="179" spans="1:48" ht="15" x14ac:dyDescent="0.25">
      <c r="A179" s="21">
        <v>175</v>
      </c>
      <c r="B179" s="21" t="str">
        <f>'APH Kategorichef'!H179</f>
        <v>Välj…</v>
      </c>
      <c r="C179" s="21" t="str">
        <f>'APH Kategorichef'!J179</f>
        <v>Välj…</v>
      </c>
      <c r="D179" s="28">
        <v>1</v>
      </c>
      <c r="E179" s="46" t="str">
        <f>TRIM('APH Kategorichef'!D179)</f>
        <v/>
      </c>
      <c r="F179" s="31" t="str">
        <f>TRIM('APH Kategorichef'!P179)</f>
        <v/>
      </c>
      <c r="G179" s="28" t="s">
        <v>189</v>
      </c>
      <c r="H179" s="25" t="str">
        <f>'APH Kategorichef'!E179</f>
        <v/>
      </c>
      <c r="I179" s="29" t="str">
        <f>TRIM('4. Inköpsdata'!D179)</f>
        <v/>
      </c>
      <c r="J179" s="22"/>
      <c r="K179" s="22"/>
      <c r="L179" s="29" t="str">
        <f>LEFT('4. Inköpsdata'!O179,2)</f>
        <v>Vä</v>
      </c>
      <c r="M179" s="28">
        <v>1</v>
      </c>
      <c r="N179" s="26" t="e">
        <f>ROUND('4. Inköpsdata'!K179,2)</f>
        <v>#VALUE!</v>
      </c>
      <c r="O179" s="209"/>
      <c r="P179" s="22"/>
      <c r="Q179" s="35" t="str">
        <f>'4. Inköpsdata'!H179</f>
        <v>SEK</v>
      </c>
      <c r="R179" s="22"/>
      <c r="S179" s="22"/>
      <c r="T179" s="22"/>
      <c r="U179" s="22"/>
      <c r="V179" s="29" t="str">
        <f>'4. Inköpsdata'!E179</f>
        <v>ST</v>
      </c>
      <c r="W179" s="29" t="s">
        <v>182</v>
      </c>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row>
    <row r="180" spans="1:48" ht="15" x14ac:dyDescent="0.25">
      <c r="A180" s="21">
        <v>176</v>
      </c>
      <c r="B180" s="21" t="str">
        <f>'APH Kategorichef'!H180</f>
        <v>Välj…</v>
      </c>
      <c r="C180" s="21" t="str">
        <f>'APH Kategorichef'!J180</f>
        <v>Välj…</v>
      </c>
      <c r="D180" s="28">
        <v>1</v>
      </c>
      <c r="E180" s="46" t="str">
        <f>TRIM('APH Kategorichef'!D180)</f>
        <v/>
      </c>
      <c r="F180" s="31" t="str">
        <f>TRIM('APH Kategorichef'!P180)</f>
        <v/>
      </c>
      <c r="G180" s="28" t="s">
        <v>189</v>
      </c>
      <c r="H180" s="25" t="str">
        <f>'APH Kategorichef'!E180</f>
        <v/>
      </c>
      <c r="I180" s="29" t="str">
        <f>TRIM('4. Inköpsdata'!D180)</f>
        <v/>
      </c>
      <c r="J180" s="22"/>
      <c r="K180" s="22"/>
      <c r="L180" s="29" t="str">
        <f>LEFT('4. Inköpsdata'!O180,2)</f>
        <v>Vä</v>
      </c>
      <c r="M180" s="28">
        <v>1</v>
      </c>
      <c r="N180" s="26" t="e">
        <f>ROUND('4. Inköpsdata'!K180,2)</f>
        <v>#VALUE!</v>
      </c>
      <c r="O180" s="209"/>
      <c r="P180" s="22"/>
      <c r="Q180" s="35" t="str">
        <f>'4. Inköpsdata'!H180</f>
        <v>SEK</v>
      </c>
      <c r="R180" s="22"/>
      <c r="S180" s="22"/>
      <c r="T180" s="22"/>
      <c r="U180" s="22"/>
      <c r="V180" s="29" t="str">
        <f>'4. Inköpsdata'!E180</f>
        <v>ST</v>
      </c>
      <c r="W180" s="29" t="s">
        <v>182</v>
      </c>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row>
    <row r="181" spans="1:48" ht="15" x14ac:dyDescent="0.25">
      <c r="A181" s="21">
        <v>177</v>
      </c>
      <c r="B181" s="21" t="str">
        <f>'APH Kategorichef'!H181</f>
        <v>Välj…</v>
      </c>
      <c r="C181" s="21" t="str">
        <f>'APH Kategorichef'!J181</f>
        <v>Välj…</v>
      </c>
      <c r="D181" s="28">
        <v>1</v>
      </c>
      <c r="E181" s="46" t="str">
        <f>TRIM('APH Kategorichef'!D181)</f>
        <v/>
      </c>
      <c r="F181" s="31" t="str">
        <f>TRIM('APH Kategorichef'!P181)</f>
        <v/>
      </c>
      <c r="G181" s="28" t="s">
        <v>189</v>
      </c>
      <c r="H181" s="25" t="str">
        <f>'APH Kategorichef'!E181</f>
        <v/>
      </c>
      <c r="I181" s="29" t="str">
        <f>TRIM('4. Inköpsdata'!D181)</f>
        <v/>
      </c>
      <c r="J181" s="22"/>
      <c r="K181" s="22"/>
      <c r="L181" s="29" t="str">
        <f>LEFT('4. Inköpsdata'!O181,2)</f>
        <v>Vä</v>
      </c>
      <c r="M181" s="28">
        <v>1</v>
      </c>
      <c r="N181" s="26" t="e">
        <f>ROUND('4. Inköpsdata'!K181,2)</f>
        <v>#VALUE!</v>
      </c>
      <c r="O181" s="209"/>
      <c r="P181" s="22"/>
      <c r="Q181" s="35" t="str">
        <f>'4. Inköpsdata'!H181</f>
        <v>SEK</v>
      </c>
      <c r="R181" s="22"/>
      <c r="S181" s="22"/>
      <c r="T181" s="22"/>
      <c r="U181" s="22"/>
      <c r="V181" s="29" t="str">
        <f>'4. Inköpsdata'!E181</f>
        <v>ST</v>
      </c>
      <c r="W181" s="29" t="s">
        <v>182</v>
      </c>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row>
    <row r="182" spans="1:48" ht="15" x14ac:dyDescent="0.25">
      <c r="A182" s="21">
        <v>178</v>
      </c>
      <c r="B182" s="21" t="str">
        <f>'APH Kategorichef'!H182</f>
        <v>Välj…</v>
      </c>
      <c r="C182" s="21" t="str">
        <f>'APH Kategorichef'!J182</f>
        <v>Välj…</v>
      </c>
      <c r="D182" s="28">
        <v>1</v>
      </c>
      <c r="E182" s="46" t="str">
        <f>TRIM('APH Kategorichef'!D182)</f>
        <v/>
      </c>
      <c r="F182" s="31" t="str">
        <f>TRIM('APH Kategorichef'!P182)</f>
        <v/>
      </c>
      <c r="G182" s="28" t="s">
        <v>189</v>
      </c>
      <c r="H182" s="25" t="str">
        <f>'APH Kategorichef'!E182</f>
        <v/>
      </c>
      <c r="I182" s="29" t="str">
        <f>TRIM('4. Inköpsdata'!D182)</f>
        <v/>
      </c>
      <c r="J182" s="22"/>
      <c r="K182" s="22"/>
      <c r="L182" s="29" t="str">
        <f>LEFT('4. Inköpsdata'!O182,2)</f>
        <v>Vä</v>
      </c>
      <c r="M182" s="28">
        <v>1</v>
      </c>
      <c r="N182" s="26" t="e">
        <f>ROUND('4. Inköpsdata'!K182,2)</f>
        <v>#VALUE!</v>
      </c>
      <c r="O182" s="209"/>
      <c r="P182" s="22"/>
      <c r="Q182" s="35" t="str">
        <f>'4. Inköpsdata'!H182</f>
        <v>SEK</v>
      </c>
      <c r="R182" s="22"/>
      <c r="S182" s="22"/>
      <c r="T182" s="22"/>
      <c r="U182" s="22"/>
      <c r="V182" s="29" t="str">
        <f>'4. Inköpsdata'!E182</f>
        <v>ST</v>
      </c>
      <c r="W182" s="29" t="s">
        <v>182</v>
      </c>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row>
    <row r="183" spans="1:48" ht="15" x14ac:dyDescent="0.25">
      <c r="A183" s="21">
        <v>179</v>
      </c>
      <c r="B183" s="21" t="str">
        <f>'APH Kategorichef'!H183</f>
        <v>Välj…</v>
      </c>
      <c r="C183" s="21" t="str">
        <f>'APH Kategorichef'!J183</f>
        <v>Välj…</v>
      </c>
      <c r="D183" s="28">
        <v>1</v>
      </c>
      <c r="E183" s="46" t="str">
        <f>TRIM('APH Kategorichef'!D183)</f>
        <v/>
      </c>
      <c r="F183" s="31" t="str">
        <f>TRIM('APH Kategorichef'!P183)</f>
        <v/>
      </c>
      <c r="G183" s="28" t="s">
        <v>189</v>
      </c>
      <c r="H183" s="25" t="str">
        <f>'APH Kategorichef'!E183</f>
        <v/>
      </c>
      <c r="I183" s="29" t="str">
        <f>TRIM('4. Inköpsdata'!D183)</f>
        <v/>
      </c>
      <c r="J183" s="22"/>
      <c r="K183" s="22"/>
      <c r="L183" s="29" t="str">
        <f>LEFT('4. Inköpsdata'!O183,2)</f>
        <v>Vä</v>
      </c>
      <c r="M183" s="28">
        <v>1</v>
      </c>
      <c r="N183" s="26" t="e">
        <f>ROUND('4. Inköpsdata'!K183,2)</f>
        <v>#VALUE!</v>
      </c>
      <c r="O183" s="209"/>
      <c r="P183" s="22"/>
      <c r="Q183" s="35" t="str">
        <f>'4. Inköpsdata'!H183</f>
        <v>SEK</v>
      </c>
      <c r="R183" s="22"/>
      <c r="S183" s="22"/>
      <c r="T183" s="22"/>
      <c r="U183" s="22"/>
      <c r="V183" s="29" t="str">
        <f>'4. Inköpsdata'!E183</f>
        <v>ST</v>
      </c>
      <c r="W183" s="29" t="s">
        <v>182</v>
      </c>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row>
    <row r="184" spans="1:48" ht="15" x14ac:dyDescent="0.25">
      <c r="A184" s="21">
        <v>180</v>
      </c>
      <c r="B184" s="21" t="str">
        <f>'APH Kategorichef'!H184</f>
        <v>Välj…</v>
      </c>
      <c r="C184" s="21" t="str">
        <f>'APH Kategorichef'!J184</f>
        <v>Välj…</v>
      </c>
      <c r="D184" s="28">
        <v>1</v>
      </c>
      <c r="E184" s="46" t="str">
        <f>TRIM('APH Kategorichef'!D184)</f>
        <v/>
      </c>
      <c r="F184" s="31" t="str">
        <f>TRIM('APH Kategorichef'!P184)</f>
        <v/>
      </c>
      <c r="G184" s="28" t="s">
        <v>189</v>
      </c>
      <c r="H184" s="25" t="str">
        <f>'APH Kategorichef'!E184</f>
        <v/>
      </c>
      <c r="I184" s="29" t="str">
        <f>TRIM('4. Inköpsdata'!D184)</f>
        <v/>
      </c>
      <c r="J184" s="22"/>
      <c r="K184" s="22"/>
      <c r="L184" s="29" t="str">
        <f>LEFT('4. Inköpsdata'!O184,2)</f>
        <v>Vä</v>
      </c>
      <c r="M184" s="28">
        <v>1</v>
      </c>
      <c r="N184" s="26" t="e">
        <f>ROUND('4. Inköpsdata'!K184,2)</f>
        <v>#VALUE!</v>
      </c>
      <c r="O184" s="209"/>
      <c r="P184" s="22"/>
      <c r="Q184" s="35" t="str">
        <f>'4. Inköpsdata'!H184</f>
        <v>SEK</v>
      </c>
      <c r="R184" s="22"/>
      <c r="S184" s="22"/>
      <c r="T184" s="22"/>
      <c r="U184" s="22"/>
      <c r="V184" s="29" t="str">
        <f>'4. Inköpsdata'!E184</f>
        <v>ST</v>
      </c>
      <c r="W184" s="29" t="s">
        <v>182</v>
      </c>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row>
    <row r="185" spans="1:48" ht="15" x14ac:dyDescent="0.25">
      <c r="A185" s="21">
        <v>181</v>
      </c>
      <c r="B185" s="21" t="str">
        <f>'APH Kategorichef'!H185</f>
        <v>Välj…</v>
      </c>
      <c r="C185" s="21" t="str">
        <f>'APH Kategorichef'!J185</f>
        <v>Välj…</v>
      </c>
      <c r="D185" s="28">
        <v>1</v>
      </c>
      <c r="E185" s="46" t="str">
        <f>TRIM('APH Kategorichef'!D185)</f>
        <v/>
      </c>
      <c r="F185" s="31" t="str">
        <f>TRIM('APH Kategorichef'!P185)</f>
        <v/>
      </c>
      <c r="G185" s="28" t="s">
        <v>189</v>
      </c>
      <c r="H185" s="25" t="str">
        <f>'APH Kategorichef'!E185</f>
        <v/>
      </c>
      <c r="I185" s="29" t="str">
        <f>TRIM('4. Inköpsdata'!D185)</f>
        <v/>
      </c>
      <c r="J185" s="22"/>
      <c r="K185" s="22"/>
      <c r="L185" s="29" t="str">
        <f>LEFT('4. Inköpsdata'!O185,2)</f>
        <v>Vä</v>
      </c>
      <c r="M185" s="28">
        <v>1</v>
      </c>
      <c r="N185" s="26" t="e">
        <f>ROUND('4. Inköpsdata'!K185,2)</f>
        <v>#VALUE!</v>
      </c>
      <c r="O185" s="209"/>
      <c r="P185" s="22"/>
      <c r="Q185" s="35" t="str">
        <f>'4. Inköpsdata'!H185</f>
        <v>SEK</v>
      </c>
      <c r="R185" s="22"/>
      <c r="S185" s="22"/>
      <c r="T185" s="22"/>
      <c r="U185" s="22"/>
      <c r="V185" s="29" t="str">
        <f>'4. Inköpsdata'!E185</f>
        <v>ST</v>
      </c>
      <c r="W185" s="29" t="s">
        <v>182</v>
      </c>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row>
    <row r="186" spans="1:48" ht="15" x14ac:dyDescent="0.25">
      <c r="A186" s="21">
        <v>182</v>
      </c>
      <c r="B186" s="21" t="str">
        <f>'APH Kategorichef'!H186</f>
        <v>Välj…</v>
      </c>
      <c r="C186" s="21" t="str">
        <f>'APH Kategorichef'!J186</f>
        <v>Välj…</v>
      </c>
      <c r="D186" s="28">
        <v>1</v>
      </c>
      <c r="E186" s="46" t="str">
        <f>TRIM('APH Kategorichef'!D186)</f>
        <v/>
      </c>
      <c r="F186" s="31" t="str">
        <f>TRIM('APH Kategorichef'!P186)</f>
        <v/>
      </c>
      <c r="G186" s="28" t="s">
        <v>189</v>
      </c>
      <c r="H186" s="25" t="str">
        <f>'APH Kategorichef'!E186</f>
        <v/>
      </c>
      <c r="I186" s="29" t="str">
        <f>TRIM('4. Inköpsdata'!D186)</f>
        <v/>
      </c>
      <c r="J186" s="22"/>
      <c r="K186" s="22"/>
      <c r="L186" s="29" t="str">
        <f>LEFT('4. Inköpsdata'!O186,2)</f>
        <v>Vä</v>
      </c>
      <c r="M186" s="28">
        <v>1</v>
      </c>
      <c r="N186" s="26" t="e">
        <f>ROUND('4. Inköpsdata'!K186,2)</f>
        <v>#VALUE!</v>
      </c>
      <c r="O186" s="209"/>
      <c r="P186" s="22"/>
      <c r="Q186" s="35" t="str">
        <f>'4. Inköpsdata'!H186</f>
        <v>SEK</v>
      </c>
      <c r="R186" s="22"/>
      <c r="S186" s="22"/>
      <c r="T186" s="22"/>
      <c r="U186" s="22"/>
      <c r="V186" s="29" t="str">
        <f>'4. Inköpsdata'!E186</f>
        <v>ST</v>
      </c>
      <c r="W186" s="29" t="s">
        <v>182</v>
      </c>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row>
    <row r="187" spans="1:48" ht="15" x14ac:dyDescent="0.25">
      <c r="A187" s="21">
        <v>183</v>
      </c>
      <c r="B187" s="21" t="str">
        <f>'APH Kategorichef'!H187</f>
        <v>Välj…</v>
      </c>
      <c r="C187" s="21" t="str">
        <f>'APH Kategorichef'!J187</f>
        <v>Välj…</v>
      </c>
      <c r="D187" s="28">
        <v>1</v>
      </c>
      <c r="E187" s="46" t="str">
        <f>TRIM('APH Kategorichef'!D187)</f>
        <v/>
      </c>
      <c r="F187" s="31" t="str">
        <f>TRIM('APH Kategorichef'!P187)</f>
        <v/>
      </c>
      <c r="G187" s="28" t="s">
        <v>189</v>
      </c>
      <c r="H187" s="25" t="str">
        <f>'APH Kategorichef'!E187</f>
        <v/>
      </c>
      <c r="I187" s="29" t="str">
        <f>TRIM('4. Inköpsdata'!D187)</f>
        <v/>
      </c>
      <c r="J187" s="22"/>
      <c r="K187" s="22"/>
      <c r="L187" s="29" t="str">
        <f>LEFT('4. Inköpsdata'!O187,2)</f>
        <v>Vä</v>
      </c>
      <c r="M187" s="28">
        <v>1</v>
      </c>
      <c r="N187" s="26" t="e">
        <f>ROUND('4. Inköpsdata'!K187,2)</f>
        <v>#VALUE!</v>
      </c>
      <c r="O187" s="209"/>
      <c r="P187" s="22"/>
      <c r="Q187" s="35" t="str">
        <f>'4. Inköpsdata'!H187</f>
        <v>SEK</v>
      </c>
      <c r="R187" s="22"/>
      <c r="S187" s="22"/>
      <c r="T187" s="22"/>
      <c r="U187" s="22"/>
      <c r="V187" s="29" t="str">
        <f>'4. Inköpsdata'!E187</f>
        <v>ST</v>
      </c>
      <c r="W187" s="29" t="s">
        <v>182</v>
      </c>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row>
    <row r="188" spans="1:48" ht="15" x14ac:dyDescent="0.25">
      <c r="A188" s="21">
        <v>184</v>
      </c>
      <c r="B188" s="21" t="str">
        <f>'APH Kategorichef'!H188</f>
        <v>Välj…</v>
      </c>
      <c r="C188" s="21" t="str">
        <f>'APH Kategorichef'!J188</f>
        <v>Välj…</v>
      </c>
      <c r="D188" s="28">
        <v>1</v>
      </c>
      <c r="E188" s="46" t="str">
        <f>TRIM('APH Kategorichef'!D188)</f>
        <v/>
      </c>
      <c r="F188" s="31" t="str">
        <f>TRIM('APH Kategorichef'!P188)</f>
        <v/>
      </c>
      <c r="G188" s="28" t="s">
        <v>189</v>
      </c>
      <c r="H188" s="25" t="str">
        <f>'APH Kategorichef'!E188</f>
        <v/>
      </c>
      <c r="I188" s="29" t="str">
        <f>TRIM('4. Inköpsdata'!D188)</f>
        <v/>
      </c>
      <c r="J188" s="22"/>
      <c r="K188" s="22"/>
      <c r="L188" s="29" t="str">
        <f>LEFT('4. Inköpsdata'!O188,2)</f>
        <v>Vä</v>
      </c>
      <c r="M188" s="28">
        <v>1</v>
      </c>
      <c r="N188" s="26" t="e">
        <f>ROUND('4. Inköpsdata'!K188,2)</f>
        <v>#VALUE!</v>
      </c>
      <c r="O188" s="209"/>
      <c r="P188" s="22"/>
      <c r="Q188" s="35" t="str">
        <f>'4. Inköpsdata'!H188</f>
        <v>SEK</v>
      </c>
      <c r="R188" s="22"/>
      <c r="S188" s="22"/>
      <c r="T188" s="22"/>
      <c r="U188" s="22"/>
      <c r="V188" s="29" t="str">
        <f>'4. Inköpsdata'!E188</f>
        <v>ST</v>
      </c>
      <c r="W188" s="29" t="s">
        <v>182</v>
      </c>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row>
    <row r="189" spans="1:48" ht="15" x14ac:dyDescent="0.25">
      <c r="A189" s="21">
        <v>185</v>
      </c>
      <c r="B189" s="21" t="str">
        <f>'APH Kategorichef'!H189</f>
        <v>Välj…</v>
      </c>
      <c r="C189" s="21" t="str">
        <f>'APH Kategorichef'!J189</f>
        <v>Välj…</v>
      </c>
      <c r="D189" s="28">
        <v>1</v>
      </c>
      <c r="E189" s="46" t="str">
        <f>TRIM('APH Kategorichef'!D189)</f>
        <v/>
      </c>
      <c r="F189" s="31" t="str">
        <f>TRIM('APH Kategorichef'!P189)</f>
        <v/>
      </c>
      <c r="G189" s="28" t="s">
        <v>189</v>
      </c>
      <c r="H189" s="25" t="str">
        <f>'APH Kategorichef'!E189</f>
        <v/>
      </c>
      <c r="I189" s="29" t="str">
        <f>TRIM('4. Inköpsdata'!D189)</f>
        <v/>
      </c>
      <c r="J189" s="22"/>
      <c r="K189" s="22"/>
      <c r="L189" s="29" t="str">
        <f>LEFT('4. Inköpsdata'!O189,2)</f>
        <v>Vä</v>
      </c>
      <c r="M189" s="28">
        <v>1</v>
      </c>
      <c r="N189" s="26" t="e">
        <f>ROUND('4. Inköpsdata'!K189,2)</f>
        <v>#VALUE!</v>
      </c>
      <c r="O189" s="209"/>
      <c r="P189" s="22"/>
      <c r="Q189" s="35" t="str">
        <f>'4. Inköpsdata'!H189</f>
        <v>SEK</v>
      </c>
      <c r="R189" s="22"/>
      <c r="S189" s="22"/>
      <c r="T189" s="22"/>
      <c r="U189" s="22"/>
      <c r="V189" s="29" t="str">
        <f>'4. Inköpsdata'!E189</f>
        <v>ST</v>
      </c>
      <c r="W189" s="29" t="s">
        <v>182</v>
      </c>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row>
    <row r="190" spans="1:48" ht="15" x14ac:dyDescent="0.25">
      <c r="A190" s="21">
        <v>186</v>
      </c>
      <c r="B190" s="21" t="str">
        <f>'APH Kategorichef'!H190</f>
        <v>Välj…</v>
      </c>
      <c r="C190" s="21" t="str">
        <f>'APH Kategorichef'!J190</f>
        <v>Välj…</v>
      </c>
      <c r="D190" s="28">
        <v>1</v>
      </c>
      <c r="E190" s="46" t="str">
        <f>TRIM('APH Kategorichef'!D190)</f>
        <v/>
      </c>
      <c r="F190" s="31" t="str">
        <f>TRIM('APH Kategorichef'!P190)</f>
        <v/>
      </c>
      <c r="G190" s="28" t="s">
        <v>189</v>
      </c>
      <c r="H190" s="25" t="str">
        <f>'APH Kategorichef'!E190</f>
        <v/>
      </c>
      <c r="I190" s="29" t="str">
        <f>TRIM('4. Inköpsdata'!D190)</f>
        <v/>
      </c>
      <c r="J190" s="22"/>
      <c r="K190" s="22"/>
      <c r="L190" s="29" t="str">
        <f>LEFT('4. Inköpsdata'!O190,2)</f>
        <v>Vä</v>
      </c>
      <c r="M190" s="28">
        <v>1</v>
      </c>
      <c r="N190" s="26" t="e">
        <f>ROUND('4. Inköpsdata'!K190,2)</f>
        <v>#VALUE!</v>
      </c>
      <c r="O190" s="209"/>
      <c r="P190" s="22"/>
      <c r="Q190" s="35" t="str">
        <f>'4. Inköpsdata'!H190</f>
        <v>SEK</v>
      </c>
      <c r="R190" s="22"/>
      <c r="S190" s="22"/>
      <c r="T190" s="22"/>
      <c r="U190" s="22"/>
      <c r="V190" s="29" t="str">
        <f>'4. Inköpsdata'!E190</f>
        <v>ST</v>
      </c>
      <c r="W190" s="29" t="s">
        <v>182</v>
      </c>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row>
    <row r="191" spans="1:48" ht="15" x14ac:dyDescent="0.25">
      <c r="A191" s="21">
        <v>187</v>
      </c>
      <c r="B191" s="21" t="str">
        <f>'APH Kategorichef'!H191</f>
        <v>Välj…</v>
      </c>
      <c r="C191" s="21" t="str">
        <f>'APH Kategorichef'!J191</f>
        <v>Välj…</v>
      </c>
      <c r="D191" s="28">
        <v>1</v>
      </c>
      <c r="E191" s="46" t="str">
        <f>TRIM('APH Kategorichef'!D191)</f>
        <v/>
      </c>
      <c r="F191" s="31" t="str">
        <f>TRIM('APH Kategorichef'!P191)</f>
        <v/>
      </c>
      <c r="G191" s="28" t="s">
        <v>189</v>
      </c>
      <c r="H191" s="25" t="str">
        <f>'APH Kategorichef'!E191</f>
        <v/>
      </c>
      <c r="I191" s="29" t="str">
        <f>TRIM('4. Inköpsdata'!D191)</f>
        <v/>
      </c>
      <c r="J191" s="22"/>
      <c r="K191" s="22"/>
      <c r="L191" s="29" t="str">
        <f>LEFT('4. Inköpsdata'!O191,2)</f>
        <v>Vä</v>
      </c>
      <c r="M191" s="28">
        <v>1</v>
      </c>
      <c r="N191" s="26" t="e">
        <f>ROUND('4. Inköpsdata'!K191,2)</f>
        <v>#VALUE!</v>
      </c>
      <c r="O191" s="209"/>
      <c r="P191" s="22"/>
      <c r="Q191" s="35" t="str">
        <f>'4. Inköpsdata'!H191</f>
        <v>SEK</v>
      </c>
      <c r="R191" s="22"/>
      <c r="S191" s="22"/>
      <c r="T191" s="22"/>
      <c r="U191" s="22"/>
      <c r="V191" s="29" t="str">
        <f>'4. Inköpsdata'!E191</f>
        <v>ST</v>
      </c>
      <c r="W191" s="29" t="s">
        <v>182</v>
      </c>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row>
    <row r="192" spans="1:48" ht="15" x14ac:dyDescent="0.25">
      <c r="A192" s="21">
        <v>188</v>
      </c>
      <c r="B192" s="21" t="str">
        <f>'APH Kategorichef'!H192</f>
        <v>Välj…</v>
      </c>
      <c r="C192" s="21" t="str">
        <f>'APH Kategorichef'!J192</f>
        <v>Välj…</v>
      </c>
      <c r="D192" s="28">
        <v>1</v>
      </c>
      <c r="E192" s="46" t="str">
        <f>TRIM('APH Kategorichef'!D192)</f>
        <v/>
      </c>
      <c r="F192" s="31" t="str">
        <f>TRIM('APH Kategorichef'!P192)</f>
        <v/>
      </c>
      <c r="G192" s="28" t="s">
        <v>189</v>
      </c>
      <c r="H192" s="25" t="str">
        <f>'APH Kategorichef'!E192</f>
        <v/>
      </c>
      <c r="I192" s="29" t="str">
        <f>TRIM('4. Inköpsdata'!D192)</f>
        <v/>
      </c>
      <c r="J192" s="22"/>
      <c r="K192" s="22"/>
      <c r="L192" s="29" t="str">
        <f>LEFT('4. Inköpsdata'!O192,2)</f>
        <v>Vä</v>
      </c>
      <c r="M192" s="28">
        <v>1</v>
      </c>
      <c r="N192" s="26" t="e">
        <f>ROUND('4. Inköpsdata'!K192,2)</f>
        <v>#VALUE!</v>
      </c>
      <c r="O192" s="209"/>
      <c r="P192" s="22"/>
      <c r="Q192" s="35" t="str">
        <f>'4. Inköpsdata'!H192</f>
        <v>SEK</v>
      </c>
      <c r="R192" s="22"/>
      <c r="S192" s="22"/>
      <c r="T192" s="22"/>
      <c r="U192" s="22"/>
      <c r="V192" s="29" t="str">
        <f>'4. Inköpsdata'!E192</f>
        <v>ST</v>
      </c>
      <c r="W192" s="29" t="s">
        <v>182</v>
      </c>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row>
    <row r="193" spans="1:48" ht="15" x14ac:dyDescent="0.25">
      <c r="A193" s="21">
        <v>189</v>
      </c>
      <c r="B193" s="21" t="str">
        <f>'APH Kategorichef'!H193</f>
        <v>Välj…</v>
      </c>
      <c r="C193" s="21" t="str">
        <f>'APH Kategorichef'!J193</f>
        <v>Välj…</v>
      </c>
      <c r="D193" s="28">
        <v>1</v>
      </c>
      <c r="E193" s="46" t="str">
        <f>TRIM('APH Kategorichef'!D193)</f>
        <v/>
      </c>
      <c r="F193" s="31" t="str">
        <f>TRIM('APH Kategorichef'!P193)</f>
        <v/>
      </c>
      <c r="G193" s="28" t="s">
        <v>189</v>
      </c>
      <c r="H193" s="25" t="str">
        <f>'APH Kategorichef'!E193</f>
        <v/>
      </c>
      <c r="I193" s="29" t="str">
        <f>TRIM('4. Inköpsdata'!D193)</f>
        <v/>
      </c>
      <c r="J193" s="22"/>
      <c r="K193" s="22"/>
      <c r="L193" s="29" t="str">
        <f>LEFT('4. Inköpsdata'!O193,2)</f>
        <v>Vä</v>
      </c>
      <c r="M193" s="28">
        <v>1</v>
      </c>
      <c r="N193" s="26" t="e">
        <f>ROUND('4. Inköpsdata'!K193,2)</f>
        <v>#VALUE!</v>
      </c>
      <c r="O193" s="209"/>
      <c r="P193" s="22"/>
      <c r="Q193" s="35" t="str">
        <f>'4. Inköpsdata'!H193</f>
        <v>SEK</v>
      </c>
      <c r="R193" s="22"/>
      <c r="S193" s="22"/>
      <c r="T193" s="22"/>
      <c r="U193" s="22"/>
      <c r="V193" s="29" t="str">
        <f>'4. Inköpsdata'!E193</f>
        <v>ST</v>
      </c>
      <c r="W193" s="29" t="s">
        <v>182</v>
      </c>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row>
    <row r="194" spans="1:48" ht="15" x14ac:dyDescent="0.25">
      <c r="A194" s="21">
        <v>190</v>
      </c>
      <c r="B194" s="21" t="str">
        <f>'APH Kategorichef'!H194</f>
        <v>Välj…</v>
      </c>
      <c r="C194" s="21" t="str">
        <f>'APH Kategorichef'!J194</f>
        <v>Välj…</v>
      </c>
      <c r="D194" s="28">
        <v>1</v>
      </c>
      <c r="E194" s="46" t="str">
        <f>TRIM('APH Kategorichef'!D194)</f>
        <v/>
      </c>
      <c r="F194" s="31" t="str">
        <f>TRIM('APH Kategorichef'!P194)</f>
        <v/>
      </c>
      <c r="G194" s="28" t="s">
        <v>189</v>
      </c>
      <c r="H194" s="25" t="str">
        <f>'APH Kategorichef'!E194</f>
        <v/>
      </c>
      <c r="I194" s="29" t="str">
        <f>TRIM('4. Inköpsdata'!D194)</f>
        <v/>
      </c>
      <c r="J194" s="22"/>
      <c r="K194" s="22"/>
      <c r="L194" s="29" t="str">
        <f>LEFT('4. Inköpsdata'!O194,2)</f>
        <v>Vä</v>
      </c>
      <c r="M194" s="28">
        <v>1</v>
      </c>
      <c r="N194" s="26" t="e">
        <f>ROUND('4. Inköpsdata'!K194,2)</f>
        <v>#VALUE!</v>
      </c>
      <c r="O194" s="209"/>
      <c r="P194" s="22"/>
      <c r="Q194" s="35" t="str">
        <f>'4. Inköpsdata'!H194</f>
        <v>SEK</v>
      </c>
      <c r="R194" s="22"/>
      <c r="S194" s="22"/>
      <c r="T194" s="22"/>
      <c r="U194" s="22"/>
      <c r="V194" s="29" t="str">
        <f>'4. Inköpsdata'!E194</f>
        <v>ST</v>
      </c>
      <c r="W194" s="29" t="s">
        <v>182</v>
      </c>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row>
    <row r="195" spans="1:48" ht="15" x14ac:dyDescent="0.25">
      <c r="A195" s="21">
        <v>191</v>
      </c>
      <c r="B195" s="21" t="str">
        <f>'APH Kategorichef'!H195</f>
        <v>Välj…</v>
      </c>
      <c r="C195" s="21" t="str">
        <f>'APH Kategorichef'!J195</f>
        <v>Välj…</v>
      </c>
      <c r="D195" s="28">
        <v>1</v>
      </c>
      <c r="E195" s="46" t="str">
        <f>TRIM('APH Kategorichef'!D195)</f>
        <v/>
      </c>
      <c r="F195" s="31" t="str">
        <f>TRIM('APH Kategorichef'!P195)</f>
        <v/>
      </c>
      <c r="G195" s="28" t="s">
        <v>189</v>
      </c>
      <c r="H195" s="25" t="str">
        <f>'APH Kategorichef'!E195</f>
        <v/>
      </c>
      <c r="I195" s="29" t="str">
        <f>TRIM('4. Inköpsdata'!D195)</f>
        <v/>
      </c>
      <c r="J195" s="22"/>
      <c r="K195" s="22"/>
      <c r="L195" s="29" t="str">
        <f>LEFT('4. Inköpsdata'!O195,2)</f>
        <v>Vä</v>
      </c>
      <c r="M195" s="28">
        <v>1</v>
      </c>
      <c r="N195" s="26" t="e">
        <f>ROUND('4. Inköpsdata'!K195,2)</f>
        <v>#VALUE!</v>
      </c>
      <c r="O195" s="209"/>
      <c r="P195" s="22"/>
      <c r="Q195" s="35" t="str">
        <f>'4. Inköpsdata'!H195</f>
        <v>SEK</v>
      </c>
      <c r="R195" s="22"/>
      <c r="S195" s="22"/>
      <c r="T195" s="22"/>
      <c r="U195" s="22"/>
      <c r="V195" s="29" t="str">
        <f>'4. Inköpsdata'!E195</f>
        <v>ST</v>
      </c>
      <c r="W195" s="29" t="s">
        <v>182</v>
      </c>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ht="15" x14ac:dyDescent="0.25">
      <c r="A196" s="21">
        <v>192</v>
      </c>
      <c r="B196" s="21" t="str">
        <f>'APH Kategorichef'!H196</f>
        <v>Välj…</v>
      </c>
      <c r="C196" s="21" t="str">
        <f>'APH Kategorichef'!J196</f>
        <v>Välj…</v>
      </c>
      <c r="D196" s="28">
        <v>1</v>
      </c>
      <c r="E196" s="46" t="str">
        <f>TRIM('APH Kategorichef'!D196)</f>
        <v/>
      </c>
      <c r="F196" s="31" t="str">
        <f>TRIM('APH Kategorichef'!P196)</f>
        <v/>
      </c>
      <c r="G196" s="28" t="s">
        <v>189</v>
      </c>
      <c r="H196" s="25" t="str">
        <f>'APH Kategorichef'!E196</f>
        <v/>
      </c>
      <c r="I196" s="29" t="str">
        <f>TRIM('4. Inköpsdata'!D196)</f>
        <v/>
      </c>
      <c r="J196" s="22"/>
      <c r="K196" s="22"/>
      <c r="L196" s="29" t="str">
        <f>LEFT('4. Inköpsdata'!O196,2)</f>
        <v>Vä</v>
      </c>
      <c r="M196" s="28">
        <v>1</v>
      </c>
      <c r="N196" s="26" t="e">
        <f>ROUND('4. Inköpsdata'!K196,2)</f>
        <v>#VALUE!</v>
      </c>
      <c r="O196" s="209"/>
      <c r="P196" s="22"/>
      <c r="Q196" s="35" t="str">
        <f>'4. Inköpsdata'!H196</f>
        <v>SEK</v>
      </c>
      <c r="R196" s="22"/>
      <c r="S196" s="22"/>
      <c r="T196" s="22"/>
      <c r="U196" s="22"/>
      <c r="V196" s="29" t="str">
        <f>'4. Inköpsdata'!E196</f>
        <v>ST</v>
      </c>
      <c r="W196" s="29" t="s">
        <v>182</v>
      </c>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row>
    <row r="197" spans="1:48" ht="15" x14ac:dyDescent="0.25">
      <c r="A197" s="21">
        <v>193</v>
      </c>
      <c r="B197" s="21" t="str">
        <f>'APH Kategorichef'!H197</f>
        <v>Välj…</v>
      </c>
      <c r="C197" s="21" t="str">
        <f>'APH Kategorichef'!J197</f>
        <v>Välj…</v>
      </c>
      <c r="D197" s="28">
        <v>1</v>
      </c>
      <c r="E197" s="46" t="str">
        <f>TRIM('APH Kategorichef'!D197)</f>
        <v/>
      </c>
      <c r="F197" s="31" t="str">
        <f>TRIM('APH Kategorichef'!P197)</f>
        <v/>
      </c>
      <c r="G197" s="28" t="s">
        <v>189</v>
      </c>
      <c r="H197" s="25" t="str">
        <f>'APH Kategorichef'!E197</f>
        <v/>
      </c>
      <c r="I197" s="29" t="str">
        <f>TRIM('4. Inköpsdata'!D197)</f>
        <v/>
      </c>
      <c r="J197" s="22"/>
      <c r="K197" s="22"/>
      <c r="L197" s="29" t="str">
        <f>LEFT('4. Inköpsdata'!O197,2)</f>
        <v>Vä</v>
      </c>
      <c r="M197" s="28">
        <v>1</v>
      </c>
      <c r="N197" s="26" t="e">
        <f>ROUND('4. Inköpsdata'!K197,2)</f>
        <v>#VALUE!</v>
      </c>
      <c r="O197" s="209"/>
      <c r="P197" s="22"/>
      <c r="Q197" s="35" t="str">
        <f>'4. Inköpsdata'!H197</f>
        <v>SEK</v>
      </c>
      <c r="R197" s="22"/>
      <c r="S197" s="22"/>
      <c r="T197" s="22"/>
      <c r="U197" s="22"/>
      <c r="V197" s="29" t="str">
        <f>'4. Inköpsdata'!E197</f>
        <v>ST</v>
      </c>
      <c r="W197" s="29" t="s">
        <v>182</v>
      </c>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row>
    <row r="198" spans="1:48" ht="15" x14ac:dyDescent="0.25">
      <c r="A198" s="21">
        <v>194</v>
      </c>
      <c r="B198" s="21" t="str">
        <f>'APH Kategorichef'!H198</f>
        <v>Välj…</v>
      </c>
      <c r="C198" s="21" t="str">
        <f>'APH Kategorichef'!J198</f>
        <v>Välj…</v>
      </c>
      <c r="D198" s="28">
        <v>1</v>
      </c>
      <c r="E198" s="46" t="str">
        <f>TRIM('APH Kategorichef'!D198)</f>
        <v/>
      </c>
      <c r="F198" s="31" t="str">
        <f>TRIM('APH Kategorichef'!P198)</f>
        <v/>
      </c>
      <c r="G198" s="28" t="s">
        <v>189</v>
      </c>
      <c r="H198" s="25" t="str">
        <f>'APH Kategorichef'!E198</f>
        <v/>
      </c>
      <c r="I198" s="29" t="str">
        <f>TRIM('4. Inköpsdata'!D198)</f>
        <v/>
      </c>
      <c r="J198" s="22"/>
      <c r="K198" s="22"/>
      <c r="L198" s="29" t="str">
        <f>LEFT('4. Inköpsdata'!O198,2)</f>
        <v>Vä</v>
      </c>
      <c r="M198" s="28">
        <v>1</v>
      </c>
      <c r="N198" s="26" t="e">
        <f>ROUND('4. Inköpsdata'!K198,2)</f>
        <v>#VALUE!</v>
      </c>
      <c r="O198" s="209"/>
      <c r="P198" s="22"/>
      <c r="Q198" s="35" t="str">
        <f>'4. Inköpsdata'!H198</f>
        <v>SEK</v>
      </c>
      <c r="R198" s="22"/>
      <c r="S198" s="22"/>
      <c r="T198" s="22"/>
      <c r="U198" s="22"/>
      <c r="V198" s="29" t="str">
        <f>'4. Inköpsdata'!E198</f>
        <v>ST</v>
      </c>
      <c r="W198" s="29" t="s">
        <v>182</v>
      </c>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row>
    <row r="199" spans="1:48" ht="15" x14ac:dyDescent="0.25">
      <c r="A199" s="21">
        <v>195</v>
      </c>
      <c r="B199" s="21" t="str">
        <f>'APH Kategorichef'!H199</f>
        <v>Välj…</v>
      </c>
      <c r="C199" s="21" t="str">
        <f>'APH Kategorichef'!J199</f>
        <v>Välj…</v>
      </c>
      <c r="D199" s="28">
        <v>1</v>
      </c>
      <c r="E199" s="46" t="str">
        <f>TRIM('APH Kategorichef'!D199)</f>
        <v/>
      </c>
      <c r="F199" s="31" t="str">
        <f>TRIM('APH Kategorichef'!P199)</f>
        <v/>
      </c>
      <c r="G199" s="28" t="s">
        <v>189</v>
      </c>
      <c r="H199" s="25" t="str">
        <f>'APH Kategorichef'!E199</f>
        <v/>
      </c>
      <c r="I199" s="29" t="str">
        <f>TRIM('4. Inköpsdata'!D199)</f>
        <v/>
      </c>
      <c r="J199" s="22"/>
      <c r="K199" s="22"/>
      <c r="L199" s="29" t="str">
        <f>LEFT('4. Inköpsdata'!O199,2)</f>
        <v>Vä</v>
      </c>
      <c r="M199" s="28">
        <v>1</v>
      </c>
      <c r="N199" s="26" t="e">
        <f>ROUND('4. Inköpsdata'!K199,2)</f>
        <v>#VALUE!</v>
      </c>
      <c r="O199" s="209"/>
      <c r="P199" s="22"/>
      <c r="Q199" s="35" t="str">
        <f>'4. Inköpsdata'!H199</f>
        <v>SEK</v>
      </c>
      <c r="R199" s="22"/>
      <c r="S199" s="22"/>
      <c r="T199" s="22"/>
      <c r="U199" s="22"/>
      <c r="V199" s="29" t="str">
        <f>'4. Inköpsdata'!E199</f>
        <v>ST</v>
      </c>
      <c r="W199" s="29" t="s">
        <v>182</v>
      </c>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row>
    <row r="200" spans="1:48" ht="15" x14ac:dyDescent="0.25">
      <c r="A200" s="21">
        <v>196</v>
      </c>
      <c r="B200" s="21" t="str">
        <f>'APH Kategorichef'!H200</f>
        <v>Välj…</v>
      </c>
      <c r="C200" s="21" t="str">
        <f>'APH Kategorichef'!J200</f>
        <v>Välj…</v>
      </c>
      <c r="D200" s="28">
        <v>1</v>
      </c>
      <c r="E200" s="46" t="str">
        <f>TRIM('APH Kategorichef'!D200)</f>
        <v/>
      </c>
      <c r="F200" s="31" t="str">
        <f>TRIM('APH Kategorichef'!P200)</f>
        <v/>
      </c>
      <c r="G200" s="28" t="s">
        <v>189</v>
      </c>
      <c r="H200" s="25" t="str">
        <f>'APH Kategorichef'!E200</f>
        <v/>
      </c>
      <c r="I200" s="29" t="str">
        <f>TRIM('4. Inköpsdata'!D200)</f>
        <v/>
      </c>
      <c r="J200" s="22"/>
      <c r="K200" s="22"/>
      <c r="L200" s="29" t="str">
        <f>LEFT('4. Inköpsdata'!O200,2)</f>
        <v>Vä</v>
      </c>
      <c r="M200" s="28">
        <v>1</v>
      </c>
      <c r="N200" s="26" t="e">
        <f>ROUND('4. Inköpsdata'!K200,2)</f>
        <v>#VALUE!</v>
      </c>
      <c r="O200" s="209"/>
      <c r="P200" s="22"/>
      <c r="Q200" s="35" t="str">
        <f>'4. Inköpsdata'!H200</f>
        <v>SEK</v>
      </c>
      <c r="R200" s="22"/>
      <c r="S200" s="22"/>
      <c r="T200" s="22"/>
      <c r="U200" s="22"/>
      <c r="V200" s="29" t="str">
        <f>'4. Inköpsdata'!E200</f>
        <v>ST</v>
      </c>
      <c r="W200" s="29" t="s">
        <v>182</v>
      </c>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row>
    <row r="201" spans="1:48" ht="15" x14ac:dyDescent="0.25">
      <c r="A201" s="21">
        <v>197</v>
      </c>
      <c r="B201" s="21" t="str">
        <f>'APH Kategorichef'!H201</f>
        <v>Välj…</v>
      </c>
      <c r="C201" s="21" t="str">
        <f>'APH Kategorichef'!J201</f>
        <v>Välj…</v>
      </c>
      <c r="D201" s="28">
        <v>1</v>
      </c>
      <c r="E201" s="46" t="str">
        <f>TRIM('APH Kategorichef'!D201)</f>
        <v/>
      </c>
      <c r="F201" s="31" t="str">
        <f>TRIM('APH Kategorichef'!P201)</f>
        <v/>
      </c>
      <c r="G201" s="28" t="s">
        <v>189</v>
      </c>
      <c r="H201" s="25" t="str">
        <f>'APH Kategorichef'!E201</f>
        <v/>
      </c>
      <c r="I201" s="29" t="str">
        <f>TRIM('4. Inköpsdata'!D201)</f>
        <v/>
      </c>
      <c r="J201" s="22"/>
      <c r="K201" s="22"/>
      <c r="L201" s="29" t="str">
        <f>LEFT('4. Inköpsdata'!O201,2)</f>
        <v>Vä</v>
      </c>
      <c r="M201" s="28">
        <v>1</v>
      </c>
      <c r="N201" s="26" t="e">
        <f>ROUND('4. Inköpsdata'!K201,2)</f>
        <v>#VALUE!</v>
      </c>
      <c r="O201" s="209"/>
      <c r="P201" s="22"/>
      <c r="Q201" s="35" t="str">
        <f>'4. Inköpsdata'!H201</f>
        <v>SEK</v>
      </c>
      <c r="R201" s="22"/>
      <c r="S201" s="22"/>
      <c r="T201" s="22"/>
      <c r="U201" s="22"/>
      <c r="V201" s="29" t="str">
        <f>'4. Inköpsdata'!E201</f>
        <v>ST</v>
      </c>
      <c r="W201" s="29" t="s">
        <v>182</v>
      </c>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row>
    <row r="202" spans="1:48" ht="15" x14ac:dyDescent="0.25">
      <c r="A202" s="21">
        <v>198</v>
      </c>
      <c r="B202" s="21" t="str">
        <f>'APH Kategorichef'!H202</f>
        <v>Välj…</v>
      </c>
      <c r="C202" s="21" t="str">
        <f>'APH Kategorichef'!J202</f>
        <v>Välj…</v>
      </c>
      <c r="D202" s="28">
        <v>1</v>
      </c>
      <c r="E202" s="46" t="str">
        <f>TRIM('APH Kategorichef'!D202)</f>
        <v/>
      </c>
      <c r="F202" s="31" t="str">
        <f>TRIM('APH Kategorichef'!P202)</f>
        <v/>
      </c>
      <c r="G202" s="28" t="s">
        <v>189</v>
      </c>
      <c r="H202" s="25" t="str">
        <f>'APH Kategorichef'!E202</f>
        <v/>
      </c>
      <c r="I202" s="29" t="str">
        <f>TRIM('4. Inköpsdata'!D202)</f>
        <v/>
      </c>
      <c r="J202" s="22"/>
      <c r="K202" s="22"/>
      <c r="L202" s="29" t="str">
        <f>LEFT('4. Inköpsdata'!O202,2)</f>
        <v>Vä</v>
      </c>
      <c r="M202" s="28">
        <v>1</v>
      </c>
      <c r="N202" s="26" t="e">
        <f>ROUND('4. Inköpsdata'!K202,2)</f>
        <v>#VALUE!</v>
      </c>
      <c r="O202" s="209"/>
      <c r="P202" s="22"/>
      <c r="Q202" s="35" t="str">
        <f>'4. Inköpsdata'!H202</f>
        <v>SEK</v>
      </c>
      <c r="R202" s="22"/>
      <c r="S202" s="22"/>
      <c r="T202" s="22"/>
      <c r="U202" s="22"/>
      <c r="V202" s="29" t="str">
        <f>'4. Inköpsdata'!E202</f>
        <v>ST</v>
      </c>
      <c r="W202" s="29" t="s">
        <v>182</v>
      </c>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row>
    <row r="203" spans="1:48" ht="15" x14ac:dyDescent="0.25">
      <c r="A203" s="21">
        <v>199</v>
      </c>
      <c r="B203" s="21" t="str">
        <f>'APH Kategorichef'!H203</f>
        <v>Välj…</v>
      </c>
      <c r="C203" s="21" t="str">
        <f>'APH Kategorichef'!J203</f>
        <v>Välj…</v>
      </c>
      <c r="D203" s="28">
        <v>1</v>
      </c>
      <c r="E203" s="46" t="str">
        <f>TRIM('APH Kategorichef'!D203)</f>
        <v/>
      </c>
      <c r="F203" s="31" t="str">
        <f>TRIM('APH Kategorichef'!P203)</f>
        <v/>
      </c>
      <c r="G203" s="28" t="s">
        <v>189</v>
      </c>
      <c r="H203" s="25" t="str">
        <f>'APH Kategorichef'!E203</f>
        <v/>
      </c>
      <c r="I203" s="29" t="str">
        <f>TRIM('4. Inköpsdata'!D203)</f>
        <v/>
      </c>
      <c r="J203" s="22"/>
      <c r="K203" s="22"/>
      <c r="L203" s="29" t="str">
        <f>LEFT('4. Inköpsdata'!O203,2)</f>
        <v>Vä</v>
      </c>
      <c r="M203" s="28">
        <v>1</v>
      </c>
      <c r="N203" s="26" t="e">
        <f>ROUND('4. Inköpsdata'!K203,2)</f>
        <v>#VALUE!</v>
      </c>
      <c r="O203" s="209"/>
      <c r="P203" s="22"/>
      <c r="Q203" s="35" t="str">
        <f>'4. Inköpsdata'!H203</f>
        <v>SEK</v>
      </c>
      <c r="R203" s="22"/>
      <c r="S203" s="22"/>
      <c r="T203" s="22"/>
      <c r="U203" s="22"/>
      <c r="V203" s="29" t="str">
        <f>'4. Inköpsdata'!E203</f>
        <v>ST</v>
      </c>
      <c r="W203" s="29" t="s">
        <v>182</v>
      </c>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row>
    <row r="204" spans="1:48" ht="15" x14ac:dyDescent="0.25">
      <c r="A204" s="21">
        <v>200</v>
      </c>
      <c r="B204" s="21" t="str">
        <f>'APH Kategorichef'!H204</f>
        <v>Välj…</v>
      </c>
      <c r="C204" s="21" t="str">
        <f>'APH Kategorichef'!J204</f>
        <v>Välj…</v>
      </c>
      <c r="D204" s="28">
        <v>1</v>
      </c>
      <c r="E204" s="46" t="str">
        <f>TRIM('APH Kategorichef'!D204)</f>
        <v/>
      </c>
      <c r="F204" s="31" t="str">
        <f>TRIM('APH Kategorichef'!P204)</f>
        <v/>
      </c>
      <c r="G204" s="28" t="s">
        <v>189</v>
      </c>
      <c r="H204" s="25" t="str">
        <f>'APH Kategorichef'!E204</f>
        <v/>
      </c>
      <c r="I204" s="29" t="str">
        <f>TRIM('4. Inköpsdata'!D204)</f>
        <v/>
      </c>
      <c r="J204" s="22"/>
      <c r="K204" s="22"/>
      <c r="L204" s="29" t="str">
        <f>LEFT('4. Inköpsdata'!O204,2)</f>
        <v>Vä</v>
      </c>
      <c r="M204" s="28">
        <v>1</v>
      </c>
      <c r="N204" s="26" t="e">
        <f>ROUND('4. Inköpsdata'!K204,2)</f>
        <v>#VALUE!</v>
      </c>
      <c r="O204" s="209"/>
      <c r="P204" s="22"/>
      <c r="Q204" s="35" t="str">
        <f>'4. Inköpsdata'!H204</f>
        <v>SEK</v>
      </c>
      <c r="R204" s="22"/>
      <c r="S204" s="22"/>
      <c r="T204" s="22"/>
      <c r="U204" s="22"/>
      <c r="V204" s="29" t="str">
        <f>'4. Inköpsdata'!E204</f>
        <v>ST</v>
      </c>
      <c r="W204" s="29" t="s">
        <v>182</v>
      </c>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row>
  </sheetData>
  <sheetProtection algorithmName="SHA-512" hashValue="eDc1rugpqCQorySiF7cCBC0JX+gh8IxwWtn2rAM3jKY0ja8lmNT4z+msv83pISzgtkJ2XQNiuybtWi73J9rGDQ==" saltValue="wdQNiKm7wFZ4ZKKfXU/OJg==" spinCount="100000" sheet="1" objects="1" scenarios="1" sort="0" autoFilter="0"/>
  <autoFilter ref="A4:AV4" xr:uid="{00000000-0001-0000-0200-000000000000}"/>
  <mergeCells count="1">
    <mergeCell ref="H1:H2"/>
  </mergeCells>
  <pageMargins left="0.7" right="0.7"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E199B-DD33-48B1-8CA5-265507E14FE0}">
  <sheetPr codeName="Sheet20">
    <tabColor rgb="FF00B050"/>
  </sheetPr>
  <dimension ref="A1:CE204"/>
  <sheetViews>
    <sheetView zoomScale="80" zoomScaleNormal="80" zoomScaleSheetLayoutView="100" workbookViewId="0">
      <pane xSplit="3" ySplit="4" topLeftCell="D5" activePane="bottomRight" state="frozen"/>
      <selection activeCell="B2" sqref="B2"/>
      <selection pane="topRight" activeCell="B2" sqref="B2"/>
      <selection pane="bottomLeft" activeCell="B2" sqref="B2"/>
      <selection pane="bottomRight" activeCell="F5" sqref="F5"/>
    </sheetView>
  </sheetViews>
  <sheetFormatPr defaultColWidth="9.140625" defaultRowHeight="15" x14ac:dyDescent="0.25"/>
  <cols>
    <col min="1" max="1" width="7.7109375" style="222" bestFit="1" customWidth="1"/>
    <col min="2" max="3" width="7.7109375" style="222" customWidth="1"/>
    <col min="4" max="4" width="12.85546875" style="222" bestFit="1" customWidth="1"/>
    <col min="5" max="5" width="11.7109375" style="222" bestFit="1" customWidth="1"/>
    <col min="6" max="6" width="67.42578125" style="222" bestFit="1" customWidth="1"/>
    <col min="7" max="7" width="8" style="222" bestFit="1" customWidth="1"/>
    <col min="8" max="8" width="11.7109375" style="222" bestFit="1" customWidth="1"/>
    <col min="9" max="9" width="21.28515625" style="222" bestFit="1" customWidth="1"/>
    <col min="10" max="10" width="24.28515625" style="222" bestFit="1" customWidth="1"/>
    <col min="11" max="11" width="18" style="222" bestFit="1" customWidth="1"/>
    <col min="12" max="12" width="29.5703125" style="222" bestFit="1" customWidth="1"/>
    <col min="13" max="13" width="25.28515625" style="222" bestFit="1" customWidth="1"/>
    <col min="14" max="14" width="19.5703125" style="222" bestFit="1" customWidth="1"/>
    <col min="15" max="15" width="23.85546875" style="222" bestFit="1" customWidth="1"/>
    <col min="16" max="16" width="20" style="222" bestFit="1" customWidth="1"/>
    <col min="17" max="17" width="24.42578125" style="222" bestFit="1" customWidth="1"/>
    <col min="18" max="18" width="12.42578125" style="222" bestFit="1" customWidth="1"/>
    <col min="19" max="19" width="18.140625" style="222" bestFit="1" customWidth="1"/>
    <col min="20" max="20" width="27" style="222" bestFit="1" customWidth="1"/>
    <col min="21" max="21" width="17.7109375" style="222" bestFit="1" customWidth="1"/>
    <col min="22" max="23" width="16.5703125" style="222" bestFit="1" customWidth="1"/>
    <col min="24" max="24" width="18.140625" style="222" bestFit="1" customWidth="1"/>
    <col min="25" max="25" width="16.5703125" style="222" bestFit="1" customWidth="1"/>
    <col min="26" max="26" width="23.7109375" style="222" bestFit="1" customWidth="1"/>
    <col min="27" max="27" width="20.7109375" style="222" bestFit="1" customWidth="1"/>
    <col min="28" max="30" width="16.5703125" style="222" bestFit="1" customWidth="1"/>
    <col min="31" max="31" width="16" style="222" bestFit="1" customWidth="1"/>
    <col min="32" max="32" width="17.28515625" style="222" bestFit="1" customWidth="1"/>
    <col min="33" max="33" width="21.42578125" style="222" bestFit="1" customWidth="1"/>
    <col min="34" max="34" width="23.42578125" style="222" bestFit="1" customWidth="1"/>
    <col min="35" max="35" width="26" style="222" bestFit="1" customWidth="1"/>
    <col min="36" max="36" width="33.5703125" style="222" bestFit="1" customWidth="1"/>
    <col min="37" max="37" width="18.140625" style="222" bestFit="1" customWidth="1"/>
    <col min="38" max="38" width="16.5703125" style="222" bestFit="1" customWidth="1"/>
    <col min="39" max="39" width="17.42578125" style="222" bestFit="1" customWidth="1"/>
    <col min="40" max="40" width="20" style="222" bestFit="1" customWidth="1"/>
    <col min="41" max="41" width="20.28515625" style="222" bestFit="1" customWidth="1"/>
    <col min="42" max="42" width="18.7109375" style="222" bestFit="1" customWidth="1"/>
    <col min="43" max="43" width="16.5703125" style="222" bestFit="1" customWidth="1"/>
    <col min="44" max="44" width="20" style="222" bestFit="1" customWidth="1"/>
    <col min="45" max="45" width="16.5703125" style="222" bestFit="1" customWidth="1"/>
    <col min="46" max="47" width="19.5703125" style="222" bestFit="1" customWidth="1"/>
    <col min="48" max="48" width="22.42578125" style="222" bestFit="1" customWidth="1"/>
    <col min="49" max="49" width="16.5703125" style="222" bestFit="1" customWidth="1"/>
    <col min="50" max="51" width="19.140625" style="222" bestFit="1" customWidth="1"/>
    <col min="52" max="52" width="20.5703125" style="222" bestFit="1" customWidth="1"/>
    <col min="53" max="53" width="29.28515625" style="222" bestFit="1" customWidth="1"/>
    <col min="54" max="54" width="28.85546875" style="222" bestFit="1" customWidth="1"/>
    <col min="55" max="55" width="14.85546875" style="222" bestFit="1" customWidth="1"/>
    <col min="56" max="56" width="20.28515625" style="222" customWidth="1"/>
    <col min="57" max="58" width="16.5703125" style="222" bestFit="1" customWidth="1"/>
    <col min="59" max="59" width="20.7109375" style="222" bestFit="1" customWidth="1"/>
    <col min="60" max="60" width="18.140625" style="222" bestFit="1" customWidth="1"/>
    <col min="61" max="61" width="21.7109375" style="222" bestFit="1" customWidth="1"/>
    <col min="62" max="62" width="21.5703125" style="222" bestFit="1" customWidth="1"/>
    <col min="63" max="63" width="20.85546875" style="222" bestFit="1" customWidth="1"/>
    <col min="64" max="64" width="18.42578125" style="222" bestFit="1" customWidth="1"/>
    <col min="65" max="65" width="32.140625" style="222" bestFit="1" customWidth="1"/>
    <col min="66" max="66" width="16.5703125" style="222" bestFit="1" customWidth="1"/>
    <col min="67" max="67" width="11.7109375" style="222" bestFit="1" customWidth="1"/>
    <col min="68" max="68" width="15.140625" style="222" bestFit="1" customWidth="1"/>
    <col min="69" max="69" width="44.140625" style="222" bestFit="1" customWidth="1"/>
    <col min="70" max="70" width="16" style="222" bestFit="1" customWidth="1"/>
    <col min="71" max="71" width="34.85546875" style="222" bestFit="1" customWidth="1"/>
    <col min="72" max="72" width="16.28515625" style="222" bestFit="1" customWidth="1"/>
    <col min="73" max="73" width="12.42578125" style="222" bestFit="1" customWidth="1"/>
    <col min="74" max="74" width="15" style="222" bestFit="1" customWidth="1"/>
    <col min="75" max="75" width="15.5703125" style="222" bestFit="1" customWidth="1"/>
    <col min="76" max="76" width="39.28515625" style="222" bestFit="1" customWidth="1"/>
    <col min="77" max="77" width="33.42578125" style="222" bestFit="1" customWidth="1"/>
    <col min="78" max="78" width="21" style="222" bestFit="1" customWidth="1"/>
    <col min="79" max="79" width="16.42578125" style="222" bestFit="1" customWidth="1"/>
    <col min="80" max="80" width="13.85546875" style="222" bestFit="1" customWidth="1"/>
    <col min="81" max="81" width="15" style="222" bestFit="1" customWidth="1"/>
    <col min="82" max="82" width="15.7109375" style="222" bestFit="1" customWidth="1"/>
    <col min="83" max="83" width="20.28515625" style="222" bestFit="1" customWidth="1"/>
    <col min="84" max="16384" width="9.140625" style="222"/>
  </cols>
  <sheetData>
    <row r="1" spans="1:83" ht="25.5" x14ac:dyDescent="0.25">
      <c r="A1" s="268" t="s">
        <v>284</v>
      </c>
      <c r="B1" s="268"/>
      <c r="C1" s="268"/>
      <c r="D1" s="241" t="s">
        <v>268</v>
      </c>
      <c r="E1" s="251" t="s">
        <v>266</v>
      </c>
      <c r="F1" s="241" t="s">
        <v>298</v>
      </c>
      <c r="G1" s="252"/>
      <c r="H1" s="264" t="s">
        <v>298</v>
      </c>
      <c r="I1" s="241" t="s">
        <v>298</v>
      </c>
      <c r="J1" s="241" t="s">
        <v>298</v>
      </c>
      <c r="K1" s="241" t="s">
        <v>298</v>
      </c>
      <c r="L1" s="241" t="s">
        <v>298</v>
      </c>
      <c r="M1" s="267" t="s">
        <v>292</v>
      </c>
      <c r="N1" s="267" t="s">
        <v>292</v>
      </c>
      <c r="O1" s="267" t="s">
        <v>292</v>
      </c>
      <c r="P1" s="241" t="s">
        <v>298</v>
      </c>
      <c r="Q1" s="241" t="s">
        <v>298</v>
      </c>
      <c r="R1" s="264" t="s">
        <v>298</v>
      </c>
      <c r="S1" s="251" t="s">
        <v>266</v>
      </c>
      <c r="T1" s="267" t="s">
        <v>292</v>
      </c>
      <c r="U1" s="251" t="s">
        <v>266</v>
      </c>
      <c r="V1" s="266" t="s">
        <v>299</v>
      </c>
      <c r="W1" s="266" t="s">
        <v>299</v>
      </c>
      <c r="X1" s="266" t="s">
        <v>299</v>
      </c>
      <c r="Y1" s="266" t="s">
        <v>299</v>
      </c>
      <c r="Z1" s="266" t="s">
        <v>299</v>
      </c>
      <c r="AA1" s="266" t="s">
        <v>299</v>
      </c>
      <c r="AB1" s="266" t="s">
        <v>299</v>
      </c>
      <c r="AC1" s="266" t="s">
        <v>299</v>
      </c>
      <c r="AD1" s="266" t="s">
        <v>299</v>
      </c>
      <c r="AE1" s="243" t="s">
        <v>268</v>
      </c>
      <c r="AF1" s="241" t="s">
        <v>298</v>
      </c>
      <c r="AG1" s="243" t="s">
        <v>266</v>
      </c>
      <c r="AH1" s="241" t="s">
        <v>298</v>
      </c>
      <c r="AI1" s="241" t="s">
        <v>298</v>
      </c>
      <c r="AJ1" s="241" t="s">
        <v>298</v>
      </c>
      <c r="AK1" s="241" t="s">
        <v>298</v>
      </c>
      <c r="AL1" s="241" t="s">
        <v>298</v>
      </c>
      <c r="AM1" s="264" t="s">
        <v>298</v>
      </c>
      <c r="AN1" s="264" t="s">
        <v>298</v>
      </c>
      <c r="AO1" s="264" t="s">
        <v>298</v>
      </c>
      <c r="AP1" s="264" t="s">
        <v>298</v>
      </c>
      <c r="AQ1" s="241" t="s">
        <v>298</v>
      </c>
      <c r="AR1" s="241" t="s">
        <v>298</v>
      </c>
      <c r="AS1" s="241" t="s">
        <v>298</v>
      </c>
      <c r="AT1" s="264" t="s">
        <v>298</v>
      </c>
      <c r="AU1" s="264" t="s">
        <v>298</v>
      </c>
      <c r="AV1" s="241" t="s">
        <v>298</v>
      </c>
      <c r="AW1" s="241" t="s">
        <v>298</v>
      </c>
      <c r="AX1" s="264" t="s">
        <v>298</v>
      </c>
      <c r="AY1" s="264" t="s">
        <v>298</v>
      </c>
      <c r="AZ1" s="264" t="s">
        <v>298</v>
      </c>
      <c r="BA1" s="264" t="s">
        <v>298</v>
      </c>
      <c r="BB1" s="264" t="s">
        <v>298</v>
      </c>
      <c r="BC1" s="266" t="s">
        <v>266</v>
      </c>
      <c r="BD1" s="266" t="s">
        <v>2077</v>
      </c>
      <c r="BE1" s="243" t="s">
        <v>298</v>
      </c>
      <c r="BF1" s="243" t="s">
        <v>298</v>
      </c>
      <c r="BG1" s="266" t="s">
        <v>298</v>
      </c>
      <c r="BH1" s="266" t="s">
        <v>298</v>
      </c>
      <c r="BI1" s="266" t="s">
        <v>298</v>
      </c>
      <c r="BJ1" s="266" t="s">
        <v>298</v>
      </c>
      <c r="BK1" s="266" t="s">
        <v>298</v>
      </c>
      <c r="BL1" s="264" t="s">
        <v>263</v>
      </c>
      <c r="BM1" s="264" t="s">
        <v>263</v>
      </c>
      <c r="BN1" s="264" t="s">
        <v>263</v>
      </c>
      <c r="BO1" s="264" t="s">
        <v>263</v>
      </c>
      <c r="BP1" s="264" t="s">
        <v>263</v>
      </c>
      <c r="BQ1" s="264" t="s">
        <v>263</v>
      </c>
      <c r="BR1" s="264" t="s">
        <v>268</v>
      </c>
      <c r="BS1" s="264" t="s">
        <v>263</v>
      </c>
      <c r="BT1" s="266" t="s">
        <v>261</v>
      </c>
      <c r="BU1" s="266" t="s">
        <v>261</v>
      </c>
      <c r="BV1" s="265" t="s">
        <v>292</v>
      </c>
      <c r="BW1" s="264" t="s">
        <v>298</v>
      </c>
      <c r="BX1" s="263" t="s">
        <v>266</v>
      </c>
      <c r="BY1" s="263" t="s">
        <v>266</v>
      </c>
      <c r="BZ1" s="262" t="s">
        <v>268</v>
      </c>
      <c r="CA1" s="262" t="s">
        <v>298</v>
      </c>
      <c r="CB1" s="262" t="s">
        <v>298</v>
      </c>
      <c r="CC1" s="262" t="s">
        <v>298</v>
      </c>
      <c r="CD1" s="262" t="s">
        <v>298</v>
      </c>
      <c r="CE1" s="262" t="s">
        <v>298</v>
      </c>
    </row>
    <row r="2" spans="1:83" ht="63.75" x14ac:dyDescent="0.25">
      <c r="A2" s="261" t="s">
        <v>285</v>
      </c>
      <c r="B2" s="261"/>
      <c r="C2" s="261"/>
      <c r="D2" s="239" t="s">
        <v>268</v>
      </c>
      <c r="E2" s="257" t="s">
        <v>266</v>
      </c>
      <c r="F2" s="256" t="s">
        <v>1625</v>
      </c>
      <c r="G2" s="252"/>
      <c r="H2" s="233" t="s">
        <v>261</v>
      </c>
      <c r="I2" s="233" t="s">
        <v>261</v>
      </c>
      <c r="J2" s="233" t="s">
        <v>261</v>
      </c>
      <c r="K2" s="233" t="s">
        <v>261</v>
      </c>
      <c r="L2" s="233" t="s">
        <v>261</v>
      </c>
      <c r="M2" s="260" t="s">
        <v>818</v>
      </c>
      <c r="N2" s="258" t="s">
        <v>292</v>
      </c>
      <c r="O2" s="258" t="s">
        <v>328</v>
      </c>
      <c r="P2" s="257" t="s">
        <v>266</v>
      </c>
      <c r="Q2" s="259" t="s">
        <v>305</v>
      </c>
      <c r="R2" s="259" t="s">
        <v>2579</v>
      </c>
      <c r="S2" s="257" t="s">
        <v>266</v>
      </c>
      <c r="T2" s="258" t="s">
        <v>328</v>
      </c>
      <c r="U2" s="257" t="s">
        <v>266</v>
      </c>
      <c r="V2" s="233" t="s">
        <v>261</v>
      </c>
      <c r="W2" s="233" t="s">
        <v>261</v>
      </c>
      <c r="X2" s="233" t="s">
        <v>261</v>
      </c>
      <c r="Y2" s="233" t="s">
        <v>261</v>
      </c>
      <c r="Z2" s="256" t="s">
        <v>307</v>
      </c>
      <c r="AA2" s="256" t="s">
        <v>307</v>
      </c>
      <c r="AB2" s="233" t="s">
        <v>261</v>
      </c>
      <c r="AC2" s="233" t="s">
        <v>261</v>
      </c>
      <c r="AD2" s="233" t="s">
        <v>261</v>
      </c>
      <c r="AE2" s="244" t="s">
        <v>268</v>
      </c>
      <c r="AF2" s="233" t="s">
        <v>261</v>
      </c>
      <c r="AG2" s="242" t="s">
        <v>266</v>
      </c>
      <c r="AH2" s="233" t="s">
        <v>261</v>
      </c>
      <c r="AI2" s="233" t="s">
        <v>261</v>
      </c>
      <c r="AJ2" s="233" t="s">
        <v>261</v>
      </c>
      <c r="AK2" s="233" t="s">
        <v>261</v>
      </c>
      <c r="AL2" s="233" t="s">
        <v>261</v>
      </c>
      <c r="AM2" s="233" t="s">
        <v>261</v>
      </c>
      <c r="AN2" s="233" t="s">
        <v>261</v>
      </c>
      <c r="AO2" s="233" t="s">
        <v>261</v>
      </c>
      <c r="AP2" s="233" t="s">
        <v>261</v>
      </c>
      <c r="AQ2" s="233" t="s">
        <v>261</v>
      </c>
      <c r="AR2" s="233" t="s">
        <v>261</v>
      </c>
      <c r="AS2" s="233" t="s">
        <v>261</v>
      </c>
      <c r="AT2" s="233" t="s">
        <v>261</v>
      </c>
      <c r="AU2" s="233" t="s">
        <v>261</v>
      </c>
      <c r="AV2" s="233" t="s">
        <v>261</v>
      </c>
      <c r="AW2" s="233" t="s">
        <v>261</v>
      </c>
      <c r="AX2" s="233" t="s">
        <v>261</v>
      </c>
      <c r="AY2" s="233" t="s">
        <v>261</v>
      </c>
      <c r="AZ2" s="233" t="s">
        <v>261</v>
      </c>
      <c r="BA2" s="233" t="s">
        <v>261</v>
      </c>
      <c r="BB2" s="233" t="s">
        <v>261</v>
      </c>
      <c r="BC2" s="494" t="s">
        <v>2089</v>
      </c>
      <c r="BD2" s="242" t="s">
        <v>2026</v>
      </c>
      <c r="BE2" s="233" t="s">
        <v>261</v>
      </c>
      <c r="BF2" s="233" t="s">
        <v>261</v>
      </c>
      <c r="BG2" s="233" t="s">
        <v>261</v>
      </c>
      <c r="BH2" s="233" t="s">
        <v>261</v>
      </c>
      <c r="BI2" s="233" t="s">
        <v>261</v>
      </c>
      <c r="BJ2" s="233" t="s">
        <v>261</v>
      </c>
      <c r="BK2" s="233" t="s">
        <v>261</v>
      </c>
      <c r="BL2" s="254" t="s">
        <v>308</v>
      </c>
      <c r="BM2" s="254" t="s">
        <v>308</v>
      </c>
      <c r="BN2" s="254" t="s">
        <v>308</v>
      </c>
      <c r="BO2" s="254" t="s">
        <v>308</v>
      </c>
      <c r="BP2" s="254" t="s">
        <v>308</v>
      </c>
      <c r="BQ2" s="254" t="s">
        <v>308</v>
      </c>
      <c r="BR2" s="239" t="s">
        <v>268</v>
      </c>
      <c r="BS2" s="254" t="s">
        <v>308</v>
      </c>
      <c r="BT2" s="229" t="s">
        <v>261</v>
      </c>
      <c r="BU2" s="229" t="s">
        <v>261</v>
      </c>
      <c r="BV2" s="255" t="s">
        <v>292</v>
      </c>
      <c r="BW2" s="254" t="s">
        <v>308</v>
      </c>
      <c r="BX2" s="254" t="s">
        <v>308</v>
      </c>
      <c r="BY2" s="254" t="s">
        <v>308</v>
      </c>
      <c r="BZ2" s="253" t="s">
        <v>268</v>
      </c>
      <c r="CA2" s="704" t="s">
        <v>300</v>
      </c>
      <c r="CB2" s="705"/>
      <c r="CC2" s="705"/>
      <c r="CD2" s="705"/>
      <c r="CE2" s="706"/>
    </row>
    <row r="3" spans="1:83" ht="38.25" x14ac:dyDescent="0.25">
      <c r="A3" s="5" t="s">
        <v>286</v>
      </c>
      <c r="B3" s="5" t="s">
        <v>286</v>
      </c>
      <c r="C3" s="5" t="s">
        <v>286</v>
      </c>
      <c r="D3" s="16" t="s">
        <v>156</v>
      </c>
      <c r="E3" s="242" t="s">
        <v>0</v>
      </c>
      <c r="F3" s="237" t="s">
        <v>69</v>
      </c>
      <c r="G3" s="252" t="s">
        <v>70</v>
      </c>
      <c r="H3" s="251" t="s">
        <v>71</v>
      </c>
      <c r="I3" s="243" t="s">
        <v>72</v>
      </c>
      <c r="J3" s="243" t="s">
        <v>73</v>
      </c>
      <c r="K3" s="251" t="s">
        <v>74</v>
      </c>
      <c r="L3" s="250" t="s">
        <v>75</v>
      </c>
      <c r="M3" s="16" t="s">
        <v>76</v>
      </c>
      <c r="N3" s="247" t="s">
        <v>77</v>
      </c>
      <c r="O3" s="249" t="s">
        <v>78</v>
      </c>
      <c r="P3" s="242" t="s">
        <v>79</v>
      </c>
      <c r="Q3" s="246" t="s">
        <v>80</v>
      </c>
      <c r="R3" s="248" t="s">
        <v>81</v>
      </c>
      <c r="S3" s="242" t="s">
        <v>82</v>
      </c>
      <c r="T3" s="247" t="s">
        <v>83</v>
      </c>
      <c r="U3" s="242" t="s">
        <v>84</v>
      </c>
      <c r="V3" s="243" t="s">
        <v>85</v>
      </c>
      <c r="W3" s="243" t="s">
        <v>217</v>
      </c>
      <c r="X3" s="243" t="s">
        <v>86</v>
      </c>
      <c r="Y3" s="243" t="s">
        <v>87</v>
      </c>
      <c r="Z3" s="246" t="s">
        <v>88</v>
      </c>
      <c r="AA3" s="246" t="s">
        <v>89</v>
      </c>
      <c r="AB3" s="243" t="s">
        <v>90</v>
      </c>
      <c r="AC3" s="243" t="s">
        <v>91</v>
      </c>
      <c r="AD3" s="245" t="s">
        <v>92</v>
      </c>
      <c r="AE3" s="244" t="s">
        <v>93</v>
      </c>
      <c r="AF3" s="243" t="s">
        <v>94</v>
      </c>
      <c r="AG3" s="242" t="s">
        <v>193</v>
      </c>
      <c r="AH3" s="243" t="s">
        <v>194</v>
      </c>
      <c r="AI3" s="243" t="s">
        <v>195</v>
      </c>
      <c r="AJ3" s="243" t="s">
        <v>196</v>
      </c>
      <c r="AK3" s="243" t="s">
        <v>197</v>
      </c>
      <c r="AL3" s="243" t="s">
        <v>198</v>
      </c>
      <c r="AM3" s="243" t="s">
        <v>199</v>
      </c>
      <c r="AN3" s="243" t="s">
        <v>200</v>
      </c>
      <c r="AO3" s="243" t="s">
        <v>201</v>
      </c>
      <c r="AP3" s="243" t="s">
        <v>202</v>
      </c>
      <c r="AQ3" s="243" t="s">
        <v>203</v>
      </c>
      <c r="AR3" s="243" t="s">
        <v>204</v>
      </c>
      <c r="AS3" s="243" t="s">
        <v>205</v>
      </c>
      <c r="AT3" s="243" t="s">
        <v>206</v>
      </c>
      <c r="AU3" s="243" t="s">
        <v>207</v>
      </c>
      <c r="AV3" s="243" t="s">
        <v>208</v>
      </c>
      <c r="AW3" s="243" t="s">
        <v>209</v>
      </c>
      <c r="AX3" s="243" t="s">
        <v>210</v>
      </c>
      <c r="AY3" s="243" t="s">
        <v>211</v>
      </c>
      <c r="AZ3" s="243" t="s">
        <v>212</v>
      </c>
      <c r="BA3" s="243" t="s">
        <v>213</v>
      </c>
      <c r="BB3" s="243" t="s">
        <v>214</v>
      </c>
      <c r="BC3" s="242" t="s">
        <v>218</v>
      </c>
      <c r="BD3" s="242" t="s">
        <v>2460</v>
      </c>
      <c r="BE3" s="241" t="s">
        <v>95</v>
      </c>
      <c r="BF3" s="241" t="s">
        <v>96</v>
      </c>
      <c r="BG3" s="240" t="s">
        <v>97</v>
      </c>
      <c r="BH3" s="240" t="s">
        <v>98</v>
      </c>
      <c r="BI3" s="240" t="s">
        <v>99</v>
      </c>
      <c r="BJ3" s="240" t="s">
        <v>100</v>
      </c>
      <c r="BK3" s="240" t="s">
        <v>101</v>
      </c>
      <c r="BL3" s="237" t="s">
        <v>102</v>
      </c>
      <c r="BM3" s="237" t="s">
        <v>103</v>
      </c>
      <c r="BN3" s="237" t="s">
        <v>104</v>
      </c>
      <c r="BO3" s="237" t="s">
        <v>105</v>
      </c>
      <c r="BP3" s="237" t="s">
        <v>106</v>
      </c>
      <c r="BQ3" s="237" t="s">
        <v>107</v>
      </c>
      <c r="BR3" s="239" t="s">
        <v>108</v>
      </c>
      <c r="BS3" s="237" t="s">
        <v>109</v>
      </c>
      <c r="BT3" s="229" t="s">
        <v>110</v>
      </c>
      <c r="BU3" s="229" t="s">
        <v>111</v>
      </c>
      <c r="BV3" s="238" t="s">
        <v>112</v>
      </c>
      <c r="BW3" s="237" t="s">
        <v>113</v>
      </c>
      <c r="BX3" s="236" t="s">
        <v>252</v>
      </c>
      <c r="BY3" s="236" t="s">
        <v>253</v>
      </c>
      <c r="BZ3" s="235" t="s">
        <v>254</v>
      </c>
      <c r="CA3" s="234" t="s">
        <v>219</v>
      </c>
      <c r="CB3" s="234" t="s">
        <v>220</v>
      </c>
      <c r="CC3" s="234" t="s">
        <v>221</v>
      </c>
      <c r="CD3" s="234" t="s">
        <v>222</v>
      </c>
      <c r="CE3" s="234" t="s">
        <v>223</v>
      </c>
    </row>
    <row r="4" spans="1:83" x14ac:dyDescent="0.25">
      <c r="A4" s="229" t="s">
        <v>283</v>
      </c>
      <c r="B4" s="4" t="s">
        <v>2442</v>
      </c>
      <c r="C4" s="4" t="s">
        <v>2443</v>
      </c>
      <c r="D4" s="231" t="s">
        <v>215</v>
      </c>
      <c r="E4" s="231" t="s">
        <v>834</v>
      </c>
      <c r="F4" s="233" t="s">
        <v>114</v>
      </c>
      <c r="G4" s="233" t="s">
        <v>115</v>
      </c>
      <c r="H4" s="233" t="s">
        <v>116</v>
      </c>
      <c r="I4" s="229" t="s">
        <v>310</v>
      </c>
      <c r="J4" s="229" t="s">
        <v>117</v>
      </c>
      <c r="K4" s="233" t="s">
        <v>118</v>
      </c>
      <c r="L4" s="232" t="s">
        <v>119</v>
      </c>
      <c r="M4" s="231" t="s">
        <v>120</v>
      </c>
      <c r="N4" s="229" t="s">
        <v>121</v>
      </c>
      <c r="O4" s="232" t="s">
        <v>122</v>
      </c>
      <c r="P4" s="229" t="s">
        <v>123</v>
      </c>
      <c r="Q4" s="229" t="s">
        <v>124</v>
      </c>
      <c r="R4" s="231" t="s">
        <v>125</v>
      </c>
      <c r="S4" s="229" t="s">
        <v>126</v>
      </c>
      <c r="T4" s="229" t="s">
        <v>127</v>
      </c>
      <c r="U4" s="229" t="s">
        <v>128</v>
      </c>
      <c r="V4" s="229" t="s">
        <v>129</v>
      </c>
      <c r="W4" s="229" t="s">
        <v>224</v>
      </c>
      <c r="X4" s="229" t="s">
        <v>130</v>
      </c>
      <c r="Y4" s="229" t="s">
        <v>131</v>
      </c>
      <c r="Z4" s="229" t="s">
        <v>132</v>
      </c>
      <c r="AA4" s="229" t="s">
        <v>133</v>
      </c>
      <c r="AB4" s="229" t="s">
        <v>134</v>
      </c>
      <c r="AC4" s="229" t="s">
        <v>135</v>
      </c>
      <c r="AD4" s="229" t="s">
        <v>136</v>
      </c>
      <c r="AE4" s="229" t="s">
        <v>267</v>
      </c>
      <c r="AF4" s="229" t="s">
        <v>137</v>
      </c>
      <c r="AG4" s="229" t="s">
        <v>225</v>
      </c>
      <c r="AH4" s="229" t="s">
        <v>226</v>
      </c>
      <c r="AI4" s="229" t="s">
        <v>227</v>
      </c>
      <c r="AJ4" s="229" t="s">
        <v>228</v>
      </c>
      <c r="AK4" s="229" t="s">
        <v>229</v>
      </c>
      <c r="AL4" s="229" t="s">
        <v>230</v>
      </c>
      <c r="AM4" s="229" t="s">
        <v>231</v>
      </c>
      <c r="AN4" s="229" t="s">
        <v>232</v>
      </c>
      <c r="AO4" s="229" t="s">
        <v>233</v>
      </c>
      <c r="AP4" s="229" t="s">
        <v>234</v>
      </c>
      <c r="AQ4" s="229" t="s">
        <v>235</v>
      </c>
      <c r="AR4" s="229" t="s">
        <v>236</v>
      </c>
      <c r="AS4" s="229" t="s">
        <v>237</v>
      </c>
      <c r="AT4" s="229" t="s">
        <v>238</v>
      </c>
      <c r="AU4" s="229" t="s">
        <v>239</v>
      </c>
      <c r="AV4" s="229" t="s">
        <v>240</v>
      </c>
      <c r="AW4" s="229" t="s">
        <v>241</v>
      </c>
      <c r="AX4" s="229" t="s">
        <v>242</v>
      </c>
      <c r="AY4" s="229" t="s">
        <v>243</v>
      </c>
      <c r="AZ4" s="229" t="s">
        <v>244</v>
      </c>
      <c r="BA4" s="229" t="s">
        <v>245</v>
      </c>
      <c r="BB4" s="229" t="s">
        <v>246</v>
      </c>
      <c r="BC4" s="229" t="s">
        <v>247</v>
      </c>
      <c r="BD4" s="229" t="s">
        <v>2027</v>
      </c>
      <c r="BE4" s="229" t="s">
        <v>138</v>
      </c>
      <c r="BF4" s="229" t="s">
        <v>139</v>
      </c>
      <c r="BG4" s="229" t="s">
        <v>140</v>
      </c>
      <c r="BH4" s="229" t="s">
        <v>141</v>
      </c>
      <c r="BI4" s="229" t="s">
        <v>142</v>
      </c>
      <c r="BJ4" s="229" t="s">
        <v>143</v>
      </c>
      <c r="BK4" s="229" t="s">
        <v>144</v>
      </c>
      <c r="BL4" s="229" t="s">
        <v>145</v>
      </c>
      <c r="BM4" s="229" t="s">
        <v>146</v>
      </c>
      <c r="BN4" s="229" t="s">
        <v>147</v>
      </c>
      <c r="BO4" s="229" t="s">
        <v>148</v>
      </c>
      <c r="BP4" s="229" t="s">
        <v>216</v>
      </c>
      <c r="BQ4" s="229" t="s">
        <v>149</v>
      </c>
      <c r="BR4" s="229" t="s">
        <v>150</v>
      </c>
      <c r="BS4" s="229" t="s">
        <v>151</v>
      </c>
      <c r="BT4" s="229" t="s">
        <v>152</v>
      </c>
      <c r="BU4" s="229" t="s">
        <v>153</v>
      </c>
      <c r="BV4" s="230" t="s">
        <v>154</v>
      </c>
      <c r="BW4" s="229" t="s">
        <v>155</v>
      </c>
      <c r="BX4" s="229" t="s">
        <v>255</v>
      </c>
      <c r="BY4" s="229" t="s">
        <v>256</v>
      </c>
      <c r="BZ4" s="229" t="s">
        <v>257</v>
      </c>
      <c r="CA4" s="229" t="s">
        <v>248</v>
      </c>
      <c r="CB4" s="229"/>
      <c r="CC4" s="229" t="s">
        <v>249</v>
      </c>
      <c r="CD4" s="229" t="s">
        <v>250</v>
      </c>
      <c r="CE4" s="229" t="s">
        <v>251</v>
      </c>
    </row>
    <row r="5" spans="1:83" x14ac:dyDescent="0.25">
      <c r="A5" s="228">
        <v>1</v>
      </c>
      <c r="B5" s="228" t="str">
        <f>'APH Kategorichef'!H5</f>
        <v>Välj…</v>
      </c>
      <c r="C5" s="228" t="str">
        <f>'APH Kategorichef'!J5</f>
        <v>Välj…</v>
      </c>
      <c r="D5" s="227">
        <v>1</v>
      </c>
      <c r="E5" s="269" t="str">
        <f>TRIM('APH Kategorichef'!D5)</f>
        <v/>
      </c>
      <c r="F5" s="226" t="str">
        <f>TRIM('1. Artikeldata Grund'!E5)</f>
        <v/>
      </c>
      <c r="G5" s="276" t="s">
        <v>182</v>
      </c>
      <c r="H5" s="276"/>
      <c r="I5" s="226"/>
      <c r="J5" s="226"/>
      <c r="K5" s="226"/>
      <c r="L5" s="226"/>
      <c r="M5" s="2" cm="1">
        <f t="array" ref="M5">IF('APH Kategorichef'!R5&lt;&gt;"WEB",1,_xlfn.IFS('APH Kategorichef'!J5=Tabeller!$AH$4,'APH Kategorichef'!P5,'APH Kategorichef'!J5=Tabeller!$AH$5,106628))</f>
        <v>1</v>
      </c>
      <c r="N5" s="434" t="str" cm="1">
        <f t="array" ref="N5">TRIM(IFERROR(IF('APH Kategorichef'!L5=200,'2. Artikeldata Utökad'!J5,(_xlfn.IFS('APH Kategorichef'!J5=Tabeller!$AH$4,'4. Inköpsdata'!D5,AND('APH Kategorichef'!J5=Tabeller!$AH$5,'APH Kategorichef'!L5&lt;&gt;200),'APH Kategorichef'!D5,'APH Kategorichef'!L5=200,'2. Artikeldata Utökad'!J5))),""))</f>
        <v/>
      </c>
      <c r="O5" s="270" t="str">
        <f>'APH Kategorichef'!E5</f>
        <v/>
      </c>
      <c r="P5" s="269" t="str">
        <f>TRIM('APH Kategorichef'!Q5)</f>
        <v/>
      </c>
      <c r="Q5" s="435"/>
      <c r="R5" s="271" t="str" cm="1">
        <f t="array" ref="R5">IFERROR(_xlfn.IFS('4. Inköpsdata'!M5=25%,41,'4. Inköpsdata'!M5=12%,42,'4. Inköpsdata'!M5=6%,43,'4. Inköpsdata'!M5="Momsfritt",38),"")</f>
        <v/>
      </c>
      <c r="S5" s="227" t="str">
        <f>'APH Kategorichef'!R5</f>
        <v xml:space="preserve">  Välj…</v>
      </c>
      <c r="T5" s="380" t="str">
        <f>'APH Kategorichef'!E5</f>
        <v/>
      </c>
      <c r="U5" s="227"/>
      <c r="V5" s="226"/>
      <c r="W5" s="226"/>
      <c r="X5" s="226"/>
      <c r="Y5" s="226"/>
      <c r="Z5" s="227" t="str">
        <f>TRIM(IF('2. Artikeldata Utökad'!G5="","",IF('2. Artikeldata Utökad'!G5=1,_xlfn.CONCAT('2. Artikeldata Utökad'!G5," ","dag"),_xlfn.CONCAT('2. Artikeldata Utökad'!G5," ","dagar"))))</f>
        <v/>
      </c>
      <c r="AA5" s="227" t="str">
        <f>TRIM(IF('2. Artikeldata Utökad'!H5="","",IF('2. Artikeldata Utökad'!H5=1,_xlfn.CONCAT('2. Artikeldata Utökad'!H5," ","dag"),_xlfn.CONCAT('2. Artikeldata Utökad'!H5," ","dagar"))))</f>
        <v/>
      </c>
      <c r="AB5" s="226"/>
      <c r="AC5" s="226"/>
      <c r="AD5" s="226"/>
      <c r="AE5" s="227">
        <v>1</v>
      </c>
      <c r="AF5" s="226"/>
      <c r="AG5" s="269" t="str">
        <f>TRIM('APH Kategorichef'!S5)</f>
        <v/>
      </c>
      <c r="AH5" s="226"/>
      <c r="AI5" s="226"/>
      <c r="AJ5" s="226"/>
      <c r="AK5" s="226"/>
      <c r="AL5" s="226"/>
      <c r="AM5" s="226"/>
      <c r="AN5" s="226"/>
      <c r="AO5" s="226"/>
      <c r="AP5" s="226"/>
      <c r="AQ5" s="226"/>
      <c r="AR5" s="226"/>
      <c r="AS5" s="226"/>
      <c r="AT5" s="226"/>
      <c r="AU5" s="226"/>
      <c r="AV5" s="226"/>
      <c r="AW5" s="226"/>
      <c r="AX5" s="226"/>
      <c r="AY5" s="226"/>
      <c r="AZ5" s="226"/>
      <c r="BA5" s="226"/>
      <c r="BB5" s="226"/>
      <c r="BC5" s="272" t="s">
        <v>189</v>
      </c>
      <c r="BD5" s="272" t="str">
        <f>IF('1. Artikeldata Grund'!F5="Välj…","",LEFT('1. Artikeldata Grund'!F5,1))</f>
        <v xml:space="preserve"> </v>
      </c>
      <c r="BE5" s="226"/>
      <c r="BF5" s="226"/>
      <c r="BG5" s="226"/>
      <c r="BH5" s="226"/>
      <c r="BI5" s="226"/>
      <c r="BJ5" s="226"/>
      <c r="BK5" s="226"/>
      <c r="BL5" s="269" t="str">
        <f>TRIM(IF('APH Kategorichef'!R5="WEB","",'2. Artikeldata Utökad'!Q5))</f>
        <v/>
      </c>
      <c r="BM5" s="269" t="str">
        <f>TRIM(IF('APH Kategorichef'!R5="WEB","",'2. Artikeldata Utökad'!R5))</f>
        <v/>
      </c>
      <c r="BN5" s="269" t="str">
        <f>TRIM(IF('APH Kategorichef'!R5="WEB","",'2. Artikeldata Utökad'!S5))</f>
        <v/>
      </c>
      <c r="BO5" s="269" t="str">
        <f>IF('2. Artikeldata Utökad'!F5="","",'2. Artikeldata Utökad'!F5)</f>
        <v xml:space="preserve">  Välj…</v>
      </c>
      <c r="BP5" s="269" t="str">
        <f>TRIM(IF('2. Artikeldata Utökad'!E5="","",'2. Artikeldata Utökad'!E5))</f>
        <v/>
      </c>
      <c r="BQ5" s="269" t="str">
        <f>TRIM(IF('APH Kategorichef'!R5="WEB","",'2. Artikeldata Utökad'!T5))</f>
        <v/>
      </c>
      <c r="BR5" s="227">
        <v>1</v>
      </c>
      <c r="BS5" s="269" t="str">
        <f>TRIM(IF('APH Kategorichef'!R5="WEB","",'2. Artikeldata Utökad'!U5))</f>
        <v/>
      </c>
      <c r="BT5" s="226"/>
      <c r="BU5" s="226"/>
      <c r="BV5" s="269" t="str">
        <f>TRIM(IF('APH Kategorichef'!L5&lt;&gt;200,'APH Kategorichef'!D5,'2. Artikeldata Utökad'!J5))</f>
        <v/>
      </c>
      <c r="BW5" s="269" t="str">
        <f>TRIM('2. Artikeldata Utökad'!D5)</f>
        <v/>
      </c>
      <c r="BX5" s="415" t="str">
        <f>LEFT('2. Artikeldata Utökad'!I5,1)</f>
        <v xml:space="preserve"> </v>
      </c>
      <c r="BY5" s="415" t="str">
        <f>TRIM(LEFT('2. Artikeldata Utökad'!K5,2))</f>
        <v/>
      </c>
      <c r="BZ5" s="227" t="s">
        <v>189</v>
      </c>
      <c r="CA5" s="226"/>
      <c r="CB5" s="226"/>
      <c r="CC5" s="226"/>
      <c r="CD5" s="226"/>
      <c r="CE5" s="226"/>
    </row>
    <row r="6" spans="1:83" x14ac:dyDescent="0.25">
      <c r="A6" s="228">
        <v>2</v>
      </c>
      <c r="B6" s="228" t="str">
        <f>'APH Kategorichef'!H6</f>
        <v>Välj…</v>
      </c>
      <c r="C6" s="228" t="str">
        <f>'APH Kategorichef'!J6</f>
        <v>Välj…</v>
      </c>
      <c r="D6" s="227">
        <v>1</v>
      </c>
      <c r="E6" s="269" t="str">
        <f>TRIM('APH Kategorichef'!D6)</f>
        <v/>
      </c>
      <c r="F6" s="226" t="str">
        <f>TRIM('1. Artikeldata Grund'!E6)</f>
        <v/>
      </c>
      <c r="G6" s="276" t="s">
        <v>182</v>
      </c>
      <c r="H6" s="226"/>
      <c r="I6" s="226"/>
      <c r="J6" s="226"/>
      <c r="K6" s="226"/>
      <c r="L6" s="226"/>
      <c r="M6" s="2" cm="1">
        <f t="array" ref="M6">IF('APH Kategorichef'!R6&lt;&gt;"WEB",1,_xlfn.IFS('APH Kategorichef'!J6=Tabeller!$AH$4,'APH Kategorichef'!P6,'APH Kategorichef'!J6=Tabeller!$AH$5,106628))</f>
        <v>1</v>
      </c>
      <c r="N6" s="434" t="str" cm="1">
        <f t="array" ref="N6">TRIM(IFERROR(IF('APH Kategorichef'!L6=200,'2. Artikeldata Utökad'!J6,(_xlfn.IFS('APH Kategorichef'!J6=Tabeller!$AH$4,'4. Inköpsdata'!D6,AND('APH Kategorichef'!J6=Tabeller!$AH$5,'APH Kategorichef'!L6&lt;&gt;200),'APH Kategorichef'!D6,'APH Kategorichef'!L6=200,'2. Artikeldata Utökad'!J6))),""))</f>
        <v/>
      </c>
      <c r="O6" s="270" t="str">
        <f>'APH Kategorichef'!E6</f>
        <v/>
      </c>
      <c r="P6" s="269" t="str">
        <f>TRIM('APH Kategorichef'!Q6)</f>
        <v/>
      </c>
      <c r="Q6" s="436"/>
      <c r="R6" s="271" t="str" cm="1">
        <f t="array" ref="R6">IFERROR(_xlfn.IFS('4. Inköpsdata'!M6=25%,41,'4. Inköpsdata'!M6=12%,42,'4. Inköpsdata'!M6=6%,43,'4. Inköpsdata'!M6="Momsfritt",38),"")</f>
        <v/>
      </c>
      <c r="S6" s="227" t="str">
        <f>'APH Kategorichef'!R6</f>
        <v xml:space="preserve">  Välj…</v>
      </c>
      <c r="T6" s="380" t="str">
        <f>'APH Kategorichef'!E6</f>
        <v/>
      </c>
      <c r="U6" s="227"/>
      <c r="V6" s="226"/>
      <c r="W6" s="226"/>
      <c r="X6" s="226"/>
      <c r="Y6" s="226"/>
      <c r="Z6" s="227" t="str">
        <f>TRIM(IF('2. Artikeldata Utökad'!G6="","",_xlfn.CONCAT('2. Artikeldata Utökad'!G6," ","dagar")))</f>
        <v/>
      </c>
      <c r="AA6" s="227" t="str">
        <f>TRIM(IF('2. Artikeldata Utökad'!H6="","",_xlfn.CONCAT('2. Artikeldata Utökad'!H6," ","dagar")))</f>
        <v/>
      </c>
      <c r="AB6" s="226"/>
      <c r="AC6" s="226"/>
      <c r="AD6" s="226"/>
      <c r="AE6" s="227">
        <v>1</v>
      </c>
      <c r="AF6" s="226"/>
      <c r="AG6" s="269" t="str">
        <f>TRIM('APH Kategorichef'!S6)</f>
        <v/>
      </c>
      <c r="AH6" s="226"/>
      <c r="AI6" s="226"/>
      <c r="AJ6" s="226"/>
      <c r="AK6" s="226"/>
      <c r="AL6" s="226"/>
      <c r="AM6" s="226"/>
      <c r="AN6" s="226"/>
      <c r="AO6" s="226"/>
      <c r="AP6" s="226"/>
      <c r="AQ6" s="226"/>
      <c r="AR6" s="226"/>
      <c r="AS6" s="226"/>
      <c r="AT6" s="226"/>
      <c r="AU6" s="226"/>
      <c r="AV6" s="226"/>
      <c r="AW6" s="226"/>
      <c r="AX6" s="226"/>
      <c r="AY6" s="226"/>
      <c r="AZ6" s="226"/>
      <c r="BA6" s="226"/>
      <c r="BB6" s="226"/>
      <c r="BC6" s="272" t="s">
        <v>189</v>
      </c>
      <c r="BD6" s="272" t="str">
        <f>IF('1. Artikeldata Grund'!F6="Välj…","",LEFT('1. Artikeldata Grund'!F6,1))</f>
        <v xml:space="preserve"> </v>
      </c>
      <c r="BE6" s="226"/>
      <c r="BF6" s="226"/>
      <c r="BG6" s="226"/>
      <c r="BH6" s="226"/>
      <c r="BI6" s="226"/>
      <c r="BJ6" s="226"/>
      <c r="BK6" s="226"/>
      <c r="BL6" s="269" t="str">
        <f>TRIM(IF('APH Kategorichef'!R6="WEB","",'2. Artikeldata Utökad'!Q6))</f>
        <v/>
      </c>
      <c r="BM6" s="269" t="str">
        <f>TRIM(IF('APH Kategorichef'!R6="WEB","",'2. Artikeldata Utökad'!R6))</f>
        <v/>
      </c>
      <c r="BN6" s="269" t="str">
        <f>TRIM(IF('APH Kategorichef'!R6="WEB","",'2. Artikeldata Utökad'!S6))</f>
        <v/>
      </c>
      <c r="BO6" s="269" t="str">
        <f>IF('2. Artikeldata Utökad'!F6="","",'2. Artikeldata Utökad'!F6)</f>
        <v xml:space="preserve">  Välj…</v>
      </c>
      <c r="BP6" s="269" t="str">
        <f>TRIM(IF('2. Artikeldata Utökad'!E6="","",'2. Artikeldata Utökad'!E6))</f>
        <v/>
      </c>
      <c r="BQ6" s="269" t="str">
        <f>TRIM(IF('APH Kategorichef'!R6="WEB","",'2. Artikeldata Utökad'!T6))</f>
        <v/>
      </c>
      <c r="BR6" s="227">
        <v>1</v>
      </c>
      <c r="BS6" s="269" t="str">
        <f>TRIM(IF('APH Kategorichef'!R6="WEB","",'2. Artikeldata Utökad'!U6))</f>
        <v/>
      </c>
      <c r="BT6" s="226"/>
      <c r="BU6" s="226"/>
      <c r="BV6" s="269" t="str">
        <f>TRIM(IF('APH Kategorichef'!L6&lt;&gt;200,'APH Kategorichef'!D6,'2. Artikeldata Utökad'!J6))</f>
        <v/>
      </c>
      <c r="BW6" s="269" t="str">
        <f>TRIM('2. Artikeldata Utökad'!D6)</f>
        <v/>
      </c>
      <c r="BX6" s="415" t="str">
        <f>LEFT('2. Artikeldata Utökad'!I6,1)</f>
        <v xml:space="preserve"> </v>
      </c>
      <c r="BY6" s="415" t="str">
        <f>TRIM(LEFT('2. Artikeldata Utökad'!K6,2))</f>
        <v/>
      </c>
      <c r="BZ6" s="227" t="s">
        <v>189</v>
      </c>
      <c r="CA6" s="226"/>
      <c r="CB6" s="226"/>
      <c r="CC6" s="226"/>
      <c r="CD6" s="226"/>
      <c r="CE6" s="226"/>
    </row>
    <row r="7" spans="1:83" x14ac:dyDescent="0.25">
      <c r="A7" s="228">
        <v>3</v>
      </c>
      <c r="B7" s="228" t="str">
        <f>'APH Kategorichef'!H7</f>
        <v>Välj…</v>
      </c>
      <c r="C7" s="228" t="str">
        <f>'APH Kategorichef'!J7</f>
        <v>Välj…</v>
      </c>
      <c r="D7" s="227">
        <v>1</v>
      </c>
      <c r="E7" s="269" t="str">
        <f>TRIM('APH Kategorichef'!D7)</f>
        <v/>
      </c>
      <c r="F7" s="226" t="str">
        <f>TRIM('1. Artikeldata Grund'!E7)</f>
        <v/>
      </c>
      <c r="G7" s="276" t="s">
        <v>182</v>
      </c>
      <c r="H7" s="226"/>
      <c r="I7" s="226"/>
      <c r="J7" s="226"/>
      <c r="K7" s="226"/>
      <c r="L7" s="226"/>
      <c r="M7" s="2" cm="1">
        <f t="array" ref="M7">IF('APH Kategorichef'!R7&lt;&gt;"WEB",1,_xlfn.IFS('APH Kategorichef'!J7=Tabeller!$AH$4,'APH Kategorichef'!P7,'APH Kategorichef'!J7=Tabeller!$AH$5,106628))</f>
        <v>1</v>
      </c>
      <c r="N7" s="434" t="str" cm="1">
        <f t="array" ref="N7">TRIM(IFERROR(IF('APH Kategorichef'!L7=200,'2. Artikeldata Utökad'!J7,(_xlfn.IFS('APH Kategorichef'!J7=Tabeller!$AH$4,'4. Inköpsdata'!D7,AND('APH Kategorichef'!J7=Tabeller!$AH$5,'APH Kategorichef'!L7&lt;&gt;200),'APH Kategorichef'!D7,'APH Kategorichef'!L7=200,'2. Artikeldata Utökad'!J7))),""))</f>
        <v/>
      </c>
      <c r="O7" s="270" t="str">
        <f>'APH Kategorichef'!E7</f>
        <v/>
      </c>
      <c r="P7" s="269" t="str">
        <f>TRIM('APH Kategorichef'!Q7)</f>
        <v/>
      </c>
      <c r="Q7" s="436"/>
      <c r="R7" s="271" t="str" cm="1">
        <f t="array" ref="R7">IFERROR(_xlfn.IFS('4. Inköpsdata'!M7=25%,41,'4. Inköpsdata'!M7=12%,42,'4. Inköpsdata'!M7=6%,43,'4. Inköpsdata'!M7="Momsfritt",38),"")</f>
        <v/>
      </c>
      <c r="S7" s="227" t="str">
        <f>'APH Kategorichef'!R7</f>
        <v xml:space="preserve">  Välj…</v>
      </c>
      <c r="T7" s="380" t="str">
        <f>'APH Kategorichef'!E7</f>
        <v/>
      </c>
      <c r="U7" s="227"/>
      <c r="V7" s="226"/>
      <c r="W7" s="226"/>
      <c r="X7" s="226"/>
      <c r="Y7" s="226"/>
      <c r="Z7" s="227" t="str">
        <f>TRIM(IF('2. Artikeldata Utökad'!G7="","",_xlfn.CONCAT('2. Artikeldata Utökad'!G7," ","dagar")))</f>
        <v/>
      </c>
      <c r="AA7" s="227" t="str">
        <f>TRIM(IF('2. Artikeldata Utökad'!H7="","",_xlfn.CONCAT('2. Artikeldata Utökad'!H7," ","dagar")))</f>
        <v/>
      </c>
      <c r="AB7" s="226"/>
      <c r="AC7" s="226"/>
      <c r="AD7" s="226"/>
      <c r="AE7" s="227">
        <v>1</v>
      </c>
      <c r="AF7" s="226"/>
      <c r="AG7" s="269" t="str">
        <f>TRIM('APH Kategorichef'!S7)</f>
        <v/>
      </c>
      <c r="AH7" s="226"/>
      <c r="AI7" s="226"/>
      <c r="AJ7" s="226"/>
      <c r="AK7" s="226"/>
      <c r="AL7" s="226"/>
      <c r="AM7" s="226"/>
      <c r="AN7" s="226"/>
      <c r="AO7" s="226"/>
      <c r="AP7" s="226"/>
      <c r="AQ7" s="226"/>
      <c r="AR7" s="226"/>
      <c r="AS7" s="226"/>
      <c r="AT7" s="226"/>
      <c r="AU7" s="226"/>
      <c r="AV7" s="226"/>
      <c r="AW7" s="226"/>
      <c r="AX7" s="226"/>
      <c r="AY7" s="226"/>
      <c r="AZ7" s="226"/>
      <c r="BA7" s="226"/>
      <c r="BB7" s="226"/>
      <c r="BC7" s="272" t="s">
        <v>189</v>
      </c>
      <c r="BD7" s="272" t="str">
        <f>IF('1. Artikeldata Grund'!F7="Välj…","",LEFT('1. Artikeldata Grund'!F7,1))</f>
        <v xml:space="preserve"> </v>
      </c>
      <c r="BE7" s="226"/>
      <c r="BF7" s="226"/>
      <c r="BG7" s="226"/>
      <c r="BH7" s="226"/>
      <c r="BI7" s="226"/>
      <c r="BJ7" s="226"/>
      <c r="BK7" s="226"/>
      <c r="BL7" s="269" t="str">
        <f>TRIM(IF('APH Kategorichef'!R7="WEB","",'2. Artikeldata Utökad'!Q7))</f>
        <v/>
      </c>
      <c r="BM7" s="269" t="str">
        <f>TRIM(IF('APH Kategorichef'!R7="WEB","",'2. Artikeldata Utökad'!R7))</f>
        <v/>
      </c>
      <c r="BN7" s="269" t="str">
        <f>TRIM(IF('APH Kategorichef'!R7="WEB","",'2. Artikeldata Utökad'!S7))</f>
        <v/>
      </c>
      <c r="BO7" s="269" t="str">
        <f>IF('2. Artikeldata Utökad'!F7="","",'2. Artikeldata Utökad'!F7)</f>
        <v xml:space="preserve">  Välj…</v>
      </c>
      <c r="BP7" s="269" t="str">
        <f>TRIM(IF('2. Artikeldata Utökad'!E7="","",'2. Artikeldata Utökad'!E7))</f>
        <v/>
      </c>
      <c r="BQ7" s="269" t="str">
        <f>TRIM(IF('APH Kategorichef'!R7="WEB","",'2. Artikeldata Utökad'!T7))</f>
        <v/>
      </c>
      <c r="BR7" s="227">
        <v>1</v>
      </c>
      <c r="BS7" s="269" t="str">
        <f>TRIM(IF('APH Kategorichef'!R7="WEB","",'2. Artikeldata Utökad'!U7))</f>
        <v/>
      </c>
      <c r="BT7" s="226"/>
      <c r="BU7" s="226"/>
      <c r="BV7" s="269" t="str">
        <f>TRIM(IF('APH Kategorichef'!L7&lt;&gt;200,'APH Kategorichef'!D7,'2. Artikeldata Utökad'!J7))</f>
        <v/>
      </c>
      <c r="BW7" s="269" t="str">
        <f>TRIM('2. Artikeldata Utökad'!D7)</f>
        <v/>
      </c>
      <c r="BX7" s="415" t="str">
        <f>LEFT('2. Artikeldata Utökad'!I7,1)</f>
        <v xml:space="preserve"> </v>
      </c>
      <c r="BY7" s="415" t="str">
        <f>TRIM(LEFT('2. Artikeldata Utökad'!K7,2))</f>
        <v/>
      </c>
      <c r="BZ7" s="227" t="s">
        <v>189</v>
      </c>
      <c r="CA7" s="226"/>
      <c r="CB7" s="226"/>
      <c r="CC7" s="226"/>
      <c r="CD7" s="226"/>
      <c r="CE7" s="226"/>
    </row>
    <row r="8" spans="1:83" x14ac:dyDescent="0.25">
      <c r="A8" s="228">
        <v>4</v>
      </c>
      <c r="B8" s="228" t="str">
        <f>'APH Kategorichef'!H8</f>
        <v>Välj…</v>
      </c>
      <c r="C8" s="228" t="str">
        <f>'APH Kategorichef'!J8</f>
        <v>Välj…</v>
      </c>
      <c r="D8" s="227">
        <v>1</v>
      </c>
      <c r="E8" s="269" t="str">
        <f>TRIM('APH Kategorichef'!D8)</f>
        <v/>
      </c>
      <c r="F8" s="226" t="str">
        <f>TRIM('1. Artikeldata Grund'!E8)</f>
        <v/>
      </c>
      <c r="G8" s="276" t="s">
        <v>182</v>
      </c>
      <c r="H8" s="226"/>
      <c r="I8" s="226"/>
      <c r="J8" s="226"/>
      <c r="K8" s="226"/>
      <c r="L8" s="226"/>
      <c r="M8" s="2" cm="1">
        <f t="array" ref="M8">IF('APH Kategorichef'!R8&lt;&gt;"WEB",1,_xlfn.IFS('APH Kategorichef'!J8=Tabeller!$AH$4,'APH Kategorichef'!P8,'APH Kategorichef'!J8=Tabeller!$AH$5,106628))</f>
        <v>1</v>
      </c>
      <c r="N8" s="434" t="str" cm="1">
        <f t="array" ref="N8">TRIM(IFERROR(IF('APH Kategorichef'!L8=200,'2. Artikeldata Utökad'!J8,(_xlfn.IFS('APH Kategorichef'!J8=Tabeller!$AH$4,'4. Inköpsdata'!D8,AND('APH Kategorichef'!J8=Tabeller!$AH$5,'APH Kategorichef'!L8&lt;&gt;200),'APH Kategorichef'!D8,'APH Kategorichef'!L8=200,'2. Artikeldata Utökad'!J8))),""))</f>
        <v/>
      </c>
      <c r="O8" s="270" t="str">
        <f>'APH Kategorichef'!E8</f>
        <v/>
      </c>
      <c r="P8" s="269" t="str">
        <f>TRIM('APH Kategorichef'!Q8)</f>
        <v/>
      </c>
      <c r="Q8" s="436"/>
      <c r="R8" s="271" t="str" cm="1">
        <f t="array" ref="R8">IFERROR(_xlfn.IFS('4. Inköpsdata'!M8=25%,41,'4. Inköpsdata'!M8=12%,42,'4. Inköpsdata'!M8=6%,43,'4. Inköpsdata'!M8="Momsfritt",38),"")</f>
        <v/>
      </c>
      <c r="S8" s="227" t="str">
        <f>'APH Kategorichef'!R8</f>
        <v xml:space="preserve">  Välj…</v>
      </c>
      <c r="T8" s="380" t="str">
        <f>'APH Kategorichef'!E8</f>
        <v/>
      </c>
      <c r="U8" s="227"/>
      <c r="V8" s="226"/>
      <c r="W8" s="226"/>
      <c r="X8" s="226"/>
      <c r="Y8" s="226"/>
      <c r="Z8" s="227" t="str">
        <f>TRIM(IF('2. Artikeldata Utökad'!G8="","",_xlfn.CONCAT('2. Artikeldata Utökad'!G8," ","dagar")))</f>
        <v/>
      </c>
      <c r="AA8" s="227" t="str">
        <f>TRIM(IF('2. Artikeldata Utökad'!H8="","",_xlfn.CONCAT('2. Artikeldata Utökad'!H8," ","dagar")))</f>
        <v/>
      </c>
      <c r="AB8" s="226"/>
      <c r="AC8" s="226"/>
      <c r="AD8" s="226"/>
      <c r="AE8" s="227">
        <v>1</v>
      </c>
      <c r="AF8" s="226"/>
      <c r="AG8" s="269" t="str">
        <f>TRIM('APH Kategorichef'!S8)</f>
        <v/>
      </c>
      <c r="AH8" s="226"/>
      <c r="AI8" s="226"/>
      <c r="AJ8" s="226"/>
      <c r="AK8" s="226"/>
      <c r="AL8" s="226"/>
      <c r="AM8" s="226"/>
      <c r="AN8" s="226"/>
      <c r="AO8" s="226"/>
      <c r="AP8" s="226"/>
      <c r="AQ8" s="226"/>
      <c r="AR8" s="226"/>
      <c r="AS8" s="226"/>
      <c r="AT8" s="226"/>
      <c r="AU8" s="226"/>
      <c r="AV8" s="226"/>
      <c r="AW8" s="226"/>
      <c r="AX8" s="226"/>
      <c r="AY8" s="226"/>
      <c r="AZ8" s="226"/>
      <c r="BA8" s="226"/>
      <c r="BB8" s="226"/>
      <c r="BC8" s="272" t="s">
        <v>189</v>
      </c>
      <c r="BD8" s="272" t="str">
        <f>IF('1. Artikeldata Grund'!F8="Välj…","",LEFT('1. Artikeldata Grund'!F8,1))</f>
        <v xml:space="preserve"> </v>
      </c>
      <c r="BE8" s="226"/>
      <c r="BF8" s="226"/>
      <c r="BG8" s="226"/>
      <c r="BH8" s="226"/>
      <c r="BI8" s="226"/>
      <c r="BJ8" s="226"/>
      <c r="BK8" s="226"/>
      <c r="BL8" s="269" t="str">
        <f>TRIM(IF('APH Kategorichef'!R8="WEB","",'2. Artikeldata Utökad'!Q8))</f>
        <v/>
      </c>
      <c r="BM8" s="269" t="str">
        <f>TRIM(IF('APH Kategorichef'!R8="WEB","",'2. Artikeldata Utökad'!R8))</f>
        <v/>
      </c>
      <c r="BN8" s="269" t="str">
        <f>TRIM(IF('APH Kategorichef'!R8="WEB","",'2. Artikeldata Utökad'!S8))</f>
        <v/>
      </c>
      <c r="BO8" s="269" t="str">
        <f>IF('2. Artikeldata Utökad'!F8="","",'2. Artikeldata Utökad'!F8)</f>
        <v xml:space="preserve">  Välj…</v>
      </c>
      <c r="BP8" s="269" t="str">
        <f>TRIM(IF('2. Artikeldata Utökad'!E8="","",'2. Artikeldata Utökad'!E8))</f>
        <v/>
      </c>
      <c r="BQ8" s="269" t="str">
        <f>TRIM(IF('APH Kategorichef'!R8="WEB","",'2. Artikeldata Utökad'!T8))</f>
        <v/>
      </c>
      <c r="BR8" s="227">
        <v>1</v>
      </c>
      <c r="BS8" s="269" t="str">
        <f>TRIM(IF('APH Kategorichef'!R8="WEB","",'2. Artikeldata Utökad'!U8))</f>
        <v/>
      </c>
      <c r="BT8" s="226"/>
      <c r="BU8" s="226"/>
      <c r="BV8" s="269" t="str">
        <f>TRIM(IF('APH Kategorichef'!L8&lt;&gt;200,'APH Kategorichef'!D8,'2. Artikeldata Utökad'!J8))</f>
        <v/>
      </c>
      <c r="BW8" s="269" t="str">
        <f>TRIM('2. Artikeldata Utökad'!D8)</f>
        <v/>
      </c>
      <c r="BX8" s="415" t="str">
        <f>LEFT('2. Artikeldata Utökad'!I8,1)</f>
        <v xml:space="preserve"> </v>
      </c>
      <c r="BY8" s="415" t="str">
        <f>TRIM(LEFT('2. Artikeldata Utökad'!K8,2))</f>
        <v/>
      </c>
      <c r="BZ8" s="227" t="s">
        <v>189</v>
      </c>
      <c r="CA8" s="226"/>
      <c r="CB8" s="226"/>
      <c r="CC8" s="226"/>
      <c r="CD8" s="226"/>
      <c r="CE8" s="226"/>
    </row>
    <row r="9" spans="1:83" x14ac:dyDescent="0.25">
      <c r="A9" s="228">
        <v>5</v>
      </c>
      <c r="B9" s="228" t="str">
        <f>'APH Kategorichef'!H9</f>
        <v>Välj…</v>
      </c>
      <c r="C9" s="228" t="str">
        <f>'APH Kategorichef'!J9</f>
        <v>Välj…</v>
      </c>
      <c r="D9" s="227">
        <v>1</v>
      </c>
      <c r="E9" s="269" t="str">
        <f>TRIM('APH Kategorichef'!D9)</f>
        <v/>
      </c>
      <c r="F9" s="226" t="str">
        <f>TRIM('1. Artikeldata Grund'!E9)</f>
        <v/>
      </c>
      <c r="G9" s="276" t="s">
        <v>182</v>
      </c>
      <c r="H9" s="226"/>
      <c r="I9" s="226"/>
      <c r="J9" s="226"/>
      <c r="K9" s="226"/>
      <c r="L9" s="226"/>
      <c r="M9" s="2" cm="1">
        <f t="array" ref="M9">IF('APH Kategorichef'!R9&lt;&gt;"WEB",1,_xlfn.IFS('APH Kategorichef'!J9=Tabeller!$AH$4,'APH Kategorichef'!P9,'APH Kategorichef'!J9=Tabeller!$AH$5,106628))</f>
        <v>1</v>
      </c>
      <c r="N9" s="434" t="str" cm="1">
        <f t="array" ref="N9">TRIM(IFERROR(IF('APH Kategorichef'!L9=200,'2. Artikeldata Utökad'!J9,(_xlfn.IFS('APH Kategorichef'!J9=Tabeller!$AH$4,'4. Inköpsdata'!D9,AND('APH Kategorichef'!J9=Tabeller!$AH$5,'APH Kategorichef'!L9&lt;&gt;200),'APH Kategorichef'!D9,'APH Kategorichef'!L9=200,'2. Artikeldata Utökad'!J9))),""))</f>
        <v/>
      </c>
      <c r="O9" s="270" t="str">
        <f>'APH Kategorichef'!E9</f>
        <v/>
      </c>
      <c r="P9" s="269" t="str">
        <f>TRIM('APH Kategorichef'!Q9)</f>
        <v/>
      </c>
      <c r="Q9" s="436"/>
      <c r="R9" s="271" t="str" cm="1">
        <f t="array" ref="R9">IFERROR(_xlfn.IFS('4. Inköpsdata'!M9=25%,41,'4. Inköpsdata'!M9=12%,42,'4. Inköpsdata'!M9=6%,43,'4. Inköpsdata'!M9="Momsfritt",38),"")</f>
        <v/>
      </c>
      <c r="S9" s="227" t="str">
        <f>'APH Kategorichef'!R9</f>
        <v xml:space="preserve">  Välj…</v>
      </c>
      <c r="T9" s="380" t="str">
        <f>'APH Kategorichef'!E9</f>
        <v/>
      </c>
      <c r="U9" s="227"/>
      <c r="V9" s="226"/>
      <c r="W9" s="226"/>
      <c r="X9" s="226"/>
      <c r="Y9" s="226"/>
      <c r="Z9" s="227" t="str">
        <f>TRIM(IF('2. Artikeldata Utökad'!G9="","",_xlfn.CONCAT('2. Artikeldata Utökad'!G9," ","dagar")))</f>
        <v/>
      </c>
      <c r="AA9" s="227" t="str">
        <f>TRIM(IF('2. Artikeldata Utökad'!H9="","",_xlfn.CONCAT('2. Artikeldata Utökad'!H9," ","dagar")))</f>
        <v/>
      </c>
      <c r="AB9" s="226"/>
      <c r="AC9" s="226"/>
      <c r="AD9" s="226"/>
      <c r="AE9" s="227">
        <v>1</v>
      </c>
      <c r="AF9" s="226"/>
      <c r="AG9" s="269" t="str">
        <f>TRIM('APH Kategorichef'!S9)</f>
        <v/>
      </c>
      <c r="AH9" s="226"/>
      <c r="AI9" s="226"/>
      <c r="AJ9" s="226"/>
      <c r="AK9" s="226"/>
      <c r="AL9" s="226"/>
      <c r="AM9" s="226"/>
      <c r="AN9" s="226"/>
      <c r="AO9" s="226"/>
      <c r="AP9" s="226"/>
      <c r="AQ9" s="226"/>
      <c r="AR9" s="226"/>
      <c r="AS9" s="226"/>
      <c r="AT9" s="226"/>
      <c r="AU9" s="226"/>
      <c r="AV9" s="226"/>
      <c r="AW9" s="226"/>
      <c r="AX9" s="226"/>
      <c r="AY9" s="226"/>
      <c r="AZ9" s="226"/>
      <c r="BA9" s="226"/>
      <c r="BB9" s="226"/>
      <c r="BC9" s="272" t="s">
        <v>189</v>
      </c>
      <c r="BD9" s="272" t="str">
        <f>IF('1. Artikeldata Grund'!F9="Välj…","",LEFT('1. Artikeldata Grund'!F9,1))</f>
        <v xml:space="preserve"> </v>
      </c>
      <c r="BE9" s="226"/>
      <c r="BF9" s="226"/>
      <c r="BG9" s="226"/>
      <c r="BH9" s="226"/>
      <c r="BI9" s="226"/>
      <c r="BJ9" s="226"/>
      <c r="BK9" s="226"/>
      <c r="BL9" s="269" t="str">
        <f>TRIM(IF('APH Kategorichef'!R9="WEB","",'2. Artikeldata Utökad'!Q9))</f>
        <v/>
      </c>
      <c r="BM9" s="269" t="str">
        <f>TRIM(IF('APH Kategorichef'!R9="WEB","",'2. Artikeldata Utökad'!R9))</f>
        <v/>
      </c>
      <c r="BN9" s="269" t="str">
        <f>TRIM(IF('APH Kategorichef'!R9="WEB","",'2. Artikeldata Utökad'!S9))</f>
        <v/>
      </c>
      <c r="BO9" s="269" t="str">
        <f>IF('2. Artikeldata Utökad'!F9="","",'2. Artikeldata Utökad'!F9)</f>
        <v xml:space="preserve">  Välj…</v>
      </c>
      <c r="BP9" s="269" t="str">
        <f>TRIM(IF('2. Artikeldata Utökad'!E9="","",'2. Artikeldata Utökad'!E9))</f>
        <v/>
      </c>
      <c r="BQ9" s="269" t="str">
        <f>TRIM(IF('APH Kategorichef'!R9="WEB","",'2. Artikeldata Utökad'!T9))</f>
        <v/>
      </c>
      <c r="BR9" s="227">
        <v>1</v>
      </c>
      <c r="BS9" s="269" t="str">
        <f>TRIM(IF('APH Kategorichef'!R9="WEB","",'2. Artikeldata Utökad'!U9))</f>
        <v/>
      </c>
      <c r="BT9" s="226"/>
      <c r="BU9" s="226"/>
      <c r="BV9" s="269" t="str">
        <f>TRIM(IF('APH Kategorichef'!L9&lt;&gt;200,'APH Kategorichef'!D9,'2. Artikeldata Utökad'!J9))</f>
        <v/>
      </c>
      <c r="BW9" s="269" t="str">
        <f>TRIM('2. Artikeldata Utökad'!D9)</f>
        <v/>
      </c>
      <c r="BX9" s="415" t="str">
        <f>LEFT('2. Artikeldata Utökad'!I9,1)</f>
        <v xml:space="preserve"> </v>
      </c>
      <c r="BY9" s="415" t="str">
        <f>TRIM(LEFT('2. Artikeldata Utökad'!K9,2))</f>
        <v/>
      </c>
      <c r="BZ9" s="227" t="s">
        <v>189</v>
      </c>
      <c r="CA9" s="226"/>
      <c r="CB9" s="226"/>
      <c r="CC9" s="226"/>
      <c r="CD9" s="226"/>
      <c r="CE9" s="226"/>
    </row>
    <row r="10" spans="1:83" x14ac:dyDescent="0.25">
      <c r="A10" s="228">
        <v>6</v>
      </c>
      <c r="B10" s="228" t="str">
        <f>'APH Kategorichef'!H10</f>
        <v>Välj…</v>
      </c>
      <c r="C10" s="228" t="str">
        <f>'APH Kategorichef'!J10</f>
        <v>Välj…</v>
      </c>
      <c r="D10" s="227">
        <v>1</v>
      </c>
      <c r="E10" s="269" t="str">
        <f>TRIM('APH Kategorichef'!D10)</f>
        <v/>
      </c>
      <c r="F10" s="226" t="str">
        <f>TRIM('1. Artikeldata Grund'!E10)</f>
        <v/>
      </c>
      <c r="G10" s="276" t="s">
        <v>182</v>
      </c>
      <c r="H10" s="226"/>
      <c r="I10" s="226"/>
      <c r="J10" s="226"/>
      <c r="K10" s="226"/>
      <c r="L10" s="226"/>
      <c r="M10" s="2" cm="1">
        <f t="array" ref="M10">IF('APH Kategorichef'!R10&lt;&gt;"WEB",1,_xlfn.IFS('APH Kategorichef'!J10=Tabeller!$AH$4,'APH Kategorichef'!P10,'APH Kategorichef'!J10=Tabeller!$AH$5,106628))</f>
        <v>1</v>
      </c>
      <c r="N10" s="434" t="str" cm="1">
        <f t="array" ref="N10">TRIM(IFERROR(IF('APH Kategorichef'!L10=200,'2. Artikeldata Utökad'!J10,(_xlfn.IFS('APH Kategorichef'!J10=Tabeller!$AH$4,'4. Inköpsdata'!D10,AND('APH Kategorichef'!J10=Tabeller!$AH$5,'APH Kategorichef'!L10&lt;&gt;200),'APH Kategorichef'!D10,'APH Kategorichef'!L10=200,'2. Artikeldata Utökad'!J10))),""))</f>
        <v/>
      </c>
      <c r="O10" s="270" t="str">
        <f>'APH Kategorichef'!E10</f>
        <v/>
      </c>
      <c r="P10" s="269" t="str">
        <f>TRIM('APH Kategorichef'!Q10)</f>
        <v/>
      </c>
      <c r="Q10" s="436"/>
      <c r="R10" s="271" t="str" cm="1">
        <f t="array" ref="R10">IFERROR(_xlfn.IFS('4. Inköpsdata'!M10=25%,41,'4. Inköpsdata'!M10=12%,42,'4. Inköpsdata'!M10=6%,43,'4. Inköpsdata'!M10="Momsfritt",38),"")</f>
        <v/>
      </c>
      <c r="S10" s="227" t="str">
        <f>'APH Kategorichef'!R10</f>
        <v xml:space="preserve">  Välj…</v>
      </c>
      <c r="T10" s="380" t="str">
        <f>'APH Kategorichef'!E10</f>
        <v/>
      </c>
      <c r="U10" s="227"/>
      <c r="V10" s="226"/>
      <c r="W10" s="226"/>
      <c r="X10" s="226"/>
      <c r="Y10" s="226"/>
      <c r="Z10" s="227" t="str">
        <f>TRIM(IF('2. Artikeldata Utökad'!G10="","",_xlfn.CONCAT('2. Artikeldata Utökad'!G10," ","dagar")))</f>
        <v/>
      </c>
      <c r="AA10" s="227" t="str">
        <f>TRIM(IF('2. Artikeldata Utökad'!H10="","",_xlfn.CONCAT('2. Artikeldata Utökad'!H10," ","dagar")))</f>
        <v/>
      </c>
      <c r="AB10" s="226"/>
      <c r="AC10" s="226"/>
      <c r="AD10" s="226"/>
      <c r="AE10" s="227">
        <v>1</v>
      </c>
      <c r="AF10" s="226"/>
      <c r="AG10" s="269" t="str">
        <f>TRIM('APH Kategorichef'!S10)</f>
        <v/>
      </c>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72" t="s">
        <v>189</v>
      </c>
      <c r="BD10" s="272" t="str">
        <f>IF('1. Artikeldata Grund'!F10="Välj…","",LEFT('1. Artikeldata Grund'!F10,1))</f>
        <v xml:space="preserve"> </v>
      </c>
      <c r="BE10" s="226"/>
      <c r="BF10" s="226"/>
      <c r="BG10" s="226"/>
      <c r="BH10" s="226"/>
      <c r="BI10" s="226"/>
      <c r="BJ10" s="226"/>
      <c r="BK10" s="226"/>
      <c r="BL10" s="269" t="str">
        <f>TRIM(IF('APH Kategorichef'!R10="WEB","",'2. Artikeldata Utökad'!Q10))</f>
        <v/>
      </c>
      <c r="BM10" s="269" t="str">
        <f>TRIM(IF('APH Kategorichef'!R10="WEB","",'2. Artikeldata Utökad'!R10))</f>
        <v/>
      </c>
      <c r="BN10" s="269" t="str">
        <f>TRIM(IF('APH Kategorichef'!R10="WEB","",'2. Artikeldata Utökad'!S10))</f>
        <v/>
      </c>
      <c r="BO10" s="269" t="str">
        <f>IF('2. Artikeldata Utökad'!F10="","",'2. Artikeldata Utökad'!F10)</f>
        <v xml:space="preserve">  Välj…</v>
      </c>
      <c r="BP10" s="269" t="str">
        <f>TRIM(IF('2. Artikeldata Utökad'!E10="","",'2. Artikeldata Utökad'!E10))</f>
        <v/>
      </c>
      <c r="BQ10" s="269" t="str">
        <f>TRIM(IF('APH Kategorichef'!R10="WEB","",'2. Artikeldata Utökad'!T10))</f>
        <v/>
      </c>
      <c r="BR10" s="227">
        <v>1</v>
      </c>
      <c r="BS10" s="269" t="str">
        <f>TRIM(IF('APH Kategorichef'!R10="WEB","",'2. Artikeldata Utökad'!U10))</f>
        <v/>
      </c>
      <c r="BT10" s="226"/>
      <c r="BU10" s="226"/>
      <c r="BV10" s="269" t="str">
        <f>TRIM(IF('APH Kategorichef'!L10&lt;&gt;200,'APH Kategorichef'!D10,'2. Artikeldata Utökad'!J10))</f>
        <v/>
      </c>
      <c r="BW10" s="269" t="str">
        <f>TRIM('2. Artikeldata Utökad'!D10)</f>
        <v/>
      </c>
      <c r="BX10" s="415" t="str">
        <f>LEFT('2. Artikeldata Utökad'!I10,1)</f>
        <v xml:space="preserve"> </v>
      </c>
      <c r="BY10" s="415" t="str">
        <f>TRIM(LEFT('2. Artikeldata Utökad'!K10,2))</f>
        <v/>
      </c>
      <c r="BZ10" s="227" t="s">
        <v>189</v>
      </c>
      <c r="CA10" s="226"/>
      <c r="CB10" s="226"/>
      <c r="CC10" s="226"/>
      <c r="CD10" s="226"/>
      <c r="CE10" s="226"/>
    </row>
    <row r="11" spans="1:83" x14ac:dyDescent="0.25">
      <c r="A11" s="228">
        <v>7</v>
      </c>
      <c r="B11" s="228" t="str">
        <f>'APH Kategorichef'!H11</f>
        <v>Välj…</v>
      </c>
      <c r="C11" s="228" t="str">
        <f>'APH Kategorichef'!J11</f>
        <v>Välj…</v>
      </c>
      <c r="D11" s="227">
        <v>1</v>
      </c>
      <c r="E11" s="269" t="str">
        <f>TRIM('APH Kategorichef'!D11)</f>
        <v/>
      </c>
      <c r="F11" s="226" t="str">
        <f>TRIM('1. Artikeldata Grund'!E11)</f>
        <v/>
      </c>
      <c r="G11" s="276" t="s">
        <v>182</v>
      </c>
      <c r="H11" s="226"/>
      <c r="I11" s="226"/>
      <c r="J11" s="226"/>
      <c r="K11" s="226"/>
      <c r="L11" s="226"/>
      <c r="M11" s="2" cm="1">
        <f t="array" ref="M11">IF('APH Kategorichef'!R11&lt;&gt;"WEB",1,_xlfn.IFS('APH Kategorichef'!J11=Tabeller!$AH$4,'APH Kategorichef'!P11,'APH Kategorichef'!J11=Tabeller!$AH$5,106628))</f>
        <v>1</v>
      </c>
      <c r="N11" s="434" t="str" cm="1">
        <f t="array" ref="N11">TRIM(IFERROR(IF('APH Kategorichef'!L11=200,'2. Artikeldata Utökad'!J11,(_xlfn.IFS('APH Kategorichef'!J11=Tabeller!$AH$4,'4. Inköpsdata'!D11,AND('APH Kategorichef'!J11=Tabeller!$AH$5,'APH Kategorichef'!L11&lt;&gt;200),'APH Kategorichef'!D11,'APH Kategorichef'!L11=200,'2. Artikeldata Utökad'!J11))),""))</f>
        <v/>
      </c>
      <c r="O11" s="270" t="str">
        <f>'APH Kategorichef'!E11</f>
        <v/>
      </c>
      <c r="P11" s="269" t="str">
        <f>TRIM('APH Kategorichef'!Q11)</f>
        <v/>
      </c>
      <c r="Q11" s="436"/>
      <c r="R11" s="271" t="str" cm="1">
        <f t="array" ref="R11">IFERROR(_xlfn.IFS('4. Inköpsdata'!M11=25%,41,'4. Inköpsdata'!M11=12%,42,'4. Inköpsdata'!M11=6%,43,'4. Inköpsdata'!M11="Momsfritt",38),"")</f>
        <v/>
      </c>
      <c r="S11" s="227" t="str">
        <f>'APH Kategorichef'!R11</f>
        <v xml:space="preserve">  Välj…</v>
      </c>
      <c r="T11" s="380" t="str">
        <f>'APH Kategorichef'!E11</f>
        <v/>
      </c>
      <c r="U11" s="227"/>
      <c r="V11" s="226"/>
      <c r="W11" s="226"/>
      <c r="X11" s="226"/>
      <c r="Y11" s="226"/>
      <c r="Z11" s="227" t="str">
        <f>TRIM(IF('2. Artikeldata Utökad'!G11="","",_xlfn.CONCAT('2. Artikeldata Utökad'!G11," ","dagar")))</f>
        <v/>
      </c>
      <c r="AA11" s="227" t="str">
        <f>TRIM(IF('2. Artikeldata Utökad'!H11="","",_xlfn.CONCAT('2. Artikeldata Utökad'!H11," ","dagar")))</f>
        <v/>
      </c>
      <c r="AB11" s="226"/>
      <c r="AC11" s="226"/>
      <c r="AD11" s="226"/>
      <c r="AE11" s="227">
        <v>1</v>
      </c>
      <c r="AF11" s="226"/>
      <c r="AG11" s="269" t="str">
        <f>TRIM('APH Kategorichef'!S11)</f>
        <v/>
      </c>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72" t="s">
        <v>189</v>
      </c>
      <c r="BD11" s="272" t="str">
        <f>IF('1. Artikeldata Grund'!F11="Välj…","",LEFT('1. Artikeldata Grund'!F11,1))</f>
        <v xml:space="preserve"> </v>
      </c>
      <c r="BE11" s="226"/>
      <c r="BF11" s="226"/>
      <c r="BG11" s="226"/>
      <c r="BH11" s="226"/>
      <c r="BI11" s="226"/>
      <c r="BJ11" s="226"/>
      <c r="BK11" s="226"/>
      <c r="BL11" s="269" t="str">
        <f>TRIM(IF('APH Kategorichef'!R11="WEB","",'2. Artikeldata Utökad'!Q11))</f>
        <v/>
      </c>
      <c r="BM11" s="269" t="str">
        <f>TRIM(IF('APH Kategorichef'!R11="WEB","",'2. Artikeldata Utökad'!R11))</f>
        <v/>
      </c>
      <c r="BN11" s="269" t="str">
        <f>TRIM(IF('APH Kategorichef'!R11="WEB","",'2. Artikeldata Utökad'!S11))</f>
        <v/>
      </c>
      <c r="BO11" s="269" t="str">
        <f>IF('2. Artikeldata Utökad'!F11="","",'2. Artikeldata Utökad'!F11)</f>
        <v xml:space="preserve">  Välj…</v>
      </c>
      <c r="BP11" s="269" t="str">
        <f>TRIM(IF('2. Artikeldata Utökad'!E11="","",'2. Artikeldata Utökad'!E11))</f>
        <v/>
      </c>
      <c r="BQ11" s="269" t="str">
        <f>TRIM(IF('APH Kategorichef'!R11="WEB","",'2. Artikeldata Utökad'!T11))</f>
        <v/>
      </c>
      <c r="BR11" s="227">
        <v>1</v>
      </c>
      <c r="BS11" s="269" t="str">
        <f>TRIM(IF('APH Kategorichef'!R11="WEB","",'2. Artikeldata Utökad'!U11))</f>
        <v/>
      </c>
      <c r="BT11" s="226"/>
      <c r="BU11" s="226"/>
      <c r="BV11" s="269" t="str">
        <f>TRIM(IF('APH Kategorichef'!L11&lt;&gt;200,'APH Kategorichef'!D11,'2. Artikeldata Utökad'!J11))</f>
        <v/>
      </c>
      <c r="BW11" s="269" t="str">
        <f>TRIM('2. Artikeldata Utökad'!D11)</f>
        <v/>
      </c>
      <c r="BX11" s="415" t="str">
        <f>LEFT('2. Artikeldata Utökad'!I11,1)</f>
        <v xml:space="preserve"> </v>
      </c>
      <c r="BY11" s="415" t="str">
        <f>TRIM(LEFT('2. Artikeldata Utökad'!K11,2))</f>
        <v/>
      </c>
      <c r="BZ11" s="227" t="s">
        <v>189</v>
      </c>
      <c r="CA11" s="226"/>
      <c r="CB11" s="226"/>
      <c r="CC11" s="226"/>
      <c r="CD11" s="226"/>
      <c r="CE11" s="226"/>
    </row>
    <row r="12" spans="1:83" x14ac:dyDescent="0.25">
      <c r="A12" s="228">
        <v>8</v>
      </c>
      <c r="B12" s="228" t="str">
        <f>'APH Kategorichef'!H12</f>
        <v>Välj…</v>
      </c>
      <c r="C12" s="228" t="str">
        <f>'APH Kategorichef'!J12</f>
        <v>Välj…</v>
      </c>
      <c r="D12" s="227">
        <v>1</v>
      </c>
      <c r="E12" s="269" t="str">
        <f>TRIM('APH Kategorichef'!D12)</f>
        <v/>
      </c>
      <c r="F12" s="226" t="str">
        <f>TRIM('1. Artikeldata Grund'!E12)</f>
        <v/>
      </c>
      <c r="G12" s="276" t="s">
        <v>182</v>
      </c>
      <c r="H12" s="226"/>
      <c r="I12" s="226"/>
      <c r="J12" s="226"/>
      <c r="K12" s="226"/>
      <c r="L12" s="226"/>
      <c r="M12" s="2" cm="1">
        <f t="array" ref="M12">IF('APH Kategorichef'!R12&lt;&gt;"WEB",1,_xlfn.IFS('APH Kategorichef'!J12=Tabeller!$AH$4,'APH Kategorichef'!P12,'APH Kategorichef'!J12=Tabeller!$AH$5,106628))</f>
        <v>1</v>
      </c>
      <c r="N12" s="434" t="str" cm="1">
        <f t="array" ref="N12">TRIM(IFERROR(IF('APH Kategorichef'!L12=200,'2. Artikeldata Utökad'!J12,(_xlfn.IFS('APH Kategorichef'!J12=Tabeller!$AH$4,'4. Inköpsdata'!D12,AND('APH Kategorichef'!J12=Tabeller!$AH$5,'APH Kategorichef'!L12&lt;&gt;200),'APH Kategorichef'!D12,'APH Kategorichef'!L12=200,'2. Artikeldata Utökad'!J12))),""))</f>
        <v/>
      </c>
      <c r="O12" s="270" t="str">
        <f>'APH Kategorichef'!E12</f>
        <v/>
      </c>
      <c r="P12" s="269" t="str">
        <f>TRIM('APH Kategorichef'!Q12)</f>
        <v/>
      </c>
      <c r="R12" s="271" t="str" cm="1">
        <f t="array" ref="R12">IFERROR(_xlfn.IFS('4. Inköpsdata'!M12=25%,41,'4. Inköpsdata'!M12=12%,42,'4. Inköpsdata'!M12=6%,43,'4. Inköpsdata'!M12="Momsfritt",38),"")</f>
        <v/>
      </c>
      <c r="S12" s="227" t="str">
        <f>'APH Kategorichef'!R12</f>
        <v xml:space="preserve">  Välj…</v>
      </c>
      <c r="T12" s="380" t="str">
        <f>'APH Kategorichef'!E12</f>
        <v/>
      </c>
      <c r="U12" s="227"/>
      <c r="V12" s="226"/>
      <c r="W12" s="226"/>
      <c r="X12" s="226"/>
      <c r="Y12" s="226"/>
      <c r="Z12" s="227" t="str">
        <f>TRIM(IF('2. Artikeldata Utökad'!G12="","",_xlfn.CONCAT('2. Artikeldata Utökad'!G12," ","dagar")))</f>
        <v/>
      </c>
      <c r="AA12" s="227" t="str">
        <f>TRIM(IF('2. Artikeldata Utökad'!H12="","",_xlfn.CONCAT('2. Artikeldata Utökad'!H12," ","dagar")))</f>
        <v/>
      </c>
      <c r="AB12" s="226"/>
      <c r="AC12" s="226"/>
      <c r="AD12" s="226"/>
      <c r="AE12" s="227">
        <v>1</v>
      </c>
      <c r="AF12" s="226"/>
      <c r="AG12" s="269" t="str">
        <f>TRIM('APH Kategorichef'!S12)</f>
        <v/>
      </c>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72" t="s">
        <v>189</v>
      </c>
      <c r="BD12" s="272" t="str">
        <f>IF('1. Artikeldata Grund'!F12="Välj…","",LEFT('1. Artikeldata Grund'!F12,1))</f>
        <v xml:space="preserve"> </v>
      </c>
      <c r="BE12" s="226"/>
      <c r="BF12" s="226"/>
      <c r="BG12" s="226"/>
      <c r="BH12" s="226"/>
      <c r="BI12" s="226"/>
      <c r="BJ12" s="226"/>
      <c r="BK12" s="226"/>
      <c r="BL12" s="269" t="str">
        <f>TRIM(IF('APH Kategorichef'!R12="WEB","",'2. Artikeldata Utökad'!Q12))</f>
        <v/>
      </c>
      <c r="BM12" s="269" t="str">
        <f>TRIM(IF('APH Kategorichef'!R12="WEB","",'2. Artikeldata Utökad'!R12))</f>
        <v/>
      </c>
      <c r="BN12" s="269" t="str">
        <f>TRIM(IF('APH Kategorichef'!R12="WEB","",'2. Artikeldata Utökad'!S12))</f>
        <v/>
      </c>
      <c r="BO12" s="269" t="str">
        <f>IF('2. Artikeldata Utökad'!F12="","",'2. Artikeldata Utökad'!F12)</f>
        <v xml:space="preserve">  Välj…</v>
      </c>
      <c r="BP12" s="269" t="str">
        <f>TRIM(IF('2. Artikeldata Utökad'!E12="","",'2. Artikeldata Utökad'!E12))</f>
        <v/>
      </c>
      <c r="BQ12" s="269" t="str">
        <f>TRIM(IF('APH Kategorichef'!R12="WEB","",'2. Artikeldata Utökad'!T12))</f>
        <v/>
      </c>
      <c r="BR12" s="227">
        <v>1</v>
      </c>
      <c r="BS12" s="269" t="str">
        <f>TRIM(IF('APH Kategorichef'!R12="WEB","",'2. Artikeldata Utökad'!U12))</f>
        <v/>
      </c>
      <c r="BT12" s="226"/>
      <c r="BU12" s="226"/>
      <c r="BV12" s="269" t="str">
        <f>TRIM(IF('APH Kategorichef'!L12&lt;&gt;200,'APH Kategorichef'!D12,'2. Artikeldata Utökad'!J12))</f>
        <v/>
      </c>
      <c r="BW12" s="269" t="str">
        <f>TRIM('2. Artikeldata Utökad'!D12)</f>
        <v/>
      </c>
      <c r="BX12" s="415" t="str">
        <f>LEFT('2. Artikeldata Utökad'!I12,1)</f>
        <v xml:space="preserve"> </v>
      </c>
      <c r="BY12" s="415" t="str">
        <f>TRIM(LEFT('2. Artikeldata Utökad'!K12,2))</f>
        <v/>
      </c>
      <c r="BZ12" s="227" t="s">
        <v>189</v>
      </c>
      <c r="CA12" s="226"/>
      <c r="CB12" s="226"/>
      <c r="CC12" s="226"/>
      <c r="CD12" s="226"/>
      <c r="CE12" s="226"/>
    </row>
    <row r="13" spans="1:83" x14ac:dyDescent="0.25">
      <c r="A13" s="228">
        <v>9</v>
      </c>
      <c r="B13" s="228" t="str">
        <f>'APH Kategorichef'!H13</f>
        <v>Välj…</v>
      </c>
      <c r="C13" s="228" t="str">
        <f>'APH Kategorichef'!J13</f>
        <v>Välj…</v>
      </c>
      <c r="D13" s="227">
        <v>1</v>
      </c>
      <c r="E13" s="269" t="str">
        <f>TRIM('APH Kategorichef'!D13)</f>
        <v/>
      </c>
      <c r="F13" s="226" t="str">
        <f>TRIM('1. Artikeldata Grund'!E13)</f>
        <v/>
      </c>
      <c r="G13" s="276" t="s">
        <v>182</v>
      </c>
      <c r="H13" s="226"/>
      <c r="I13" s="226"/>
      <c r="J13" s="226"/>
      <c r="K13" s="226"/>
      <c r="L13" s="226"/>
      <c r="M13" s="2" cm="1">
        <f t="array" ref="M13">IF('APH Kategorichef'!R13&lt;&gt;"WEB",1,_xlfn.IFS('APH Kategorichef'!J13=Tabeller!$AH$4,'APH Kategorichef'!P13,'APH Kategorichef'!J13=Tabeller!$AH$5,106628))</f>
        <v>1</v>
      </c>
      <c r="N13" s="434" t="str" cm="1">
        <f t="array" ref="N13">TRIM(IFERROR(IF('APH Kategorichef'!L13=200,'2. Artikeldata Utökad'!J13,(_xlfn.IFS('APH Kategorichef'!J13=Tabeller!$AH$4,'4. Inköpsdata'!D13,AND('APH Kategorichef'!J13=Tabeller!$AH$5,'APH Kategorichef'!L13&lt;&gt;200),'APH Kategorichef'!D13,'APH Kategorichef'!L13=200,'2. Artikeldata Utökad'!J13))),""))</f>
        <v/>
      </c>
      <c r="O13" s="270" t="str">
        <f>'APH Kategorichef'!E13</f>
        <v/>
      </c>
      <c r="P13" s="269" t="str">
        <f>TRIM('APH Kategorichef'!Q13)</f>
        <v/>
      </c>
      <c r="Q13" s="457"/>
      <c r="R13" s="271" t="str" cm="1">
        <f t="array" ref="R13">IFERROR(_xlfn.IFS('4. Inköpsdata'!M13=25%,41,'4. Inköpsdata'!M13=12%,42,'4. Inköpsdata'!M13=6%,43,'4. Inköpsdata'!M13="Momsfritt",38),"")</f>
        <v/>
      </c>
      <c r="S13" s="227" t="str">
        <f>'APH Kategorichef'!R13</f>
        <v xml:space="preserve">  Välj…</v>
      </c>
      <c r="T13" s="380" t="str">
        <f>'APH Kategorichef'!E13</f>
        <v/>
      </c>
      <c r="U13" s="227"/>
      <c r="V13" s="226"/>
      <c r="W13" s="226"/>
      <c r="X13" s="226"/>
      <c r="Y13" s="226"/>
      <c r="Z13" s="227" t="str">
        <f>TRIM(IF('2. Artikeldata Utökad'!G13="","",_xlfn.CONCAT('2. Artikeldata Utökad'!G13," ","dagar")))</f>
        <v/>
      </c>
      <c r="AA13" s="227" t="str">
        <f>TRIM(IF('2. Artikeldata Utökad'!H13="","",_xlfn.CONCAT('2. Artikeldata Utökad'!H13," ","dagar")))</f>
        <v/>
      </c>
      <c r="AB13" s="226"/>
      <c r="AC13" s="226"/>
      <c r="AD13" s="226"/>
      <c r="AE13" s="227">
        <v>1</v>
      </c>
      <c r="AF13" s="226"/>
      <c r="AG13" s="269" t="str">
        <f>TRIM('APH Kategorichef'!S13)</f>
        <v/>
      </c>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72" t="s">
        <v>189</v>
      </c>
      <c r="BD13" s="272" t="str">
        <f>IF('1. Artikeldata Grund'!F13="Välj…","",LEFT('1. Artikeldata Grund'!F13,1))</f>
        <v xml:space="preserve"> </v>
      </c>
      <c r="BE13" s="226"/>
      <c r="BF13" s="226"/>
      <c r="BG13" s="226"/>
      <c r="BH13" s="226"/>
      <c r="BI13" s="226"/>
      <c r="BJ13" s="226"/>
      <c r="BK13" s="226"/>
      <c r="BL13" s="269" t="str">
        <f>TRIM(IF('APH Kategorichef'!R13="WEB","",'2. Artikeldata Utökad'!Q13))</f>
        <v/>
      </c>
      <c r="BM13" s="269" t="str">
        <f>TRIM(IF('APH Kategorichef'!R13="WEB","",'2. Artikeldata Utökad'!R13))</f>
        <v/>
      </c>
      <c r="BN13" s="269" t="str">
        <f>TRIM(IF('APH Kategorichef'!R13="WEB","",'2. Artikeldata Utökad'!S13))</f>
        <v/>
      </c>
      <c r="BO13" s="269" t="str">
        <f>IF('2. Artikeldata Utökad'!F13="","",'2. Artikeldata Utökad'!F13)</f>
        <v xml:space="preserve">  Välj…</v>
      </c>
      <c r="BP13" s="269" t="str">
        <f>TRIM(IF('2. Artikeldata Utökad'!E13="","",'2. Artikeldata Utökad'!E13))</f>
        <v/>
      </c>
      <c r="BQ13" s="269" t="str">
        <f>TRIM(IF('APH Kategorichef'!R13="WEB","",'2. Artikeldata Utökad'!T13))</f>
        <v/>
      </c>
      <c r="BR13" s="227">
        <v>1</v>
      </c>
      <c r="BS13" s="269" t="str">
        <f>TRIM(IF('APH Kategorichef'!R13="WEB","",'2. Artikeldata Utökad'!U13))</f>
        <v/>
      </c>
      <c r="BT13" s="226"/>
      <c r="BU13" s="226"/>
      <c r="BV13" s="269" t="str">
        <f>TRIM(IF('APH Kategorichef'!L13&lt;&gt;200,'APH Kategorichef'!D13,'2. Artikeldata Utökad'!J13))</f>
        <v/>
      </c>
      <c r="BW13" s="269" t="str">
        <f>TRIM('2. Artikeldata Utökad'!D13)</f>
        <v/>
      </c>
      <c r="BX13" s="415" t="str">
        <f>LEFT('2. Artikeldata Utökad'!I13,1)</f>
        <v xml:space="preserve"> </v>
      </c>
      <c r="BY13" s="415" t="str">
        <f>TRIM(LEFT('2. Artikeldata Utökad'!K13,2))</f>
        <v/>
      </c>
      <c r="BZ13" s="227" t="s">
        <v>189</v>
      </c>
      <c r="CA13" s="226"/>
      <c r="CB13" s="226"/>
      <c r="CC13" s="226"/>
      <c r="CD13" s="226"/>
      <c r="CE13" s="226"/>
    </row>
    <row r="14" spans="1:83" x14ac:dyDescent="0.25">
      <c r="A14" s="228">
        <v>10</v>
      </c>
      <c r="B14" s="228" t="str">
        <f>'APH Kategorichef'!H14</f>
        <v>Välj…</v>
      </c>
      <c r="C14" s="228" t="str">
        <f>'APH Kategorichef'!J14</f>
        <v>Välj…</v>
      </c>
      <c r="D14" s="227">
        <v>1</v>
      </c>
      <c r="E14" s="269" t="str">
        <f>TRIM('APH Kategorichef'!D14)</f>
        <v/>
      </c>
      <c r="F14" s="226" t="str">
        <f>TRIM('1. Artikeldata Grund'!E14)</f>
        <v/>
      </c>
      <c r="G14" s="276" t="s">
        <v>182</v>
      </c>
      <c r="H14" s="226"/>
      <c r="I14" s="226"/>
      <c r="J14" s="226"/>
      <c r="K14" s="226"/>
      <c r="L14" s="226"/>
      <c r="M14" s="2" cm="1">
        <f t="array" ref="M14">IF('APH Kategorichef'!R14&lt;&gt;"WEB",1,_xlfn.IFS('APH Kategorichef'!J14=Tabeller!$AH$4,'APH Kategorichef'!P14,'APH Kategorichef'!J14=Tabeller!$AH$5,106628))</f>
        <v>1</v>
      </c>
      <c r="N14" s="434" t="str" cm="1">
        <f t="array" ref="N14">TRIM(IFERROR(IF('APH Kategorichef'!L14=200,'2. Artikeldata Utökad'!J14,(_xlfn.IFS('APH Kategorichef'!J14=Tabeller!$AH$4,'4. Inköpsdata'!D14,AND('APH Kategorichef'!J14=Tabeller!$AH$5,'APH Kategorichef'!L14&lt;&gt;200),'APH Kategorichef'!D14,'APH Kategorichef'!L14=200,'2. Artikeldata Utökad'!J14))),""))</f>
        <v/>
      </c>
      <c r="O14" s="270" t="str">
        <f>'APH Kategorichef'!E14</f>
        <v/>
      </c>
      <c r="P14" s="269" t="str">
        <f>TRIM('APH Kategorichef'!Q14)</f>
        <v/>
      </c>
      <c r="Q14" s="226"/>
      <c r="R14" s="271" t="str" cm="1">
        <f t="array" ref="R14">IFERROR(_xlfn.IFS('4. Inköpsdata'!M14=25%,41,'4. Inköpsdata'!M14=12%,42,'4. Inköpsdata'!M14=6%,43,'4. Inköpsdata'!M14="Momsfritt",38),"")</f>
        <v/>
      </c>
      <c r="S14" s="227" t="str">
        <f>'APH Kategorichef'!R14</f>
        <v xml:space="preserve">  Välj…</v>
      </c>
      <c r="T14" s="380" t="str">
        <f>'APH Kategorichef'!E14</f>
        <v/>
      </c>
      <c r="U14" s="227"/>
      <c r="V14" s="226"/>
      <c r="W14" s="226"/>
      <c r="X14" s="226"/>
      <c r="Y14" s="226"/>
      <c r="Z14" s="227" t="str">
        <f>TRIM(IF('2. Artikeldata Utökad'!G14="","",_xlfn.CONCAT('2. Artikeldata Utökad'!G14," ","dagar")))</f>
        <v/>
      </c>
      <c r="AA14" s="227" t="str">
        <f>TRIM(IF('2. Artikeldata Utökad'!H14="","",_xlfn.CONCAT('2. Artikeldata Utökad'!H14," ","dagar")))</f>
        <v/>
      </c>
      <c r="AB14" s="226"/>
      <c r="AC14" s="226"/>
      <c r="AD14" s="226"/>
      <c r="AE14" s="227">
        <v>1</v>
      </c>
      <c r="AF14" s="226"/>
      <c r="AG14" s="269" t="str">
        <f>TRIM('APH Kategorichef'!S14)</f>
        <v/>
      </c>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72" t="s">
        <v>189</v>
      </c>
      <c r="BD14" s="272" t="str">
        <f>IF('1. Artikeldata Grund'!F14="Välj…","",LEFT('1. Artikeldata Grund'!F14,1))</f>
        <v xml:space="preserve"> </v>
      </c>
      <c r="BE14" s="226"/>
      <c r="BF14" s="226"/>
      <c r="BG14" s="226"/>
      <c r="BH14" s="226"/>
      <c r="BI14" s="226"/>
      <c r="BJ14" s="226"/>
      <c r="BK14" s="226"/>
      <c r="BL14" s="269" t="str">
        <f>TRIM(IF('APH Kategorichef'!R14="WEB","",'2. Artikeldata Utökad'!Q14))</f>
        <v/>
      </c>
      <c r="BM14" s="269" t="str">
        <f>TRIM(IF('APH Kategorichef'!R14="WEB","",'2. Artikeldata Utökad'!R14))</f>
        <v/>
      </c>
      <c r="BN14" s="269" t="str">
        <f>TRIM(IF('APH Kategorichef'!R14="WEB","",'2. Artikeldata Utökad'!S14))</f>
        <v/>
      </c>
      <c r="BO14" s="269" t="str">
        <f>IF('2. Artikeldata Utökad'!F14="","",'2. Artikeldata Utökad'!F14)</f>
        <v xml:space="preserve">  Välj…</v>
      </c>
      <c r="BP14" s="269" t="str">
        <f>TRIM(IF('2. Artikeldata Utökad'!E14="","",'2. Artikeldata Utökad'!E14))</f>
        <v/>
      </c>
      <c r="BQ14" s="269" t="str">
        <f>TRIM(IF('APH Kategorichef'!R14="WEB","",'2. Artikeldata Utökad'!T14))</f>
        <v/>
      </c>
      <c r="BR14" s="227">
        <v>1</v>
      </c>
      <c r="BS14" s="269" t="str">
        <f>TRIM(IF('APH Kategorichef'!R14="WEB","",'2. Artikeldata Utökad'!U14))</f>
        <v/>
      </c>
      <c r="BT14" s="226"/>
      <c r="BU14" s="226"/>
      <c r="BV14" s="269" t="str">
        <f>TRIM(IF('APH Kategorichef'!L14&lt;&gt;200,'APH Kategorichef'!D14,'2. Artikeldata Utökad'!J14))</f>
        <v/>
      </c>
      <c r="BW14" s="269" t="str">
        <f>TRIM('2. Artikeldata Utökad'!D14)</f>
        <v/>
      </c>
      <c r="BX14" s="415" t="str">
        <f>LEFT('2. Artikeldata Utökad'!I14,1)</f>
        <v xml:space="preserve"> </v>
      </c>
      <c r="BY14" s="415" t="str">
        <f>TRIM(LEFT('2. Artikeldata Utökad'!K14,2))</f>
        <v/>
      </c>
      <c r="BZ14" s="227" t="s">
        <v>189</v>
      </c>
      <c r="CA14" s="226"/>
      <c r="CB14" s="226"/>
      <c r="CC14" s="226"/>
      <c r="CD14" s="226"/>
      <c r="CE14" s="226"/>
    </row>
    <row r="15" spans="1:83" x14ac:dyDescent="0.25">
      <c r="A15" s="228">
        <v>11</v>
      </c>
      <c r="B15" s="228" t="str">
        <f>'APH Kategorichef'!H15</f>
        <v>Välj…</v>
      </c>
      <c r="C15" s="228" t="str">
        <f>'APH Kategorichef'!J15</f>
        <v>Välj…</v>
      </c>
      <c r="D15" s="227">
        <v>1</v>
      </c>
      <c r="E15" s="269" t="str">
        <f>TRIM('APH Kategorichef'!D15)</f>
        <v/>
      </c>
      <c r="F15" s="226" t="str">
        <f>TRIM('1. Artikeldata Grund'!E15)</f>
        <v/>
      </c>
      <c r="G15" s="276" t="s">
        <v>182</v>
      </c>
      <c r="H15" s="226"/>
      <c r="I15" s="226"/>
      <c r="J15" s="226"/>
      <c r="K15" s="226"/>
      <c r="L15" s="226"/>
      <c r="M15" s="2" cm="1">
        <f t="array" ref="M15">IF('APH Kategorichef'!R15&lt;&gt;"WEB",1,_xlfn.IFS('APH Kategorichef'!J15=Tabeller!$AH$4,'APH Kategorichef'!P15,'APH Kategorichef'!J15=Tabeller!$AH$5,106628))</f>
        <v>1</v>
      </c>
      <c r="N15" s="434" t="str" cm="1">
        <f t="array" ref="N15">TRIM(IFERROR(IF('APH Kategorichef'!L15=200,'2. Artikeldata Utökad'!J15,(_xlfn.IFS('APH Kategorichef'!J15=Tabeller!$AH$4,'4. Inköpsdata'!D15,AND('APH Kategorichef'!J15=Tabeller!$AH$5,'APH Kategorichef'!L15&lt;&gt;200),'APH Kategorichef'!D15,'APH Kategorichef'!L15=200,'2. Artikeldata Utökad'!J15))),""))</f>
        <v/>
      </c>
      <c r="O15" s="270" t="str">
        <f>'APH Kategorichef'!E15</f>
        <v/>
      </c>
      <c r="P15" s="269" t="str">
        <f>TRIM('APH Kategorichef'!Q15)</f>
        <v/>
      </c>
      <c r="Q15" s="226"/>
      <c r="R15" s="271" t="str" cm="1">
        <f t="array" ref="R15">IFERROR(_xlfn.IFS('4. Inköpsdata'!M15=25%,41,'4. Inköpsdata'!M15=12%,42,'4. Inköpsdata'!M15=6%,43,'4. Inköpsdata'!M15="Momsfritt",38),"")</f>
        <v/>
      </c>
      <c r="S15" s="227" t="str">
        <f>'APH Kategorichef'!R15</f>
        <v xml:space="preserve">  Välj…</v>
      </c>
      <c r="T15" s="380" t="str">
        <f>'APH Kategorichef'!E15</f>
        <v/>
      </c>
      <c r="U15" s="227"/>
      <c r="V15" s="226"/>
      <c r="W15" s="226"/>
      <c r="X15" s="226"/>
      <c r="Y15" s="226"/>
      <c r="Z15" s="227" t="str">
        <f>TRIM(IF('2. Artikeldata Utökad'!G15="","",_xlfn.CONCAT('2. Artikeldata Utökad'!G15," ","dagar")))</f>
        <v/>
      </c>
      <c r="AA15" s="227" t="str">
        <f>TRIM(IF('2. Artikeldata Utökad'!H15="","",_xlfn.CONCAT('2. Artikeldata Utökad'!H15," ","dagar")))</f>
        <v/>
      </c>
      <c r="AB15" s="226"/>
      <c r="AC15" s="226"/>
      <c r="AD15" s="226"/>
      <c r="AE15" s="227">
        <v>1</v>
      </c>
      <c r="AF15" s="226"/>
      <c r="AG15" s="269" t="str">
        <f>TRIM('APH Kategorichef'!S15)</f>
        <v/>
      </c>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72" t="s">
        <v>189</v>
      </c>
      <c r="BD15" s="272" t="str">
        <f>IF('1. Artikeldata Grund'!F15="Välj…","",LEFT('1. Artikeldata Grund'!F15,1))</f>
        <v xml:space="preserve"> </v>
      </c>
      <c r="BE15" s="226"/>
      <c r="BF15" s="226"/>
      <c r="BG15" s="226"/>
      <c r="BH15" s="226"/>
      <c r="BI15" s="226"/>
      <c r="BJ15" s="226"/>
      <c r="BK15" s="226"/>
      <c r="BL15" s="269" t="str">
        <f>TRIM(IF('APH Kategorichef'!R15="WEB","",'2. Artikeldata Utökad'!Q15))</f>
        <v/>
      </c>
      <c r="BM15" s="269" t="str">
        <f>TRIM(IF('APH Kategorichef'!R15="WEB","",'2. Artikeldata Utökad'!R15))</f>
        <v/>
      </c>
      <c r="BN15" s="269" t="str">
        <f>TRIM(IF('APH Kategorichef'!R15="WEB","",'2. Artikeldata Utökad'!S15))</f>
        <v/>
      </c>
      <c r="BO15" s="269" t="str">
        <f>IF('2. Artikeldata Utökad'!F15="","",'2. Artikeldata Utökad'!F15)</f>
        <v xml:space="preserve">  Välj…</v>
      </c>
      <c r="BP15" s="269" t="str">
        <f>TRIM(IF('2. Artikeldata Utökad'!E15="","",'2. Artikeldata Utökad'!E15))</f>
        <v/>
      </c>
      <c r="BQ15" s="269" t="str">
        <f>TRIM(IF('APH Kategorichef'!R15="WEB","",'2. Artikeldata Utökad'!T15))</f>
        <v/>
      </c>
      <c r="BR15" s="227">
        <v>1</v>
      </c>
      <c r="BS15" s="269" t="str">
        <f>TRIM(IF('APH Kategorichef'!R15="WEB","",'2. Artikeldata Utökad'!U15))</f>
        <v/>
      </c>
      <c r="BT15" s="226"/>
      <c r="BU15" s="226"/>
      <c r="BV15" s="269" t="str">
        <f>TRIM(IF('APH Kategorichef'!L15&lt;&gt;200,'APH Kategorichef'!D15,'2. Artikeldata Utökad'!J15))</f>
        <v/>
      </c>
      <c r="BW15" s="269" t="str">
        <f>TRIM('2. Artikeldata Utökad'!D15)</f>
        <v/>
      </c>
      <c r="BX15" s="415" t="str">
        <f>LEFT('2. Artikeldata Utökad'!I15,1)</f>
        <v xml:space="preserve"> </v>
      </c>
      <c r="BY15" s="415" t="str">
        <f>TRIM(LEFT('2. Artikeldata Utökad'!K15,2))</f>
        <v/>
      </c>
      <c r="BZ15" s="227" t="s">
        <v>189</v>
      </c>
      <c r="CA15" s="226"/>
      <c r="CB15" s="226"/>
      <c r="CC15" s="226"/>
      <c r="CD15" s="226"/>
      <c r="CE15" s="226"/>
    </row>
    <row r="16" spans="1:83" x14ac:dyDescent="0.25">
      <c r="A16" s="228">
        <v>12</v>
      </c>
      <c r="B16" s="228" t="str">
        <f>'APH Kategorichef'!H16</f>
        <v>Välj…</v>
      </c>
      <c r="C16" s="228" t="str">
        <f>'APH Kategorichef'!J16</f>
        <v>Välj…</v>
      </c>
      <c r="D16" s="227">
        <v>1</v>
      </c>
      <c r="E16" s="269" t="str">
        <f>TRIM('APH Kategorichef'!D16)</f>
        <v/>
      </c>
      <c r="F16" s="226" t="str">
        <f>TRIM('1. Artikeldata Grund'!E16)</f>
        <v/>
      </c>
      <c r="G16" s="276" t="s">
        <v>182</v>
      </c>
      <c r="H16" s="226"/>
      <c r="I16" s="226"/>
      <c r="J16" s="226"/>
      <c r="K16" s="226"/>
      <c r="L16" s="226"/>
      <c r="M16" s="2" cm="1">
        <f t="array" ref="M16">IF('APH Kategorichef'!R16&lt;&gt;"WEB",1,_xlfn.IFS('APH Kategorichef'!J16=Tabeller!$AH$4,'APH Kategorichef'!P16,'APH Kategorichef'!J16=Tabeller!$AH$5,106628))</f>
        <v>1</v>
      </c>
      <c r="N16" s="434" t="str" cm="1">
        <f t="array" ref="N16">TRIM(IFERROR(IF('APH Kategorichef'!L16=200,'2. Artikeldata Utökad'!J16,(_xlfn.IFS('APH Kategorichef'!J16=Tabeller!$AH$4,'4. Inköpsdata'!D16,AND('APH Kategorichef'!J16=Tabeller!$AH$5,'APH Kategorichef'!L16&lt;&gt;200),'APH Kategorichef'!D16,'APH Kategorichef'!L16=200,'2. Artikeldata Utökad'!J16))),""))</f>
        <v/>
      </c>
      <c r="O16" s="270" t="str">
        <f>'APH Kategorichef'!E16</f>
        <v/>
      </c>
      <c r="P16" s="269" t="str">
        <f>TRIM('APH Kategorichef'!Q16)</f>
        <v/>
      </c>
      <c r="Q16" s="226"/>
      <c r="R16" s="271" t="str" cm="1">
        <f t="array" ref="R16">IFERROR(_xlfn.IFS('4. Inköpsdata'!M16=25%,41,'4. Inköpsdata'!M16=12%,42,'4. Inköpsdata'!M16=6%,43,'4. Inköpsdata'!M16="Momsfritt",38),"")</f>
        <v/>
      </c>
      <c r="S16" s="227" t="str">
        <f>'APH Kategorichef'!R16</f>
        <v xml:space="preserve">  Välj…</v>
      </c>
      <c r="T16" s="380" t="str">
        <f>'APH Kategorichef'!E16</f>
        <v/>
      </c>
      <c r="U16" s="227"/>
      <c r="V16" s="226"/>
      <c r="W16" s="226"/>
      <c r="X16" s="226"/>
      <c r="Y16" s="226"/>
      <c r="Z16" s="227" t="str">
        <f>TRIM(IF('2. Artikeldata Utökad'!G16="","",_xlfn.CONCAT('2. Artikeldata Utökad'!G16," ","dagar")))</f>
        <v/>
      </c>
      <c r="AA16" s="227" t="str">
        <f>TRIM(IF('2. Artikeldata Utökad'!H16="","",_xlfn.CONCAT('2. Artikeldata Utökad'!H16," ","dagar")))</f>
        <v/>
      </c>
      <c r="AB16" s="226"/>
      <c r="AC16" s="226"/>
      <c r="AD16" s="226"/>
      <c r="AE16" s="227">
        <v>1</v>
      </c>
      <c r="AF16" s="226"/>
      <c r="AG16" s="269" t="str">
        <f>TRIM('APH Kategorichef'!S16)</f>
        <v/>
      </c>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72" t="s">
        <v>189</v>
      </c>
      <c r="BD16" s="272" t="str">
        <f>IF('1. Artikeldata Grund'!F16="Välj…","",LEFT('1. Artikeldata Grund'!F16,1))</f>
        <v xml:space="preserve"> </v>
      </c>
      <c r="BE16" s="226"/>
      <c r="BF16" s="226"/>
      <c r="BG16" s="226"/>
      <c r="BH16" s="226"/>
      <c r="BI16" s="226"/>
      <c r="BJ16" s="226"/>
      <c r="BK16" s="226"/>
      <c r="BL16" s="269" t="str">
        <f>TRIM(IF('APH Kategorichef'!R16="WEB","",'2. Artikeldata Utökad'!Q16))</f>
        <v/>
      </c>
      <c r="BM16" s="269" t="str">
        <f>TRIM(IF('APH Kategorichef'!R16="WEB","",'2. Artikeldata Utökad'!R16))</f>
        <v/>
      </c>
      <c r="BN16" s="269" t="str">
        <f>TRIM(IF('APH Kategorichef'!R16="WEB","",'2. Artikeldata Utökad'!S16))</f>
        <v/>
      </c>
      <c r="BO16" s="269" t="str">
        <f>IF('2. Artikeldata Utökad'!F16="","",'2. Artikeldata Utökad'!F16)</f>
        <v xml:space="preserve">  Välj…</v>
      </c>
      <c r="BP16" s="269" t="str">
        <f>TRIM(IF('2. Artikeldata Utökad'!E16="","",'2. Artikeldata Utökad'!E16))</f>
        <v/>
      </c>
      <c r="BQ16" s="269" t="str">
        <f>TRIM(IF('APH Kategorichef'!R16="WEB","",'2. Artikeldata Utökad'!T16))</f>
        <v/>
      </c>
      <c r="BR16" s="227">
        <v>1</v>
      </c>
      <c r="BS16" s="269" t="str">
        <f>TRIM(IF('APH Kategorichef'!R16="WEB","",'2. Artikeldata Utökad'!U16))</f>
        <v/>
      </c>
      <c r="BT16" s="226"/>
      <c r="BU16" s="226"/>
      <c r="BV16" s="269" t="str">
        <f>TRIM(IF('APH Kategorichef'!L16&lt;&gt;200,'APH Kategorichef'!D16,'2. Artikeldata Utökad'!J16))</f>
        <v/>
      </c>
      <c r="BW16" s="269" t="str">
        <f>TRIM('2. Artikeldata Utökad'!D16)</f>
        <v/>
      </c>
      <c r="BX16" s="415" t="str">
        <f>LEFT('2. Artikeldata Utökad'!I16,1)</f>
        <v xml:space="preserve"> </v>
      </c>
      <c r="BY16" s="415" t="str">
        <f>TRIM(LEFT('2. Artikeldata Utökad'!K16,2))</f>
        <v/>
      </c>
      <c r="BZ16" s="227" t="s">
        <v>189</v>
      </c>
      <c r="CA16" s="226"/>
      <c r="CB16" s="226"/>
      <c r="CC16" s="226"/>
      <c r="CD16" s="226"/>
      <c r="CE16" s="226"/>
    </row>
    <row r="17" spans="1:83" x14ac:dyDescent="0.25">
      <c r="A17" s="228">
        <v>13</v>
      </c>
      <c r="B17" s="228" t="str">
        <f>'APH Kategorichef'!H17</f>
        <v>Välj…</v>
      </c>
      <c r="C17" s="228" t="str">
        <f>'APH Kategorichef'!J17</f>
        <v>Välj…</v>
      </c>
      <c r="D17" s="227">
        <v>1</v>
      </c>
      <c r="E17" s="269" t="str">
        <f>TRIM('APH Kategorichef'!D17)</f>
        <v/>
      </c>
      <c r="F17" s="226" t="str">
        <f>TRIM('1. Artikeldata Grund'!E17)</f>
        <v/>
      </c>
      <c r="G17" s="276" t="s">
        <v>182</v>
      </c>
      <c r="H17" s="226"/>
      <c r="I17" s="226"/>
      <c r="J17" s="226"/>
      <c r="K17" s="226"/>
      <c r="L17" s="226"/>
      <c r="M17" s="2" cm="1">
        <f t="array" ref="M17">IF('APH Kategorichef'!R17&lt;&gt;"WEB",1,_xlfn.IFS('APH Kategorichef'!J17=Tabeller!$AH$4,'APH Kategorichef'!P17,'APH Kategorichef'!J17=Tabeller!$AH$5,106628))</f>
        <v>1</v>
      </c>
      <c r="N17" s="434" t="str" cm="1">
        <f t="array" ref="N17">TRIM(IFERROR(IF('APH Kategorichef'!L17=200,'2. Artikeldata Utökad'!J17,(_xlfn.IFS('APH Kategorichef'!J17=Tabeller!$AH$4,'4. Inköpsdata'!D17,AND('APH Kategorichef'!J17=Tabeller!$AH$5,'APH Kategorichef'!L17&lt;&gt;200),'APH Kategorichef'!D17,'APH Kategorichef'!L17=200,'2. Artikeldata Utökad'!J17))),""))</f>
        <v/>
      </c>
      <c r="O17" s="270" t="str">
        <f>'APH Kategorichef'!E17</f>
        <v/>
      </c>
      <c r="P17" s="269" t="str">
        <f>TRIM('APH Kategorichef'!Q17)</f>
        <v/>
      </c>
      <c r="Q17" s="226"/>
      <c r="R17" s="271" t="str" cm="1">
        <f t="array" ref="R17">IFERROR(_xlfn.IFS('4. Inköpsdata'!M17=25%,41,'4. Inköpsdata'!M17=12%,42,'4. Inköpsdata'!M17=6%,43,'4. Inköpsdata'!M17="Momsfritt",38),"")</f>
        <v/>
      </c>
      <c r="S17" s="227" t="str">
        <f>'APH Kategorichef'!R17</f>
        <v xml:space="preserve">  Välj…</v>
      </c>
      <c r="T17" s="380" t="str">
        <f>'APH Kategorichef'!E17</f>
        <v/>
      </c>
      <c r="U17" s="227"/>
      <c r="V17" s="226"/>
      <c r="W17" s="226"/>
      <c r="X17" s="226"/>
      <c r="Y17" s="226"/>
      <c r="Z17" s="227" t="str">
        <f>TRIM(IF('2. Artikeldata Utökad'!G17="","",_xlfn.CONCAT('2. Artikeldata Utökad'!G17," ","dagar")))</f>
        <v/>
      </c>
      <c r="AA17" s="227" t="str">
        <f>TRIM(IF('2. Artikeldata Utökad'!H17="","",_xlfn.CONCAT('2. Artikeldata Utökad'!H17," ","dagar")))</f>
        <v/>
      </c>
      <c r="AB17" s="226"/>
      <c r="AC17" s="226"/>
      <c r="AD17" s="226"/>
      <c r="AE17" s="227">
        <v>1</v>
      </c>
      <c r="AF17" s="226"/>
      <c r="AG17" s="269" t="str">
        <f>TRIM('APH Kategorichef'!S17)</f>
        <v/>
      </c>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72" t="s">
        <v>189</v>
      </c>
      <c r="BD17" s="272" t="str">
        <f>IF('1. Artikeldata Grund'!F17="Välj…","",LEFT('1. Artikeldata Grund'!F17,1))</f>
        <v xml:space="preserve"> </v>
      </c>
      <c r="BE17" s="226"/>
      <c r="BF17" s="226"/>
      <c r="BG17" s="226"/>
      <c r="BH17" s="226"/>
      <c r="BI17" s="226"/>
      <c r="BJ17" s="226"/>
      <c r="BK17" s="226"/>
      <c r="BL17" s="269" t="str">
        <f>TRIM(IF('APH Kategorichef'!R17="WEB","",'2. Artikeldata Utökad'!Q17))</f>
        <v/>
      </c>
      <c r="BM17" s="269" t="str">
        <f>TRIM(IF('APH Kategorichef'!R17="WEB","",'2. Artikeldata Utökad'!R17))</f>
        <v/>
      </c>
      <c r="BN17" s="269" t="str">
        <f>TRIM(IF('APH Kategorichef'!R17="WEB","",'2. Artikeldata Utökad'!S17))</f>
        <v/>
      </c>
      <c r="BO17" s="269" t="str">
        <f>IF('2. Artikeldata Utökad'!F17="","",'2. Artikeldata Utökad'!F17)</f>
        <v xml:space="preserve">  Välj…</v>
      </c>
      <c r="BP17" s="269" t="str">
        <f>TRIM(IF('2. Artikeldata Utökad'!E17="","",'2. Artikeldata Utökad'!E17))</f>
        <v/>
      </c>
      <c r="BQ17" s="269" t="str">
        <f>TRIM(IF('APH Kategorichef'!R17="WEB","",'2. Artikeldata Utökad'!T17))</f>
        <v/>
      </c>
      <c r="BR17" s="227">
        <v>1</v>
      </c>
      <c r="BS17" s="269" t="str">
        <f>TRIM(IF('APH Kategorichef'!R17="WEB","",'2. Artikeldata Utökad'!U17))</f>
        <v/>
      </c>
      <c r="BT17" s="226"/>
      <c r="BU17" s="226"/>
      <c r="BV17" s="269" t="str">
        <f>TRIM(IF('APH Kategorichef'!L17&lt;&gt;200,'APH Kategorichef'!D17,'2. Artikeldata Utökad'!J17))</f>
        <v/>
      </c>
      <c r="BW17" s="269" t="str">
        <f>TRIM('2. Artikeldata Utökad'!D17)</f>
        <v/>
      </c>
      <c r="BX17" s="415" t="str">
        <f>LEFT('2. Artikeldata Utökad'!I17,1)</f>
        <v xml:space="preserve"> </v>
      </c>
      <c r="BY17" s="415" t="str">
        <f>TRIM(LEFT('2. Artikeldata Utökad'!K17,2))</f>
        <v/>
      </c>
      <c r="BZ17" s="227" t="s">
        <v>189</v>
      </c>
      <c r="CA17" s="226"/>
      <c r="CB17" s="226"/>
      <c r="CC17" s="226"/>
      <c r="CD17" s="226"/>
      <c r="CE17" s="226"/>
    </row>
    <row r="18" spans="1:83" x14ac:dyDescent="0.25">
      <c r="A18" s="228">
        <v>14</v>
      </c>
      <c r="B18" s="228" t="str">
        <f>'APH Kategorichef'!H18</f>
        <v>Välj…</v>
      </c>
      <c r="C18" s="228" t="str">
        <f>'APH Kategorichef'!J18</f>
        <v>Välj…</v>
      </c>
      <c r="D18" s="227">
        <v>1</v>
      </c>
      <c r="E18" s="269" t="str">
        <f>TRIM('APH Kategorichef'!D18)</f>
        <v/>
      </c>
      <c r="F18" s="226" t="str">
        <f>TRIM('1. Artikeldata Grund'!E18)</f>
        <v/>
      </c>
      <c r="G18" s="276" t="s">
        <v>182</v>
      </c>
      <c r="H18" s="226"/>
      <c r="I18" s="226"/>
      <c r="J18" s="226"/>
      <c r="K18" s="226"/>
      <c r="L18" s="226"/>
      <c r="M18" s="2" cm="1">
        <f t="array" ref="M18">IF('APH Kategorichef'!R18&lt;&gt;"WEB",1,_xlfn.IFS('APH Kategorichef'!J18=Tabeller!$AH$4,'APH Kategorichef'!P18,'APH Kategorichef'!J18=Tabeller!$AH$5,106628))</f>
        <v>1</v>
      </c>
      <c r="N18" s="434" t="str" cm="1">
        <f t="array" ref="N18">TRIM(IFERROR(IF('APH Kategorichef'!L18=200,'2. Artikeldata Utökad'!J18,(_xlfn.IFS('APH Kategorichef'!J18=Tabeller!$AH$4,'4. Inköpsdata'!D18,AND('APH Kategorichef'!J18=Tabeller!$AH$5,'APH Kategorichef'!L18&lt;&gt;200),'APH Kategorichef'!D18,'APH Kategorichef'!L18=200,'2. Artikeldata Utökad'!J18))),""))</f>
        <v/>
      </c>
      <c r="O18" s="270" t="str">
        <f>'APH Kategorichef'!E18</f>
        <v/>
      </c>
      <c r="P18" s="269" t="str">
        <f>TRIM('APH Kategorichef'!Q18)</f>
        <v/>
      </c>
      <c r="Q18" s="226"/>
      <c r="R18" s="271" t="str" cm="1">
        <f t="array" ref="R18">IFERROR(_xlfn.IFS('4. Inköpsdata'!M18=25%,41,'4. Inköpsdata'!M18=12%,42,'4. Inköpsdata'!M18=6%,43,'4. Inköpsdata'!M18="Momsfritt",38),"")</f>
        <v/>
      </c>
      <c r="S18" s="227" t="str">
        <f>'APH Kategorichef'!R18</f>
        <v xml:space="preserve">  Välj…</v>
      </c>
      <c r="T18" s="380" t="str">
        <f>'APH Kategorichef'!E18</f>
        <v/>
      </c>
      <c r="U18" s="227"/>
      <c r="V18" s="226"/>
      <c r="W18" s="226"/>
      <c r="X18" s="226"/>
      <c r="Y18" s="226"/>
      <c r="Z18" s="227" t="str">
        <f>TRIM(IF('2. Artikeldata Utökad'!G18="","",_xlfn.CONCAT('2. Artikeldata Utökad'!G18," ","dagar")))</f>
        <v/>
      </c>
      <c r="AA18" s="227" t="str">
        <f>TRIM(IF('2. Artikeldata Utökad'!H18="","",_xlfn.CONCAT('2. Artikeldata Utökad'!H18," ","dagar")))</f>
        <v/>
      </c>
      <c r="AB18" s="226"/>
      <c r="AC18" s="226"/>
      <c r="AD18" s="226"/>
      <c r="AE18" s="227">
        <v>1</v>
      </c>
      <c r="AF18" s="226"/>
      <c r="AG18" s="269" t="str">
        <f>TRIM('APH Kategorichef'!S18)</f>
        <v/>
      </c>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72" t="s">
        <v>189</v>
      </c>
      <c r="BD18" s="272" t="str">
        <f>IF('1. Artikeldata Grund'!F18="Välj…","",LEFT('1. Artikeldata Grund'!F18,1))</f>
        <v xml:space="preserve"> </v>
      </c>
      <c r="BE18" s="226"/>
      <c r="BF18" s="226"/>
      <c r="BG18" s="226"/>
      <c r="BH18" s="226"/>
      <c r="BI18" s="226"/>
      <c r="BJ18" s="226"/>
      <c r="BK18" s="226"/>
      <c r="BL18" s="269" t="str">
        <f>TRIM(IF('APH Kategorichef'!R18="WEB","",'2. Artikeldata Utökad'!Q18))</f>
        <v/>
      </c>
      <c r="BM18" s="269" t="str">
        <f>TRIM(IF('APH Kategorichef'!R18="WEB","",'2. Artikeldata Utökad'!R18))</f>
        <v/>
      </c>
      <c r="BN18" s="269" t="str">
        <f>TRIM(IF('APH Kategorichef'!R18="WEB","",'2. Artikeldata Utökad'!S18))</f>
        <v/>
      </c>
      <c r="BO18" s="269" t="str">
        <f>IF('2. Artikeldata Utökad'!F18="","",'2. Artikeldata Utökad'!F18)</f>
        <v xml:space="preserve">  Välj…</v>
      </c>
      <c r="BP18" s="269" t="str">
        <f>TRIM(IF('2. Artikeldata Utökad'!E18="","",'2. Artikeldata Utökad'!E18))</f>
        <v/>
      </c>
      <c r="BQ18" s="269" t="str">
        <f>TRIM(IF('APH Kategorichef'!R18="WEB","",'2. Artikeldata Utökad'!T18))</f>
        <v/>
      </c>
      <c r="BR18" s="227">
        <v>1</v>
      </c>
      <c r="BS18" s="269" t="str">
        <f>TRIM(IF('APH Kategorichef'!R18="WEB","",'2. Artikeldata Utökad'!U18))</f>
        <v/>
      </c>
      <c r="BT18" s="226"/>
      <c r="BU18" s="226"/>
      <c r="BV18" s="269" t="str">
        <f>TRIM(IF('APH Kategorichef'!L18&lt;&gt;200,'APH Kategorichef'!D18,'2. Artikeldata Utökad'!J18))</f>
        <v/>
      </c>
      <c r="BW18" s="269" t="str">
        <f>TRIM('2. Artikeldata Utökad'!D18)</f>
        <v/>
      </c>
      <c r="BX18" s="415" t="str">
        <f>LEFT('2. Artikeldata Utökad'!I18,1)</f>
        <v xml:space="preserve"> </v>
      </c>
      <c r="BY18" s="415" t="str">
        <f>TRIM(LEFT('2. Artikeldata Utökad'!K18,2))</f>
        <v/>
      </c>
      <c r="BZ18" s="227" t="s">
        <v>189</v>
      </c>
      <c r="CA18" s="226"/>
      <c r="CB18" s="226"/>
      <c r="CC18" s="226"/>
      <c r="CD18" s="226"/>
      <c r="CE18" s="226"/>
    </row>
    <row r="19" spans="1:83" x14ac:dyDescent="0.25">
      <c r="A19" s="228">
        <v>15</v>
      </c>
      <c r="B19" s="228" t="str">
        <f>'APH Kategorichef'!H19</f>
        <v>Välj…</v>
      </c>
      <c r="C19" s="228" t="str">
        <f>'APH Kategorichef'!J19</f>
        <v>Välj…</v>
      </c>
      <c r="D19" s="227">
        <v>1</v>
      </c>
      <c r="E19" s="269" t="str">
        <f>TRIM('APH Kategorichef'!D19)</f>
        <v/>
      </c>
      <c r="F19" s="226" t="str">
        <f>TRIM('1. Artikeldata Grund'!E19)</f>
        <v/>
      </c>
      <c r="G19" s="276" t="s">
        <v>182</v>
      </c>
      <c r="H19" s="226"/>
      <c r="I19" s="226"/>
      <c r="J19" s="226"/>
      <c r="K19" s="226"/>
      <c r="L19" s="226"/>
      <c r="M19" s="2" cm="1">
        <f t="array" ref="M19">IF('APH Kategorichef'!R19&lt;&gt;"WEB",1,_xlfn.IFS('APH Kategorichef'!J19=Tabeller!$AH$4,'APH Kategorichef'!P19,'APH Kategorichef'!J19=Tabeller!$AH$5,106628))</f>
        <v>1</v>
      </c>
      <c r="N19" s="434" t="str" cm="1">
        <f t="array" ref="N19">TRIM(IFERROR(IF('APH Kategorichef'!L19=200,'2. Artikeldata Utökad'!J19,(_xlfn.IFS('APH Kategorichef'!J19=Tabeller!$AH$4,'4. Inköpsdata'!D19,AND('APH Kategorichef'!J19=Tabeller!$AH$5,'APH Kategorichef'!L19&lt;&gt;200),'APH Kategorichef'!D19,'APH Kategorichef'!L19=200,'2. Artikeldata Utökad'!J19))),""))</f>
        <v/>
      </c>
      <c r="O19" s="270" t="str">
        <f>'APH Kategorichef'!E19</f>
        <v/>
      </c>
      <c r="P19" s="269" t="str">
        <f>TRIM('APH Kategorichef'!Q19)</f>
        <v/>
      </c>
      <c r="Q19" s="226"/>
      <c r="R19" s="271" t="str" cm="1">
        <f t="array" ref="R19">IFERROR(_xlfn.IFS('4. Inköpsdata'!M19=25%,41,'4. Inköpsdata'!M19=12%,42,'4. Inköpsdata'!M19=6%,43,'4. Inköpsdata'!M19="Momsfritt",38),"")</f>
        <v/>
      </c>
      <c r="S19" s="227" t="str">
        <f>'APH Kategorichef'!R19</f>
        <v xml:space="preserve">  Välj…</v>
      </c>
      <c r="T19" s="380" t="str">
        <f>'APH Kategorichef'!E19</f>
        <v/>
      </c>
      <c r="U19" s="227"/>
      <c r="V19" s="226"/>
      <c r="W19" s="226"/>
      <c r="X19" s="226"/>
      <c r="Y19" s="226"/>
      <c r="Z19" s="227" t="str">
        <f>TRIM(IF('2. Artikeldata Utökad'!G19="","",_xlfn.CONCAT('2. Artikeldata Utökad'!G19," ","dagar")))</f>
        <v/>
      </c>
      <c r="AA19" s="227" t="str">
        <f>TRIM(IF('2. Artikeldata Utökad'!H19="","",_xlfn.CONCAT('2. Artikeldata Utökad'!H19," ","dagar")))</f>
        <v/>
      </c>
      <c r="AB19" s="226"/>
      <c r="AC19" s="226"/>
      <c r="AD19" s="226"/>
      <c r="AE19" s="227">
        <v>1</v>
      </c>
      <c r="AF19" s="226"/>
      <c r="AG19" s="269" t="str">
        <f>TRIM('APH Kategorichef'!S19)</f>
        <v/>
      </c>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72" t="s">
        <v>189</v>
      </c>
      <c r="BD19" s="272" t="str">
        <f>IF('1. Artikeldata Grund'!F19="Välj…","",LEFT('1. Artikeldata Grund'!F19,1))</f>
        <v xml:space="preserve"> </v>
      </c>
      <c r="BE19" s="226"/>
      <c r="BF19" s="226"/>
      <c r="BG19" s="226"/>
      <c r="BH19" s="226"/>
      <c r="BI19" s="226"/>
      <c r="BJ19" s="226"/>
      <c r="BK19" s="226"/>
      <c r="BL19" s="269" t="str">
        <f>TRIM(IF('APH Kategorichef'!R19="WEB","",'2. Artikeldata Utökad'!Q19))</f>
        <v/>
      </c>
      <c r="BM19" s="269" t="str">
        <f>TRIM(IF('APH Kategorichef'!R19="WEB","",'2. Artikeldata Utökad'!R19))</f>
        <v/>
      </c>
      <c r="BN19" s="269" t="str">
        <f>TRIM(IF('APH Kategorichef'!R19="WEB","",'2. Artikeldata Utökad'!S19))</f>
        <v/>
      </c>
      <c r="BO19" s="269" t="str">
        <f>IF('2. Artikeldata Utökad'!F19="","",'2. Artikeldata Utökad'!F19)</f>
        <v xml:space="preserve">  Välj…</v>
      </c>
      <c r="BP19" s="269" t="str">
        <f>TRIM(IF('2. Artikeldata Utökad'!E19="","",'2. Artikeldata Utökad'!E19))</f>
        <v/>
      </c>
      <c r="BQ19" s="269" t="str">
        <f>TRIM(IF('APH Kategorichef'!R19="WEB","",'2. Artikeldata Utökad'!T19))</f>
        <v/>
      </c>
      <c r="BR19" s="227">
        <v>1</v>
      </c>
      <c r="BS19" s="269" t="str">
        <f>TRIM(IF('APH Kategorichef'!R19="WEB","",'2. Artikeldata Utökad'!U19))</f>
        <v/>
      </c>
      <c r="BT19" s="226"/>
      <c r="BU19" s="226"/>
      <c r="BV19" s="269" t="str">
        <f>TRIM(IF('APH Kategorichef'!L19&lt;&gt;200,'APH Kategorichef'!D19,'2. Artikeldata Utökad'!J19))</f>
        <v/>
      </c>
      <c r="BW19" s="269" t="str">
        <f>TRIM('2. Artikeldata Utökad'!D19)</f>
        <v/>
      </c>
      <c r="BX19" s="415" t="str">
        <f>LEFT('2. Artikeldata Utökad'!I19,1)</f>
        <v xml:space="preserve"> </v>
      </c>
      <c r="BY19" s="415" t="str">
        <f>TRIM(LEFT('2. Artikeldata Utökad'!K19,2))</f>
        <v/>
      </c>
      <c r="BZ19" s="227" t="s">
        <v>189</v>
      </c>
      <c r="CA19" s="226"/>
      <c r="CB19" s="226"/>
      <c r="CC19" s="226"/>
      <c r="CD19" s="226"/>
      <c r="CE19" s="226"/>
    </row>
    <row r="20" spans="1:83" x14ac:dyDescent="0.25">
      <c r="A20" s="228">
        <v>16</v>
      </c>
      <c r="B20" s="228" t="str">
        <f>'APH Kategorichef'!H20</f>
        <v>Välj…</v>
      </c>
      <c r="C20" s="228" t="str">
        <f>'APH Kategorichef'!J20</f>
        <v>Välj…</v>
      </c>
      <c r="D20" s="227">
        <v>1</v>
      </c>
      <c r="E20" s="269" t="str">
        <f>TRIM('APH Kategorichef'!D20)</f>
        <v/>
      </c>
      <c r="F20" s="226" t="str">
        <f>TRIM('1. Artikeldata Grund'!E20)</f>
        <v/>
      </c>
      <c r="G20" s="276" t="s">
        <v>182</v>
      </c>
      <c r="H20" s="226"/>
      <c r="I20" s="226"/>
      <c r="J20" s="226"/>
      <c r="K20" s="226"/>
      <c r="L20" s="226"/>
      <c r="M20" s="2" cm="1">
        <f t="array" ref="M20">IF('APH Kategorichef'!R20&lt;&gt;"WEB",1,_xlfn.IFS('APH Kategorichef'!J20=Tabeller!$AH$4,'APH Kategorichef'!P20,'APH Kategorichef'!J20=Tabeller!$AH$5,106628))</f>
        <v>1</v>
      </c>
      <c r="N20" s="434" t="str" cm="1">
        <f t="array" ref="N20">TRIM(IFERROR(IF('APH Kategorichef'!L20=200,'2. Artikeldata Utökad'!J20,(_xlfn.IFS('APH Kategorichef'!J20=Tabeller!$AH$4,'4. Inköpsdata'!D20,AND('APH Kategorichef'!J20=Tabeller!$AH$5,'APH Kategorichef'!L20&lt;&gt;200),'APH Kategorichef'!D20,'APH Kategorichef'!L20=200,'2. Artikeldata Utökad'!J20))),""))</f>
        <v/>
      </c>
      <c r="O20" s="270" t="str">
        <f>'APH Kategorichef'!E20</f>
        <v/>
      </c>
      <c r="P20" s="269" t="str">
        <f>TRIM('APH Kategorichef'!Q20)</f>
        <v/>
      </c>
      <c r="Q20" s="226"/>
      <c r="R20" s="271" t="str" cm="1">
        <f t="array" ref="R20">IFERROR(_xlfn.IFS('4. Inköpsdata'!M20=25%,41,'4. Inköpsdata'!M20=12%,42,'4. Inköpsdata'!M20=6%,43,'4. Inköpsdata'!M20="Momsfritt",38),"")</f>
        <v/>
      </c>
      <c r="S20" s="227" t="str">
        <f>'APH Kategorichef'!R20</f>
        <v xml:space="preserve">  Välj…</v>
      </c>
      <c r="T20" s="380" t="str">
        <f>'APH Kategorichef'!E20</f>
        <v/>
      </c>
      <c r="U20" s="227"/>
      <c r="V20" s="226"/>
      <c r="W20" s="226"/>
      <c r="X20" s="226"/>
      <c r="Y20" s="226"/>
      <c r="Z20" s="227" t="str">
        <f>TRIM(IF('2. Artikeldata Utökad'!G20="","",_xlfn.CONCAT('2. Artikeldata Utökad'!G20," ","dagar")))</f>
        <v/>
      </c>
      <c r="AA20" s="227" t="str">
        <f>TRIM(IF('2. Artikeldata Utökad'!H20="","",_xlfn.CONCAT('2. Artikeldata Utökad'!H20," ","dagar")))</f>
        <v/>
      </c>
      <c r="AB20" s="226"/>
      <c r="AC20" s="226"/>
      <c r="AD20" s="226"/>
      <c r="AE20" s="227">
        <v>1</v>
      </c>
      <c r="AF20" s="226"/>
      <c r="AG20" s="269" t="str">
        <f>TRIM('APH Kategorichef'!S20)</f>
        <v/>
      </c>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72" t="s">
        <v>189</v>
      </c>
      <c r="BD20" s="272" t="str">
        <f>IF('1. Artikeldata Grund'!F20="Välj…","",LEFT('1. Artikeldata Grund'!F20,1))</f>
        <v xml:space="preserve"> </v>
      </c>
      <c r="BE20" s="226"/>
      <c r="BF20" s="226"/>
      <c r="BG20" s="226"/>
      <c r="BH20" s="226"/>
      <c r="BI20" s="226"/>
      <c r="BJ20" s="226"/>
      <c r="BK20" s="226"/>
      <c r="BL20" s="269" t="str">
        <f>TRIM(IF('APH Kategorichef'!R20="WEB","",'2. Artikeldata Utökad'!Q20))</f>
        <v/>
      </c>
      <c r="BM20" s="269" t="str">
        <f>TRIM(IF('APH Kategorichef'!R20="WEB","",'2. Artikeldata Utökad'!R20))</f>
        <v/>
      </c>
      <c r="BN20" s="269" t="str">
        <f>TRIM(IF('APH Kategorichef'!R20="WEB","",'2. Artikeldata Utökad'!S20))</f>
        <v/>
      </c>
      <c r="BO20" s="269" t="str">
        <f>IF('2. Artikeldata Utökad'!F20="","",'2. Artikeldata Utökad'!F20)</f>
        <v xml:space="preserve">  Välj…</v>
      </c>
      <c r="BP20" s="269" t="str">
        <f>TRIM(IF('2. Artikeldata Utökad'!E20="","",'2. Artikeldata Utökad'!E20))</f>
        <v/>
      </c>
      <c r="BQ20" s="269" t="str">
        <f>TRIM(IF('APH Kategorichef'!R20="WEB","",'2. Artikeldata Utökad'!T20))</f>
        <v/>
      </c>
      <c r="BR20" s="227">
        <v>1</v>
      </c>
      <c r="BS20" s="269" t="str">
        <f>TRIM(IF('APH Kategorichef'!R20="WEB","",'2. Artikeldata Utökad'!U20))</f>
        <v/>
      </c>
      <c r="BT20" s="226"/>
      <c r="BU20" s="226"/>
      <c r="BV20" s="269" t="str">
        <f>TRIM(IF('APH Kategorichef'!L20&lt;&gt;200,'APH Kategorichef'!D20,'2. Artikeldata Utökad'!J20))</f>
        <v/>
      </c>
      <c r="BW20" s="269" t="str">
        <f>TRIM('2. Artikeldata Utökad'!D20)</f>
        <v/>
      </c>
      <c r="BX20" s="415" t="str">
        <f>LEFT('2. Artikeldata Utökad'!I20,1)</f>
        <v xml:space="preserve"> </v>
      </c>
      <c r="BY20" s="415" t="str">
        <f>TRIM(LEFT('2. Artikeldata Utökad'!K20,2))</f>
        <v/>
      </c>
      <c r="BZ20" s="227" t="s">
        <v>189</v>
      </c>
      <c r="CA20" s="226"/>
      <c r="CB20" s="226"/>
      <c r="CC20" s="226"/>
      <c r="CD20" s="226"/>
      <c r="CE20" s="226"/>
    </row>
    <row r="21" spans="1:83" x14ac:dyDescent="0.25">
      <c r="A21" s="228">
        <v>17</v>
      </c>
      <c r="B21" s="228" t="str">
        <f>'APH Kategorichef'!H21</f>
        <v>Välj…</v>
      </c>
      <c r="C21" s="228" t="str">
        <f>'APH Kategorichef'!J21</f>
        <v>Välj…</v>
      </c>
      <c r="D21" s="227">
        <v>1</v>
      </c>
      <c r="E21" s="269" t="str">
        <f>TRIM('APH Kategorichef'!D21)</f>
        <v/>
      </c>
      <c r="F21" s="226" t="str">
        <f>TRIM('1. Artikeldata Grund'!E21)</f>
        <v/>
      </c>
      <c r="G21" s="276" t="s">
        <v>182</v>
      </c>
      <c r="H21" s="226"/>
      <c r="I21" s="226"/>
      <c r="J21" s="226"/>
      <c r="K21" s="226"/>
      <c r="L21" s="226"/>
      <c r="M21" s="2" cm="1">
        <f t="array" ref="M21">IF('APH Kategorichef'!R21&lt;&gt;"WEB",1,_xlfn.IFS('APH Kategorichef'!J21=Tabeller!$AH$4,'APH Kategorichef'!P21,'APH Kategorichef'!J21=Tabeller!$AH$5,106628))</f>
        <v>1</v>
      </c>
      <c r="N21" s="434" t="str" cm="1">
        <f t="array" ref="N21">TRIM(IFERROR(IF('APH Kategorichef'!L21=200,'2. Artikeldata Utökad'!J21,(_xlfn.IFS('APH Kategorichef'!J21=Tabeller!$AH$4,'4. Inköpsdata'!D21,AND('APH Kategorichef'!J21=Tabeller!$AH$5,'APH Kategorichef'!L21&lt;&gt;200),'APH Kategorichef'!D21,'APH Kategorichef'!L21=200,'2. Artikeldata Utökad'!J21))),""))</f>
        <v/>
      </c>
      <c r="O21" s="270" t="str">
        <f>'APH Kategorichef'!E21</f>
        <v/>
      </c>
      <c r="P21" s="269" t="str">
        <f>TRIM('APH Kategorichef'!Q21)</f>
        <v/>
      </c>
      <c r="Q21" s="226"/>
      <c r="R21" s="271" t="str" cm="1">
        <f t="array" ref="R21">IFERROR(_xlfn.IFS('4. Inköpsdata'!M21=25%,41,'4. Inköpsdata'!M21=12%,42,'4. Inköpsdata'!M21=6%,43,'4. Inköpsdata'!M21="Momsfritt",38),"")</f>
        <v/>
      </c>
      <c r="S21" s="227" t="str">
        <f>'APH Kategorichef'!R21</f>
        <v xml:space="preserve">  Välj…</v>
      </c>
      <c r="T21" s="380" t="str">
        <f>'APH Kategorichef'!E21</f>
        <v/>
      </c>
      <c r="U21" s="227"/>
      <c r="V21" s="226"/>
      <c r="W21" s="226"/>
      <c r="X21" s="226"/>
      <c r="Y21" s="226"/>
      <c r="Z21" s="227" t="str">
        <f>TRIM(IF('2. Artikeldata Utökad'!G21="","",_xlfn.CONCAT('2. Artikeldata Utökad'!G21," ","dagar")))</f>
        <v/>
      </c>
      <c r="AA21" s="227" t="str">
        <f>TRIM(IF('2. Artikeldata Utökad'!H21="","",_xlfn.CONCAT('2. Artikeldata Utökad'!H21," ","dagar")))</f>
        <v/>
      </c>
      <c r="AB21" s="226"/>
      <c r="AC21" s="226"/>
      <c r="AD21" s="226"/>
      <c r="AE21" s="227">
        <v>1</v>
      </c>
      <c r="AF21" s="226"/>
      <c r="AG21" s="269" t="str">
        <f>TRIM('APH Kategorichef'!S21)</f>
        <v/>
      </c>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72" t="s">
        <v>189</v>
      </c>
      <c r="BD21" s="272" t="str">
        <f>IF('1. Artikeldata Grund'!F21="Välj…","",LEFT('1. Artikeldata Grund'!F21,1))</f>
        <v xml:space="preserve"> </v>
      </c>
      <c r="BE21" s="226"/>
      <c r="BF21" s="226"/>
      <c r="BG21" s="226"/>
      <c r="BH21" s="226"/>
      <c r="BI21" s="226"/>
      <c r="BJ21" s="226"/>
      <c r="BK21" s="226"/>
      <c r="BL21" s="269" t="str">
        <f>TRIM(IF('APH Kategorichef'!R21="WEB","",'2. Artikeldata Utökad'!Q21))</f>
        <v/>
      </c>
      <c r="BM21" s="269" t="str">
        <f>TRIM(IF('APH Kategorichef'!R21="WEB","",'2. Artikeldata Utökad'!R21))</f>
        <v/>
      </c>
      <c r="BN21" s="269" t="str">
        <f>TRIM(IF('APH Kategorichef'!R21="WEB","",'2. Artikeldata Utökad'!S21))</f>
        <v/>
      </c>
      <c r="BO21" s="269" t="str">
        <f>IF('2. Artikeldata Utökad'!F21="","",'2. Artikeldata Utökad'!F21)</f>
        <v xml:space="preserve">  Välj…</v>
      </c>
      <c r="BP21" s="269" t="str">
        <f>TRIM(IF('2. Artikeldata Utökad'!E21="","",'2. Artikeldata Utökad'!E21))</f>
        <v/>
      </c>
      <c r="BQ21" s="269" t="str">
        <f>TRIM(IF('APH Kategorichef'!R21="WEB","",'2. Artikeldata Utökad'!T21))</f>
        <v/>
      </c>
      <c r="BR21" s="227">
        <v>1</v>
      </c>
      <c r="BS21" s="269" t="str">
        <f>TRIM(IF('APH Kategorichef'!R21="WEB","",'2. Artikeldata Utökad'!U21))</f>
        <v/>
      </c>
      <c r="BT21" s="226"/>
      <c r="BU21" s="226"/>
      <c r="BV21" s="269" t="str">
        <f>TRIM(IF('APH Kategorichef'!L21&lt;&gt;200,'APH Kategorichef'!D21,'2. Artikeldata Utökad'!J21))</f>
        <v/>
      </c>
      <c r="BW21" s="269" t="str">
        <f>TRIM('2. Artikeldata Utökad'!D21)</f>
        <v/>
      </c>
      <c r="BX21" s="415" t="str">
        <f>LEFT('2. Artikeldata Utökad'!I21,1)</f>
        <v xml:space="preserve"> </v>
      </c>
      <c r="BY21" s="415" t="str">
        <f>TRIM(LEFT('2. Artikeldata Utökad'!K21,2))</f>
        <v/>
      </c>
      <c r="BZ21" s="227" t="s">
        <v>189</v>
      </c>
      <c r="CA21" s="226"/>
      <c r="CB21" s="226"/>
      <c r="CC21" s="226"/>
      <c r="CD21" s="226"/>
      <c r="CE21" s="226"/>
    </row>
    <row r="22" spans="1:83" x14ac:dyDescent="0.25">
      <c r="A22" s="228">
        <v>18</v>
      </c>
      <c r="B22" s="228" t="str">
        <f>'APH Kategorichef'!H22</f>
        <v>Välj…</v>
      </c>
      <c r="C22" s="228" t="str">
        <f>'APH Kategorichef'!J22</f>
        <v>Välj…</v>
      </c>
      <c r="D22" s="227">
        <v>1</v>
      </c>
      <c r="E22" s="269" t="str">
        <f>TRIM('APH Kategorichef'!D22)</f>
        <v/>
      </c>
      <c r="F22" s="226" t="str">
        <f>TRIM('1. Artikeldata Grund'!E22)</f>
        <v/>
      </c>
      <c r="G22" s="276" t="s">
        <v>182</v>
      </c>
      <c r="H22" s="226"/>
      <c r="I22" s="226"/>
      <c r="J22" s="226"/>
      <c r="K22" s="226"/>
      <c r="L22" s="226"/>
      <c r="M22" s="2" cm="1">
        <f t="array" ref="M22">IF('APH Kategorichef'!R22&lt;&gt;"WEB",1,_xlfn.IFS('APH Kategorichef'!J22=Tabeller!$AH$4,'APH Kategorichef'!P22,'APH Kategorichef'!J22=Tabeller!$AH$5,106628))</f>
        <v>1</v>
      </c>
      <c r="N22" s="434" t="str" cm="1">
        <f t="array" ref="N22">TRIM(IFERROR(IF('APH Kategorichef'!L22=200,'2. Artikeldata Utökad'!J22,(_xlfn.IFS('APH Kategorichef'!J22=Tabeller!$AH$4,'4. Inköpsdata'!D22,AND('APH Kategorichef'!J22=Tabeller!$AH$5,'APH Kategorichef'!L22&lt;&gt;200),'APH Kategorichef'!D22,'APH Kategorichef'!L22=200,'2. Artikeldata Utökad'!J22))),""))</f>
        <v/>
      </c>
      <c r="O22" s="270" t="str">
        <f>'APH Kategorichef'!E22</f>
        <v/>
      </c>
      <c r="P22" s="269" t="str">
        <f>TRIM('APH Kategorichef'!Q22)</f>
        <v/>
      </c>
      <c r="Q22" s="226"/>
      <c r="R22" s="271" t="str" cm="1">
        <f t="array" ref="R22">IFERROR(_xlfn.IFS('4. Inköpsdata'!M22=25%,41,'4. Inköpsdata'!M22=12%,42,'4. Inköpsdata'!M22=6%,43,'4. Inköpsdata'!M22="Momsfritt",38),"")</f>
        <v/>
      </c>
      <c r="S22" s="227" t="str">
        <f>'APH Kategorichef'!R22</f>
        <v xml:space="preserve">  Välj…</v>
      </c>
      <c r="T22" s="380" t="str">
        <f>'APH Kategorichef'!E22</f>
        <v/>
      </c>
      <c r="U22" s="227"/>
      <c r="V22" s="226"/>
      <c r="W22" s="226"/>
      <c r="X22" s="226"/>
      <c r="Y22" s="226"/>
      <c r="Z22" s="227" t="str">
        <f>TRIM(IF('2. Artikeldata Utökad'!G22="","",_xlfn.CONCAT('2. Artikeldata Utökad'!G22," ","dagar")))</f>
        <v/>
      </c>
      <c r="AA22" s="227" t="str">
        <f>TRIM(IF('2. Artikeldata Utökad'!H22="","",_xlfn.CONCAT('2. Artikeldata Utökad'!H22," ","dagar")))</f>
        <v/>
      </c>
      <c r="AB22" s="226"/>
      <c r="AC22" s="226"/>
      <c r="AD22" s="226"/>
      <c r="AE22" s="227">
        <v>1</v>
      </c>
      <c r="AF22" s="226"/>
      <c r="AG22" s="269" t="str">
        <f>TRIM('APH Kategorichef'!S22)</f>
        <v/>
      </c>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72" t="s">
        <v>189</v>
      </c>
      <c r="BD22" s="272" t="str">
        <f>IF('1. Artikeldata Grund'!F22="Välj…","",LEFT('1. Artikeldata Grund'!F22,1))</f>
        <v xml:space="preserve"> </v>
      </c>
      <c r="BE22" s="226"/>
      <c r="BF22" s="226"/>
      <c r="BG22" s="226"/>
      <c r="BH22" s="226"/>
      <c r="BI22" s="226"/>
      <c r="BJ22" s="226"/>
      <c r="BK22" s="226"/>
      <c r="BL22" s="269" t="str">
        <f>TRIM(IF('APH Kategorichef'!R22="WEB","",'2. Artikeldata Utökad'!Q22))</f>
        <v/>
      </c>
      <c r="BM22" s="269" t="str">
        <f>TRIM(IF('APH Kategorichef'!R22="WEB","",'2. Artikeldata Utökad'!R22))</f>
        <v/>
      </c>
      <c r="BN22" s="269" t="str">
        <f>TRIM(IF('APH Kategorichef'!R22="WEB","",'2. Artikeldata Utökad'!S22))</f>
        <v/>
      </c>
      <c r="BO22" s="269" t="str">
        <f>IF('2. Artikeldata Utökad'!F22="","",'2. Artikeldata Utökad'!F22)</f>
        <v xml:space="preserve">  Välj…</v>
      </c>
      <c r="BP22" s="269" t="str">
        <f>TRIM(IF('2. Artikeldata Utökad'!E22="","",'2. Artikeldata Utökad'!E22))</f>
        <v/>
      </c>
      <c r="BQ22" s="269" t="str">
        <f>TRIM(IF('APH Kategorichef'!R22="WEB","",'2. Artikeldata Utökad'!T22))</f>
        <v/>
      </c>
      <c r="BR22" s="227">
        <v>1</v>
      </c>
      <c r="BS22" s="269" t="str">
        <f>TRIM(IF('APH Kategorichef'!R22="WEB","",'2. Artikeldata Utökad'!U22))</f>
        <v/>
      </c>
      <c r="BT22" s="226"/>
      <c r="BU22" s="226"/>
      <c r="BV22" s="269" t="str">
        <f>TRIM(IF('APH Kategorichef'!L22&lt;&gt;200,'APH Kategorichef'!D22,'2. Artikeldata Utökad'!J22))</f>
        <v/>
      </c>
      <c r="BW22" s="269" t="str">
        <f>TRIM('2. Artikeldata Utökad'!D22)</f>
        <v/>
      </c>
      <c r="BX22" s="415" t="str">
        <f>LEFT('2. Artikeldata Utökad'!I22,1)</f>
        <v xml:space="preserve"> </v>
      </c>
      <c r="BY22" s="415" t="str">
        <f>TRIM(LEFT('2. Artikeldata Utökad'!K22,2))</f>
        <v/>
      </c>
      <c r="BZ22" s="227" t="s">
        <v>189</v>
      </c>
      <c r="CA22" s="226"/>
      <c r="CB22" s="226"/>
      <c r="CC22" s="226"/>
      <c r="CD22" s="226"/>
      <c r="CE22" s="226"/>
    </row>
    <row r="23" spans="1:83" x14ac:dyDescent="0.25">
      <c r="A23" s="228">
        <v>19</v>
      </c>
      <c r="B23" s="228" t="str">
        <f>'APH Kategorichef'!H23</f>
        <v>Välj…</v>
      </c>
      <c r="C23" s="228" t="str">
        <f>'APH Kategorichef'!J23</f>
        <v>Välj…</v>
      </c>
      <c r="D23" s="227">
        <v>1</v>
      </c>
      <c r="E23" s="269" t="str">
        <f>TRIM('APH Kategorichef'!D23)</f>
        <v/>
      </c>
      <c r="F23" s="226" t="str">
        <f>TRIM('1. Artikeldata Grund'!E23)</f>
        <v/>
      </c>
      <c r="G23" s="276" t="s">
        <v>182</v>
      </c>
      <c r="H23" s="226"/>
      <c r="I23" s="226"/>
      <c r="J23" s="226"/>
      <c r="K23" s="226"/>
      <c r="L23" s="226"/>
      <c r="M23" s="2" cm="1">
        <f t="array" ref="M23">IF('APH Kategorichef'!R23&lt;&gt;"WEB",1,_xlfn.IFS('APH Kategorichef'!J23=Tabeller!$AH$4,'APH Kategorichef'!P23,'APH Kategorichef'!J23=Tabeller!$AH$5,106628))</f>
        <v>1</v>
      </c>
      <c r="N23" s="434" t="str" cm="1">
        <f t="array" ref="N23">TRIM(IFERROR(IF('APH Kategorichef'!L23=200,'2. Artikeldata Utökad'!J23,(_xlfn.IFS('APH Kategorichef'!J23=Tabeller!$AH$4,'4. Inköpsdata'!D23,AND('APH Kategorichef'!J23=Tabeller!$AH$5,'APH Kategorichef'!L23&lt;&gt;200),'APH Kategorichef'!D23,'APH Kategorichef'!L23=200,'2. Artikeldata Utökad'!J23))),""))</f>
        <v/>
      </c>
      <c r="O23" s="270" t="str">
        <f>'APH Kategorichef'!E23</f>
        <v/>
      </c>
      <c r="P23" s="269" t="str">
        <f>TRIM('APH Kategorichef'!Q23)</f>
        <v/>
      </c>
      <c r="Q23" s="226"/>
      <c r="R23" s="271" t="str" cm="1">
        <f t="array" ref="R23">IFERROR(_xlfn.IFS('4. Inköpsdata'!M23=25%,41,'4. Inköpsdata'!M23=12%,42,'4. Inköpsdata'!M23=6%,43,'4. Inköpsdata'!M23="Momsfritt",38),"")</f>
        <v/>
      </c>
      <c r="S23" s="227" t="str">
        <f>'APH Kategorichef'!R23</f>
        <v xml:space="preserve">  Välj…</v>
      </c>
      <c r="T23" s="380" t="str">
        <f>'APH Kategorichef'!E23</f>
        <v/>
      </c>
      <c r="U23" s="227"/>
      <c r="V23" s="226"/>
      <c r="W23" s="226"/>
      <c r="X23" s="226"/>
      <c r="Y23" s="226"/>
      <c r="Z23" s="227" t="str">
        <f>TRIM(IF('2. Artikeldata Utökad'!G23="","",_xlfn.CONCAT('2. Artikeldata Utökad'!G23," ","dagar")))</f>
        <v/>
      </c>
      <c r="AA23" s="227" t="str">
        <f>TRIM(IF('2. Artikeldata Utökad'!H23="","",_xlfn.CONCAT('2. Artikeldata Utökad'!H23," ","dagar")))</f>
        <v/>
      </c>
      <c r="AB23" s="226"/>
      <c r="AC23" s="226"/>
      <c r="AD23" s="226"/>
      <c r="AE23" s="227">
        <v>1</v>
      </c>
      <c r="AF23" s="226"/>
      <c r="AG23" s="269" t="str">
        <f>TRIM('APH Kategorichef'!S23)</f>
        <v/>
      </c>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72" t="s">
        <v>189</v>
      </c>
      <c r="BD23" s="272" t="str">
        <f>IF('1. Artikeldata Grund'!F23="Välj…","",LEFT('1. Artikeldata Grund'!F23,1))</f>
        <v xml:space="preserve"> </v>
      </c>
      <c r="BE23" s="226"/>
      <c r="BF23" s="226"/>
      <c r="BG23" s="226"/>
      <c r="BH23" s="226"/>
      <c r="BI23" s="226"/>
      <c r="BJ23" s="226"/>
      <c r="BK23" s="226"/>
      <c r="BL23" s="269" t="str">
        <f>TRIM(IF('APH Kategorichef'!R23="WEB","",'2. Artikeldata Utökad'!Q23))</f>
        <v/>
      </c>
      <c r="BM23" s="269" t="str">
        <f>TRIM(IF('APH Kategorichef'!R23="WEB","",'2. Artikeldata Utökad'!R23))</f>
        <v/>
      </c>
      <c r="BN23" s="269" t="str">
        <f>TRIM(IF('APH Kategorichef'!R23="WEB","",'2. Artikeldata Utökad'!S23))</f>
        <v/>
      </c>
      <c r="BO23" s="269" t="str">
        <f>IF('2. Artikeldata Utökad'!F23="","",'2. Artikeldata Utökad'!F23)</f>
        <v xml:space="preserve">  Välj…</v>
      </c>
      <c r="BP23" s="269" t="str">
        <f>TRIM(IF('2. Artikeldata Utökad'!E23="","",'2. Artikeldata Utökad'!E23))</f>
        <v/>
      </c>
      <c r="BQ23" s="269" t="str">
        <f>TRIM(IF('APH Kategorichef'!R23="WEB","",'2. Artikeldata Utökad'!T23))</f>
        <v/>
      </c>
      <c r="BR23" s="227">
        <v>1</v>
      </c>
      <c r="BS23" s="269" t="str">
        <f>TRIM(IF('APH Kategorichef'!R23="WEB","",'2. Artikeldata Utökad'!U23))</f>
        <v/>
      </c>
      <c r="BT23" s="226"/>
      <c r="BU23" s="226"/>
      <c r="BV23" s="269" t="str">
        <f>TRIM(IF('APH Kategorichef'!L23&lt;&gt;200,'APH Kategorichef'!D23,'2. Artikeldata Utökad'!J23))</f>
        <v/>
      </c>
      <c r="BW23" s="269" t="str">
        <f>TRIM('2. Artikeldata Utökad'!D23)</f>
        <v/>
      </c>
      <c r="BX23" s="415" t="str">
        <f>LEFT('2. Artikeldata Utökad'!I23,1)</f>
        <v xml:space="preserve"> </v>
      </c>
      <c r="BY23" s="415" t="str">
        <f>TRIM(LEFT('2. Artikeldata Utökad'!K23,2))</f>
        <v/>
      </c>
      <c r="BZ23" s="227" t="s">
        <v>189</v>
      </c>
      <c r="CA23" s="226"/>
      <c r="CB23" s="226"/>
      <c r="CC23" s="226"/>
      <c r="CD23" s="226"/>
      <c r="CE23" s="226"/>
    </row>
    <row r="24" spans="1:83" x14ac:dyDescent="0.25">
      <c r="A24" s="228">
        <v>20</v>
      </c>
      <c r="B24" s="228" t="str">
        <f>'APH Kategorichef'!H24</f>
        <v>Välj…</v>
      </c>
      <c r="C24" s="228" t="str">
        <f>'APH Kategorichef'!J24</f>
        <v>Välj…</v>
      </c>
      <c r="D24" s="227">
        <v>1</v>
      </c>
      <c r="E24" s="269" t="str">
        <f>TRIM('APH Kategorichef'!D24)</f>
        <v/>
      </c>
      <c r="F24" s="226" t="str">
        <f>TRIM('1. Artikeldata Grund'!E24)</f>
        <v/>
      </c>
      <c r="G24" s="276" t="s">
        <v>182</v>
      </c>
      <c r="H24" s="226"/>
      <c r="I24" s="226"/>
      <c r="J24" s="226"/>
      <c r="K24" s="226"/>
      <c r="L24" s="226"/>
      <c r="M24" s="2" cm="1">
        <f t="array" ref="M24">IF('APH Kategorichef'!R24&lt;&gt;"WEB",1,_xlfn.IFS('APH Kategorichef'!J24=Tabeller!$AH$4,'APH Kategorichef'!P24,'APH Kategorichef'!J24=Tabeller!$AH$5,106628))</f>
        <v>1</v>
      </c>
      <c r="N24" s="434" t="str" cm="1">
        <f t="array" ref="N24">TRIM(IFERROR(IF('APH Kategorichef'!L24=200,'2. Artikeldata Utökad'!J24,(_xlfn.IFS('APH Kategorichef'!J24=Tabeller!$AH$4,'4. Inköpsdata'!D24,AND('APH Kategorichef'!J24=Tabeller!$AH$5,'APH Kategorichef'!L24&lt;&gt;200),'APH Kategorichef'!D24,'APH Kategorichef'!L24=200,'2. Artikeldata Utökad'!J24))),""))</f>
        <v/>
      </c>
      <c r="O24" s="270" t="str">
        <f>'APH Kategorichef'!E24</f>
        <v/>
      </c>
      <c r="P24" s="269" t="str">
        <f>TRIM('APH Kategorichef'!Q24)</f>
        <v/>
      </c>
      <c r="Q24" s="226"/>
      <c r="R24" s="271" t="str" cm="1">
        <f t="array" ref="R24">IFERROR(_xlfn.IFS('4. Inköpsdata'!M24=25%,41,'4. Inköpsdata'!M24=12%,42,'4. Inköpsdata'!M24=6%,43,'4. Inköpsdata'!M24="Momsfritt",38),"")</f>
        <v/>
      </c>
      <c r="S24" s="227" t="str">
        <f>'APH Kategorichef'!R24</f>
        <v xml:space="preserve">  Välj…</v>
      </c>
      <c r="T24" s="380" t="str">
        <f>'APH Kategorichef'!E24</f>
        <v/>
      </c>
      <c r="U24" s="227"/>
      <c r="V24" s="226"/>
      <c r="W24" s="226"/>
      <c r="X24" s="226"/>
      <c r="Y24" s="226"/>
      <c r="Z24" s="227" t="str">
        <f>TRIM(IF('2. Artikeldata Utökad'!G24="","",_xlfn.CONCAT('2. Artikeldata Utökad'!G24," ","dagar")))</f>
        <v/>
      </c>
      <c r="AA24" s="227" t="str">
        <f>TRIM(IF('2. Artikeldata Utökad'!H24="","",_xlfn.CONCAT('2. Artikeldata Utökad'!H24," ","dagar")))</f>
        <v/>
      </c>
      <c r="AB24" s="226"/>
      <c r="AC24" s="226"/>
      <c r="AD24" s="226"/>
      <c r="AE24" s="227">
        <v>1</v>
      </c>
      <c r="AF24" s="226"/>
      <c r="AG24" s="269" t="str">
        <f>TRIM('APH Kategorichef'!S24)</f>
        <v/>
      </c>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72" t="s">
        <v>189</v>
      </c>
      <c r="BD24" s="272" t="str">
        <f>IF('1. Artikeldata Grund'!F24="Välj…","",LEFT('1. Artikeldata Grund'!F24,1))</f>
        <v xml:space="preserve"> </v>
      </c>
      <c r="BE24" s="226"/>
      <c r="BF24" s="226"/>
      <c r="BG24" s="226"/>
      <c r="BH24" s="226"/>
      <c r="BI24" s="226"/>
      <c r="BJ24" s="226"/>
      <c r="BK24" s="226"/>
      <c r="BL24" s="269" t="str">
        <f>TRIM(IF('APH Kategorichef'!R24="WEB","",'2. Artikeldata Utökad'!Q24))</f>
        <v/>
      </c>
      <c r="BM24" s="269" t="str">
        <f>TRIM(IF('APH Kategorichef'!R24="WEB","",'2. Artikeldata Utökad'!R24))</f>
        <v/>
      </c>
      <c r="BN24" s="269" t="str">
        <f>TRIM(IF('APH Kategorichef'!R24="WEB","",'2. Artikeldata Utökad'!S24))</f>
        <v/>
      </c>
      <c r="BO24" s="269" t="str">
        <f>IF('2. Artikeldata Utökad'!F24="","",'2. Artikeldata Utökad'!F24)</f>
        <v xml:space="preserve">  Välj…</v>
      </c>
      <c r="BP24" s="269" t="str">
        <f>TRIM(IF('2. Artikeldata Utökad'!E24="","",'2. Artikeldata Utökad'!E24))</f>
        <v/>
      </c>
      <c r="BQ24" s="269" t="str">
        <f>TRIM(IF('APH Kategorichef'!R24="WEB","",'2. Artikeldata Utökad'!T24))</f>
        <v/>
      </c>
      <c r="BR24" s="227">
        <v>1</v>
      </c>
      <c r="BS24" s="269" t="str">
        <f>TRIM(IF('APH Kategorichef'!R24="WEB","",'2. Artikeldata Utökad'!U24))</f>
        <v/>
      </c>
      <c r="BT24" s="226"/>
      <c r="BU24" s="226"/>
      <c r="BV24" s="269" t="str">
        <f>TRIM(IF('APH Kategorichef'!L24&lt;&gt;200,'APH Kategorichef'!D24,'2. Artikeldata Utökad'!J24))</f>
        <v/>
      </c>
      <c r="BW24" s="269" t="str">
        <f>TRIM('2. Artikeldata Utökad'!D24)</f>
        <v/>
      </c>
      <c r="BX24" s="415" t="str">
        <f>LEFT('2. Artikeldata Utökad'!I24,1)</f>
        <v xml:space="preserve"> </v>
      </c>
      <c r="BY24" s="415" t="str">
        <f>TRIM(LEFT('2. Artikeldata Utökad'!K24,2))</f>
        <v/>
      </c>
      <c r="BZ24" s="227" t="s">
        <v>189</v>
      </c>
      <c r="CA24" s="226"/>
      <c r="CB24" s="226"/>
      <c r="CC24" s="226"/>
      <c r="CD24" s="226"/>
      <c r="CE24" s="226"/>
    </row>
    <row r="25" spans="1:83" x14ac:dyDescent="0.25">
      <c r="A25" s="228">
        <v>21</v>
      </c>
      <c r="B25" s="228" t="str">
        <f>'APH Kategorichef'!H25</f>
        <v>Välj…</v>
      </c>
      <c r="C25" s="228" t="str">
        <f>'APH Kategorichef'!J25</f>
        <v>Välj…</v>
      </c>
      <c r="D25" s="227">
        <v>1</v>
      </c>
      <c r="E25" s="269" t="str">
        <f>TRIM('APH Kategorichef'!D25)</f>
        <v/>
      </c>
      <c r="F25" s="226" t="str">
        <f>TRIM('1. Artikeldata Grund'!E25)</f>
        <v/>
      </c>
      <c r="G25" s="276" t="s">
        <v>182</v>
      </c>
      <c r="H25" s="226"/>
      <c r="I25" s="226"/>
      <c r="J25" s="226"/>
      <c r="K25" s="226"/>
      <c r="L25" s="226"/>
      <c r="M25" s="2" cm="1">
        <f t="array" ref="M25">IF('APH Kategorichef'!R25&lt;&gt;"WEB",1,_xlfn.IFS('APH Kategorichef'!J25=Tabeller!$AH$4,'APH Kategorichef'!P25,'APH Kategorichef'!J25=Tabeller!$AH$5,106628))</f>
        <v>1</v>
      </c>
      <c r="N25" s="434" t="str" cm="1">
        <f t="array" ref="N25">TRIM(IFERROR(IF('APH Kategorichef'!L25=200,'2. Artikeldata Utökad'!J25,(_xlfn.IFS('APH Kategorichef'!J25=Tabeller!$AH$4,'4. Inköpsdata'!D25,AND('APH Kategorichef'!J25=Tabeller!$AH$5,'APH Kategorichef'!L25&lt;&gt;200),'APH Kategorichef'!D25,'APH Kategorichef'!L25=200,'2. Artikeldata Utökad'!J25))),""))</f>
        <v/>
      </c>
      <c r="O25" s="270" t="str">
        <f>'APH Kategorichef'!E25</f>
        <v/>
      </c>
      <c r="P25" s="269" t="str">
        <f>TRIM('APH Kategorichef'!Q25)</f>
        <v/>
      </c>
      <c r="Q25" s="226"/>
      <c r="R25" s="271" t="str" cm="1">
        <f t="array" ref="R25">IFERROR(_xlfn.IFS('4. Inköpsdata'!M25=25%,41,'4. Inköpsdata'!M25=12%,42,'4. Inköpsdata'!M25=6%,43,'4. Inköpsdata'!M25="Momsfritt",38),"")</f>
        <v/>
      </c>
      <c r="S25" s="227" t="str">
        <f>'APH Kategorichef'!R25</f>
        <v xml:space="preserve">  Välj…</v>
      </c>
      <c r="T25" s="380" t="str">
        <f>'APH Kategorichef'!E25</f>
        <v/>
      </c>
      <c r="U25" s="227"/>
      <c r="V25" s="226"/>
      <c r="W25" s="226"/>
      <c r="X25" s="226"/>
      <c r="Y25" s="226"/>
      <c r="Z25" s="227" t="str">
        <f>TRIM(IF('2. Artikeldata Utökad'!G25="","",_xlfn.CONCAT('2. Artikeldata Utökad'!G25," ","dagar")))</f>
        <v/>
      </c>
      <c r="AA25" s="227" t="str">
        <f>TRIM(IF('2. Artikeldata Utökad'!H25="","",_xlfn.CONCAT('2. Artikeldata Utökad'!H25," ","dagar")))</f>
        <v/>
      </c>
      <c r="AB25" s="226"/>
      <c r="AC25" s="226"/>
      <c r="AD25" s="226"/>
      <c r="AE25" s="227">
        <v>1</v>
      </c>
      <c r="AF25" s="226"/>
      <c r="AG25" s="269" t="str">
        <f>TRIM('APH Kategorichef'!S25)</f>
        <v/>
      </c>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72" t="s">
        <v>189</v>
      </c>
      <c r="BD25" s="272" t="str">
        <f>IF('1. Artikeldata Grund'!F25="Välj…","",LEFT('1. Artikeldata Grund'!F25,1))</f>
        <v xml:space="preserve"> </v>
      </c>
      <c r="BE25" s="226"/>
      <c r="BF25" s="226"/>
      <c r="BG25" s="226"/>
      <c r="BH25" s="226"/>
      <c r="BI25" s="226"/>
      <c r="BJ25" s="226"/>
      <c r="BK25" s="226"/>
      <c r="BL25" s="269" t="str">
        <f>TRIM(IF('APH Kategorichef'!R25="WEB","",'2. Artikeldata Utökad'!Q25))</f>
        <v/>
      </c>
      <c r="BM25" s="269" t="str">
        <f>TRIM(IF('APH Kategorichef'!R25="WEB","",'2. Artikeldata Utökad'!R25))</f>
        <v/>
      </c>
      <c r="BN25" s="269" t="str">
        <f>TRIM(IF('APH Kategorichef'!R25="WEB","",'2. Artikeldata Utökad'!S25))</f>
        <v/>
      </c>
      <c r="BO25" s="269" t="str">
        <f>IF('2. Artikeldata Utökad'!F25="","",'2. Artikeldata Utökad'!F25)</f>
        <v xml:space="preserve">  Välj…</v>
      </c>
      <c r="BP25" s="269" t="str">
        <f>TRIM(IF('2. Artikeldata Utökad'!E25="","",'2. Artikeldata Utökad'!E25))</f>
        <v/>
      </c>
      <c r="BQ25" s="269" t="str">
        <f>TRIM(IF('APH Kategorichef'!R25="WEB","",'2. Artikeldata Utökad'!T25))</f>
        <v/>
      </c>
      <c r="BR25" s="227">
        <v>1</v>
      </c>
      <c r="BS25" s="269" t="str">
        <f>TRIM(IF('APH Kategorichef'!R25="WEB","",'2. Artikeldata Utökad'!U25))</f>
        <v/>
      </c>
      <c r="BT25" s="226"/>
      <c r="BU25" s="226"/>
      <c r="BV25" s="269" t="str">
        <f>TRIM(IF('APH Kategorichef'!L25&lt;&gt;200,'APH Kategorichef'!D25,'2. Artikeldata Utökad'!J25))</f>
        <v/>
      </c>
      <c r="BW25" s="269" t="str">
        <f>TRIM('2. Artikeldata Utökad'!D25)</f>
        <v/>
      </c>
      <c r="BX25" s="415" t="str">
        <f>LEFT('2. Artikeldata Utökad'!I25,1)</f>
        <v xml:space="preserve"> </v>
      </c>
      <c r="BY25" s="415" t="str">
        <f>TRIM(LEFT('2. Artikeldata Utökad'!K25,2))</f>
        <v/>
      </c>
      <c r="BZ25" s="227" t="s">
        <v>189</v>
      </c>
      <c r="CA25" s="226"/>
      <c r="CB25" s="226"/>
      <c r="CC25" s="226"/>
      <c r="CD25" s="226"/>
      <c r="CE25" s="226"/>
    </row>
    <row r="26" spans="1:83" x14ac:dyDescent="0.25">
      <c r="A26" s="228">
        <v>22</v>
      </c>
      <c r="B26" s="228" t="str">
        <f>'APH Kategorichef'!H26</f>
        <v>Välj…</v>
      </c>
      <c r="C26" s="228" t="str">
        <f>'APH Kategorichef'!J26</f>
        <v>Välj…</v>
      </c>
      <c r="D26" s="227">
        <v>1</v>
      </c>
      <c r="E26" s="269" t="str">
        <f>TRIM('APH Kategorichef'!D26)</f>
        <v/>
      </c>
      <c r="F26" s="226" t="str">
        <f>TRIM('1. Artikeldata Grund'!E26)</f>
        <v/>
      </c>
      <c r="G26" s="276" t="s">
        <v>182</v>
      </c>
      <c r="H26" s="226"/>
      <c r="I26" s="226"/>
      <c r="J26" s="226"/>
      <c r="K26" s="226"/>
      <c r="L26" s="226"/>
      <c r="M26" s="2" cm="1">
        <f t="array" ref="M26">IF('APH Kategorichef'!R26&lt;&gt;"WEB",1,_xlfn.IFS('APH Kategorichef'!J26=Tabeller!$AH$4,'APH Kategorichef'!P26,'APH Kategorichef'!J26=Tabeller!$AH$5,106628))</f>
        <v>1</v>
      </c>
      <c r="N26" s="434" t="str" cm="1">
        <f t="array" ref="N26">TRIM(IFERROR(IF('APH Kategorichef'!L26=200,'2. Artikeldata Utökad'!J26,(_xlfn.IFS('APH Kategorichef'!J26=Tabeller!$AH$4,'4. Inköpsdata'!D26,AND('APH Kategorichef'!J26=Tabeller!$AH$5,'APH Kategorichef'!L26&lt;&gt;200),'APH Kategorichef'!D26,'APH Kategorichef'!L26=200,'2. Artikeldata Utökad'!J26))),""))</f>
        <v/>
      </c>
      <c r="O26" s="270" t="str">
        <f>'APH Kategorichef'!E26</f>
        <v/>
      </c>
      <c r="P26" s="269" t="str">
        <f>TRIM('APH Kategorichef'!Q26)</f>
        <v/>
      </c>
      <c r="Q26" s="226"/>
      <c r="R26" s="271" t="str" cm="1">
        <f t="array" ref="R26">IFERROR(_xlfn.IFS('4. Inköpsdata'!M26=25%,41,'4. Inköpsdata'!M26=12%,42,'4. Inköpsdata'!M26=6%,43,'4. Inköpsdata'!M26="Momsfritt",38),"")</f>
        <v/>
      </c>
      <c r="S26" s="227" t="str">
        <f>'APH Kategorichef'!R26</f>
        <v xml:space="preserve">  Välj…</v>
      </c>
      <c r="T26" s="380" t="str">
        <f>'APH Kategorichef'!E26</f>
        <v/>
      </c>
      <c r="U26" s="227"/>
      <c r="V26" s="226"/>
      <c r="W26" s="226"/>
      <c r="X26" s="226"/>
      <c r="Y26" s="226"/>
      <c r="Z26" s="227" t="str">
        <f>TRIM(IF('2. Artikeldata Utökad'!G26="","",_xlfn.CONCAT('2. Artikeldata Utökad'!G26," ","dagar")))</f>
        <v/>
      </c>
      <c r="AA26" s="227" t="str">
        <f>TRIM(IF('2. Artikeldata Utökad'!H26="","",_xlfn.CONCAT('2. Artikeldata Utökad'!H26," ","dagar")))</f>
        <v/>
      </c>
      <c r="AB26" s="226"/>
      <c r="AC26" s="226"/>
      <c r="AD26" s="226"/>
      <c r="AE26" s="227">
        <v>1</v>
      </c>
      <c r="AF26" s="226"/>
      <c r="AG26" s="269" t="str">
        <f>TRIM('APH Kategorichef'!S26)</f>
        <v/>
      </c>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72" t="s">
        <v>189</v>
      </c>
      <c r="BD26" s="272" t="str">
        <f>IF('1. Artikeldata Grund'!F26="Välj…","",LEFT('1. Artikeldata Grund'!F26,1))</f>
        <v xml:space="preserve"> </v>
      </c>
      <c r="BE26" s="226"/>
      <c r="BF26" s="226"/>
      <c r="BG26" s="226"/>
      <c r="BH26" s="226"/>
      <c r="BI26" s="226"/>
      <c r="BJ26" s="226"/>
      <c r="BK26" s="226"/>
      <c r="BL26" s="269" t="str">
        <f>TRIM(IF('APH Kategorichef'!R26="WEB","",'2. Artikeldata Utökad'!Q26))</f>
        <v/>
      </c>
      <c r="BM26" s="269" t="str">
        <f>TRIM(IF('APH Kategorichef'!R26="WEB","",'2. Artikeldata Utökad'!R26))</f>
        <v/>
      </c>
      <c r="BN26" s="269" t="str">
        <f>TRIM(IF('APH Kategorichef'!R26="WEB","",'2. Artikeldata Utökad'!S26))</f>
        <v/>
      </c>
      <c r="BO26" s="269" t="str">
        <f>IF('2. Artikeldata Utökad'!F26="","",'2. Artikeldata Utökad'!F26)</f>
        <v xml:space="preserve">  Välj…</v>
      </c>
      <c r="BP26" s="269" t="str">
        <f>TRIM(IF('2. Artikeldata Utökad'!E26="","",'2. Artikeldata Utökad'!E26))</f>
        <v/>
      </c>
      <c r="BQ26" s="269" t="str">
        <f>TRIM(IF('APH Kategorichef'!R26="WEB","",'2. Artikeldata Utökad'!T26))</f>
        <v/>
      </c>
      <c r="BR26" s="227">
        <v>1</v>
      </c>
      <c r="BS26" s="269" t="str">
        <f>TRIM(IF('APH Kategorichef'!R26="WEB","",'2. Artikeldata Utökad'!U26))</f>
        <v/>
      </c>
      <c r="BT26" s="226"/>
      <c r="BU26" s="226"/>
      <c r="BV26" s="269" t="str">
        <f>TRIM(IF('APH Kategorichef'!L26&lt;&gt;200,'APH Kategorichef'!D26,'2. Artikeldata Utökad'!J26))</f>
        <v/>
      </c>
      <c r="BW26" s="269" t="str">
        <f>TRIM('2. Artikeldata Utökad'!D26)</f>
        <v/>
      </c>
      <c r="BX26" s="415" t="str">
        <f>LEFT('2. Artikeldata Utökad'!I26,1)</f>
        <v xml:space="preserve"> </v>
      </c>
      <c r="BY26" s="415" t="str">
        <f>TRIM(LEFT('2. Artikeldata Utökad'!K26,2))</f>
        <v/>
      </c>
      <c r="BZ26" s="227" t="s">
        <v>189</v>
      </c>
      <c r="CA26" s="226"/>
      <c r="CB26" s="226"/>
      <c r="CC26" s="226"/>
      <c r="CD26" s="226"/>
      <c r="CE26" s="226"/>
    </row>
    <row r="27" spans="1:83" x14ac:dyDescent="0.25">
      <c r="A27" s="228">
        <v>23</v>
      </c>
      <c r="B27" s="228" t="str">
        <f>'APH Kategorichef'!H27</f>
        <v>Välj…</v>
      </c>
      <c r="C27" s="228" t="str">
        <f>'APH Kategorichef'!J27</f>
        <v>Välj…</v>
      </c>
      <c r="D27" s="227">
        <v>1</v>
      </c>
      <c r="E27" s="269" t="str">
        <f>TRIM('APH Kategorichef'!D27)</f>
        <v/>
      </c>
      <c r="F27" s="226" t="str">
        <f>TRIM('1. Artikeldata Grund'!E27)</f>
        <v/>
      </c>
      <c r="G27" s="276" t="s">
        <v>182</v>
      </c>
      <c r="H27" s="226"/>
      <c r="I27" s="226"/>
      <c r="J27" s="226"/>
      <c r="K27" s="226"/>
      <c r="L27" s="226"/>
      <c r="M27" s="2" cm="1">
        <f t="array" ref="M27">IF('APH Kategorichef'!R27&lt;&gt;"WEB",1,_xlfn.IFS('APH Kategorichef'!J27=Tabeller!$AH$4,'APH Kategorichef'!P27,'APH Kategorichef'!J27=Tabeller!$AH$5,106628))</f>
        <v>1</v>
      </c>
      <c r="N27" s="434" t="str" cm="1">
        <f t="array" ref="N27">TRIM(IFERROR(IF('APH Kategorichef'!L27=200,'2. Artikeldata Utökad'!J27,(_xlfn.IFS('APH Kategorichef'!J27=Tabeller!$AH$4,'4. Inköpsdata'!D27,AND('APH Kategorichef'!J27=Tabeller!$AH$5,'APH Kategorichef'!L27&lt;&gt;200),'APH Kategorichef'!D27,'APH Kategorichef'!L27=200,'2. Artikeldata Utökad'!J27))),""))</f>
        <v/>
      </c>
      <c r="O27" s="270" t="str">
        <f>'APH Kategorichef'!E27</f>
        <v/>
      </c>
      <c r="P27" s="269" t="str">
        <f>TRIM('APH Kategorichef'!Q27)</f>
        <v/>
      </c>
      <c r="Q27" s="226"/>
      <c r="R27" s="271" t="str" cm="1">
        <f t="array" ref="R27">IFERROR(_xlfn.IFS('4. Inköpsdata'!M27=25%,41,'4. Inköpsdata'!M27=12%,42,'4. Inköpsdata'!M27=6%,43,'4. Inköpsdata'!M27="Momsfritt",38),"")</f>
        <v/>
      </c>
      <c r="S27" s="227" t="str">
        <f>'APH Kategorichef'!R27</f>
        <v xml:space="preserve">  Välj…</v>
      </c>
      <c r="T27" s="380" t="str">
        <f>'APH Kategorichef'!E27</f>
        <v/>
      </c>
      <c r="U27" s="227"/>
      <c r="V27" s="226"/>
      <c r="W27" s="226"/>
      <c r="X27" s="226"/>
      <c r="Y27" s="226"/>
      <c r="Z27" s="227" t="str">
        <f>TRIM(IF('2. Artikeldata Utökad'!G27="","",_xlfn.CONCAT('2. Artikeldata Utökad'!G27," ","dagar")))</f>
        <v/>
      </c>
      <c r="AA27" s="227" t="str">
        <f>TRIM(IF('2. Artikeldata Utökad'!H27="","",_xlfn.CONCAT('2. Artikeldata Utökad'!H27," ","dagar")))</f>
        <v/>
      </c>
      <c r="AB27" s="226"/>
      <c r="AC27" s="226"/>
      <c r="AD27" s="226"/>
      <c r="AE27" s="227">
        <v>1</v>
      </c>
      <c r="AF27" s="226"/>
      <c r="AG27" s="269" t="str">
        <f>TRIM('APH Kategorichef'!S27)</f>
        <v/>
      </c>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72" t="s">
        <v>189</v>
      </c>
      <c r="BD27" s="272" t="str">
        <f>IF('1. Artikeldata Grund'!F27="Välj…","",LEFT('1. Artikeldata Grund'!F27,1))</f>
        <v xml:space="preserve"> </v>
      </c>
      <c r="BE27" s="226"/>
      <c r="BF27" s="226"/>
      <c r="BG27" s="226"/>
      <c r="BH27" s="226"/>
      <c r="BI27" s="226"/>
      <c r="BJ27" s="226"/>
      <c r="BK27" s="226"/>
      <c r="BL27" s="269" t="str">
        <f>TRIM(IF('APH Kategorichef'!R27="WEB","",'2. Artikeldata Utökad'!Q27))</f>
        <v/>
      </c>
      <c r="BM27" s="269" t="str">
        <f>TRIM(IF('APH Kategorichef'!R27="WEB","",'2. Artikeldata Utökad'!R27))</f>
        <v/>
      </c>
      <c r="BN27" s="269" t="str">
        <f>TRIM(IF('APH Kategorichef'!R27="WEB","",'2. Artikeldata Utökad'!S27))</f>
        <v/>
      </c>
      <c r="BO27" s="269" t="str">
        <f>IF('2. Artikeldata Utökad'!F27="","",'2. Artikeldata Utökad'!F27)</f>
        <v xml:space="preserve">  Välj…</v>
      </c>
      <c r="BP27" s="269" t="str">
        <f>TRIM(IF('2. Artikeldata Utökad'!E27="","",'2. Artikeldata Utökad'!E27))</f>
        <v/>
      </c>
      <c r="BQ27" s="269" t="str">
        <f>TRIM(IF('APH Kategorichef'!R27="WEB","",'2. Artikeldata Utökad'!T27))</f>
        <v/>
      </c>
      <c r="BR27" s="227">
        <v>1</v>
      </c>
      <c r="BS27" s="269" t="str">
        <f>TRIM(IF('APH Kategorichef'!R27="WEB","",'2. Artikeldata Utökad'!U27))</f>
        <v/>
      </c>
      <c r="BT27" s="226"/>
      <c r="BU27" s="226"/>
      <c r="BV27" s="269" t="str">
        <f>TRIM(IF('APH Kategorichef'!L27&lt;&gt;200,'APH Kategorichef'!D27,'2. Artikeldata Utökad'!J27))</f>
        <v/>
      </c>
      <c r="BW27" s="269" t="str">
        <f>TRIM('2. Artikeldata Utökad'!D27)</f>
        <v/>
      </c>
      <c r="BX27" s="415" t="str">
        <f>LEFT('2. Artikeldata Utökad'!I27,1)</f>
        <v xml:space="preserve"> </v>
      </c>
      <c r="BY27" s="415" t="str">
        <f>TRIM(LEFT('2. Artikeldata Utökad'!K27,2))</f>
        <v/>
      </c>
      <c r="BZ27" s="227" t="s">
        <v>189</v>
      </c>
      <c r="CA27" s="226"/>
      <c r="CB27" s="226"/>
      <c r="CC27" s="226"/>
      <c r="CD27" s="226"/>
      <c r="CE27" s="226"/>
    </row>
    <row r="28" spans="1:83" x14ac:dyDescent="0.25">
      <c r="A28" s="228">
        <v>24</v>
      </c>
      <c r="B28" s="228" t="str">
        <f>'APH Kategorichef'!H28</f>
        <v>Välj…</v>
      </c>
      <c r="C28" s="228" t="str">
        <f>'APH Kategorichef'!J28</f>
        <v>Välj…</v>
      </c>
      <c r="D28" s="227">
        <v>1</v>
      </c>
      <c r="E28" s="269" t="str">
        <f>TRIM('APH Kategorichef'!D28)</f>
        <v/>
      </c>
      <c r="F28" s="226" t="str">
        <f>TRIM('1. Artikeldata Grund'!E28)</f>
        <v/>
      </c>
      <c r="G28" s="276" t="s">
        <v>182</v>
      </c>
      <c r="H28" s="226"/>
      <c r="I28" s="226"/>
      <c r="J28" s="226"/>
      <c r="K28" s="226"/>
      <c r="L28" s="226"/>
      <c r="M28" s="2" cm="1">
        <f t="array" ref="M28">IF('APH Kategorichef'!R28&lt;&gt;"WEB",1,_xlfn.IFS('APH Kategorichef'!J28=Tabeller!$AH$4,'APH Kategorichef'!P28,'APH Kategorichef'!J28=Tabeller!$AH$5,106628))</f>
        <v>1</v>
      </c>
      <c r="N28" s="434" t="str" cm="1">
        <f t="array" ref="N28">TRIM(IFERROR(IF('APH Kategorichef'!L28=200,'2. Artikeldata Utökad'!J28,(_xlfn.IFS('APH Kategorichef'!J28=Tabeller!$AH$4,'4. Inköpsdata'!D28,AND('APH Kategorichef'!J28=Tabeller!$AH$5,'APH Kategorichef'!L28&lt;&gt;200),'APH Kategorichef'!D28,'APH Kategorichef'!L28=200,'2. Artikeldata Utökad'!J28))),""))</f>
        <v/>
      </c>
      <c r="O28" s="270" t="str">
        <f>'APH Kategorichef'!E28</f>
        <v/>
      </c>
      <c r="P28" s="269" t="str">
        <f>TRIM('APH Kategorichef'!Q28)</f>
        <v/>
      </c>
      <c r="Q28" s="226"/>
      <c r="R28" s="271" t="str" cm="1">
        <f t="array" ref="R28">IFERROR(_xlfn.IFS('4. Inköpsdata'!M28=25%,41,'4. Inköpsdata'!M28=12%,42,'4. Inköpsdata'!M28=6%,43,'4. Inköpsdata'!M28="Momsfritt",38),"")</f>
        <v/>
      </c>
      <c r="S28" s="227" t="str">
        <f>'APH Kategorichef'!R28</f>
        <v xml:space="preserve">  Välj…</v>
      </c>
      <c r="T28" s="380" t="str">
        <f>'APH Kategorichef'!E28</f>
        <v/>
      </c>
      <c r="U28" s="227"/>
      <c r="V28" s="226"/>
      <c r="W28" s="226"/>
      <c r="X28" s="226"/>
      <c r="Y28" s="226"/>
      <c r="Z28" s="227" t="str">
        <f>TRIM(IF('2. Artikeldata Utökad'!G28="","",_xlfn.CONCAT('2. Artikeldata Utökad'!G28," ","dagar")))</f>
        <v/>
      </c>
      <c r="AA28" s="227" t="str">
        <f>TRIM(IF('2. Artikeldata Utökad'!H28="","",_xlfn.CONCAT('2. Artikeldata Utökad'!H28," ","dagar")))</f>
        <v/>
      </c>
      <c r="AB28" s="226"/>
      <c r="AC28" s="226"/>
      <c r="AD28" s="226"/>
      <c r="AE28" s="227">
        <v>1</v>
      </c>
      <c r="AF28" s="226"/>
      <c r="AG28" s="269" t="str">
        <f>TRIM('APH Kategorichef'!S28)</f>
        <v/>
      </c>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72" t="s">
        <v>189</v>
      </c>
      <c r="BD28" s="272" t="str">
        <f>IF('1. Artikeldata Grund'!F28="Välj…","",LEFT('1. Artikeldata Grund'!F28,1))</f>
        <v xml:space="preserve"> </v>
      </c>
      <c r="BE28" s="226"/>
      <c r="BF28" s="226"/>
      <c r="BG28" s="226"/>
      <c r="BH28" s="226"/>
      <c r="BI28" s="226"/>
      <c r="BJ28" s="226"/>
      <c r="BK28" s="226"/>
      <c r="BL28" s="269" t="str">
        <f>TRIM(IF('APH Kategorichef'!R28="WEB","",'2. Artikeldata Utökad'!Q28))</f>
        <v/>
      </c>
      <c r="BM28" s="269" t="str">
        <f>TRIM(IF('APH Kategorichef'!R28="WEB","",'2. Artikeldata Utökad'!R28))</f>
        <v/>
      </c>
      <c r="BN28" s="269" t="str">
        <f>TRIM(IF('APH Kategorichef'!R28="WEB","",'2. Artikeldata Utökad'!S28))</f>
        <v/>
      </c>
      <c r="BO28" s="269" t="str">
        <f>IF('2. Artikeldata Utökad'!F28="","",'2. Artikeldata Utökad'!F28)</f>
        <v xml:space="preserve">  Välj…</v>
      </c>
      <c r="BP28" s="269" t="str">
        <f>TRIM(IF('2. Artikeldata Utökad'!E28="","",'2. Artikeldata Utökad'!E28))</f>
        <v/>
      </c>
      <c r="BQ28" s="269" t="str">
        <f>TRIM(IF('APH Kategorichef'!R28="WEB","",'2. Artikeldata Utökad'!T28))</f>
        <v/>
      </c>
      <c r="BR28" s="227">
        <v>1</v>
      </c>
      <c r="BS28" s="269" t="str">
        <f>TRIM(IF('APH Kategorichef'!R28="WEB","",'2. Artikeldata Utökad'!U28))</f>
        <v/>
      </c>
      <c r="BT28" s="226"/>
      <c r="BU28" s="226"/>
      <c r="BV28" s="269" t="str">
        <f>TRIM(IF('APH Kategorichef'!L28&lt;&gt;200,'APH Kategorichef'!D28,'2. Artikeldata Utökad'!J28))</f>
        <v/>
      </c>
      <c r="BW28" s="269" t="str">
        <f>TRIM('2. Artikeldata Utökad'!D28)</f>
        <v/>
      </c>
      <c r="BX28" s="415" t="str">
        <f>LEFT('2. Artikeldata Utökad'!I28,1)</f>
        <v xml:space="preserve"> </v>
      </c>
      <c r="BY28" s="415" t="str">
        <f>TRIM(LEFT('2. Artikeldata Utökad'!K28,2))</f>
        <v/>
      </c>
      <c r="BZ28" s="227" t="s">
        <v>189</v>
      </c>
      <c r="CA28" s="226"/>
      <c r="CB28" s="226"/>
      <c r="CC28" s="226"/>
      <c r="CD28" s="226"/>
      <c r="CE28" s="226"/>
    </row>
    <row r="29" spans="1:83" x14ac:dyDescent="0.25">
      <c r="A29" s="228">
        <v>25</v>
      </c>
      <c r="B29" s="228" t="str">
        <f>'APH Kategorichef'!H29</f>
        <v>Välj…</v>
      </c>
      <c r="C29" s="228" t="str">
        <f>'APH Kategorichef'!J29</f>
        <v>Välj…</v>
      </c>
      <c r="D29" s="227">
        <v>1</v>
      </c>
      <c r="E29" s="269" t="str">
        <f>TRIM('APH Kategorichef'!D29)</f>
        <v/>
      </c>
      <c r="F29" s="226" t="str">
        <f>TRIM('1. Artikeldata Grund'!E29)</f>
        <v/>
      </c>
      <c r="G29" s="276" t="s">
        <v>182</v>
      </c>
      <c r="H29" s="226"/>
      <c r="I29" s="226"/>
      <c r="J29" s="226"/>
      <c r="K29" s="226"/>
      <c r="L29" s="226"/>
      <c r="M29" s="2" cm="1">
        <f t="array" ref="M29">IF('APH Kategorichef'!R29&lt;&gt;"WEB",1,_xlfn.IFS('APH Kategorichef'!J29=Tabeller!$AH$4,'APH Kategorichef'!P29,'APH Kategorichef'!J29=Tabeller!$AH$5,106628))</f>
        <v>1</v>
      </c>
      <c r="N29" s="434" t="str" cm="1">
        <f t="array" ref="N29">TRIM(IFERROR(IF('APH Kategorichef'!L29=200,'2. Artikeldata Utökad'!J29,(_xlfn.IFS('APH Kategorichef'!J29=Tabeller!$AH$4,'4. Inköpsdata'!D29,AND('APH Kategorichef'!J29=Tabeller!$AH$5,'APH Kategorichef'!L29&lt;&gt;200),'APH Kategorichef'!D29,'APH Kategorichef'!L29=200,'2. Artikeldata Utökad'!J29))),""))</f>
        <v/>
      </c>
      <c r="O29" s="270" t="str">
        <f>'APH Kategorichef'!E29</f>
        <v/>
      </c>
      <c r="P29" s="269" t="str">
        <f>TRIM('APH Kategorichef'!Q29)</f>
        <v/>
      </c>
      <c r="Q29" s="226"/>
      <c r="R29" s="271" t="str" cm="1">
        <f t="array" ref="R29">IFERROR(_xlfn.IFS('4. Inköpsdata'!M29=25%,41,'4. Inköpsdata'!M29=12%,42,'4. Inköpsdata'!M29=6%,43,'4. Inköpsdata'!M29="Momsfritt",38),"")</f>
        <v/>
      </c>
      <c r="S29" s="227" t="str">
        <f>'APH Kategorichef'!R29</f>
        <v xml:space="preserve">  Välj…</v>
      </c>
      <c r="T29" s="380" t="str">
        <f>'APH Kategorichef'!E29</f>
        <v/>
      </c>
      <c r="U29" s="227"/>
      <c r="V29" s="226"/>
      <c r="W29" s="226"/>
      <c r="X29" s="226"/>
      <c r="Y29" s="226"/>
      <c r="Z29" s="227" t="str">
        <f>TRIM(IF('2. Artikeldata Utökad'!G29="","",_xlfn.CONCAT('2. Artikeldata Utökad'!G29," ","dagar")))</f>
        <v/>
      </c>
      <c r="AA29" s="227" t="str">
        <f>TRIM(IF('2. Artikeldata Utökad'!H29="","",_xlfn.CONCAT('2. Artikeldata Utökad'!H29," ","dagar")))</f>
        <v/>
      </c>
      <c r="AB29" s="226"/>
      <c r="AC29" s="226"/>
      <c r="AD29" s="226"/>
      <c r="AE29" s="227">
        <v>1</v>
      </c>
      <c r="AF29" s="226"/>
      <c r="AG29" s="269" t="str">
        <f>TRIM('APH Kategorichef'!S29)</f>
        <v/>
      </c>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72" t="s">
        <v>189</v>
      </c>
      <c r="BD29" s="272" t="str">
        <f>IF('1. Artikeldata Grund'!F29="Välj…","",LEFT('1. Artikeldata Grund'!F29,1))</f>
        <v xml:space="preserve"> </v>
      </c>
      <c r="BE29" s="226"/>
      <c r="BF29" s="226"/>
      <c r="BG29" s="226"/>
      <c r="BH29" s="226"/>
      <c r="BI29" s="226"/>
      <c r="BJ29" s="226"/>
      <c r="BK29" s="226"/>
      <c r="BL29" s="269" t="str">
        <f>TRIM(IF('APH Kategorichef'!R29="WEB","",'2. Artikeldata Utökad'!Q29))</f>
        <v/>
      </c>
      <c r="BM29" s="269" t="str">
        <f>TRIM(IF('APH Kategorichef'!R29="WEB","",'2. Artikeldata Utökad'!R29))</f>
        <v/>
      </c>
      <c r="BN29" s="269" t="str">
        <f>TRIM(IF('APH Kategorichef'!R29="WEB","",'2. Artikeldata Utökad'!S29))</f>
        <v/>
      </c>
      <c r="BO29" s="269" t="str">
        <f>IF('2. Artikeldata Utökad'!F29="","",'2. Artikeldata Utökad'!F29)</f>
        <v xml:space="preserve">  Välj…</v>
      </c>
      <c r="BP29" s="269" t="str">
        <f>TRIM(IF('2. Artikeldata Utökad'!E29="","",'2. Artikeldata Utökad'!E29))</f>
        <v/>
      </c>
      <c r="BQ29" s="269" t="str">
        <f>TRIM(IF('APH Kategorichef'!R29="WEB","",'2. Artikeldata Utökad'!T29))</f>
        <v/>
      </c>
      <c r="BR29" s="227">
        <v>1</v>
      </c>
      <c r="BS29" s="269" t="str">
        <f>TRIM(IF('APH Kategorichef'!R29="WEB","",'2. Artikeldata Utökad'!U29))</f>
        <v/>
      </c>
      <c r="BT29" s="226"/>
      <c r="BU29" s="226"/>
      <c r="BV29" s="269" t="str">
        <f>TRIM(IF('APH Kategorichef'!L29&lt;&gt;200,'APH Kategorichef'!D29,'2. Artikeldata Utökad'!J29))</f>
        <v/>
      </c>
      <c r="BW29" s="269" t="str">
        <f>TRIM('2. Artikeldata Utökad'!D29)</f>
        <v/>
      </c>
      <c r="BX29" s="415" t="str">
        <f>LEFT('2. Artikeldata Utökad'!I29,1)</f>
        <v xml:space="preserve"> </v>
      </c>
      <c r="BY29" s="415" t="str">
        <f>TRIM(LEFT('2. Artikeldata Utökad'!K29,2))</f>
        <v/>
      </c>
      <c r="BZ29" s="227" t="s">
        <v>189</v>
      </c>
      <c r="CA29" s="226"/>
      <c r="CB29" s="226"/>
      <c r="CC29" s="226"/>
      <c r="CD29" s="226"/>
      <c r="CE29" s="226"/>
    </row>
    <row r="30" spans="1:83" x14ac:dyDescent="0.25">
      <c r="A30" s="228">
        <v>26</v>
      </c>
      <c r="B30" s="228" t="str">
        <f>'APH Kategorichef'!H30</f>
        <v>Välj…</v>
      </c>
      <c r="C30" s="228" t="str">
        <f>'APH Kategorichef'!J30</f>
        <v>Välj…</v>
      </c>
      <c r="D30" s="227">
        <v>1</v>
      </c>
      <c r="E30" s="269" t="str">
        <f>TRIM('APH Kategorichef'!D30)</f>
        <v/>
      </c>
      <c r="F30" s="226" t="str">
        <f>TRIM('1. Artikeldata Grund'!E30)</f>
        <v/>
      </c>
      <c r="G30" s="276" t="s">
        <v>182</v>
      </c>
      <c r="H30" s="226"/>
      <c r="I30" s="226"/>
      <c r="J30" s="226"/>
      <c r="K30" s="226"/>
      <c r="L30" s="226"/>
      <c r="M30" s="2" cm="1">
        <f t="array" ref="M30">IF('APH Kategorichef'!R30&lt;&gt;"WEB",1,_xlfn.IFS('APH Kategorichef'!J30=Tabeller!$AH$4,'APH Kategorichef'!P30,'APH Kategorichef'!J30=Tabeller!$AH$5,106628))</f>
        <v>1</v>
      </c>
      <c r="N30" s="434" t="str" cm="1">
        <f t="array" ref="N30">TRIM(IFERROR(IF('APH Kategorichef'!L30=200,'2. Artikeldata Utökad'!J30,(_xlfn.IFS('APH Kategorichef'!J30=Tabeller!$AH$4,'4. Inköpsdata'!D30,AND('APH Kategorichef'!J30=Tabeller!$AH$5,'APH Kategorichef'!L30&lt;&gt;200),'APH Kategorichef'!D30,'APH Kategorichef'!L30=200,'2. Artikeldata Utökad'!J30))),""))</f>
        <v/>
      </c>
      <c r="O30" s="270" t="str">
        <f>'APH Kategorichef'!E30</f>
        <v/>
      </c>
      <c r="P30" s="269" t="str">
        <f>TRIM('APH Kategorichef'!Q30)</f>
        <v/>
      </c>
      <c r="Q30" s="226"/>
      <c r="R30" s="271" t="str" cm="1">
        <f t="array" ref="R30">IFERROR(_xlfn.IFS('4. Inköpsdata'!M30=25%,41,'4. Inköpsdata'!M30=12%,42,'4. Inköpsdata'!M30=6%,43,'4. Inköpsdata'!M30="Momsfritt",38),"")</f>
        <v/>
      </c>
      <c r="S30" s="227" t="str">
        <f>'APH Kategorichef'!R30</f>
        <v xml:space="preserve">  Välj…</v>
      </c>
      <c r="T30" s="380" t="str">
        <f>'APH Kategorichef'!E30</f>
        <v/>
      </c>
      <c r="U30" s="227"/>
      <c r="V30" s="226"/>
      <c r="W30" s="226"/>
      <c r="X30" s="226"/>
      <c r="Y30" s="226"/>
      <c r="Z30" s="227" t="str">
        <f>TRIM(IF('2. Artikeldata Utökad'!G30="","",_xlfn.CONCAT('2. Artikeldata Utökad'!G30," ","dagar")))</f>
        <v/>
      </c>
      <c r="AA30" s="227" t="str">
        <f>TRIM(IF('2. Artikeldata Utökad'!H30="","",_xlfn.CONCAT('2. Artikeldata Utökad'!H30," ","dagar")))</f>
        <v/>
      </c>
      <c r="AB30" s="226"/>
      <c r="AC30" s="226"/>
      <c r="AD30" s="226"/>
      <c r="AE30" s="227">
        <v>1</v>
      </c>
      <c r="AF30" s="226"/>
      <c r="AG30" s="269" t="str">
        <f>TRIM('APH Kategorichef'!S30)</f>
        <v/>
      </c>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72" t="s">
        <v>189</v>
      </c>
      <c r="BD30" s="272" t="str">
        <f>IF('1. Artikeldata Grund'!F30="Välj…","",LEFT('1. Artikeldata Grund'!F30,1))</f>
        <v xml:space="preserve"> </v>
      </c>
      <c r="BE30" s="226"/>
      <c r="BF30" s="226"/>
      <c r="BG30" s="226"/>
      <c r="BH30" s="226"/>
      <c r="BI30" s="226"/>
      <c r="BJ30" s="226"/>
      <c r="BK30" s="226"/>
      <c r="BL30" s="269" t="str">
        <f>TRIM(IF('APH Kategorichef'!R30="WEB","",'2. Artikeldata Utökad'!Q30))</f>
        <v/>
      </c>
      <c r="BM30" s="269" t="str">
        <f>TRIM(IF('APH Kategorichef'!R30="WEB","",'2. Artikeldata Utökad'!R30))</f>
        <v/>
      </c>
      <c r="BN30" s="269" t="str">
        <f>TRIM(IF('APH Kategorichef'!R30="WEB","",'2. Artikeldata Utökad'!S30))</f>
        <v/>
      </c>
      <c r="BO30" s="269" t="str">
        <f>IF('2. Artikeldata Utökad'!F30="","",'2. Artikeldata Utökad'!F30)</f>
        <v xml:space="preserve">  Välj…</v>
      </c>
      <c r="BP30" s="269" t="str">
        <f>TRIM(IF('2. Artikeldata Utökad'!E30="","",'2. Artikeldata Utökad'!E30))</f>
        <v/>
      </c>
      <c r="BQ30" s="269" t="str">
        <f>TRIM(IF('APH Kategorichef'!R30="WEB","",'2. Artikeldata Utökad'!T30))</f>
        <v/>
      </c>
      <c r="BR30" s="227">
        <v>1</v>
      </c>
      <c r="BS30" s="269" t="str">
        <f>TRIM(IF('APH Kategorichef'!R30="WEB","",'2. Artikeldata Utökad'!U30))</f>
        <v/>
      </c>
      <c r="BT30" s="226"/>
      <c r="BU30" s="226"/>
      <c r="BV30" s="269" t="str">
        <f>TRIM(IF('APH Kategorichef'!L30&lt;&gt;200,'APH Kategorichef'!D30,'2. Artikeldata Utökad'!J30))</f>
        <v/>
      </c>
      <c r="BW30" s="269" t="str">
        <f>TRIM('2. Artikeldata Utökad'!D30)</f>
        <v/>
      </c>
      <c r="BX30" s="415" t="str">
        <f>LEFT('2. Artikeldata Utökad'!I30,1)</f>
        <v xml:space="preserve"> </v>
      </c>
      <c r="BY30" s="415" t="str">
        <f>TRIM(LEFT('2. Artikeldata Utökad'!K30,2))</f>
        <v/>
      </c>
      <c r="BZ30" s="227" t="s">
        <v>189</v>
      </c>
      <c r="CA30" s="226"/>
      <c r="CB30" s="226"/>
      <c r="CC30" s="226"/>
      <c r="CD30" s="226"/>
      <c r="CE30" s="226"/>
    </row>
    <row r="31" spans="1:83" x14ac:dyDescent="0.25">
      <c r="A31" s="228">
        <v>27</v>
      </c>
      <c r="B31" s="228" t="str">
        <f>'APH Kategorichef'!H31</f>
        <v>Välj…</v>
      </c>
      <c r="C31" s="228" t="str">
        <f>'APH Kategorichef'!J31</f>
        <v>Välj…</v>
      </c>
      <c r="D31" s="227">
        <v>1</v>
      </c>
      <c r="E31" s="269" t="str">
        <f>TRIM('APH Kategorichef'!D31)</f>
        <v/>
      </c>
      <c r="F31" s="226" t="str">
        <f>TRIM('1. Artikeldata Grund'!E31)</f>
        <v/>
      </c>
      <c r="G31" s="276" t="s">
        <v>182</v>
      </c>
      <c r="H31" s="226"/>
      <c r="I31" s="226"/>
      <c r="J31" s="226"/>
      <c r="K31" s="226"/>
      <c r="L31" s="226"/>
      <c r="M31" s="2" cm="1">
        <f t="array" ref="M31">IF('APH Kategorichef'!R31&lt;&gt;"WEB",1,_xlfn.IFS('APH Kategorichef'!J31=Tabeller!$AH$4,'APH Kategorichef'!P31,'APH Kategorichef'!J31=Tabeller!$AH$5,106628))</f>
        <v>1</v>
      </c>
      <c r="N31" s="434" t="str" cm="1">
        <f t="array" ref="N31">TRIM(IFERROR(IF('APH Kategorichef'!L31=200,'2. Artikeldata Utökad'!J31,(_xlfn.IFS('APH Kategorichef'!J31=Tabeller!$AH$4,'4. Inköpsdata'!D31,AND('APH Kategorichef'!J31=Tabeller!$AH$5,'APH Kategorichef'!L31&lt;&gt;200),'APH Kategorichef'!D31,'APH Kategorichef'!L31=200,'2. Artikeldata Utökad'!J31))),""))</f>
        <v/>
      </c>
      <c r="O31" s="270" t="str">
        <f>'APH Kategorichef'!E31</f>
        <v/>
      </c>
      <c r="P31" s="269" t="str">
        <f>TRIM('APH Kategorichef'!Q31)</f>
        <v/>
      </c>
      <c r="Q31" s="226"/>
      <c r="R31" s="271" t="str" cm="1">
        <f t="array" ref="R31">IFERROR(_xlfn.IFS('4. Inköpsdata'!M31=25%,41,'4. Inköpsdata'!M31=12%,42,'4. Inköpsdata'!M31=6%,43,'4. Inköpsdata'!M31="Momsfritt",38),"")</f>
        <v/>
      </c>
      <c r="S31" s="227" t="str">
        <f>'APH Kategorichef'!R31</f>
        <v xml:space="preserve">  Välj…</v>
      </c>
      <c r="T31" s="380" t="str">
        <f>'APH Kategorichef'!E31</f>
        <v/>
      </c>
      <c r="U31" s="227"/>
      <c r="V31" s="226"/>
      <c r="W31" s="226"/>
      <c r="X31" s="226"/>
      <c r="Y31" s="226"/>
      <c r="Z31" s="227" t="str">
        <f>TRIM(IF('2. Artikeldata Utökad'!G31="","",_xlfn.CONCAT('2. Artikeldata Utökad'!G31," ","dagar")))</f>
        <v/>
      </c>
      <c r="AA31" s="227" t="str">
        <f>TRIM(IF('2. Artikeldata Utökad'!H31="","",_xlfn.CONCAT('2. Artikeldata Utökad'!H31," ","dagar")))</f>
        <v/>
      </c>
      <c r="AB31" s="226"/>
      <c r="AC31" s="226"/>
      <c r="AD31" s="226"/>
      <c r="AE31" s="227">
        <v>1</v>
      </c>
      <c r="AF31" s="226"/>
      <c r="AG31" s="269" t="str">
        <f>TRIM('APH Kategorichef'!S31)</f>
        <v/>
      </c>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72" t="s">
        <v>189</v>
      </c>
      <c r="BD31" s="272" t="str">
        <f>IF('1. Artikeldata Grund'!F31="Välj…","",LEFT('1. Artikeldata Grund'!F31,1))</f>
        <v xml:space="preserve"> </v>
      </c>
      <c r="BE31" s="226"/>
      <c r="BF31" s="226"/>
      <c r="BG31" s="226"/>
      <c r="BH31" s="226"/>
      <c r="BI31" s="226"/>
      <c r="BJ31" s="226"/>
      <c r="BK31" s="226"/>
      <c r="BL31" s="269" t="str">
        <f>TRIM(IF('APH Kategorichef'!R31="WEB","",'2. Artikeldata Utökad'!Q31))</f>
        <v/>
      </c>
      <c r="BM31" s="269" t="str">
        <f>TRIM(IF('APH Kategorichef'!R31="WEB","",'2. Artikeldata Utökad'!R31))</f>
        <v/>
      </c>
      <c r="BN31" s="269" t="str">
        <f>TRIM(IF('APH Kategorichef'!R31="WEB","",'2. Artikeldata Utökad'!S31))</f>
        <v/>
      </c>
      <c r="BO31" s="269" t="str">
        <f>IF('2. Artikeldata Utökad'!F31="","",'2. Artikeldata Utökad'!F31)</f>
        <v xml:space="preserve">  Välj…</v>
      </c>
      <c r="BP31" s="269" t="str">
        <f>TRIM(IF('2. Artikeldata Utökad'!E31="","",'2. Artikeldata Utökad'!E31))</f>
        <v/>
      </c>
      <c r="BQ31" s="269" t="str">
        <f>TRIM(IF('APH Kategorichef'!R31="WEB","",'2. Artikeldata Utökad'!T31))</f>
        <v/>
      </c>
      <c r="BR31" s="227">
        <v>1</v>
      </c>
      <c r="BS31" s="269" t="str">
        <f>TRIM(IF('APH Kategorichef'!R31="WEB","",'2. Artikeldata Utökad'!U31))</f>
        <v/>
      </c>
      <c r="BT31" s="226"/>
      <c r="BU31" s="226"/>
      <c r="BV31" s="269" t="str">
        <f>TRIM(IF('APH Kategorichef'!L31&lt;&gt;200,'APH Kategorichef'!D31,'2. Artikeldata Utökad'!J31))</f>
        <v/>
      </c>
      <c r="BW31" s="269" t="str">
        <f>TRIM('2. Artikeldata Utökad'!D31)</f>
        <v/>
      </c>
      <c r="BX31" s="415" t="str">
        <f>LEFT('2. Artikeldata Utökad'!I31,1)</f>
        <v xml:space="preserve"> </v>
      </c>
      <c r="BY31" s="415" t="str">
        <f>TRIM(LEFT('2. Artikeldata Utökad'!K31,2))</f>
        <v/>
      </c>
      <c r="BZ31" s="227" t="s">
        <v>189</v>
      </c>
      <c r="CA31" s="226"/>
      <c r="CB31" s="226"/>
      <c r="CC31" s="226"/>
      <c r="CD31" s="226"/>
      <c r="CE31" s="226"/>
    </row>
    <row r="32" spans="1:83" x14ac:dyDescent="0.25">
      <c r="A32" s="228">
        <v>28</v>
      </c>
      <c r="B32" s="228" t="str">
        <f>'APH Kategorichef'!H32</f>
        <v>Välj…</v>
      </c>
      <c r="C32" s="228" t="str">
        <f>'APH Kategorichef'!J32</f>
        <v>Välj…</v>
      </c>
      <c r="D32" s="227">
        <v>1</v>
      </c>
      <c r="E32" s="269" t="str">
        <f>TRIM('APH Kategorichef'!D32)</f>
        <v/>
      </c>
      <c r="F32" s="226" t="str">
        <f>TRIM('1. Artikeldata Grund'!E32)</f>
        <v/>
      </c>
      <c r="G32" s="276" t="s">
        <v>182</v>
      </c>
      <c r="H32" s="226"/>
      <c r="I32" s="226"/>
      <c r="J32" s="226"/>
      <c r="K32" s="226"/>
      <c r="L32" s="226"/>
      <c r="M32" s="2" cm="1">
        <f t="array" ref="M32">IF('APH Kategorichef'!R32&lt;&gt;"WEB",1,_xlfn.IFS('APH Kategorichef'!J32=Tabeller!$AH$4,'APH Kategorichef'!P32,'APH Kategorichef'!J32=Tabeller!$AH$5,106628))</f>
        <v>1</v>
      </c>
      <c r="N32" s="434" t="str" cm="1">
        <f t="array" ref="N32">TRIM(IFERROR(IF('APH Kategorichef'!L32=200,'2. Artikeldata Utökad'!J32,(_xlfn.IFS('APH Kategorichef'!J32=Tabeller!$AH$4,'4. Inköpsdata'!D32,AND('APH Kategorichef'!J32=Tabeller!$AH$5,'APH Kategorichef'!L32&lt;&gt;200),'APH Kategorichef'!D32,'APH Kategorichef'!L32=200,'2. Artikeldata Utökad'!J32))),""))</f>
        <v/>
      </c>
      <c r="O32" s="270" t="str">
        <f>'APH Kategorichef'!E32</f>
        <v/>
      </c>
      <c r="P32" s="269" t="str">
        <f>TRIM('APH Kategorichef'!Q32)</f>
        <v/>
      </c>
      <c r="Q32" s="226"/>
      <c r="R32" s="271" t="str" cm="1">
        <f t="array" ref="R32">IFERROR(_xlfn.IFS('4. Inköpsdata'!M32=25%,41,'4. Inköpsdata'!M32=12%,42,'4. Inköpsdata'!M32=6%,43,'4. Inköpsdata'!M32="Momsfritt",38),"")</f>
        <v/>
      </c>
      <c r="S32" s="227" t="str">
        <f>'APH Kategorichef'!R32</f>
        <v xml:space="preserve">  Välj…</v>
      </c>
      <c r="T32" s="380" t="str">
        <f>'APH Kategorichef'!E32</f>
        <v/>
      </c>
      <c r="U32" s="227"/>
      <c r="V32" s="226"/>
      <c r="W32" s="226"/>
      <c r="X32" s="226"/>
      <c r="Y32" s="226"/>
      <c r="Z32" s="227" t="str">
        <f>TRIM(IF('2. Artikeldata Utökad'!G32="","",_xlfn.CONCAT('2. Artikeldata Utökad'!G32," ","dagar")))</f>
        <v/>
      </c>
      <c r="AA32" s="227" t="str">
        <f>TRIM(IF('2. Artikeldata Utökad'!H32="","",_xlfn.CONCAT('2. Artikeldata Utökad'!H32," ","dagar")))</f>
        <v/>
      </c>
      <c r="AB32" s="226"/>
      <c r="AC32" s="226"/>
      <c r="AD32" s="226"/>
      <c r="AE32" s="227">
        <v>1</v>
      </c>
      <c r="AF32" s="226"/>
      <c r="AG32" s="269" t="str">
        <f>TRIM('APH Kategorichef'!S32)</f>
        <v/>
      </c>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72" t="s">
        <v>189</v>
      </c>
      <c r="BD32" s="272" t="str">
        <f>IF('1. Artikeldata Grund'!F32="Välj…","",LEFT('1. Artikeldata Grund'!F32,1))</f>
        <v xml:space="preserve"> </v>
      </c>
      <c r="BE32" s="226"/>
      <c r="BF32" s="226"/>
      <c r="BG32" s="226"/>
      <c r="BH32" s="226"/>
      <c r="BI32" s="226"/>
      <c r="BJ32" s="226"/>
      <c r="BK32" s="226"/>
      <c r="BL32" s="269" t="str">
        <f>TRIM(IF('APH Kategorichef'!R32="WEB","",'2. Artikeldata Utökad'!Q32))</f>
        <v/>
      </c>
      <c r="BM32" s="269" t="str">
        <f>TRIM(IF('APH Kategorichef'!R32="WEB","",'2. Artikeldata Utökad'!R32))</f>
        <v/>
      </c>
      <c r="BN32" s="269" t="str">
        <f>TRIM(IF('APH Kategorichef'!R32="WEB","",'2. Artikeldata Utökad'!S32))</f>
        <v/>
      </c>
      <c r="BO32" s="269" t="str">
        <f>IF('2. Artikeldata Utökad'!F32="","",'2. Artikeldata Utökad'!F32)</f>
        <v xml:space="preserve">  Välj…</v>
      </c>
      <c r="BP32" s="269" t="str">
        <f>TRIM(IF('2. Artikeldata Utökad'!E32="","",'2. Artikeldata Utökad'!E32))</f>
        <v/>
      </c>
      <c r="BQ32" s="269" t="str">
        <f>TRIM(IF('APH Kategorichef'!R32="WEB","",'2. Artikeldata Utökad'!T32))</f>
        <v/>
      </c>
      <c r="BR32" s="227">
        <v>1</v>
      </c>
      <c r="BS32" s="269" t="str">
        <f>TRIM(IF('APH Kategorichef'!R32="WEB","",'2. Artikeldata Utökad'!U32))</f>
        <v/>
      </c>
      <c r="BT32" s="226"/>
      <c r="BU32" s="226"/>
      <c r="BV32" s="269" t="str">
        <f>TRIM(IF('APH Kategorichef'!L32&lt;&gt;200,'APH Kategorichef'!D32,'2. Artikeldata Utökad'!J32))</f>
        <v/>
      </c>
      <c r="BW32" s="269" t="str">
        <f>TRIM('2. Artikeldata Utökad'!D32)</f>
        <v/>
      </c>
      <c r="BX32" s="415" t="str">
        <f>LEFT('2. Artikeldata Utökad'!I32,1)</f>
        <v xml:space="preserve"> </v>
      </c>
      <c r="BY32" s="415" t="str">
        <f>TRIM(LEFT('2. Artikeldata Utökad'!K32,2))</f>
        <v/>
      </c>
      <c r="BZ32" s="227" t="s">
        <v>189</v>
      </c>
      <c r="CA32" s="226"/>
      <c r="CB32" s="226"/>
      <c r="CC32" s="226"/>
      <c r="CD32" s="226"/>
      <c r="CE32" s="226"/>
    </row>
    <row r="33" spans="1:83" x14ac:dyDescent="0.25">
      <c r="A33" s="228">
        <v>29</v>
      </c>
      <c r="B33" s="228" t="str">
        <f>'APH Kategorichef'!H33</f>
        <v>Välj…</v>
      </c>
      <c r="C33" s="228" t="str">
        <f>'APH Kategorichef'!J33</f>
        <v>Välj…</v>
      </c>
      <c r="D33" s="227">
        <v>1</v>
      </c>
      <c r="E33" s="269" t="str">
        <f>TRIM('APH Kategorichef'!D33)</f>
        <v/>
      </c>
      <c r="F33" s="226" t="str">
        <f>TRIM('1. Artikeldata Grund'!E33)</f>
        <v/>
      </c>
      <c r="G33" s="276" t="s">
        <v>182</v>
      </c>
      <c r="H33" s="226"/>
      <c r="I33" s="226"/>
      <c r="J33" s="226"/>
      <c r="K33" s="226"/>
      <c r="L33" s="226"/>
      <c r="M33" s="2" cm="1">
        <f t="array" ref="M33">IF('APH Kategorichef'!R33&lt;&gt;"WEB",1,_xlfn.IFS('APH Kategorichef'!J33=Tabeller!$AH$4,'APH Kategorichef'!P33,'APH Kategorichef'!J33=Tabeller!$AH$5,106628))</f>
        <v>1</v>
      </c>
      <c r="N33" s="434" t="str" cm="1">
        <f t="array" ref="N33">TRIM(IFERROR(IF('APH Kategorichef'!L33=200,'2. Artikeldata Utökad'!J33,(_xlfn.IFS('APH Kategorichef'!J33=Tabeller!$AH$4,'4. Inköpsdata'!D33,AND('APH Kategorichef'!J33=Tabeller!$AH$5,'APH Kategorichef'!L33&lt;&gt;200),'APH Kategorichef'!D33,'APH Kategorichef'!L33=200,'2. Artikeldata Utökad'!J33))),""))</f>
        <v/>
      </c>
      <c r="O33" s="270" t="str">
        <f>'APH Kategorichef'!E33</f>
        <v/>
      </c>
      <c r="P33" s="269" t="str">
        <f>TRIM('APH Kategorichef'!Q33)</f>
        <v/>
      </c>
      <c r="Q33" s="226"/>
      <c r="R33" s="271" t="str" cm="1">
        <f t="array" ref="R33">IFERROR(_xlfn.IFS('4. Inköpsdata'!M33=25%,41,'4. Inköpsdata'!M33=12%,42,'4. Inköpsdata'!M33=6%,43,'4. Inköpsdata'!M33="Momsfritt",38),"")</f>
        <v/>
      </c>
      <c r="S33" s="227" t="str">
        <f>'APH Kategorichef'!R33</f>
        <v xml:space="preserve">  Välj…</v>
      </c>
      <c r="T33" s="380" t="str">
        <f>'APH Kategorichef'!E33</f>
        <v/>
      </c>
      <c r="U33" s="227"/>
      <c r="V33" s="226"/>
      <c r="W33" s="226"/>
      <c r="X33" s="226"/>
      <c r="Y33" s="226"/>
      <c r="Z33" s="227" t="str">
        <f>TRIM(IF('2. Artikeldata Utökad'!G33="","",_xlfn.CONCAT('2. Artikeldata Utökad'!G33," ","dagar")))</f>
        <v/>
      </c>
      <c r="AA33" s="227" t="str">
        <f>TRIM(IF('2. Artikeldata Utökad'!H33="","",_xlfn.CONCAT('2. Artikeldata Utökad'!H33," ","dagar")))</f>
        <v/>
      </c>
      <c r="AB33" s="226"/>
      <c r="AC33" s="226"/>
      <c r="AD33" s="226"/>
      <c r="AE33" s="227">
        <v>1</v>
      </c>
      <c r="AF33" s="226"/>
      <c r="AG33" s="269" t="str">
        <f>TRIM('APH Kategorichef'!S33)</f>
        <v/>
      </c>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72" t="s">
        <v>189</v>
      </c>
      <c r="BD33" s="272" t="str">
        <f>IF('1. Artikeldata Grund'!F33="Välj…","",LEFT('1. Artikeldata Grund'!F33,1))</f>
        <v xml:space="preserve"> </v>
      </c>
      <c r="BE33" s="226"/>
      <c r="BF33" s="226"/>
      <c r="BG33" s="226"/>
      <c r="BH33" s="226"/>
      <c r="BI33" s="226"/>
      <c r="BJ33" s="226"/>
      <c r="BK33" s="226"/>
      <c r="BL33" s="269" t="str">
        <f>TRIM(IF('APH Kategorichef'!R33="WEB","",'2. Artikeldata Utökad'!Q33))</f>
        <v/>
      </c>
      <c r="BM33" s="269" t="str">
        <f>TRIM(IF('APH Kategorichef'!R33="WEB","",'2. Artikeldata Utökad'!R33))</f>
        <v/>
      </c>
      <c r="BN33" s="269" t="str">
        <f>TRIM(IF('APH Kategorichef'!R33="WEB","",'2. Artikeldata Utökad'!S33))</f>
        <v/>
      </c>
      <c r="BO33" s="269" t="str">
        <f>IF('2. Artikeldata Utökad'!F33="","",'2. Artikeldata Utökad'!F33)</f>
        <v xml:space="preserve">  Välj…</v>
      </c>
      <c r="BP33" s="269" t="str">
        <f>TRIM(IF('2. Artikeldata Utökad'!E33="","",'2. Artikeldata Utökad'!E33))</f>
        <v/>
      </c>
      <c r="BQ33" s="269" t="str">
        <f>TRIM(IF('APH Kategorichef'!R33="WEB","",'2. Artikeldata Utökad'!T33))</f>
        <v/>
      </c>
      <c r="BR33" s="227">
        <v>1</v>
      </c>
      <c r="BS33" s="269" t="str">
        <f>TRIM(IF('APH Kategorichef'!R33="WEB","",'2. Artikeldata Utökad'!U33))</f>
        <v/>
      </c>
      <c r="BT33" s="226"/>
      <c r="BU33" s="226"/>
      <c r="BV33" s="269" t="str">
        <f>TRIM(IF('APH Kategorichef'!L33&lt;&gt;200,'APH Kategorichef'!D33,'2. Artikeldata Utökad'!J33))</f>
        <v/>
      </c>
      <c r="BW33" s="269" t="str">
        <f>TRIM('2. Artikeldata Utökad'!D33)</f>
        <v/>
      </c>
      <c r="BX33" s="415" t="str">
        <f>LEFT('2. Artikeldata Utökad'!I33,1)</f>
        <v xml:space="preserve"> </v>
      </c>
      <c r="BY33" s="415" t="str">
        <f>TRIM(LEFT('2. Artikeldata Utökad'!K33,2))</f>
        <v/>
      </c>
      <c r="BZ33" s="227" t="s">
        <v>189</v>
      </c>
      <c r="CA33" s="226"/>
      <c r="CB33" s="226"/>
      <c r="CC33" s="226"/>
      <c r="CD33" s="226"/>
      <c r="CE33" s="226"/>
    </row>
    <row r="34" spans="1:83" x14ac:dyDescent="0.25">
      <c r="A34" s="228">
        <v>30</v>
      </c>
      <c r="B34" s="228" t="str">
        <f>'APH Kategorichef'!H34</f>
        <v>Välj…</v>
      </c>
      <c r="C34" s="228" t="str">
        <f>'APH Kategorichef'!J34</f>
        <v>Välj…</v>
      </c>
      <c r="D34" s="227">
        <v>1</v>
      </c>
      <c r="E34" s="269" t="str">
        <f>TRIM('APH Kategorichef'!D34)</f>
        <v/>
      </c>
      <c r="F34" s="226" t="str">
        <f>TRIM('1. Artikeldata Grund'!E34)</f>
        <v/>
      </c>
      <c r="G34" s="276" t="s">
        <v>182</v>
      </c>
      <c r="H34" s="226"/>
      <c r="I34" s="226"/>
      <c r="J34" s="226"/>
      <c r="K34" s="226"/>
      <c r="L34" s="226"/>
      <c r="M34" s="2" cm="1">
        <f t="array" ref="M34">IF('APH Kategorichef'!R34&lt;&gt;"WEB",1,_xlfn.IFS('APH Kategorichef'!J34=Tabeller!$AH$4,'APH Kategorichef'!P34,'APH Kategorichef'!J34=Tabeller!$AH$5,106628))</f>
        <v>1</v>
      </c>
      <c r="N34" s="434" t="str" cm="1">
        <f t="array" ref="N34">TRIM(IFERROR(IF('APH Kategorichef'!L34=200,'2. Artikeldata Utökad'!J34,(_xlfn.IFS('APH Kategorichef'!J34=Tabeller!$AH$4,'4. Inköpsdata'!D34,AND('APH Kategorichef'!J34=Tabeller!$AH$5,'APH Kategorichef'!L34&lt;&gt;200),'APH Kategorichef'!D34,'APH Kategorichef'!L34=200,'2. Artikeldata Utökad'!J34))),""))</f>
        <v/>
      </c>
      <c r="O34" s="270" t="str">
        <f>'APH Kategorichef'!E34</f>
        <v/>
      </c>
      <c r="P34" s="269" t="str">
        <f>TRIM('APH Kategorichef'!Q34)</f>
        <v/>
      </c>
      <c r="Q34" s="226"/>
      <c r="R34" s="271" t="str" cm="1">
        <f t="array" ref="R34">IFERROR(_xlfn.IFS('4. Inköpsdata'!M34=25%,41,'4. Inköpsdata'!M34=12%,42,'4. Inköpsdata'!M34=6%,43,'4. Inköpsdata'!M34="Momsfritt",38),"")</f>
        <v/>
      </c>
      <c r="S34" s="227" t="str">
        <f>'APH Kategorichef'!R34</f>
        <v xml:space="preserve">  Välj…</v>
      </c>
      <c r="T34" s="380" t="str">
        <f>'APH Kategorichef'!E34</f>
        <v/>
      </c>
      <c r="U34" s="227"/>
      <c r="V34" s="226"/>
      <c r="W34" s="226"/>
      <c r="X34" s="226"/>
      <c r="Y34" s="226"/>
      <c r="Z34" s="227" t="str">
        <f>TRIM(IF('2. Artikeldata Utökad'!G34="","",_xlfn.CONCAT('2. Artikeldata Utökad'!G34," ","dagar")))</f>
        <v/>
      </c>
      <c r="AA34" s="227" t="str">
        <f>TRIM(IF('2. Artikeldata Utökad'!H34="","",_xlfn.CONCAT('2. Artikeldata Utökad'!H34," ","dagar")))</f>
        <v/>
      </c>
      <c r="AB34" s="226"/>
      <c r="AC34" s="226"/>
      <c r="AD34" s="226"/>
      <c r="AE34" s="227">
        <v>1</v>
      </c>
      <c r="AF34" s="226"/>
      <c r="AG34" s="269" t="str">
        <f>TRIM('APH Kategorichef'!S34)</f>
        <v/>
      </c>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72" t="s">
        <v>189</v>
      </c>
      <c r="BD34" s="272" t="str">
        <f>IF('1. Artikeldata Grund'!F34="Välj…","",LEFT('1. Artikeldata Grund'!F34,1))</f>
        <v xml:space="preserve"> </v>
      </c>
      <c r="BE34" s="226"/>
      <c r="BF34" s="226"/>
      <c r="BG34" s="226"/>
      <c r="BH34" s="226"/>
      <c r="BI34" s="226"/>
      <c r="BJ34" s="226"/>
      <c r="BK34" s="226"/>
      <c r="BL34" s="269" t="str">
        <f>TRIM(IF('APH Kategorichef'!R34="WEB","",'2. Artikeldata Utökad'!Q34))</f>
        <v/>
      </c>
      <c r="BM34" s="269" t="str">
        <f>TRIM(IF('APH Kategorichef'!R34="WEB","",'2. Artikeldata Utökad'!R34))</f>
        <v/>
      </c>
      <c r="BN34" s="269" t="str">
        <f>TRIM(IF('APH Kategorichef'!R34="WEB","",'2. Artikeldata Utökad'!S34))</f>
        <v/>
      </c>
      <c r="BO34" s="269" t="str">
        <f>IF('2. Artikeldata Utökad'!F34="","",'2. Artikeldata Utökad'!F34)</f>
        <v xml:space="preserve">  Välj…</v>
      </c>
      <c r="BP34" s="269" t="str">
        <f>TRIM(IF('2. Artikeldata Utökad'!E34="","",'2. Artikeldata Utökad'!E34))</f>
        <v/>
      </c>
      <c r="BQ34" s="269" t="str">
        <f>TRIM(IF('APH Kategorichef'!R34="WEB","",'2. Artikeldata Utökad'!T34))</f>
        <v/>
      </c>
      <c r="BR34" s="227">
        <v>1</v>
      </c>
      <c r="BS34" s="269" t="str">
        <f>TRIM(IF('APH Kategorichef'!R34="WEB","",'2. Artikeldata Utökad'!U34))</f>
        <v/>
      </c>
      <c r="BT34" s="226"/>
      <c r="BU34" s="226"/>
      <c r="BV34" s="269" t="str">
        <f>TRIM(IF('APH Kategorichef'!L34&lt;&gt;200,'APH Kategorichef'!D34,'2. Artikeldata Utökad'!J34))</f>
        <v/>
      </c>
      <c r="BW34" s="269" t="str">
        <f>TRIM('2. Artikeldata Utökad'!D34)</f>
        <v/>
      </c>
      <c r="BX34" s="415" t="str">
        <f>LEFT('2. Artikeldata Utökad'!I34,1)</f>
        <v xml:space="preserve"> </v>
      </c>
      <c r="BY34" s="415" t="str">
        <f>TRIM(LEFT('2. Artikeldata Utökad'!K34,2))</f>
        <v/>
      </c>
      <c r="BZ34" s="227" t="s">
        <v>189</v>
      </c>
      <c r="CA34" s="226"/>
      <c r="CB34" s="226"/>
      <c r="CC34" s="226"/>
      <c r="CD34" s="226"/>
      <c r="CE34" s="226"/>
    </row>
    <row r="35" spans="1:83" x14ac:dyDescent="0.25">
      <c r="A35" s="228">
        <v>31</v>
      </c>
      <c r="B35" s="228" t="str">
        <f>'APH Kategorichef'!H35</f>
        <v>Välj…</v>
      </c>
      <c r="C35" s="228" t="str">
        <f>'APH Kategorichef'!J35</f>
        <v>Välj…</v>
      </c>
      <c r="D35" s="227">
        <v>1</v>
      </c>
      <c r="E35" s="269" t="str">
        <f>TRIM('APH Kategorichef'!D35)</f>
        <v/>
      </c>
      <c r="F35" s="226" t="str">
        <f>TRIM('1. Artikeldata Grund'!E35)</f>
        <v/>
      </c>
      <c r="G35" s="276" t="s">
        <v>182</v>
      </c>
      <c r="H35" s="226"/>
      <c r="I35" s="226"/>
      <c r="J35" s="226"/>
      <c r="K35" s="226"/>
      <c r="L35" s="226"/>
      <c r="M35" s="2" cm="1">
        <f t="array" ref="M35">IF('APH Kategorichef'!R35&lt;&gt;"WEB",1,_xlfn.IFS('APH Kategorichef'!J35=Tabeller!$AH$4,'APH Kategorichef'!P35,'APH Kategorichef'!J35=Tabeller!$AH$5,106628))</f>
        <v>1</v>
      </c>
      <c r="N35" s="434" t="str" cm="1">
        <f t="array" ref="N35">TRIM(IFERROR(IF('APH Kategorichef'!L35=200,'2. Artikeldata Utökad'!J35,(_xlfn.IFS('APH Kategorichef'!J35=Tabeller!$AH$4,'4. Inköpsdata'!D35,AND('APH Kategorichef'!J35=Tabeller!$AH$5,'APH Kategorichef'!L35&lt;&gt;200),'APH Kategorichef'!D35,'APH Kategorichef'!L35=200,'2. Artikeldata Utökad'!J35))),""))</f>
        <v/>
      </c>
      <c r="O35" s="270" t="str">
        <f>'APH Kategorichef'!E35</f>
        <v/>
      </c>
      <c r="P35" s="269" t="str">
        <f>TRIM('APH Kategorichef'!Q35)</f>
        <v/>
      </c>
      <c r="Q35" s="226"/>
      <c r="R35" s="271" t="str" cm="1">
        <f t="array" ref="R35">IFERROR(_xlfn.IFS('4. Inköpsdata'!M35=25%,41,'4. Inköpsdata'!M35=12%,42,'4. Inköpsdata'!M35=6%,43,'4. Inköpsdata'!M35="Momsfritt",38),"")</f>
        <v/>
      </c>
      <c r="S35" s="227" t="str">
        <f>'APH Kategorichef'!R35</f>
        <v xml:space="preserve">  Välj…</v>
      </c>
      <c r="T35" s="380" t="str">
        <f>'APH Kategorichef'!E35</f>
        <v/>
      </c>
      <c r="U35" s="227"/>
      <c r="V35" s="226"/>
      <c r="W35" s="226"/>
      <c r="X35" s="226"/>
      <c r="Y35" s="226"/>
      <c r="Z35" s="227" t="str">
        <f>TRIM(IF('2. Artikeldata Utökad'!G35="","",_xlfn.CONCAT('2. Artikeldata Utökad'!G35," ","dagar")))</f>
        <v/>
      </c>
      <c r="AA35" s="227" t="str">
        <f>TRIM(IF('2. Artikeldata Utökad'!H35="","",_xlfn.CONCAT('2. Artikeldata Utökad'!H35," ","dagar")))</f>
        <v/>
      </c>
      <c r="AB35" s="226"/>
      <c r="AC35" s="226"/>
      <c r="AD35" s="226"/>
      <c r="AE35" s="227">
        <v>1</v>
      </c>
      <c r="AF35" s="226"/>
      <c r="AG35" s="269" t="str">
        <f>TRIM('APH Kategorichef'!S35)</f>
        <v/>
      </c>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72" t="s">
        <v>189</v>
      </c>
      <c r="BD35" s="272" t="str">
        <f>IF('1. Artikeldata Grund'!F35="Välj…","",LEFT('1. Artikeldata Grund'!F35,1))</f>
        <v xml:space="preserve"> </v>
      </c>
      <c r="BE35" s="226"/>
      <c r="BF35" s="226"/>
      <c r="BG35" s="226"/>
      <c r="BH35" s="226"/>
      <c r="BI35" s="226"/>
      <c r="BJ35" s="226"/>
      <c r="BK35" s="226"/>
      <c r="BL35" s="269" t="str">
        <f>TRIM(IF('APH Kategorichef'!R35="WEB","",'2. Artikeldata Utökad'!Q35))</f>
        <v/>
      </c>
      <c r="BM35" s="269" t="str">
        <f>TRIM(IF('APH Kategorichef'!R35="WEB","",'2. Artikeldata Utökad'!R35))</f>
        <v/>
      </c>
      <c r="BN35" s="269" t="str">
        <f>TRIM(IF('APH Kategorichef'!R35="WEB","",'2. Artikeldata Utökad'!S35))</f>
        <v/>
      </c>
      <c r="BO35" s="269" t="str">
        <f>IF('2. Artikeldata Utökad'!F35="","",'2. Artikeldata Utökad'!F35)</f>
        <v xml:space="preserve">  Välj…</v>
      </c>
      <c r="BP35" s="269" t="str">
        <f>TRIM(IF('2. Artikeldata Utökad'!E35="","",'2. Artikeldata Utökad'!E35))</f>
        <v/>
      </c>
      <c r="BQ35" s="269" t="str">
        <f>TRIM(IF('APH Kategorichef'!R35="WEB","",'2. Artikeldata Utökad'!T35))</f>
        <v/>
      </c>
      <c r="BR35" s="227">
        <v>1</v>
      </c>
      <c r="BS35" s="269" t="str">
        <f>TRIM(IF('APH Kategorichef'!R35="WEB","",'2. Artikeldata Utökad'!U35))</f>
        <v/>
      </c>
      <c r="BT35" s="226"/>
      <c r="BU35" s="226"/>
      <c r="BV35" s="269" t="str">
        <f>TRIM(IF('APH Kategorichef'!L35&lt;&gt;200,'APH Kategorichef'!D35,'2. Artikeldata Utökad'!J35))</f>
        <v/>
      </c>
      <c r="BW35" s="269" t="str">
        <f>TRIM('2. Artikeldata Utökad'!D35)</f>
        <v/>
      </c>
      <c r="BX35" s="415" t="str">
        <f>LEFT('2. Artikeldata Utökad'!I35,1)</f>
        <v xml:space="preserve"> </v>
      </c>
      <c r="BY35" s="415" t="str">
        <f>TRIM(LEFT('2. Artikeldata Utökad'!K35,2))</f>
        <v/>
      </c>
      <c r="BZ35" s="227" t="s">
        <v>189</v>
      </c>
      <c r="CA35" s="226"/>
      <c r="CB35" s="226"/>
      <c r="CC35" s="226"/>
      <c r="CD35" s="226"/>
      <c r="CE35" s="226"/>
    </row>
    <row r="36" spans="1:83" x14ac:dyDescent="0.25">
      <c r="A36" s="228">
        <v>32</v>
      </c>
      <c r="B36" s="228" t="str">
        <f>'APH Kategorichef'!H36</f>
        <v>Välj…</v>
      </c>
      <c r="C36" s="228" t="str">
        <f>'APH Kategorichef'!J36</f>
        <v>Välj…</v>
      </c>
      <c r="D36" s="227">
        <v>1</v>
      </c>
      <c r="E36" s="269" t="str">
        <f>TRIM('APH Kategorichef'!D36)</f>
        <v/>
      </c>
      <c r="F36" s="226" t="str">
        <f>TRIM('1. Artikeldata Grund'!E36)</f>
        <v/>
      </c>
      <c r="G36" s="276" t="s">
        <v>182</v>
      </c>
      <c r="H36" s="226"/>
      <c r="I36" s="226"/>
      <c r="J36" s="226"/>
      <c r="K36" s="226"/>
      <c r="L36" s="226"/>
      <c r="M36" s="2" cm="1">
        <f t="array" ref="M36">IF('APH Kategorichef'!R36&lt;&gt;"WEB",1,_xlfn.IFS('APH Kategorichef'!J36=Tabeller!$AH$4,'APH Kategorichef'!P36,'APH Kategorichef'!J36=Tabeller!$AH$5,106628))</f>
        <v>1</v>
      </c>
      <c r="N36" s="434" t="str" cm="1">
        <f t="array" ref="N36">TRIM(IFERROR(IF('APH Kategorichef'!L36=200,'2. Artikeldata Utökad'!J36,(_xlfn.IFS('APH Kategorichef'!J36=Tabeller!$AH$4,'4. Inköpsdata'!D36,AND('APH Kategorichef'!J36=Tabeller!$AH$5,'APH Kategorichef'!L36&lt;&gt;200),'APH Kategorichef'!D36,'APH Kategorichef'!L36=200,'2. Artikeldata Utökad'!J36))),""))</f>
        <v/>
      </c>
      <c r="O36" s="270" t="str">
        <f>'APH Kategorichef'!E36</f>
        <v/>
      </c>
      <c r="P36" s="269" t="str">
        <f>TRIM('APH Kategorichef'!Q36)</f>
        <v/>
      </c>
      <c r="Q36" s="226"/>
      <c r="R36" s="271" t="str" cm="1">
        <f t="array" ref="R36">IFERROR(_xlfn.IFS('4. Inköpsdata'!M36=25%,41,'4. Inköpsdata'!M36=12%,42,'4. Inköpsdata'!M36=6%,43,'4. Inköpsdata'!M36="Momsfritt",38),"")</f>
        <v/>
      </c>
      <c r="S36" s="227" t="str">
        <f>'APH Kategorichef'!R36</f>
        <v xml:space="preserve">  Välj…</v>
      </c>
      <c r="T36" s="380" t="str">
        <f>'APH Kategorichef'!E36</f>
        <v/>
      </c>
      <c r="U36" s="227"/>
      <c r="V36" s="226"/>
      <c r="W36" s="226"/>
      <c r="X36" s="226"/>
      <c r="Y36" s="226"/>
      <c r="Z36" s="227" t="str">
        <f>TRIM(IF('2. Artikeldata Utökad'!G36="","",_xlfn.CONCAT('2. Artikeldata Utökad'!G36," ","dagar")))</f>
        <v/>
      </c>
      <c r="AA36" s="227" t="str">
        <f>TRIM(IF('2. Artikeldata Utökad'!H36="","",_xlfn.CONCAT('2. Artikeldata Utökad'!H36," ","dagar")))</f>
        <v/>
      </c>
      <c r="AB36" s="226"/>
      <c r="AC36" s="226"/>
      <c r="AD36" s="226"/>
      <c r="AE36" s="227">
        <v>1</v>
      </c>
      <c r="AF36" s="226"/>
      <c r="AG36" s="269" t="str">
        <f>TRIM('APH Kategorichef'!S36)</f>
        <v/>
      </c>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72" t="s">
        <v>189</v>
      </c>
      <c r="BD36" s="272" t="str">
        <f>IF('1. Artikeldata Grund'!F36="Välj…","",LEFT('1. Artikeldata Grund'!F36,1))</f>
        <v xml:space="preserve"> </v>
      </c>
      <c r="BE36" s="226"/>
      <c r="BF36" s="226"/>
      <c r="BG36" s="226"/>
      <c r="BH36" s="226"/>
      <c r="BI36" s="226"/>
      <c r="BJ36" s="226"/>
      <c r="BK36" s="226"/>
      <c r="BL36" s="269" t="str">
        <f>TRIM(IF('APH Kategorichef'!R36="WEB","",'2. Artikeldata Utökad'!Q36))</f>
        <v/>
      </c>
      <c r="BM36" s="269" t="str">
        <f>TRIM(IF('APH Kategorichef'!R36="WEB","",'2. Artikeldata Utökad'!R36))</f>
        <v/>
      </c>
      <c r="BN36" s="269" t="str">
        <f>TRIM(IF('APH Kategorichef'!R36="WEB","",'2. Artikeldata Utökad'!S36))</f>
        <v/>
      </c>
      <c r="BO36" s="269" t="str">
        <f>IF('2. Artikeldata Utökad'!F36="","",'2. Artikeldata Utökad'!F36)</f>
        <v xml:space="preserve">  Välj…</v>
      </c>
      <c r="BP36" s="269" t="str">
        <f>TRIM(IF('2. Artikeldata Utökad'!E36="","",'2. Artikeldata Utökad'!E36))</f>
        <v/>
      </c>
      <c r="BQ36" s="269" t="str">
        <f>TRIM(IF('APH Kategorichef'!R36="WEB","",'2. Artikeldata Utökad'!T36))</f>
        <v/>
      </c>
      <c r="BR36" s="227">
        <v>1</v>
      </c>
      <c r="BS36" s="269" t="str">
        <f>TRIM(IF('APH Kategorichef'!R36="WEB","",'2. Artikeldata Utökad'!U36))</f>
        <v/>
      </c>
      <c r="BT36" s="226"/>
      <c r="BU36" s="226"/>
      <c r="BV36" s="269" t="str">
        <f>TRIM(IF('APH Kategorichef'!L36&lt;&gt;200,'APH Kategorichef'!D36,'2. Artikeldata Utökad'!J36))</f>
        <v/>
      </c>
      <c r="BW36" s="269" t="str">
        <f>TRIM('2. Artikeldata Utökad'!D36)</f>
        <v/>
      </c>
      <c r="BX36" s="415" t="str">
        <f>LEFT('2. Artikeldata Utökad'!I36,1)</f>
        <v xml:space="preserve"> </v>
      </c>
      <c r="BY36" s="415" t="str">
        <f>TRIM(LEFT('2. Artikeldata Utökad'!K36,2))</f>
        <v/>
      </c>
      <c r="BZ36" s="227" t="s">
        <v>189</v>
      </c>
      <c r="CA36" s="226"/>
      <c r="CB36" s="226"/>
      <c r="CC36" s="226"/>
      <c r="CD36" s="226"/>
      <c r="CE36" s="226"/>
    </row>
    <row r="37" spans="1:83" x14ac:dyDescent="0.25">
      <c r="A37" s="228">
        <v>33</v>
      </c>
      <c r="B37" s="228" t="str">
        <f>'APH Kategorichef'!H37</f>
        <v>Välj…</v>
      </c>
      <c r="C37" s="228" t="str">
        <f>'APH Kategorichef'!J37</f>
        <v>Välj…</v>
      </c>
      <c r="D37" s="227">
        <v>1</v>
      </c>
      <c r="E37" s="269" t="str">
        <f>TRIM('APH Kategorichef'!D37)</f>
        <v/>
      </c>
      <c r="F37" s="226" t="str">
        <f>TRIM('1. Artikeldata Grund'!E37)</f>
        <v/>
      </c>
      <c r="G37" s="276" t="s">
        <v>182</v>
      </c>
      <c r="H37" s="226"/>
      <c r="I37" s="226"/>
      <c r="J37" s="226"/>
      <c r="K37" s="226"/>
      <c r="L37" s="226"/>
      <c r="M37" s="2" cm="1">
        <f t="array" ref="M37">IF('APH Kategorichef'!R37&lt;&gt;"WEB",1,_xlfn.IFS('APH Kategorichef'!J37=Tabeller!$AH$4,'APH Kategorichef'!P37,'APH Kategorichef'!J37=Tabeller!$AH$5,106628))</f>
        <v>1</v>
      </c>
      <c r="N37" s="434" t="str" cm="1">
        <f t="array" ref="N37">TRIM(IFERROR(IF('APH Kategorichef'!L37=200,'2. Artikeldata Utökad'!J37,(_xlfn.IFS('APH Kategorichef'!J37=Tabeller!$AH$4,'4. Inköpsdata'!D37,AND('APH Kategorichef'!J37=Tabeller!$AH$5,'APH Kategorichef'!L37&lt;&gt;200),'APH Kategorichef'!D37,'APH Kategorichef'!L37=200,'2. Artikeldata Utökad'!J37))),""))</f>
        <v/>
      </c>
      <c r="O37" s="270" t="str">
        <f>'APH Kategorichef'!E37</f>
        <v/>
      </c>
      <c r="P37" s="269" t="str">
        <f>TRIM('APH Kategorichef'!Q37)</f>
        <v/>
      </c>
      <c r="Q37" s="226"/>
      <c r="R37" s="271" t="str" cm="1">
        <f t="array" ref="R37">IFERROR(_xlfn.IFS('4. Inköpsdata'!M37=25%,41,'4. Inköpsdata'!M37=12%,42,'4. Inköpsdata'!M37=6%,43,'4. Inköpsdata'!M37="Momsfritt",38),"")</f>
        <v/>
      </c>
      <c r="S37" s="227" t="str">
        <f>'APH Kategorichef'!R37</f>
        <v xml:space="preserve">  Välj…</v>
      </c>
      <c r="T37" s="380" t="str">
        <f>'APH Kategorichef'!E37</f>
        <v/>
      </c>
      <c r="U37" s="227"/>
      <c r="V37" s="226"/>
      <c r="W37" s="226"/>
      <c r="X37" s="226"/>
      <c r="Y37" s="226"/>
      <c r="Z37" s="227" t="str">
        <f>TRIM(IF('2. Artikeldata Utökad'!G37="","",_xlfn.CONCAT('2. Artikeldata Utökad'!G37," ","dagar")))</f>
        <v/>
      </c>
      <c r="AA37" s="227" t="str">
        <f>TRIM(IF('2. Artikeldata Utökad'!H37="","",_xlfn.CONCAT('2. Artikeldata Utökad'!H37," ","dagar")))</f>
        <v/>
      </c>
      <c r="AB37" s="226"/>
      <c r="AC37" s="226"/>
      <c r="AD37" s="226"/>
      <c r="AE37" s="227">
        <v>1</v>
      </c>
      <c r="AF37" s="226"/>
      <c r="AG37" s="269" t="str">
        <f>TRIM('APH Kategorichef'!S37)</f>
        <v/>
      </c>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72" t="s">
        <v>189</v>
      </c>
      <c r="BD37" s="272" t="str">
        <f>IF('1. Artikeldata Grund'!F37="Välj…","",LEFT('1. Artikeldata Grund'!F37,1))</f>
        <v xml:space="preserve"> </v>
      </c>
      <c r="BE37" s="226"/>
      <c r="BF37" s="226"/>
      <c r="BG37" s="226"/>
      <c r="BH37" s="226"/>
      <c r="BI37" s="226"/>
      <c r="BJ37" s="226"/>
      <c r="BK37" s="226"/>
      <c r="BL37" s="269" t="str">
        <f>TRIM(IF('APH Kategorichef'!R37="WEB","",'2. Artikeldata Utökad'!Q37))</f>
        <v/>
      </c>
      <c r="BM37" s="269" t="str">
        <f>TRIM(IF('APH Kategorichef'!R37="WEB","",'2. Artikeldata Utökad'!R37))</f>
        <v/>
      </c>
      <c r="BN37" s="269" t="str">
        <f>TRIM(IF('APH Kategorichef'!R37="WEB","",'2. Artikeldata Utökad'!S37))</f>
        <v/>
      </c>
      <c r="BO37" s="269" t="str">
        <f>IF('2. Artikeldata Utökad'!F37="","",'2. Artikeldata Utökad'!F37)</f>
        <v xml:space="preserve">  Välj…</v>
      </c>
      <c r="BP37" s="269" t="str">
        <f>TRIM(IF('2. Artikeldata Utökad'!E37="","",'2. Artikeldata Utökad'!E37))</f>
        <v/>
      </c>
      <c r="BQ37" s="269" t="str">
        <f>TRIM(IF('APH Kategorichef'!R37="WEB","",'2. Artikeldata Utökad'!T37))</f>
        <v/>
      </c>
      <c r="BR37" s="227">
        <v>1</v>
      </c>
      <c r="BS37" s="269" t="str">
        <f>TRIM(IF('APH Kategorichef'!R37="WEB","",'2. Artikeldata Utökad'!U37))</f>
        <v/>
      </c>
      <c r="BT37" s="226"/>
      <c r="BU37" s="226"/>
      <c r="BV37" s="269" t="str">
        <f>TRIM(IF('APH Kategorichef'!L37&lt;&gt;200,'APH Kategorichef'!D37,'2. Artikeldata Utökad'!J37))</f>
        <v/>
      </c>
      <c r="BW37" s="269" t="str">
        <f>TRIM('2. Artikeldata Utökad'!D37)</f>
        <v/>
      </c>
      <c r="BX37" s="415" t="str">
        <f>LEFT('2. Artikeldata Utökad'!I37,1)</f>
        <v xml:space="preserve"> </v>
      </c>
      <c r="BY37" s="415" t="str">
        <f>TRIM(LEFT('2. Artikeldata Utökad'!K37,2))</f>
        <v/>
      </c>
      <c r="BZ37" s="227" t="s">
        <v>189</v>
      </c>
      <c r="CA37" s="226"/>
      <c r="CB37" s="226"/>
      <c r="CC37" s="226"/>
      <c r="CD37" s="226"/>
      <c r="CE37" s="226"/>
    </row>
    <row r="38" spans="1:83" x14ac:dyDescent="0.25">
      <c r="A38" s="228">
        <v>34</v>
      </c>
      <c r="B38" s="228" t="str">
        <f>'APH Kategorichef'!H38</f>
        <v>Välj…</v>
      </c>
      <c r="C38" s="228" t="str">
        <f>'APH Kategorichef'!J38</f>
        <v>Välj…</v>
      </c>
      <c r="D38" s="227">
        <v>1</v>
      </c>
      <c r="E38" s="269" t="str">
        <f>TRIM('APH Kategorichef'!D38)</f>
        <v/>
      </c>
      <c r="F38" s="226" t="str">
        <f>TRIM('1. Artikeldata Grund'!E38)</f>
        <v/>
      </c>
      <c r="G38" s="276" t="s">
        <v>182</v>
      </c>
      <c r="H38" s="226"/>
      <c r="I38" s="226"/>
      <c r="J38" s="226"/>
      <c r="K38" s="226"/>
      <c r="L38" s="226"/>
      <c r="M38" s="2" cm="1">
        <f t="array" ref="M38">IF('APH Kategorichef'!R38&lt;&gt;"WEB",1,_xlfn.IFS('APH Kategorichef'!J38=Tabeller!$AH$4,'APH Kategorichef'!P38,'APH Kategorichef'!J38=Tabeller!$AH$5,106628))</f>
        <v>1</v>
      </c>
      <c r="N38" s="434" t="str" cm="1">
        <f t="array" ref="N38">TRIM(IFERROR(IF('APH Kategorichef'!L38=200,'2. Artikeldata Utökad'!J38,(_xlfn.IFS('APH Kategorichef'!J38=Tabeller!$AH$4,'4. Inköpsdata'!D38,AND('APH Kategorichef'!J38=Tabeller!$AH$5,'APH Kategorichef'!L38&lt;&gt;200),'APH Kategorichef'!D38,'APH Kategorichef'!L38=200,'2. Artikeldata Utökad'!J38))),""))</f>
        <v/>
      </c>
      <c r="O38" s="270" t="str">
        <f>'APH Kategorichef'!E38</f>
        <v/>
      </c>
      <c r="P38" s="269" t="str">
        <f>TRIM('APH Kategorichef'!Q38)</f>
        <v/>
      </c>
      <c r="Q38" s="226"/>
      <c r="R38" s="271" t="str" cm="1">
        <f t="array" ref="R38">IFERROR(_xlfn.IFS('4. Inköpsdata'!M38=25%,41,'4. Inköpsdata'!M38=12%,42,'4. Inköpsdata'!M38=6%,43,'4. Inköpsdata'!M38="Momsfritt",38),"")</f>
        <v/>
      </c>
      <c r="S38" s="227" t="str">
        <f>'APH Kategorichef'!R38</f>
        <v xml:space="preserve">  Välj…</v>
      </c>
      <c r="T38" s="380" t="str">
        <f>'APH Kategorichef'!E38</f>
        <v/>
      </c>
      <c r="U38" s="227"/>
      <c r="V38" s="226"/>
      <c r="W38" s="226"/>
      <c r="X38" s="226"/>
      <c r="Y38" s="226"/>
      <c r="Z38" s="227" t="str">
        <f>TRIM(IF('2. Artikeldata Utökad'!G38="","",_xlfn.CONCAT('2. Artikeldata Utökad'!G38," ","dagar")))</f>
        <v/>
      </c>
      <c r="AA38" s="227" t="str">
        <f>TRIM(IF('2. Artikeldata Utökad'!H38="","",_xlfn.CONCAT('2. Artikeldata Utökad'!H38," ","dagar")))</f>
        <v/>
      </c>
      <c r="AB38" s="226"/>
      <c r="AC38" s="226"/>
      <c r="AD38" s="226"/>
      <c r="AE38" s="227">
        <v>1</v>
      </c>
      <c r="AF38" s="226"/>
      <c r="AG38" s="269" t="str">
        <f>TRIM('APH Kategorichef'!S38)</f>
        <v/>
      </c>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72" t="s">
        <v>189</v>
      </c>
      <c r="BD38" s="272" t="str">
        <f>IF('1. Artikeldata Grund'!F38="Välj…","",LEFT('1. Artikeldata Grund'!F38,1))</f>
        <v xml:space="preserve"> </v>
      </c>
      <c r="BE38" s="226"/>
      <c r="BF38" s="226"/>
      <c r="BG38" s="226"/>
      <c r="BH38" s="226"/>
      <c r="BI38" s="226"/>
      <c r="BJ38" s="226"/>
      <c r="BK38" s="226"/>
      <c r="BL38" s="269" t="str">
        <f>TRIM(IF('APH Kategorichef'!R38="WEB","",'2. Artikeldata Utökad'!Q38))</f>
        <v/>
      </c>
      <c r="BM38" s="269" t="str">
        <f>TRIM(IF('APH Kategorichef'!R38="WEB","",'2. Artikeldata Utökad'!R38))</f>
        <v/>
      </c>
      <c r="BN38" s="269" t="str">
        <f>TRIM(IF('APH Kategorichef'!R38="WEB","",'2. Artikeldata Utökad'!S38))</f>
        <v/>
      </c>
      <c r="BO38" s="269" t="str">
        <f>IF('2. Artikeldata Utökad'!F38="","",'2. Artikeldata Utökad'!F38)</f>
        <v xml:space="preserve">  Välj…</v>
      </c>
      <c r="BP38" s="269" t="str">
        <f>TRIM(IF('2. Artikeldata Utökad'!E38="","",'2. Artikeldata Utökad'!E38))</f>
        <v/>
      </c>
      <c r="BQ38" s="269" t="str">
        <f>TRIM(IF('APH Kategorichef'!R38="WEB","",'2. Artikeldata Utökad'!T38))</f>
        <v/>
      </c>
      <c r="BR38" s="227">
        <v>1</v>
      </c>
      <c r="BS38" s="269" t="str">
        <f>TRIM(IF('APH Kategorichef'!R38="WEB","",'2. Artikeldata Utökad'!U38))</f>
        <v/>
      </c>
      <c r="BT38" s="226"/>
      <c r="BU38" s="226"/>
      <c r="BV38" s="269" t="str">
        <f>TRIM(IF('APH Kategorichef'!L38&lt;&gt;200,'APH Kategorichef'!D38,'2. Artikeldata Utökad'!J38))</f>
        <v/>
      </c>
      <c r="BW38" s="269" t="str">
        <f>TRIM('2. Artikeldata Utökad'!D38)</f>
        <v/>
      </c>
      <c r="BX38" s="415" t="str">
        <f>LEFT('2. Artikeldata Utökad'!I38,1)</f>
        <v xml:space="preserve"> </v>
      </c>
      <c r="BY38" s="415" t="str">
        <f>TRIM(LEFT('2. Artikeldata Utökad'!K38,2))</f>
        <v/>
      </c>
      <c r="BZ38" s="227" t="s">
        <v>189</v>
      </c>
      <c r="CA38" s="226"/>
      <c r="CB38" s="226"/>
      <c r="CC38" s="226"/>
      <c r="CD38" s="226"/>
      <c r="CE38" s="226"/>
    </row>
    <row r="39" spans="1:83" x14ac:dyDescent="0.25">
      <c r="A39" s="228">
        <v>35</v>
      </c>
      <c r="B39" s="228" t="str">
        <f>'APH Kategorichef'!H39</f>
        <v>Välj…</v>
      </c>
      <c r="C39" s="228" t="str">
        <f>'APH Kategorichef'!J39</f>
        <v>Välj…</v>
      </c>
      <c r="D39" s="227">
        <v>1</v>
      </c>
      <c r="E39" s="269" t="str">
        <f>TRIM('APH Kategorichef'!D39)</f>
        <v/>
      </c>
      <c r="F39" s="226" t="str">
        <f>TRIM('1. Artikeldata Grund'!E39)</f>
        <v/>
      </c>
      <c r="G39" s="276" t="s">
        <v>182</v>
      </c>
      <c r="H39" s="226"/>
      <c r="I39" s="226"/>
      <c r="J39" s="226"/>
      <c r="K39" s="226"/>
      <c r="L39" s="226"/>
      <c r="M39" s="2" cm="1">
        <f t="array" ref="M39">IF('APH Kategorichef'!R39&lt;&gt;"WEB",1,_xlfn.IFS('APH Kategorichef'!J39=Tabeller!$AH$4,'APH Kategorichef'!P39,'APH Kategorichef'!J39=Tabeller!$AH$5,106628))</f>
        <v>1</v>
      </c>
      <c r="N39" s="434" t="str" cm="1">
        <f t="array" ref="N39">TRIM(IFERROR(IF('APH Kategorichef'!L39=200,'2. Artikeldata Utökad'!J39,(_xlfn.IFS('APH Kategorichef'!J39=Tabeller!$AH$4,'4. Inköpsdata'!D39,AND('APH Kategorichef'!J39=Tabeller!$AH$5,'APH Kategorichef'!L39&lt;&gt;200),'APH Kategorichef'!D39,'APH Kategorichef'!L39=200,'2. Artikeldata Utökad'!J39))),""))</f>
        <v/>
      </c>
      <c r="O39" s="270" t="str">
        <f>'APH Kategorichef'!E39</f>
        <v/>
      </c>
      <c r="P39" s="269" t="str">
        <f>TRIM('APH Kategorichef'!Q39)</f>
        <v/>
      </c>
      <c r="Q39" s="226"/>
      <c r="R39" s="271" t="str" cm="1">
        <f t="array" ref="R39">IFERROR(_xlfn.IFS('4. Inköpsdata'!M39=25%,41,'4. Inköpsdata'!M39=12%,42,'4. Inköpsdata'!M39=6%,43,'4. Inköpsdata'!M39="Momsfritt",38),"")</f>
        <v/>
      </c>
      <c r="S39" s="227" t="str">
        <f>'APH Kategorichef'!R39</f>
        <v xml:space="preserve">  Välj…</v>
      </c>
      <c r="T39" s="380" t="str">
        <f>'APH Kategorichef'!E39</f>
        <v/>
      </c>
      <c r="U39" s="227"/>
      <c r="V39" s="226"/>
      <c r="W39" s="226"/>
      <c r="X39" s="226"/>
      <c r="Y39" s="226"/>
      <c r="Z39" s="227" t="str">
        <f>TRIM(IF('2. Artikeldata Utökad'!G39="","",_xlfn.CONCAT('2. Artikeldata Utökad'!G39," ","dagar")))</f>
        <v/>
      </c>
      <c r="AA39" s="227" t="str">
        <f>TRIM(IF('2. Artikeldata Utökad'!H39="","",_xlfn.CONCAT('2. Artikeldata Utökad'!H39," ","dagar")))</f>
        <v/>
      </c>
      <c r="AB39" s="226"/>
      <c r="AC39" s="226"/>
      <c r="AD39" s="226"/>
      <c r="AE39" s="227">
        <v>1</v>
      </c>
      <c r="AF39" s="226"/>
      <c r="AG39" s="269" t="str">
        <f>TRIM('APH Kategorichef'!S39)</f>
        <v/>
      </c>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72" t="s">
        <v>189</v>
      </c>
      <c r="BD39" s="272" t="str">
        <f>IF('1. Artikeldata Grund'!F39="Välj…","",LEFT('1. Artikeldata Grund'!F39,1))</f>
        <v xml:space="preserve"> </v>
      </c>
      <c r="BE39" s="226"/>
      <c r="BF39" s="226"/>
      <c r="BG39" s="226"/>
      <c r="BH39" s="226"/>
      <c r="BI39" s="226"/>
      <c r="BJ39" s="226"/>
      <c r="BK39" s="226"/>
      <c r="BL39" s="269" t="str">
        <f>TRIM(IF('APH Kategorichef'!R39="WEB","",'2. Artikeldata Utökad'!Q39))</f>
        <v/>
      </c>
      <c r="BM39" s="269" t="str">
        <f>TRIM(IF('APH Kategorichef'!R39="WEB","",'2. Artikeldata Utökad'!R39))</f>
        <v/>
      </c>
      <c r="BN39" s="269" t="str">
        <f>TRIM(IF('APH Kategorichef'!R39="WEB","",'2. Artikeldata Utökad'!S39))</f>
        <v/>
      </c>
      <c r="BO39" s="269" t="str">
        <f>IF('2. Artikeldata Utökad'!F39="","",'2. Artikeldata Utökad'!F39)</f>
        <v xml:space="preserve">  Välj…</v>
      </c>
      <c r="BP39" s="269" t="str">
        <f>TRIM(IF('2. Artikeldata Utökad'!E39="","",'2. Artikeldata Utökad'!E39))</f>
        <v/>
      </c>
      <c r="BQ39" s="269" t="str">
        <f>TRIM(IF('APH Kategorichef'!R39="WEB","",'2. Artikeldata Utökad'!T39))</f>
        <v/>
      </c>
      <c r="BR39" s="227">
        <v>1</v>
      </c>
      <c r="BS39" s="269" t="str">
        <f>TRIM(IF('APH Kategorichef'!R39="WEB","",'2. Artikeldata Utökad'!U39))</f>
        <v/>
      </c>
      <c r="BT39" s="226"/>
      <c r="BU39" s="226"/>
      <c r="BV39" s="269" t="str">
        <f>TRIM(IF('APH Kategorichef'!L39&lt;&gt;200,'APH Kategorichef'!D39,'2. Artikeldata Utökad'!J39))</f>
        <v/>
      </c>
      <c r="BW39" s="269" t="str">
        <f>TRIM('2. Artikeldata Utökad'!D39)</f>
        <v/>
      </c>
      <c r="BX39" s="415" t="str">
        <f>LEFT('2. Artikeldata Utökad'!I39,1)</f>
        <v xml:space="preserve"> </v>
      </c>
      <c r="BY39" s="415" t="str">
        <f>TRIM(LEFT('2. Artikeldata Utökad'!K39,2))</f>
        <v/>
      </c>
      <c r="BZ39" s="227" t="s">
        <v>189</v>
      </c>
      <c r="CA39" s="226"/>
      <c r="CB39" s="226"/>
      <c r="CC39" s="226"/>
      <c r="CD39" s="226"/>
      <c r="CE39" s="226"/>
    </row>
    <row r="40" spans="1:83" x14ac:dyDescent="0.25">
      <c r="A40" s="228">
        <v>36</v>
      </c>
      <c r="B40" s="228" t="str">
        <f>'APH Kategorichef'!H40</f>
        <v>Välj…</v>
      </c>
      <c r="C40" s="228" t="str">
        <f>'APH Kategorichef'!J40</f>
        <v>Välj…</v>
      </c>
      <c r="D40" s="227">
        <v>1</v>
      </c>
      <c r="E40" s="269" t="str">
        <f>TRIM('APH Kategorichef'!D40)</f>
        <v/>
      </c>
      <c r="F40" s="226" t="str">
        <f>TRIM('1. Artikeldata Grund'!E40)</f>
        <v/>
      </c>
      <c r="G40" s="276" t="s">
        <v>182</v>
      </c>
      <c r="H40" s="226"/>
      <c r="I40" s="226"/>
      <c r="J40" s="226"/>
      <c r="K40" s="226"/>
      <c r="L40" s="226"/>
      <c r="M40" s="2" cm="1">
        <f t="array" ref="M40">IF('APH Kategorichef'!R40&lt;&gt;"WEB",1,_xlfn.IFS('APH Kategorichef'!J40=Tabeller!$AH$4,'APH Kategorichef'!P40,'APH Kategorichef'!J40=Tabeller!$AH$5,106628))</f>
        <v>1</v>
      </c>
      <c r="N40" s="434" t="str" cm="1">
        <f t="array" ref="N40">TRIM(IFERROR(IF('APH Kategorichef'!L40=200,'2. Artikeldata Utökad'!J40,(_xlfn.IFS('APH Kategorichef'!J40=Tabeller!$AH$4,'4. Inköpsdata'!D40,AND('APH Kategorichef'!J40=Tabeller!$AH$5,'APH Kategorichef'!L40&lt;&gt;200),'APH Kategorichef'!D40,'APH Kategorichef'!L40=200,'2. Artikeldata Utökad'!J40))),""))</f>
        <v/>
      </c>
      <c r="O40" s="270" t="str">
        <f>'APH Kategorichef'!E40</f>
        <v/>
      </c>
      <c r="P40" s="269" t="str">
        <f>TRIM('APH Kategorichef'!Q40)</f>
        <v/>
      </c>
      <c r="Q40" s="226"/>
      <c r="R40" s="271" t="str" cm="1">
        <f t="array" ref="R40">IFERROR(_xlfn.IFS('4. Inköpsdata'!M40=25%,41,'4. Inköpsdata'!M40=12%,42,'4. Inköpsdata'!M40=6%,43,'4. Inköpsdata'!M40="Momsfritt",38),"")</f>
        <v/>
      </c>
      <c r="S40" s="227" t="str">
        <f>'APH Kategorichef'!R40</f>
        <v xml:space="preserve">  Välj…</v>
      </c>
      <c r="T40" s="380" t="str">
        <f>'APH Kategorichef'!E40</f>
        <v/>
      </c>
      <c r="U40" s="227"/>
      <c r="V40" s="226"/>
      <c r="W40" s="226"/>
      <c r="X40" s="226"/>
      <c r="Y40" s="226"/>
      <c r="Z40" s="227" t="str">
        <f>TRIM(IF('2. Artikeldata Utökad'!G40="","",_xlfn.CONCAT('2. Artikeldata Utökad'!G40," ","dagar")))</f>
        <v/>
      </c>
      <c r="AA40" s="227" t="str">
        <f>TRIM(IF('2. Artikeldata Utökad'!H40="","",_xlfn.CONCAT('2. Artikeldata Utökad'!H40," ","dagar")))</f>
        <v/>
      </c>
      <c r="AB40" s="226"/>
      <c r="AC40" s="226"/>
      <c r="AD40" s="226"/>
      <c r="AE40" s="227">
        <v>1</v>
      </c>
      <c r="AF40" s="226"/>
      <c r="AG40" s="269" t="str">
        <f>TRIM('APH Kategorichef'!S40)</f>
        <v/>
      </c>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72" t="s">
        <v>189</v>
      </c>
      <c r="BD40" s="272" t="str">
        <f>IF('1. Artikeldata Grund'!F40="Välj…","",LEFT('1. Artikeldata Grund'!F40,1))</f>
        <v xml:space="preserve"> </v>
      </c>
      <c r="BE40" s="226"/>
      <c r="BF40" s="226"/>
      <c r="BG40" s="226"/>
      <c r="BH40" s="226"/>
      <c r="BI40" s="226"/>
      <c r="BJ40" s="226"/>
      <c r="BK40" s="226"/>
      <c r="BL40" s="269" t="str">
        <f>TRIM(IF('APH Kategorichef'!R40="WEB","",'2. Artikeldata Utökad'!Q40))</f>
        <v/>
      </c>
      <c r="BM40" s="269" t="str">
        <f>TRIM(IF('APH Kategorichef'!R40="WEB","",'2. Artikeldata Utökad'!R40))</f>
        <v/>
      </c>
      <c r="BN40" s="269" t="str">
        <f>TRIM(IF('APH Kategorichef'!R40="WEB","",'2. Artikeldata Utökad'!S40))</f>
        <v/>
      </c>
      <c r="BO40" s="269" t="str">
        <f>IF('2. Artikeldata Utökad'!F40="","",'2. Artikeldata Utökad'!F40)</f>
        <v xml:space="preserve">  Välj…</v>
      </c>
      <c r="BP40" s="269" t="str">
        <f>TRIM(IF('2. Artikeldata Utökad'!E40="","",'2. Artikeldata Utökad'!E40))</f>
        <v/>
      </c>
      <c r="BQ40" s="269" t="str">
        <f>TRIM(IF('APH Kategorichef'!R40="WEB","",'2. Artikeldata Utökad'!T40))</f>
        <v/>
      </c>
      <c r="BR40" s="227">
        <v>1</v>
      </c>
      <c r="BS40" s="269" t="str">
        <f>TRIM(IF('APH Kategorichef'!R40="WEB","",'2. Artikeldata Utökad'!U40))</f>
        <v/>
      </c>
      <c r="BT40" s="226"/>
      <c r="BU40" s="226"/>
      <c r="BV40" s="269" t="str">
        <f>TRIM(IF('APH Kategorichef'!L40&lt;&gt;200,'APH Kategorichef'!D40,'2. Artikeldata Utökad'!J40))</f>
        <v/>
      </c>
      <c r="BW40" s="269" t="str">
        <f>TRIM('2. Artikeldata Utökad'!D40)</f>
        <v/>
      </c>
      <c r="BX40" s="415" t="str">
        <f>LEFT('2. Artikeldata Utökad'!I40,1)</f>
        <v xml:space="preserve"> </v>
      </c>
      <c r="BY40" s="415" t="str">
        <f>TRIM(LEFT('2. Artikeldata Utökad'!K40,2))</f>
        <v/>
      </c>
      <c r="BZ40" s="227" t="s">
        <v>189</v>
      </c>
      <c r="CA40" s="226"/>
      <c r="CB40" s="226"/>
      <c r="CC40" s="226"/>
      <c r="CD40" s="226"/>
      <c r="CE40" s="226"/>
    </row>
    <row r="41" spans="1:83" x14ac:dyDescent="0.25">
      <c r="A41" s="228">
        <v>37</v>
      </c>
      <c r="B41" s="228" t="str">
        <f>'APH Kategorichef'!H41</f>
        <v>Välj…</v>
      </c>
      <c r="C41" s="228" t="str">
        <f>'APH Kategorichef'!J41</f>
        <v>Välj…</v>
      </c>
      <c r="D41" s="227">
        <v>1</v>
      </c>
      <c r="E41" s="269" t="str">
        <f>TRIM('APH Kategorichef'!D41)</f>
        <v/>
      </c>
      <c r="F41" s="226" t="str">
        <f>TRIM('1. Artikeldata Grund'!E41)</f>
        <v/>
      </c>
      <c r="G41" s="276" t="s">
        <v>182</v>
      </c>
      <c r="H41" s="226"/>
      <c r="I41" s="226"/>
      <c r="J41" s="226"/>
      <c r="K41" s="226"/>
      <c r="L41" s="226"/>
      <c r="M41" s="2" cm="1">
        <f t="array" ref="M41">IF('APH Kategorichef'!R41&lt;&gt;"WEB",1,_xlfn.IFS('APH Kategorichef'!J41=Tabeller!$AH$4,'APH Kategorichef'!P41,'APH Kategorichef'!J41=Tabeller!$AH$5,106628))</f>
        <v>1</v>
      </c>
      <c r="N41" s="434" t="str" cm="1">
        <f t="array" ref="N41">TRIM(IFERROR(IF('APH Kategorichef'!L41=200,'2. Artikeldata Utökad'!J41,(_xlfn.IFS('APH Kategorichef'!J41=Tabeller!$AH$4,'4. Inköpsdata'!D41,AND('APH Kategorichef'!J41=Tabeller!$AH$5,'APH Kategorichef'!L41&lt;&gt;200),'APH Kategorichef'!D41,'APH Kategorichef'!L41=200,'2. Artikeldata Utökad'!J41))),""))</f>
        <v/>
      </c>
      <c r="O41" s="270" t="str">
        <f>'APH Kategorichef'!E41</f>
        <v/>
      </c>
      <c r="P41" s="269" t="str">
        <f>TRIM('APH Kategorichef'!Q41)</f>
        <v/>
      </c>
      <c r="Q41" s="226"/>
      <c r="R41" s="271" t="str" cm="1">
        <f t="array" ref="R41">IFERROR(_xlfn.IFS('4. Inköpsdata'!M41=25%,41,'4. Inköpsdata'!M41=12%,42,'4. Inköpsdata'!M41=6%,43,'4. Inköpsdata'!M41="Momsfritt",38),"")</f>
        <v/>
      </c>
      <c r="S41" s="227" t="str">
        <f>'APH Kategorichef'!R41</f>
        <v xml:space="preserve">  Välj…</v>
      </c>
      <c r="T41" s="380" t="str">
        <f>'APH Kategorichef'!E41</f>
        <v/>
      </c>
      <c r="U41" s="227"/>
      <c r="V41" s="226"/>
      <c r="W41" s="226"/>
      <c r="X41" s="226"/>
      <c r="Y41" s="226"/>
      <c r="Z41" s="227" t="str">
        <f>TRIM(IF('2. Artikeldata Utökad'!G41="","",_xlfn.CONCAT('2. Artikeldata Utökad'!G41," ","dagar")))</f>
        <v/>
      </c>
      <c r="AA41" s="227" t="str">
        <f>TRIM(IF('2. Artikeldata Utökad'!H41="","",_xlfn.CONCAT('2. Artikeldata Utökad'!H41," ","dagar")))</f>
        <v/>
      </c>
      <c r="AB41" s="226"/>
      <c r="AC41" s="226"/>
      <c r="AD41" s="226"/>
      <c r="AE41" s="227">
        <v>1</v>
      </c>
      <c r="AF41" s="226"/>
      <c r="AG41" s="269" t="str">
        <f>TRIM('APH Kategorichef'!S41)</f>
        <v/>
      </c>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72" t="s">
        <v>189</v>
      </c>
      <c r="BD41" s="272" t="str">
        <f>IF('1. Artikeldata Grund'!F41="Välj…","",LEFT('1. Artikeldata Grund'!F41,1))</f>
        <v xml:space="preserve"> </v>
      </c>
      <c r="BE41" s="226"/>
      <c r="BF41" s="226"/>
      <c r="BG41" s="226"/>
      <c r="BH41" s="226"/>
      <c r="BI41" s="226"/>
      <c r="BJ41" s="226"/>
      <c r="BK41" s="226"/>
      <c r="BL41" s="269" t="str">
        <f>TRIM(IF('APH Kategorichef'!R41="WEB","",'2. Artikeldata Utökad'!Q41))</f>
        <v/>
      </c>
      <c r="BM41" s="269" t="str">
        <f>TRIM(IF('APH Kategorichef'!R41="WEB","",'2. Artikeldata Utökad'!R41))</f>
        <v/>
      </c>
      <c r="BN41" s="269" t="str">
        <f>TRIM(IF('APH Kategorichef'!R41="WEB","",'2. Artikeldata Utökad'!S41))</f>
        <v/>
      </c>
      <c r="BO41" s="269" t="str">
        <f>IF('2. Artikeldata Utökad'!F41="","",'2. Artikeldata Utökad'!F41)</f>
        <v xml:space="preserve">  Välj…</v>
      </c>
      <c r="BP41" s="269" t="str">
        <f>TRIM(IF('2. Artikeldata Utökad'!E41="","",'2. Artikeldata Utökad'!E41))</f>
        <v/>
      </c>
      <c r="BQ41" s="269" t="str">
        <f>TRIM(IF('APH Kategorichef'!R41="WEB","",'2. Artikeldata Utökad'!T41))</f>
        <v/>
      </c>
      <c r="BR41" s="227">
        <v>1</v>
      </c>
      <c r="BS41" s="269" t="str">
        <f>TRIM(IF('APH Kategorichef'!R41="WEB","",'2. Artikeldata Utökad'!U41))</f>
        <v/>
      </c>
      <c r="BT41" s="226"/>
      <c r="BU41" s="226"/>
      <c r="BV41" s="269" t="str">
        <f>TRIM(IF('APH Kategorichef'!L41&lt;&gt;200,'APH Kategorichef'!D41,'2. Artikeldata Utökad'!J41))</f>
        <v/>
      </c>
      <c r="BW41" s="269" t="str">
        <f>TRIM('2. Artikeldata Utökad'!D41)</f>
        <v/>
      </c>
      <c r="BX41" s="415" t="str">
        <f>LEFT('2. Artikeldata Utökad'!I41,1)</f>
        <v xml:space="preserve"> </v>
      </c>
      <c r="BY41" s="415" t="str">
        <f>TRIM(LEFT('2. Artikeldata Utökad'!K41,2))</f>
        <v/>
      </c>
      <c r="BZ41" s="227" t="s">
        <v>189</v>
      </c>
      <c r="CA41" s="226"/>
      <c r="CB41" s="226"/>
      <c r="CC41" s="226"/>
      <c r="CD41" s="226"/>
      <c r="CE41" s="226"/>
    </row>
    <row r="42" spans="1:83" x14ac:dyDescent="0.25">
      <c r="A42" s="228">
        <v>38</v>
      </c>
      <c r="B42" s="228" t="str">
        <f>'APH Kategorichef'!H42</f>
        <v>Välj…</v>
      </c>
      <c r="C42" s="228" t="str">
        <f>'APH Kategorichef'!J42</f>
        <v>Välj…</v>
      </c>
      <c r="D42" s="227">
        <v>1</v>
      </c>
      <c r="E42" s="269" t="str">
        <f>TRIM('APH Kategorichef'!D42)</f>
        <v/>
      </c>
      <c r="F42" s="226" t="str">
        <f>TRIM('1. Artikeldata Grund'!E42)</f>
        <v/>
      </c>
      <c r="G42" s="276" t="s">
        <v>182</v>
      </c>
      <c r="H42" s="226"/>
      <c r="I42" s="226"/>
      <c r="J42" s="226"/>
      <c r="K42" s="226"/>
      <c r="L42" s="226"/>
      <c r="M42" s="2" cm="1">
        <f t="array" ref="M42">IF('APH Kategorichef'!R42&lt;&gt;"WEB",1,_xlfn.IFS('APH Kategorichef'!J42=Tabeller!$AH$4,'APH Kategorichef'!P42,'APH Kategorichef'!J42=Tabeller!$AH$5,106628))</f>
        <v>1</v>
      </c>
      <c r="N42" s="434" t="str" cm="1">
        <f t="array" ref="N42">TRIM(IFERROR(IF('APH Kategorichef'!L42=200,'2. Artikeldata Utökad'!J42,(_xlfn.IFS('APH Kategorichef'!J42=Tabeller!$AH$4,'4. Inköpsdata'!D42,AND('APH Kategorichef'!J42=Tabeller!$AH$5,'APH Kategorichef'!L42&lt;&gt;200),'APH Kategorichef'!D42,'APH Kategorichef'!L42=200,'2. Artikeldata Utökad'!J42))),""))</f>
        <v/>
      </c>
      <c r="O42" s="270" t="str">
        <f>'APH Kategorichef'!E42</f>
        <v/>
      </c>
      <c r="P42" s="269" t="str">
        <f>TRIM('APH Kategorichef'!Q42)</f>
        <v/>
      </c>
      <c r="Q42" s="226"/>
      <c r="R42" s="271" t="str" cm="1">
        <f t="array" ref="R42">IFERROR(_xlfn.IFS('4. Inköpsdata'!M42=25%,41,'4. Inköpsdata'!M42=12%,42,'4. Inköpsdata'!M42=6%,43,'4. Inköpsdata'!M42="Momsfritt",38),"")</f>
        <v/>
      </c>
      <c r="S42" s="227" t="str">
        <f>'APH Kategorichef'!R42</f>
        <v xml:space="preserve">  Välj…</v>
      </c>
      <c r="T42" s="380" t="str">
        <f>'APH Kategorichef'!E42</f>
        <v/>
      </c>
      <c r="U42" s="227"/>
      <c r="V42" s="226"/>
      <c r="W42" s="226"/>
      <c r="X42" s="226"/>
      <c r="Y42" s="226"/>
      <c r="Z42" s="227" t="str">
        <f>TRIM(IF('2. Artikeldata Utökad'!G42="","",_xlfn.CONCAT('2. Artikeldata Utökad'!G42," ","dagar")))</f>
        <v/>
      </c>
      <c r="AA42" s="227" t="str">
        <f>TRIM(IF('2. Artikeldata Utökad'!H42="","",_xlfn.CONCAT('2. Artikeldata Utökad'!H42," ","dagar")))</f>
        <v/>
      </c>
      <c r="AB42" s="226"/>
      <c r="AC42" s="226"/>
      <c r="AD42" s="226"/>
      <c r="AE42" s="227">
        <v>1</v>
      </c>
      <c r="AF42" s="226"/>
      <c r="AG42" s="269" t="str">
        <f>TRIM('APH Kategorichef'!S42)</f>
        <v/>
      </c>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72" t="s">
        <v>189</v>
      </c>
      <c r="BD42" s="272" t="str">
        <f>IF('1. Artikeldata Grund'!F42="Välj…","",LEFT('1. Artikeldata Grund'!F42,1))</f>
        <v xml:space="preserve"> </v>
      </c>
      <c r="BE42" s="226"/>
      <c r="BF42" s="226"/>
      <c r="BG42" s="226"/>
      <c r="BH42" s="226"/>
      <c r="BI42" s="226"/>
      <c r="BJ42" s="226"/>
      <c r="BK42" s="226"/>
      <c r="BL42" s="269" t="str">
        <f>TRIM(IF('APH Kategorichef'!R42="WEB","",'2. Artikeldata Utökad'!Q42))</f>
        <v/>
      </c>
      <c r="BM42" s="269" t="str">
        <f>TRIM(IF('APH Kategorichef'!R42="WEB","",'2. Artikeldata Utökad'!R42))</f>
        <v/>
      </c>
      <c r="BN42" s="269" t="str">
        <f>TRIM(IF('APH Kategorichef'!R42="WEB","",'2. Artikeldata Utökad'!S42))</f>
        <v/>
      </c>
      <c r="BO42" s="269" t="str">
        <f>IF('2. Artikeldata Utökad'!F42="","",'2. Artikeldata Utökad'!F42)</f>
        <v xml:space="preserve">  Välj…</v>
      </c>
      <c r="BP42" s="269" t="str">
        <f>TRIM(IF('2. Artikeldata Utökad'!E42="","",'2. Artikeldata Utökad'!E42))</f>
        <v/>
      </c>
      <c r="BQ42" s="269" t="str">
        <f>TRIM(IF('APH Kategorichef'!R42="WEB","",'2. Artikeldata Utökad'!T42))</f>
        <v/>
      </c>
      <c r="BR42" s="227">
        <v>1</v>
      </c>
      <c r="BS42" s="269" t="str">
        <f>TRIM(IF('APH Kategorichef'!R42="WEB","",'2. Artikeldata Utökad'!U42))</f>
        <v/>
      </c>
      <c r="BT42" s="226"/>
      <c r="BU42" s="226"/>
      <c r="BV42" s="269" t="str">
        <f>TRIM(IF('APH Kategorichef'!L42&lt;&gt;200,'APH Kategorichef'!D42,'2. Artikeldata Utökad'!J42))</f>
        <v/>
      </c>
      <c r="BW42" s="269" t="str">
        <f>TRIM('2. Artikeldata Utökad'!D42)</f>
        <v/>
      </c>
      <c r="BX42" s="415" t="str">
        <f>LEFT('2. Artikeldata Utökad'!I42,1)</f>
        <v xml:space="preserve"> </v>
      </c>
      <c r="BY42" s="415" t="str">
        <f>TRIM(LEFT('2. Artikeldata Utökad'!K42,2))</f>
        <v/>
      </c>
      <c r="BZ42" s="227" t="s">
        <v>189</v>
      </c>
      <c r="CA42" s="226"/>
      <c r="CB42" s="226"/>
      <c r="CC42" s="226"/>
      <c r="CD42" s="226"/>
      <c r="CE42" s="226"/>
    </row>
    <row r="43" spans="1:83" x14ac:dyDescent="0.25">
      <c r="A43" s="228">
        <v>39</v>
      </c>
      <c r="B43" s="228" t="str">
        <f>'APH Kategorichef'!H43</f>
        <v>Välj…</v>
      </c>
      <c r="C43" s="228" t="str">
        <f>'APH Kategorichef'!J43</f>
        <v>Välj…</v>
      </c>
      <c r="D43" s="227">
        <v>1</v>
      </c>
      <c r="E43" s="269" t="str">
        <f>TRIM('APH Kategorichef'!D43)</f>
        <v/>
      </c>
      <c r="F43" s="226" t="str">
        <f>TRIM('1. Artikeldata Grund'!E43)</f>
        <v/>
      </c>
      <c r="G43" s="276" t="s">
        <v>182</v>
      </c>
      <c r="H43" s="226"/>
      <c r="I43" s="226"/>
      <c r="J43" s="226"/>
      <c r="K43" s="226"/>
      <c r="L43" s="226"/>
      <c r="M43" s="2" cm="1">
        <f t="array" ref="M43">IF('APH Kategorichef'!R43&lt;&gt;"WEB",1,_xlfn.IFS('APH Kategorichef'!J43=Tabeller!$AH$4,'APH Kategorichef'!P43,'APH Kategorichef'!J43=Tabeller!$AH$5,106628))</f>
        <v>1</v>
      </c>
      <c r="N43" s="434" t="str" cm="1">
        <f t="array" ref="N43">TRIM(IFERROR(IF('APH Kategorichef'!L43=200,'2. Artikeldata Utökad'!J43,(_xlfn.IFS('APH Kategorichef'!J43=Tabeller!$AH$4,'4. Inköpsdata'!D43,AND('APH Kategorichef'!J43=Tabeller!$AH$5,'APH Kategorichef'!L43&lt;&gt;200),'APH Kategorichef'!D43,'APH Kategorichef'!L43=200,'2. Artikeldata Utökad'!J43))),""))</f>
        <v/>
      </c>
      <c r="O43" s="270" t="str">
        <f>'APH Kategorichef'!E43</f>
        <v/>
      </c>
      <c r="P43" s="269" t="str">
        <f>TRIM('APH Kategorichef'!Q43)</f>
        <v/>
      </c>
      <c r="Q43" s="226"/>
      <c r="R43" s="271" t="str" cm="1">
        <f t="array" ref="R43">IFERROR(_xlfn.IFS('4. Inköpsdata'!M43=25%,41,'4. Inköpsdata'!M43=12%,42,'4. Inköpsdata'!M43=6%,43,'4. Inköpsdata'!M43="Momsfritt",38),"")</f>
        <v/>
      </c>
      <c r="S43" s="227" t="str">
        <f>'APH Kategorichef'!R43</f>
        <v xml:space="preserve">  Välj…</v>
      </c>
      <c r="T43" s="380" t="str">
        <f>'APH Kategorichef'!E43</f>
        <v/>
      </c>
      <c r="U43" s="227"/>
      <c r="V43" s="226"/>
      <c r="W43" s="226"/>
      <c r="X43" s="226"/>
      <c r="Y43" s="226"/>
      <c r="Z43" s="227" t="str">
        <f>TRIM(IF('2. Artikeldata Utökad'!G43="","",_xlfn.CONCAT('2. Artikeldata Utökad'!G43," ","dagar")))</f>
        <v/>
      </c>
      <c r="AA43" s="227" t="str">
        <f>TRIM(IF('2. Artikeldata Utökad'!H43="","",_xlfn.CONCAT('2. Artikeldata Utökad'!H43," ","dagar")))</f>
        <v/>
      </c>
      <c r="AB43" s="226"/>
      <c r="AC43" s="226"/>
      <c r="AD43" s="226"/>
      <c r="AE43" s="227">
        <v>1</v>
      </c>
      <c r="AF43" s="226"/>
      <c r="AG43" s="269" t="str">
        <f>TRIM('APH Kategorichef'!S43)</f>
        <v/>
      </c>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72" t="s">
        <v>189</v>
      </c>
      <c r="BD43" s="272" t="str">
        <f>IF('1. Artikeldata Grund'!F43="Välj…","",LEFT('1. Artikeldata Grund'!F43,1))</f>
        <v xml:space="preserve"> </v>
      </c>
      <c r="BE43" s="226"/>
      <c r="BF43" s="226"/>
      <c r="BG43" s="226"/>
      <c r="BH43" s="226"/>
      <c r="BI43" s="226"/>
      <c r="BJ43" s="226"/>
      <c r="BK43" s="226"/>
      <c r="BL43" s="269" t="str">
        <f>TRIM(IF('APH Kategorichef'!R43="WEB","",'2. Artikeldata Utökad'!Q43))</f>
        <v/>
      </c>
      <c r="BM43" s="269" t="str">
        <f>TRIM(IF('APH Kategorichef'!R43="WEB","",'2. Artikeldata Utökad'!R43))</f>
        <v/>
      </c>
      <c r="BN43" s="269" t="str">
        <f>TRIM(IF('APH Kategorichef'!R43="WEB","",'2. Artikeldata Utökad'!S43))</f>
        <v/>
      </c>
      <c r="BO43" s="269" t="str">
        <f>IF('2. Artikeldata Utökad'!F43="","",'2. Artikeldata Utökad'!F43)</f>
        <v xml:space="preserve">  Välj…</v>
      </c>
      <c r="BP43" s="269" t="str">
        <f>TRIM(IF('2. Artikeldata Utökad'!E43="","",'2. Artikeldata Utökad'!E43))</f>
        <v/>
      </c>
      <c r="BQ43" s="269" t="str">
        <f>TRIM(IF('APH Kategorichef'!R43="WEB","",'2. Artikeldata Utökad'!T43))</f>
        <v/>
      </c>
      <c r="BR43" s="227">
        <v>1</v>
      </c>
      <c r="BS43" s="269" t="str">
        <f>TRIM(IF('APH Kategorichef'!R43="WEB","",'2. Artikeldata Utökad'!U43))</f>
        <v/>
      </c>
      <c r="BT43" s="226"/>
      <c r="BU43" s="226"/>
      <c r="BV43" s="269" t="str">
        <f>TRIM(IF('APH Kategorichef'!L43&lt;&gt;200,'APH Kategorichef'!D43,'2. Artikeldata Utökad'!J43))</f>
        <v/>
      </c>
      <c r="BW43" s="269" t="str">
        <f>TRIM('2. Artikeldata Utökad'!D43)</f>
        <v/>
      </c>
      <c r="BX43" s="415" t="str">
        <f>LEFT('2. Artikeldata Utökad'!I43,1)</f>
        <v xml:space="preserve"> </v>
      </c>
      <c r="BY43" s="415" t="str">
        <f>TRIM(LEFT('2. Artikeldata Utökad'!K43,2))</f>
        <v/>
      </c>
      <c r="BZ43" s="227" t="s">
        <v>189</v>
      </c>
      <c r="CA43" s="226"/>
      <c r="CB43" s="226"/>
      <c r="CC43" s="226"/>
      <c r="CD43" s="226"/>
      <c r="CE43" s="226"/>
    </row>
    <row r="44" spans="1:83" x14ac:dyDescent="0.25">
      <c r="A44" s="225">
        <v>40</v>
      </c>
      <c r="B44" s="228" t="str">
        <f>'APH Kategorichef'!H44</f>
        <v>Välj…</v>
      </c>
      <c r="C44" s="228" t="str">
        <f>'APH Kategorichef'!J44</f>
        <v>Välj…</v>
      </c>
      <c r="D44" s="227">
        <v>1</v>
      </c>
      <c r="E44" s="269" t="str">
        <f>TRIM('APH Kategorichef'!D44)</f>
        <v/>
      </c>
      <c r="F44" s="226" t="str">
        <f>TRIM('1. Artikeldata Grund'!E44)</f>
        <v/>
      </c>
      <c r="G44" s="276" t="s">
        <v>182</v>
      </c>
      <c r="H44" s="223"/>
      <c r="I44" s="223"/>
      <c r="J44" s="223"/>
      <c r="K44" s="223"/>
      <c r="L44" s="223"/>
      <c r="M44" s="2" cm="1">
        <f t="array" ref="M44">IF('APH Kategorichef'!R44&lt;&gt;"WEB",1,_xlfn.IFS('APH Kategorichef'!J44=Tabeller!$AH$4,'APH Kategorichef'!P44,'APH Kategorichef'!J44=Tabeller!$AH$5,106628))</f>
        <v>1</v>
      </c>
      <c r="N44" s="434" t="str" cm="1">
        <f t="array" ref="N44">TRIM(IFERROR(IF('APH Kategorichef'!L44=200,'2. Artikeldata Utökad'!J44,(_xlfn.IFS('APH Kategorichef'!J44=Tabeller!$AH$4,'4. Inköpsdata'!D44,AND('APH Kategorichef'!J44=Tabeller!$AH$5,'APH Kategorichef'!L44&lt;&gt;200),'APH Kategorichef'!D44,'APH Kategorichef'!L44=200,'2. Artikeldata Utökad'!J44))),""))</f>
        <v/>
      </c>
      <c r="O44" s="270" t="str">
        <f>'APH Kategorichef'!E44</f>
        <v/>
      </c>
      <c r="P44" s="269" t="str">
        <f>TRIM('APH Kategorichef'!Q44)</f>
        <v/>
      </c>
      <c r="Q44" s="223"/>
      <c r="R44" s="271" t="str" cm="1">
        <f t="array" ref="R44">IFERROR(_xlfn.IFS('4. Inköpsdata'!M44=25%,41,'4. Inköpsdata'!M44=12%,42,'4. Inköpsdata'!M44=6%,43,'4. Inköpsdata'!M44="Momsfritt",38),"")</f>
        <v/>
      </c>
      <c r="S44" s="227" t="str">
        <f>'APH Kategorichef'!R44</f>
        <v xml:space="preserve">  Välj…</v>
      </c>
      <c r="T44" s="380" t="str">
        <f>'APH Kategorichef'!E44</f>
        <v/>
      </c>
      <c r="U44" s="227"/>
      <c r="V44" s="223"/>
      <c r="W44" s="223"/>
      <c r="X44" s="223"/>
      <c r="Y44" s="223"/>
      <c r="Z44" s="227" t="str">
        <f>TRIM(IF('2. Artikeldata Utökad'!G44="","",_xlfn.CONCAT('2. Artikeldata Utökad'!G44," ","dagar")))</f>
        <v/>
      </c>
      <c r="AA44" s="227" t="str">
        <f>TRIM(IF('2. Artikeldata Utökad'!H44="","",_xlfn.CONCAT('2. Artikeldata Utökad'!H44," ","dagar")))</f>
        <v/>
      </c>
      <c r="AB44" s="223"/>
      <c r="AC44" s="223"/>
      <c r="AD44" s="223"/>
      <c r="AE44" s="227">
        <v>1</v>
      </c>
      <c r="AF44" s="223"/>
      <c r="AG44" s="269" t="str">
        <f>TRIM('APH Kategorichef'!S44)</f>
        <v/>
      </c>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72" t="s">
        <v>189</v>
      </c>
      <c r="BD44" s="272" t="str">
        <f>IF('1. Artikeldata Grund'!F44="Välj…","",LEFT('1. Artikeldata Grund'!F44,1))</f>
        <v xml:space="preserve"> </v>
      </c>
      <c r="BE44" s="223"/>
      <c r="BF44" s="223"/>
      <c r="BG44" s="223"/>
      <c r="BH44" s="223"/>
      <c r="BI44" s="223"/>
      <c r="BJ44" s="223"/>
      <c r="BK44" s="223"/>
      <c r="BL44" s="269" t="str">
        <f>TRIM(IF('APH Kategorichef'!R44="WEB","",'2. Artikeldata Utökad'!Q44))</f>
        <v/>
      </c>
      <c r="BM44" s="269" t="str">
        <f>TRIM(IF('APH Kategorichef'!R44="WEB","",'2. Artikeldata Utökad'!R44))</f>
        <v/>
      </c>
      <c r="BN44" s="269" t="str">
        <f>TRIM(IF('APH Kategorichef'!R44="WEB","",'2. Artikeldata Utökad'!S44))</f>
        <v/>
      </c>
      <c r="BO44" s="269" t="str">
        <f>IF('2. Artikeldata Utökad'!F44="","",'2. Artikeldata Utökad'!F44)</f>
        <v xml:space="preserve">  Välj…</v>
      </c>
      <c r="BP44" s="269" t="str">
        <f>TRIM(IF('2. Artikeldata Utökad'!E44="","",'2. Artikeldata Utökad'!E44))</f>
        <v/>
      </c>
      <c r="BQ44" s="269" t="str">
        <f>TRIM(IF('APH Kategorichef'!R44="WEB","",'2. Artikeldata Utökad'!T44))</f>
        <v/>
      </c>
      <c r="BR44" s="227">
        <v>1</v>
      </c>
      <c r="BS44" s="269" t="str">
        <f>TRIM(IF('APH Kategorichef'!R44="WEB","",'2. Artikeldata Utökad'!U44))</f>
        <v/>
      </c>
      <c r="BT44" s="223"/>
      <c r="BU44" s="223"/>
      <c r="BV44" s="269" t="str">
        <f>TRIM(IF('APH Kategorichef'!L44&lt;&gt;200,'APH Kategorichef'!D44,'2. Artikeldata Utökad'!J44))</f>
        <v/>
      </c>
      <c r="BW44" s="269" t="str">
        <f>TRIM('2. Artikeldata Utökad'!D44)</f>
        <v/>
      </c>
      <c r="BX44" s="415" t="str">
        <f>LEFT('2. Artikeldata Utökad'!I44,1)</f>
        <v xml:space="preserve"> </v>
      </c>
      <c r="BY44" s="415" t="str">
        <f>TRIM(LEFT('2. Artikeldata Utökad'!K44,2))</f>
        <v/>
      </c>
      <c r="BZ44" s="227" t="s">
        <v>189</v>
      </c>
      <c r="CA44" s="223"/>
      <c r="CB44" s="223"/>
      <c r="CC44" s="223"/>
      <c r="CD44" s="223"/>
      <c r="CE44" s="223"/>
    </row>
    <row r="45" spans="1:83" x14ac:dyDescent="0.25">
      <c r="A45" s="228">
        <v>41</v>
      </c>
      <c r="B45" s="228" t="str">
        <f>'APH Kategorichef'!H45</f>
        <v>Välj…</v>
      </c>
      <c r="C45" s="228" t="str">
        <f>'APH Kategorichef'!J45</f>
        <v>Välj…</v>
      </c>
      <c r="D45" s="227">
        <v>1</v>
      </c>
      <c r="E45" s="269" t="str">
        <f>TRIM('APH Kategorichef'!D45)</f>
        <v/>
      </c>
      <c r="F45" s="226" t="str">
        <f>TRIM('1. Artikeldata Grund'!E45)</f>
        <v/>
      </c>
      <c r="G45" s="276" t="s">
        <v>182</v>
      </c>
      <c r="H45" s="223"/>
      <c r="I45" s="223"/>
      <c r="J45" s="223"/>
      <c r="K45" s="223"/>
      <c r="L45" s="223"/>
      <c r="M45" s="2" cm="1">
        <f t="array" ref="M45">IF('APH Kategorichef'!R45&lt;&gt;"WEB",1,_xlfn.IFS('APH Kategorichef'!J45=Tabeller!$AH$4,'APH Kategorichef'!P45,'APH Kategorichef'!J45=Tabeller!$AH$5,106628))</f>
        <v>1</v>
      </c>
      <c r="N45" s="434" t="str" cm="1">
        <f t="array" ref="N45">TRIM(IFERROR(IF('APH Kategorichef'!L45=200,'2. Artikeldata Utökad'!J45,(_xlfn.IFS('APH Kategorichef'!J45=Tabeller!$AH$4,'4. Inköpsdata'!D45,AND('APH Kategorichef'!J45=Tabeller!$AH$5,'APH Kategorichef'!L45&lt;&gt;200),'APH Kategorichef'!D45,'APH Kategorichef'!L45=200,'2. Artikeldata Utökad'!J45))),""))</f>
        <v/>
      </c>
      <c r="O45" s="270" t="str">
        <f>'APH Kategorichef'!E45</f>
        <v/>
      </c>
      <c r="P45" s="269" t="str">
        <f>TRIM('APH Kategorichef'!Q45)</f>
        <v/>
      </c>
      <c r="Q45" s="223"/>
      <c r="R45" s="271" t="str" cm="1">
        <f t="array" ref="R45">IFERROR(_xlfn.IFS('4. Inköpsdata'!M45=25%,41,'4. Inköpsdata'!M45=12%,42,'4. Inköpsdata'!M45=6%,43,'4. Inköpsdata'!M45="Momsfritt",38),"")</f>
        <v/>
      </c>
      <c r="S45" s="227" t="str">
        <f>'APH Kategorichef'!R45</f>
        <v xml:space="preserve">  Välj…</v>
      </c>
      <c r="T45" s="380" t="str">
        <f>'APH Kategorichef'!E45</f>
        <v/>
      </c>
      <c r="U45" s="227"/>
      <c r="V45" s="223"/>
      <c r="W45" s="223"/>
      <c r="X45" s="223"/>
      <c r="Y45" s="223"/>
      <c r="Z45" s="227" t="str">
        <f>TRIM(IF('2. Artikeldata Utökad'!G45="","",_xlfn.CONCAT('2. Artikeldata Utökad'!G45," ","dagar")))</f>
        <v/>
      </c>
      <c r="AA45" s="227" t="str">
        <f>TRIM(IF('2. Artikeldata Utökad'!H45="","",_xlfn.CONCAT('2. Artikeldata Utökad'!H45," ","dagar")))</f>
        <v/>
      </c>
      <c r="AB45" s="223"/>
      <c r="AC45" s="223"/>
      <c r="AD45" s="223"/>
      <c r="AE45" s="227">
        <v>1</v>
      </c>
      <c r="AF45" s="223"/>
      <c r="AG45" s="269" t="str">
        <f>TRIM('APH Kategorichef'!S45)</f>
        <v/>
      </c>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72" t="s">
        <v>189</v>
      </c>
      <c r="BD45" s="272" t="str">
        <f>IF('1. Artikeldata Grund'!F45="Välj…","",LEFT('1. Artikeldata Grund'!F45,1))</f>
        <v xml:space="preserve"> </v>
      </c>
      <c r="BE45" s="223"/>
      <c r="BF45" s="223"/>
      <c r="BG45" s="223"/>
      <c r="BH45" s="223"/>
      <c r="BI45" s="223"/>
      <c r="BJ45" s="223"/>
      <c r="BK45" s="223"/>
      <c r="BL45" s="269" t="str">
        <f>TRIM(IF('APH Kategorichef'!R45="WEB","",'2. Artikeldata Utökad'!Q45))</f>
        <v/>
      </c>
      <c r="BM45" s="269" t="str">
        <f>TRIM(IF('APH Kategorichef'!R45="WEB","",'2. Artikeldata Utökad'!R45))</f>
        <v/>
      </c>
      <c r="BN45" s="269" t="str">
        <f>TRIM(IF('APH Kategorichef'!R45="WEB","",'2. Artikeldata Utökad'!S45))</f>
        <v/>
      </c>
      <c r="BO45" s="269" t="str">
        <f>IF('2. Artikeldata Utökad'!F45="","",'2. Artikeldata Utökad'!F45)</f>
        <v xml:space="preserve">  Välj…</v>
      </c>
      <c r="BP45" s="269" t="str">
        <f>TRIM(IF('2. Artikeldata Utökad'!E45="","",'2. Artikeldata Utökad'!E45))</f>
        <v/>
      </c>
      <c r="BQ45" s="269" t="str">
        <f>TRIM(IF('APH Kategorichef'!R45="WEB","",'2. Artikeldata Utökad'!T45))</f>
        <v/>
      </c>
      <c r="BR45" s="227">
        <v>1</v>
      </c>
      <c r="BS45" s="269" t="str">
        <f>TRIM(IF('APH Kategorichef'!R45="WEB","",'2. Artikeldata Utökad'!U45))</f>
        <v/>
      </c>
      <c r="BT45" s="223"/>
      <c r="BU45" s="223"/>
      <c r="BV45" s="269" t="str">
        <f>TRIM(IF('APH Kategorichef'!L45&lt;&gt;200,'APH Kategorichef'!D45,'2. Artikeldata Utökad'!J45))</f>
        <v/>
      </c>
      <c r="BW45" s="269" t="str">
        <f>TRIM('2. Artikeldata Utökad'!D45)</f>
        <v/>
      </c>
      <c r="BX45" s="415" t="str">
        <f>LEFT('2. Artikeldata Utökad'!I45,1)</f>
        <v xml:space="preserve"> </v>
      </c>
      <c r="BY45" s="415" t="str">
        <f>TRIM(LEFT('2. Artikeldata Utökad'!K45,2))</f>
        <v/>
      </c>
      <c r="BZ45" s="227" t="s">
        <v>189</v>
      </c>
      <c r="CA45" s="223"/>
      <c r="CB45" s="223"/>
      <c r="CC45" s="223"/>
      <c r="CD45" s="223"/>
      <c r="CE45" s="223"/>
    </row>
    <row r="46" spans="1:83" x14ac:dyDescent="0.25">
      <c r="A46" s="228">
        <v>42</v>
      </c>
      <c r="B46" s="228" t="str">
        <f>'APH Kategorichef'!H46</f>
        <v>Välj…</v>
      </c>
      <c r="C46" s="228" t="str">
        <f>'APH Kategorichef'!J46</f>
        <v>Välj…</v>
      </c>
      <c r="D46" s="227">
        <v>1</v>
      </c>
      <c r="E46" s="269" t="str">
        <f>TRIM('APH Kategorichef'!D46)</f>
        <v/>
      </c>
      <c r="F46" s="226" t="str">
        <f>TRIM('1. Artikeldata Grund'!E46)</f>
        <v/>
      </c>
      <c r="G46" s="276" t="s">
        <v>182</v>
      </c>
      <c r="H46" s="223"/>
      <c r="I46" s="223"/>
      <c r="J46" s="223"/>
      <c r="K46" s="223"/>
      <c r="L46" s="223"/>
      <c r="M46" s="2" cm="1">
        <f t="array" ref="M46">IF('APH Kategorichef'!R46&lt;&gt;"WEB",1,_xlfn.IFS('APH Kategorichef'!J46=Tabeller!$AH$4,'APH Kategorichef'!P46,'APH Kategorichef'!J46=Tabeller!$AH$5,106628))</f>
        <v>1</v>
      </c>
      <c r="N46" s="434" t="str" cm="1">
        <f t="array" ref="N46">TRIM(IFERROR(IF('APH Kategorichef'!L46=200,'2. Artikeldata Utökad'!J46,(_xlfn.IFS('APH Kategorichef'!J46=Tabeller!$AH$4,'4. Inköpsdata'!D46,AND('APH Kategorichef'!J46=Tabeller!$AH$5,'APH Kategorichef'!L46&lt;&gt;200),'APH Kategorichef'!D46,'APH Kategorichef'!L46=200,'2. Artikeldata Utökad'!J46))),""))</f>
        <v/>
      </c>
      <c r="O46" s="270" t="str">
        <f>'APH Kategorichef'!E46</f>
        <v/>
      </c>
      <c r="P46" s="269" t="str">
        <f>TRIM('APH Kategorichef'!Q46)</f>
        <v/>
      </c>
      <c r="Q46" s="223"/>
      <c r="R46" s="271" t="str" cm="1">
        <f t="array" ref="R46">IFERROR(_xlfn.IFS('4. Inköpsdata'!M46=25%,41,'4. Inköpsdata'!M46=12%,42,'4. Inköpsdata'!M46=6%,43,'4. Inköpsdata'!M46="Momsfritt",38),"")</f>
        <v/>
      </c>
      <c r="S46" s="227" t="str">
        <f>'APH Kategorichef'!R46</f>
        <v xml:space="preserve">  Välj…</v>
      </c>
      <c r="T46" s="380" t="str">
        <f>'APH Kategorichef'!E46</f>
        <v/>
      </c>
      <c r="U46" s="227"/>
      <c r="V46" s="223"/>
      <c r="W46" s="223"/>
      <c r="X46" s="223"/>
      <c r="Y46" s="223"/>
      <c r="Z46" s="227" t="str">
        <f>TRIM(IF('2. Artikeldata Utökad'!G46="","",_xlfn.CONCAT('2. Artikeldata Utökad'!G46," ","dagar")))</f>
        <v/>
      </c>
      <c r="AA46" s="227" t="str">
        <f>TRIM(IF('2. Artikeldata Utökad'!H46="","",_xlfn.CONCAT('2. Artikeldata Utökad'!H46," ","dagar")))</f>
        <v/>
      </c>
      <c r="AB46" s="223"/>
      <c r="AC46" s="223"/>
      <c r="AD46" s="223"/>
      <c r="AE46" s="227">
        <v>1</v>
      </c>
      <c r="AF46" s="223"/>
      <c r="AG46" s="269" t="str">
        <f>TRIM('APH Kategorichef'!S46)</f>
        <v/>
      </c>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72" t="s">
        <v>189</v>
      </c>
      <c r="BD46" s="272" t="str">
        <f>IF('1. Artikeldata Grund'!F46="Välj…","",LEFT('1. Artikeldata Grund'!F46,1))</f>
        <v xml:space="preserve"> </v>
      </c>
      <c r="BE46" s="223"/>
      <c r="BF46" s="223"/>
      <c r="BG46" s="223"/>
      <c r="BH46" s="223"/>
      <c r="BI46" s="223"/>
      <c r="BJ46" s="223"/>
      <c r="BK46" s="223"/>
      <c r="BL46" s="269" t="str">
        <f>TRIM(IF('APH Kategorichef'!R46="WEB","",'2. Artikeldata Utökad'!Q46))</f>
        <v/>
      </c>
      <c r="BM46" s="269" t="str">
        <f>TRIM(IF('APH Kategorichef'!R46="WEB","",'2. Artikeldata Utökad'!R46))</f>
        <v/>
      </c>
      <c r="BN46" s="269" t="str">
        <f>TRIM(IF('APH Kategorichef'!R46="WEB","",'2. Artikeldata Utökad'!S46))</f>
        <v/>
      </c>
      <c r="BO46" s="269" t="str">
        <f>IF('2. Artikeldata Utökad'!F46="","",'2. Artikeldata Utökad'!F46)</f>
        <v xml:space="preserve">  Välj…</v>
      </c>
      <c r="BP46" s="269" t="str">
        <f>TRIM(IF('2. Artikeldata Utökad'!E46="","",'2. Artikeldata Utökad'!E46))</f>
        <v/>
      </c>
      <c r="BQ46" s="269" t="str">
        <f>TRIM(IF('APH Kategorichef'!R46="WEB","",'2. Artikeldata Utökad'!T46))</f>
        <v/>
      </c>
      <c r="BR46" s="227">
        <v>1</v>
      </c>
      <c r="BS46" s="269" t="str">
        <f>TRIM(IF('APH Kategorichef'!R46="WEB","",'2. Artikeldata Utökad'!U46))</f>
        <v/>
      </c>
      <c r="BT46" s="223"/>
      <c r="BU46" s="223"/>
      <c r="BV46" s="269" t="str">
        <f>TRIM(IF('APH Kategorichef'!L46&lt;&gt;200,'APH Kategorichef'!D46,'2. Artikeldata Utökad'!J46))</f>
        <v/>
      </c>
      <c r="BW46" s="269" t="str">
        <f>TRIM('2. Artikeldata Utökad'!D46)</f>
        <v/>
      </c>
      <c r="BX46" s="415" t="str">
        <f>LEFT('2. Artikeldata Utökad'!I46,1)</f>
        <v xml:space="preserve"> </v>
      </c>
      <c r="BY46" s="415" t="str">
        <f>TRIM(LEFT('2. Artikeldata Utökad'!K46,2))</f>
        <v/>
      </c>
      <c r="BZ46" s="227" t="s">
        <v>189</v>
      </c>
      <c r="CA46" s="223"/>
      <c r="CB46" s="223"/>
      <c r="CC46" s="223"/>
      <c r="CD46" s="223"/>
      <c r="CE46" s="223"/>
    </row>
    <row r="47" spans="1:83" x14ac:dyDescent="0.25">
      <c r="A47" s="228">
        <v>43</v>
      </c>
      <c r="B47" s="228" t="str">
        <f>'APH Kategorichef'!H47</f>
        <v>Välj…</v>
      </c>
      <c r="C47" s="228" t="str">
        <f>'APH Kategorichef'!J47</f>
        <v>Välj…</v>
      </c>
      <c r="D47" s="227">
        <v>1</v>
      </c>
      <c r="E47" s="269" t="str">
        <f>TRIM('APH Kategorichef'!D47)</f>
        <v/>
      </c>
      <c r="F47" s="226" t="str">
        <f>TRIM('1. Artikeldata Grund'!E47)</f>
        <v/>
      </c>
      <c r="G47" s="276" t="s">
        <v>182</v>
      </c>
      <c r="H47" s="223"/>
      <c r="I47" s="223"/>
      <c r="J47" s="223"/>
      <c r="K47" s="223"/>
      <c r="L47" s="223"/>
      <c r="M47" s="2" cm="1">
        <f t="array" ref="M47">IF('APH Kategorichef'!R47&lt;&gt;"WEB",1,_xlfn.IFS('APH Kategorichef'!J47=Tabeller!$AH$4,'APH Kategorichef'!P47,'APH Kategorichef'!J47=Tabeller!$AH$5,106628))</f>
        <v>1</v>
      </c>
      <c r="N47" s="434" t="str" cm="1">
        <f t="array" ref="N47">TRIM(IFERROR(IF('APH Kategorichef'!L47=200,'2. Artikeldata Utökad'!J47,(_xlfn.IFS('APH Kategorichef'!J47=Tabeller!$AH$4,'4. Inköpsdata'!D47,AND('APH Kategorichef'!J47=Tabeller!$AH$5,'APH Kategorichef'!L47&lt;&gt;200),'APH Kategorichef'!D47,'APH Kategorichef'!L47=200,'2. Artikeldata Utökad'!J47))),""))</f>
        <v/>
      </c>
      <c r="O47" s="270" t="str">
        <f>'APH Kategorichef'!E47</f>
        <v/>
      </c>
      <c r="P47" s="269" t="str">
        <f>TRIM('APH Kategorichef'!Q47)</f>
        <v/>
      </c>
      <c r="Q47" s="223"/>
      <c r="R47" s="271" t="str" cm="1">
        <f t="array" ref="R47">IFERROR(_xlfn.IFS('4. Inköpsdata'!M47=25%,41,'4. Inköpsdata'!M47=12%,42,'4. Inköpsdata'!M47=6%,43,'4. Inköpsdata'!M47="Momsfritt",38),"")</f>
        <v/>
      </c>
      <c r="S47" s="227" t="str">
        <f>'APH Kategorichef'!R47</f>
        <v xml:space="preserve">  Välj…</v>
      </c>
      <c r="T47" s="380" t="str">
        <f>'APH Kategorichef'!E47</f>
        <v/>
      </c>
      <c r="U47" s="227"/>
      <c r="V47" s="223"/>
      <c r="W47" s="223"/>
      <c r="X47" s="223"/>
      <c r="Y47" s="223"/>
      <c r="Z47" s="227" t="str">
        <f>TRIM(IF('2. Artikeldata Utökad'!G47="","",_xlfn.CONCAT('2. Artikeldata Utökad'!G47," ","dagar")))</f>
        <v/>
      </c>
      <c r="AA47" s="227" t="str">
        <f>TRIM(IF('2. Artikeldata Utökad'!H47="","",_xlfn.CONCAT('2. Artikeldata Utökad'!H47," ","dagar")))</f>
        <v/>
      </c>
      <c r="AB47" s="223"/>
      <c r="AC47" s="223"/>
      <c r="AD47" s="223"/>
      <c r="AE47" s="227">
        <v>1</v>
      </c>
      <c r="AF47" s="223"/>
      <c r="AG47" s="269" t="str">
        <f>TRIM('APH Kategorichef'!S47)</f>
        <v/>
      </c>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72" t="s">
        <v>189</v>
      </c>
      <c r="BD47" s="272" t="str">
        <f>IF('1. Artikeldata Grund'!F47="Välj…","",LEFT('1. Artikeldata Grund'!F47,1))</f>
        <v xml:space="preserve"> </v>
      </c>
      <c r="BE47" s="223"/>
      <c r="BF47" s="223"/>
      <c r="BG47" s="223"/>
      <c r="BH47" s="223"/>
      <c r="BI47" s="223"/>
      <c r="BJ47" s="223"/>
      <c r="BK47" s="223"/>
      <c r="BL47" s="269" t="str">
        <f>TRIM(IF('APH Kategorichef'!R47="WEB","",'2. Artikeldata Utökad'!Q47))</f>
        <v/>
      </c>
      <c r="BM47" s="269" t="str">
        <f>TRIM(IF('APH Kategorichef'!R47="WEB","",'2. Artikeldata Utökad'!R47))</f>
        <v/>
      </c>
      <c r="BN47" s="269" t="str">
        <f>TRIM(IF('APH Kategorichef'!R47="WEB","",'2. Artikeldata Utökad'!S47))</f>
        <v/>
      </c>
      <c r="BO47" s="269" t="str">
        <f>IF('2. Artikeldata Utökad'!F47="","",'2. Artikeldata Utökad'!F47)</f>
        <v xml:space="preserve">  Välj…</v>
      </c>
      <c r="BP47" s="269" t="str">
        <f>TRIM(IF('2. Artikeldata Utökad'!E47="","",'2. Artikeldata Utökad'!E47))</f>
        <v/>
      </c>
      <c r="BQ47" s="269" t="str">
        <f>TRIM(IF('APH Kategorichef'!R47="WEB","",'2. Artikeldata Utökad'!T47))</f>
        <v/>
      </c>
      <c r="BR47" s="227">
        <v>1</v>
      </c>
      <c r="BS47" s="269" t="str">
        <f>TRIM(IF('APH Kategorichef'!R47="WEB","",'2. Artikeldata Utökad'!U47))</f>
        <v/>
      </c>
      <c r="BT47" s="223"/>
      <c r="BU47" s="223"/>
      <c r="BV47" s="269" t="str">
        <f>TRIM(IF('APH Kategorichef'!L47&lt;&gt;200,'APH Kategorichef'!D47,'2. Artikeldata Utökad'!J47))</f>
        <v/>
      </c>
      <c r="BW47" s="269" t="str">
        <f>TRIM('2. Artikeldata Utökad'!D47)</f>
        <v/>
      </c>
      <c r="BX47" s="415" t="str">
        <f>LEFT('2. Artikeldata Utökad'!I47,1)</f>
        <v xml:space="preserve"> </v>
      </c>
      <c r="BY47" s="415" t="str">
        <f>TRIM(LEFT('2. Artikeldata Utökad'!K47,2))</f>
        <v/>
      </c>
      <c r="BZ47" s="227" t="s">
        <v>189</v>
      </c>
      <c r="CA47" s="223"/>
      <c r="CB47" s="223"/>
      <c r="CC47" s="223"/>
      <c r="CD47" s="223"/>
      <c r="CE47" s="223"/>
    </row>
    <row r="48" spans="1:83" x14ac:dyDescent="0.25">
      <c r="A48" s="228">
        <v>44</v>
      </c>
      <c r="B48" s="228" t="str">
        <f>'APH Kategorichef'!H48</f>
        <v>Välj…</v>
      </c>
      <c r="C48" s="228" t="str">
        <f>'APH Kategorichef'!J48</f>
        <v>Välj…</v>
      </c>
      <c r="D48" s="227">
        <v>1</v>
      </c>
      <c r="E48" s="269" t="str">
        <f>TRIM('APH Kategorichef'!D48)</f>
        <v/>
      </c>
      <c r="F48" s="226" t="str">
        <f>TRIM('1. Artikeldata Grund'!E48)</f>
        <v/>
      </c>
      <c r="G48" s="276" t="s">
        <v>182</v>
      </c>
      <c r="H48" s="223"/>
      <c r="I48" s="223"/>
      <c r="J48" s="223"/>
      <c r="K48" s="223"/>
      <c r="L48" s="223"/>
      <c r="M48" s="2" cm="1">
        <f t="array" ref="M48">IF('APH Kategorichef'!R48&lt;&gt;"WEB",1,_xlfn.IFS('APH Kategorichef'!J48=Tabeller!$AH$4,'APH Kategorichef'!P48,'APH Kategorichef'!J48=Tabeller!$AH$5,106628))</f>
        <v>1</v>
      </c>
      <c r="N48" s="434" t="str" cm="1">
        <f t="array" ref="N48">TRIM(IFERROR(IF('APH Kategorichef'!L48=200,'2. Artikeldata Utökad'!J48,(_xlfn.IFS('APH Kategorichef'!J48=Tabeller!$AH$4,'4. Inköpsdata'!D48,AND('APH Kategorichef'!J48=Tabeller!$AH$5,'APH Kategorichef'!L48&lt;&gt;200),'APH Kategorichef'!D48,'APH Kategorichef'!L48=200,'2. Artikeldata Utökad'!J48))),""))</f>
        <v/>
      </c>
      <c r="O48" s="270" t="str">
        <f>'APH Kategorichef'!E48</f>
        <v/>
      </c>
      <c r="P48" s="269" t="str">
        <f>TRIM('APH Kategorichef'!Q48)</f>
        <v/>
      </c>
      <c r="Q48" s="223"/>
      <c r="R48" s="271" t="str" cm="1">
        <f t="array" ref="R48">IFERROR(_xlfn.IFS('4. Inköpsdata'!M48=25%,41,'4. Inköpsdata'!M48=12%,42,'4. Inköpsdata'!M48=6%,43,'4. Inköpsdata'!M48="Momsfritt",38),"")</f>
        <v/>
      </c>
      <c r="S48" s="227" t="str">
        <f>'APH Kategorichef'!R48</f>
        <v xml:space="preserve">  Välj…</v>
      </c>
      <c r="T48" s="380" t="str">
        <f>'APH Kategorichef'!E48</f>
        <v/>
      </c>
      <c r="U48" s="227"/>
      <c r="V48" s="223"/>
      <c r="W48" s="223"/>
      <c r="X48" s="223"/>
      <c r="Y48" s="223"/>
      <c r="Z48" s="227" t="str">
        <f>TRIM(IF('2. Artikeldata Utökad'!G48="","",_xlfn.CONCAT('2. Artikeldata Utökad'!G48," ","dagar")))</f>
        <v/>
      </c>
      <c r="AA48" s="227" t="str">
        <f>TRIM(IF('2. Artikeldata Utökad'!H48="","",_xlfn.CONCAT('2. Artikeldata Utökad'!H48," ","dagar")))</f>
        <v/>
      </c>
      <c r="AB48" s="223"/>
      <c r="AC48" s="223"/>
      <c r="AD48" s="223"/>
      <c r="AE48" s="227">
        <v>1</v>
      </c>
      <c r="AF48" s="223"/>
      <c r="AG48" s="269" t="str">
        <f>TRIM('APH Kategorichef'!S48)</f>
        <v/>
      </c>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72" t="s">
        <v>189</v>
      </c>
      <c r="BD48" s="272" t="str">
        <f>IF('1. Artikeldata Grund'!F48="Välj…","",LEFT('1. Artikeldata Grund'!F48,1))</f>
        <v xml:space="preserve"> </v>
      </c>
      <c r="BE48" s="223"/>
      <c r="BF48" s="223"/>
      <c r="BG48" s="223"/>
      <c r="BH48" s="223"/>
      <c r="BI48" s="223"/>
      <c r="BJ48" s="223"/>
      <c r="BK48" s="223"/>
      <c r="BL48" s="269" t="str">
        <f>TRIM(IF('APH Kategorichef'!R48="WEB","",'2. Artikeldata Utökad'!Q48))</f>
        <v/>
      </c>
      <c r="BM48" s="269" t="str">
        <f>TRIM(IF('APH Kategorichef'!R48="WEB","",'2. Artikeldata Utökad'!R48))</f>
        <v/>
      </c>
      <c r="BN48" s="269" t="str">
        <f>TRIM(IF('APH Kategorichef'!R48="WEB","",'2. Artikeldata Utökad'!S48))</f>
        <v/>
      </c>
      <c r="BO48" s="269" t="str">
        <f>IF('2. Artikeldata Utökad'!F48="","",'2. Artikeldata Utökad'!F48)</f>
        <v xml:space="preserve">  Välj…</v>
      </c>
      <c r="BP48" s="269" t="str">
        <f>TRIM(IF('2. Artikeldata Utökad'!E48="","",'2. Artikeldata Utökad'!E48))</f>
        <v/>
      </c>
      <c r="BQ48" s="269" t="str">
        <f>TRIM(IF('APH Kategorichef'!R48="WEB","",'2. Artikeldata Utökad'!T48))</f>
        <v/>
      </c>
      <c r="BR48" s="227">
        <v>1</v>
      </c>
      <c r="BS48" s="269" t="str">
        <f>TRIM(IF('APH Kategorichef'!R48="WEB","",'2. Artikeldata Utökad'!U48))</f>
        <v/>
      </c>
      <c r="BT48" s="223"/>
      <c r="BU48" s="223"/>
      <c r="BV48" s="269" t="str">
        <f>TRIM(IF('APH Kategorichef'!L48&lt;&gt;200,'APH Kategorichef'!D48,'2. Artikeldata Utökad'!J48))</f>
        <v/>
      </c>
      <c r="BW48" s="269" t="str">
        <f>TRIM('2. Artikeldata Utökad'!D48)</f>
        <v/>
      </c>
      <c r="BX48" s="415" t="str">
        <f>LEFT('2. Artikeldata Utökad'!I48,1)</f>
        <v xml:space="preserve"> </v>
      </c>
      <c r="BY48" s="415" t="str">
        <f>TRIM(LEFT('2. Artikeldata Utökad'!K48,2))</f>
        <v/>
      </c>
      <c r="BZ48" s="227" t="s">
        <v>189</v>
      </c>
      <c r="CA48" s="223"/>
      <c r="CB48" s="223"/>
      <c r="CC48" s="223"/>
      <c r="CD48" s="223"/>
      <c r="CE48" s="223"/>
    </row>
    <row r="49" spans="1:83" x14ac:dyDescent="0.25">
      <c r="A49" s="228">
        <v>45</v>
      </c>
      <c r="B49" s="228" t="str">
        <f>'APH Kategorichef'!H49</f>
        <v>Välj…</v>
      </c>
      <c r="C49" s="228" t="str">
        <f>'APH Kategorichef'!J49</f>
        <v>Välj…</v>
      </c>
      <c r="D49" s="227">
        <v>1</v>
      </c>
      <c r="E49" s="269" t="str">
        <f>TRIM('APH Kategorichef'!D49)</f>
        <v/>
      </c>
      <c r="F49" s="226" t="str">
        <f>TRIM('1. Artikeldata Grund'!E49)</f>
        <v/>
      </c>
      <c r="G49" s="276" t="s">
        <v>182</v>
      </c>
      <c r="H49" s="223"/>
      <c r="I49" s="223"/>
      <c r="J49" s="223"/>
      <c r="K49" s="223"/>
      <c r="L49" s="223"/>
      <c r="M49" s="2" cm="1">
        <f t="array" ref="M49">IF('APH Kategorichef'!R49&lt;&gt;"WEB",1,_xlfn.IFS('APH Kategorichef'!J49=Tabeller!$AH$4,'APH Kategorichef'!P49,'APH Kategorichef'!J49=Tabeller!$AH$5,106628))</f>
        <v>1</v>
      </c>
      <c r="N49" s="434" t="str" cm="1">
        <f t="array" ref="N49">TRIM(IFERROR(IF('APH Kategorichef'!L49=200,'2. Artikeldata Utökad'!J49,(_xlfn.IFS('APH Kategorichef'!J49=Tabeller!$AH$4,'4. Inköpsdata'!D49,AND('APH Kategorichef'!J49=Tabeller!$AH$5,'APH Kategorichef'!L49&lt;&gt;200),'APH Kategorichef'!D49,'APH Kategorichef'!L49=200,'2. Artikeldata Utökad'!J49))),""))</f>
        <v/>
      </c>
      <c r="O49" s="270" t="str">
        <f>'APH Kategorichef'!E49</f>
        <v/>
      </c>
      <c r="P49" s="269" t="str">
        <f>TRIM('APH Kategorichef'!Q49)</f>
        <v/>
      </c>
      <c r="Q49" s="223"/>
      <c r="R49" s="271" t="str" cm="1">
        <f t="array" ref="R49">IFERROR(_xlfn.IFS('4. Inköpsdata'!M49=25%,41,'4. Inköpsdata'!M49=12%,42,'4. Inköpsdata'!M49=6%,43,'4. Inköpsdata'!M49="Momsfritt",38),"")</f>
        <v/>
      </c>
      <c r="S49" s="227" t="str">
        <f>'APH Kategorichef'!R49</f>
        <v xml:space="preserve">  Välj…</v>
      </c>
      <c r="T49" s="380" t="str">
        <f>'APH Kategorichef'!E49</f>
        <v/>
      </c>
      <c r="U49" s="227"/>
      <c r="V49" s="223"/>
      <c r="W49" s="223"/>
      <c r="X49" s="223"/>
      <c r="Y49" s="223"/>
      <c r="Z49" s="227" t="str">
        <f>TRIM(IF('2. Artikeldata Utökad'!G49="","",_xlfn.CONCAT('2. Artikeldata Utökad'!G49," ","dagar")))</f>
        <v/>
      </c>
      <c r="AA49" s="227" t="str">
        <f>TRIM(IF('2. Artikeldata Utökad'!H49="","",_xlfn.CONCAT('2. Artikeldata Utökad'!H49," ","dagar")))</f>
        <v/>
      </c>
      <c r="AB49" s="223"/>
      <c r="AC49" s="223"/>
      <c r="AD49" s="223"/>
      <c r="AE49" s="227">
        <v>1</v>
      </c>
      <c r="AF49" s="223"/>
      <c r="AG49" s="269" t="str">
        <f>TRIM('APH Kategorichef'!S49)</f>
        <v/>
      </c>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72" t="s">
        <v>189</v>
      </c>
      <c r="BD49" s="272" t="str">
        <f>IF('1. Artikeldata Grund'!F49="Välj…","",LEFT('1. Artikeldata Grund'!F49,1))</f>
        <v xml:space="preserve"> </v>
      </c>
      <c r="BE49" s="223"/>
      <c r="BF49" s="223"/>
      <c r="BG49" s="223"/>
      <c r="BH49" s="223"/>
      <c r="BI49" s="223"/>
      <c r="BJ49" s="223"/>
      <c r="BK49" s="223"/>
      <c r="BL49" s="269" t="str">
        <f>TRIM(IF('APH Kategorichef'!R49="WEB","",'2. Artikeldata Utökad'!Q49))</f>
        <v/>
      </c>
      <c r="BM49" s="269" t="str">
        <f>TRIM(IF('APH Kategorichef'!R49="WEB","",'2. Artikeldata Utökad'!R49))</f>
        <v/>
      </c>
      <c r="BN49" s="269" t="str">
        <f>TRIM(IF('APH Kategorichef'!R49="WEB","",'2. Artikeldata Utökad'!S49))</f>
        <v/>
      </c>
      <c r="BO49" s="269" t="str">
        <f>IF('2. Artikeldata Utökad'!F49="","",'2. Artikeldata Utökad'!F49)</f>
        <v xml:space="preserve">  Välj…</v>
      </c>
      <c r="BP49" s="269" t="str">
        <f>TRIM(IF('2. Artikeldata Utökad'!E49="","",'2. Artikeldata Utökad'!E49))</f>
        <v/>
      </c>
      <c r="BQ49" s="269" t="str">
        <f>TRIM(IF('APH Kategorichef'!R49="WEB","",'2. Artikeldata Utökad'!T49))</f>
        <v/>
      </c>
      <c r="BR49" s="227">
        <v>1</v>
      </c>
      <c r="BS49" s="269" t="str">
        <f>TRIM(IF('APH Kategorichef'!R49="WEB","",'2. Artikeldata Utökad'!U49))</f>
        <v/>
      </c>
      <c r="BT49" s="223"/>
      <c r="BU49" s="223"/>
      <c r="BV49" s="269" t="str">
        <f>TRIM(IF('APH Kategorichef'!L49&lt;&gt;200,'APH Kategorichef'!D49,'2. Artikeldata Utökad'!J49))</f>
        <v/>
      </c>
      <c r="BW49" s="269" t="str">
        <f>TRIM('2. Artikeldata Utökad'!D49)</f>
        <v/>
      </c>
      <c r="BX49" s="415" t="str">
        <f>LEFT('2. Artikeldata Utökad'!I49,1)</f>
        <v xml:space="preserve"> </v>
      </c>
      <c r="BY49" s="415" t="str">
        <f>TRIM(LEFT('2. Artikeldata Utökad'!K49,2))</f>
        <v/>
      </c>
      <c r="BZ49" s="227" t="s">
        <v>189</v>
      </c>
      <c r="CA49" s="223"/>
      <c r="CB49" s="223"/>
      <c r="CC49" s="223"/>
      <c r="CD49" s="223"/>
      <c r="CE49" s="223"/>
    </row>
    <row r="50" spans="1:83" x14ac:dyDescent="0.25">
      <c r="A50" s="228">
        <v>46</v>
      </c>
      <c r="B50" s="228" t="str">
        <f>'APH Kategorichef'!H50</f>
        <v>Välj…</v>
      </c>
      <c r="C50" s="228" t="str">
        <f>'APH Kategorichef'!J50</f>
        <v>Välj…</v>
      </c>
      <c r="D50" s="227">
        <v>1</v>
      </c>
      <c r="E50" s="269" t="str">
        <f>TRIM('APH Kategorichef'!D50)</f>
        <v/>
      </c>
      <c r="F50" s="226" t="str">
        <f>TRIM('1. Artikeldata Grund'!E50)</f>
        <v/>
      </c>
      <c r="G50" s="276" t="s">
        <v>182</v>
      </c>
      <c r="H50" s="223"/>
      <c r="I50" s="223"/>
      <c r="J50" s="223"/>
      <c r="K50" s="223"/>
      <c r="L50" s="223"/>
      <c r="M50" s="2" cm="1">
        <f t="array" ref="M50">IF('APH Kategorichef'!R50&lt;&gt;"WEB",1,_xlfn.IFS('APH Kategorichef'!J50=Tabeller!$AH$4,'APH Kategorichef'!P50,'APH Kategorichef'!J50=Tabeller!$AH$5,106628))</f>
        <v>1</v>
      </c>
      <c r="N50" s="434" t="str" cm="1">
        <f t="array" ref="N50">TRIM(IFERROR(IF('APH Kategorichef'!L50=200,'2. Artikeldata Utökad'!J50,(_xlfn.IFS('APH Kategorichef'!J50=Tabeller!$AH$4,'4. Inköpsdata'!D50,AND('APH Kategorichef'!J50=Tabeller!$AH$5,'APH Kategorichef'!L50&lt;&gt;200),'APH Kategorichef'!D50,'APH Kategorichef'!L50=200,'2. Artikeldata Utökad'!J50))),""))</f>
        <v/>
      </c>
      <c r="O50" s="270" t="str">
        <f>'APH Kategorichef'!E50</f>
        <v/>
      </c>
      <c r="P50" s="269" t="str">
        <f>TRIM('APH Kategorichef'!Q50)</f>
        <v/>
      </c>
      <c r="Q50" s="223"/>
      <c r="R50" s="271" t="str" cm="1">
        <f t="array" ref="R50">IFERROR(_xlfn.IFS('4. Inköpsdata'!M50=25%,41,'4. Inköpsdata'!M50=12%,42,'4. Inköpsdata'!M50=6%,43,'4. Inköpsdata'!M50="Momsfritt",38),"")</f>
        <v/>
      </c>
      <c r="S50" s="227" t="str">
        <f>'APH Kategorichef'!R50</f>
        <v xml:space="preserve">  Välj…</v>
      </c>
      <c r="T50" s="380" t="str">
        <f>'APH Kategorichef'!E50</f>
        <v/>
      </c>
      <c r="U50" s="227"/>
      <c r="V50" s="223"/>
      <c r="W50" s="223"/>
      <c r="X50" s="223"/>
      <c r="Y50" s="223"/>
      <c r="Z50" s="227" t="str">
        <f>TRIM(IF('2. Artikeldata Utökad'!G50="","",_xlfn.CONCAT('2. Artikeldata Utökad'!G50," ","dagar")))</f>
        <v/>
      </c>
      <c r="AA50" s="227" t="str">
        <f>TRIM(IF('2. Artikeldata Utökad'!H50="","",_xlfn.CONCAT('2. Artikeldata Utökad'!H50," ","dagar")))</f>
        <v/>
      </c>
      <c r="AB50" s="223"/>
      <c r="AC50" s="223"/>
      <c r="AD50" s="223"/>
      <c r="AE50" s="227">
        <v>1</v>
      </c>
      <c r="AF50" s="223"/>
      <c r="AG50" s="269" t="str">
        <f>TRIM('APH Kategorichef'!S50)</f>
        <v/>
      </c>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72" t="s">
        <v>189</v>
      </c>
      <c r="BD50" s="272" t="str">
        <f>IF('1. Artikeldata Grund'!F50="Välj…","",LEFT('1. Artikeldata Grund'!F50,1))</f>
        <v xml:space="preserve"> </v>
      </c>
      <c r="BE50" s="223"/>
      <c r="BF50" s="223"/>
      <c r="BG50" s="223"/>
      <c r="BH50" s="223"/>
      <c r="BI50" s="223"/>
      <c r="BJ50" s="223"/>
      <c r="BK50" s="223"/>
      <c r="BL50" s="269" t="str">
        <f>TRIM(IF('APH Kategorichef'!R50="WEB","",'2. Artikeldata Utökad'!Q50))</f>
        <v/>
      </c>
      <c r="BM50" s="269" t="str">
        <f>TRIM(IF('APH Kategorichef'!R50="WEB","",'2. Artikeldata Utökad'!R50))</f>
        <v/>
      </c>
      <c r="BN50" s="269" t="str">
        <f>TRIM(IF('APH Kategorichef'!R50="WEB","",'2. Artikeldata Utökad'!S50))</f>
        <v/>
      </c>
      <c r="BO50" s="269" t="str">
        <f>IF('2. Artikeldata Utökad'!F50="","",'2. Artikeldata Utökad'!F50)</f>
        <v xml:space="preserve">  Välj…</v>
      </c>
      <c r="BP50" s="269" t="str">
        <f>TRIM(IF('2. Artikeldata Utökad'!E50="","",'2. Artikeldata Utökad'!E50))</f>
        <v/>
      </c>
      <c r="BQ50" s="269" t="str">
        <f>TRIM(IF('APH Kategorichef'!R50="WEB","",'2. Artikeldata Utökad'!T50))</f>
        <v/>
      </c>
      <c r="BR50" s="227">
        <v>1</v>
      </c>
      <c r="BS50" s="269" t="str">
        <f>TRIM(IF('APH Kategorichef'!R50="WEB","",'2. Artikeldata Utökad'!U50))</f>
        <v/>
      </c>
      <c r="BT50" s="223"/>
      <c r="BU50" s="223"/>
      <c r="BV50" s="269" t="str">
        <f>TRIM(IF('APH Kategorichef'!L50&lt;&gt;200,'APH Kategorichef'!D50,'2. Artikeldata Utökad'!J50))</f>
        <v/>
      </c>
      <c r="BW50" s="269" t="str">
        <f>TRIM('2. Artikeldata Utökad'!D50)</f>
        <v/>
      </c>
      <c r="BX50" s="415" t="str">
        <f>LEFT('2. Artikeldata Utökad'!I50,1)</f>
        <v xml:space="preserve"> </v>
      </c>
      <c r="BY50" s="415" t="str">
        <f>TRIM(LEFT('2. Artikeldata Utökad'!K50,2))</f>
        <v/>
      </c>
      <c r="BZ50" s="227" t="s">
        <v>189</v>
      </c>
      <c r="CA50" s="223"/>
      <c r="CB50" s="223"/>
      <c r="CC50" s="223"/>
      <c r="CD50" s="223"/>
      <c r="CE50" s="223"/>
    </row>
    <row r="51" spans="1:83" x14ac:dyDescent="0.25">
      <c r="A51" s="225">
        <v>47</v>
      </c>
      <c r="B51" s="228" t="str">
        <f>'APH Kategorichef'!H51</f>
        <v>Välj…</v>
      </c>
      <c r="C51" s="228" t="str">
        <f>'APH Kategorichef'!J51</f>
        <v>Välj…</v>
      </c>
      <c r="D51" s="227">
        <v>1</v>
      </c>
      <c r="E51" s="269" t="str">
        <f>TRIM('APH Kategorichef'!D51)</f>
        <v/>
      </c>
      <c r="F51" s="226" t="str">
        <f>TRIM('1. Artikeldata Grund'!E51)</f>
        <v/>
      </c>
      <c r="G51" s="276" t="s">
        <v>182</v>
      </c>
      <c r="H51" s="223"/>
      <c r="I51" s="223"/>
      <c r="J51" s="223"/>
      <c r="K51" s="223"/>
      <c r="L51" s="223"/>
      <c r="M51" s="2" cm="1">
        <f t="array" ref="M51">IF('APH Kategorichef'!R51&lt;&gt;"WEB",1,_xlfn.IFS('APH Kategorichef'!J51=Tabeller!$AH$4,'APH Kategorichef'!P51,'APH Kategorichef'!J51=Tabeller!$AH$5,106628))</f>
        <v>1</v>
      </c>
      <c r="N51" s="434" t="str" cm="1">
        <f t="array" ref="N51">TRIM(IFERROR(IF('APH Kategorichef'!L51=200,'2. Artikeldata Utökad'!J51,(_xlfn.IFS('APH Kategorichef'!J51=Tabeller!$AH$4,'4. Inköpsdata'!D51,AND('APH Kategorichef'!J51=Tabeller!$AH$5,'APH Kategorichef'!L51&lt;&gt;200),'APH Kategorichef'!D51,'APH Kategorichef'!L51=200,'2. Artikeldata Utökad'!J51))),""))</f>
        <v/>
      </c>
      <c r="O51" s="270" t="str">
        <f>'APH Kategorichef'!E51</f>
        <v/>
      </c>
      <c r="P51" s="269" t="str">
        <f>TRIM('APH Kategorichef'!Q51)</f>
        <v/>
      </c>
      <c r="Q51" s="223"/>
      <c r="R51" s="271" t="str" cm="1">
        <f t="array" ref="R51">IFERROR(_xlfn.IFS('4. Inköpsdata'!M51=25%,41,'4. Inköpsdata'!M51=12%,42,'4. Inköpsdata'!M51=6%,43,'4. Inköpsdata'!M51="Momsfritt",38),"")</f>
        <v/>
      </c>
      <c r="S51" s="227" t="str">
        <f>'APH Kategorichef'!R51</f>
        <v xml:space="preserve">  Välj…</v>
      </c>
      <c r="T51" s="380" t="str">
        <f>'APH Kategorichef'!E51</f>
        <v/>
      </c>
      <c r="U51" s="227"/>
      <c r="V51" s="223"/>
      <c r="W51" s="223"/>
      <c r="X51" s="223"/>
      <c r="Y51" s="223"/>
      <c r="Z51" s="227" t="str">
        <f>TRIM(IF('2. Artikeldata Utökad'!G51="","",_xlfn.CONCAT('2. Artikeldata Utökad'!G51," ","dagar")))</f>
        <v/>
      </c>
      <c r="AA51" s="227" t="str">
        <f>TRIM(IF('2. Artikeldata Utökad'!H51="","",_xlfn.CONCAT('2. Artikeldata Utökad'!H51," ","dagar")))</f>
        <v/>
      </c>
      <c r="AB51" s="223"/>
      <c r="AC51" s="223"/>
      <c r="AD51" s="223"/>
      <c r="AE51" s="227">
        <v>1</v>
      </c>
      <c r="AF51" s="223"/>
      <c r="AG51" s="269" t="str">
        <f>TRIM('APH Kategorichef'!S51)</f>
        <v/>
      </c>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72" t="s">
        <v>189</v>
      </c>
      <c r="BD51" s="272" t="str">
        <f>IF('1. Artikeldata Grund'!F51="Välj…","",LEFT('1. Artikeldata Grund'!F51,1))</f>
        <v xml:space="preserve"> </v>
      </c>
      <c r="BE51" s="223"/>
      <c r="BF51" s="223"/>
      <c r="BG51" s="223"/>
      <c r="BH51" s="223"/>
      <c r="BI51" s="223"/>
      <c r="BJ51" s="223"/>
      <c r="BK51" s="223"/>
      <c r="BL51" s="269" t="str">
        <f>TRIM(IF('APH Kategorichef'!R51="WEB","",'2. Artikeldata Utökad'!Q51))</f>
        <v/>
      </c>
      <c r="BM51" s="269" t="str">
        <f>TRIM(IF('APH Kategorichef'!R51="WEB","",'2. Artikeldata Utökad'!R51))</f>
        <v/>
      </c>
      <c r="BN51" s="269" t="str">
        <f>TRIM(IF('APH Kategorichef'!R51="WEB","",'2. Artikeldata Utökad'!S51))</f>
        <v/>
      </c>
      <c r="BO51" s="269" t="str">
        <f>IF('2. Artikeldata Utökad'!F51="","",'2. Artikeldata Utökad'!F51)</f>
        <v xml:space="preserve">  Välj…</v>
      </c>
      <c r="BP51" s="269" t="str">
        <f>TRIM(IF('2. Artikeldata Utökad'!E51="","",'2. Artikeldata Utökad'!E51))</f>
        <v/>
      </c>
      <c r="BQ51" s="269" t="str">
        <f>TRIM(IF('APH Kategorichef'!R51="WEB","",'2. Artikeldata Utökad'!T51))</f>
        <v/>
      </c>
      <c r="BR51" s="227">
        <v>1</v>
      </c>
      <c r="BS51" s="269" t="str">
        <f>TRIM(IF('APH Kategorichef'!R51="WEB","",'2. Artikeldata Utökad'!U51))</f>
        <v/>
      </c>
      <c r="BT51" s="223"/>
      <c r="BU51" s="223"/>
      <c r="BV51" s="269" t="str">
        <f>TRIM(IF('APH Kategorichef'!L51&lt;&gt;200,'APH Kategorichef'!D51,'2. Artikeldata Utökad'!J51))</f>
        <v/>
      </c>
      <c r="BW51" s="269" t="str">
        <f>TRIM('2. Artikeldata Utökad'!D51)</f>
        <v/>
      </c>
      <c r="BX51" s="415" t="str">
        <f>LEFT('2. Artikeldata Utökad'!I51,1)</f>
        <v xml:space="preserve"> </v>
      </c>
      <c r="BY51" s="415" t="str">
        <f>TRIM(LEFT('2. Artikeldata Utökad'!K51,2))</f>
        <v/>
      </c>
      <c r="BZ51" s="227" t="s">
        <v>189</v>
      </c>
      <c r="CA51" s="223"/>
      <c r="CB51" s="223"/>
      <c r="CC51" s="223"/>
      <c r="CD51" s="223"/>
      <c r="CE51" s="223"/>
    </row>
    <row r="52" spans="1:83" x14ac:dyDescent="0.25">
      <c r="A52" s="228">
        <v>48</v>
      </c>
      <c r="B52" s="228" t="str">
        <f>'APH Kategorichef'!H52</f>
        <v>Välj…</v>
      </c>
      <c r="C52" s="228" t="str">
        <f>'APH Kategorichef'!J52</f>
        <v>Välj…</v>
      </c>
      <c r="D52" s="227">
        <v>1</v>
      </c>
      <c r="E52" s="269" t="str">
        <f>TRIM('APH Kategorichef'!D52)</f>
        <v/>
      </c>
      <c r="F52" s="226" t="str">
        <f>TRIM('1. Artikeldata Grund'!E52)</f>
        <v/>
      </c>
      <c r="G52" s="276" t="s">
        <v>182</v>
      </c>
      <c r="H52" s="223"/>
      <c r="I52" s="223"/>
      <c r="J52" s="223"/>
      <c r="K52" s="223"/>
      <c r="L52" s="223"/>
      <c r="M52" s="2" cm="1">
        <f t="array" ref="M52">IF('APH Kategorichef'!R52&lt;&gt;"WEB",1,_xlfn.IFS('APH Kategorichef'!J52=Tabeller!$AH$4,'APH Kategorichef'!P52,'APH Kategorichef'!J52=Tabeller!$AH$5,106628))</f>
        <v>1</v>
      </c>
      <c r="N52" s="434" t="str" cm="1">
        <f t="array" ref="N52">TRIM(IFERROR(IF('APH Kategorichef'!L52=200,'2. Artikeldata Utökad'!J52,(_xlfn.IFS('APH Kategorichef'!J52=Tabeller!$AH$4,'4. Inköpsdata'!D52,AND('APH Kategorichef'!J52=Tabeller!$AH$5,'APH Kategorichef'!L52&lt;&gt;200),'APH Kategorichef'!D52,'APH Kategorichef'!L52=200,'2. Artikeldata Utökad'!J52))),""))</f>
        <v/>
      </c>
      <c r="O52" s="270" t="str">
        <f>'APH Kategorichef'!E52</f>
        <v/>
      </c>
      <c r="P52" s="269" t="str">
        <f>TRIM('APH Kategorichef'!Q52)</f>
        <v/>
      </c>
      <c r="Q52" s="223"/>
      <c r="R52" s="271" t="str" cm="1">
        <f t="array" ref="R52">IFERROR(_xlfn.IFS('4. Inköpsdata'!M52=25%,41,'4. Inköpsdata'!M52=12%,42,'4. Inköpsdata'!M52=6%,43,'4. Inköpsdata'!M52="Momsfritt",38),"")</f>
        <v/>
      </c>
      <c r="S52" s="227" t="str">
        <f>'APH Kategorichef'!R52</f>
        <v xml:space="preserve">  Välj…</v>
      </c>
      <c r="T52" s="380" t="str">
        <f>'APH Kategorichef'!E52</f>
        <v/>
      </c>
      <c r="U52" s="227"/>
      <c r="V52" s="223"/>
      <c r="W52" s="223"/>
      <c r="X52" s="223"/>
      <c r="Y52" s="223"/>
      <c r="Z52" s="227" t="str">
        <f>TRIM(IF('2. Artikeldata Utökad'!G52="","",_xlfn.CONCAT('2. Artikeldata Utökad'!G52," ","dagar")))</f>
        <v/>
      </c>
      <c r="AA52" s="227" t="str">
        <f>TRIM(IF('2. Artikeldata Utökad'!H52="","",_xlfn.CONCAT('2. Artikeldata Utökad'!H52," ","dagar")))</f>
        <v/>
      </c>
      <c r="AB52" s="223"/>
      <c r="AC52" s="223"/>
      <c r="AD52" s="223"/>
      <c r="AE52" s="227">
        <v>1</v>
      </c>
      <c r="AF52" s="223"/>
      <c r="AG52" s="269" t="str">
        <f>TRIM('APH Kategorichef'!S52)</f>
        <v/>
      </c>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72" t="s">
        <v>189</v>
      </c>
      <c r="BD52" s="272" t="str">
        <f>IF('1. Artikeldata Grund'!F52="Välj…","",LEFT('1. Artikeldata Grund'!F52,1))</f>
        <v xml:space="preserve"> </v>
      </c>
      <c r="BE52" s="223"/>
      <c r="BF52" s="223"/>
      <c r="BG52" s="223"/>
      <c r="BH52" s="223"/>
      <c r="BI52" s="223"/>
      <c r="BJ52" s="223"/>
      <c r="BK52" s="223"/>
      <c r="BL52" s="269" t="str">
        <f>TRIM(IF('APH Kategorichef'!R52="WEB","",'2. Artikeldata Utökad'!Q52))</f>
        <v/>
      </c>
      <c r="BM52" s="269" t="str">
        <f>TRIM(IF('APH Kategorichef'!R52="WEB","",'2. Artikeldata Utökad'!R52))</f>
        <v/>
      </c>
      <c r="BN52" s="269" t="str">
        <f>TRIM(IF('APH Kategorichef'!R52="WEB","",'2. Artikeldata Utökad'!S52))</f>
        <v/>
      </c>
      <c r="BO52" s="269" t="str">
        <f>IF('2. Artikeldata Utökad'!F52="","",'2. Artikeldata Utökad'!F52)</f>
        <v xml:space="preserve">  Välj…</v>
      </c>
      <c r="BP52" s="269" t="str">
        <f>TRIM(IF('2. Artikeldata Utökad'!E52="","",'2. Artikeldata Utökad'!E52))</f>
        <v/>
      </c>
      <c r="BQ52" s="269" t="str">
        <f>TRIM(IF('APH Kategorichef'!R52="WEB","",'2. Artikeldata Utökad'!T52))</f>
        <v/>
      </c>
      <c r="BR52" s="227">
        <v>1</v>
      </c>
      <c r="BS52" s="269" t="str">
        <f>TRIM(IF('APH Kategorichef'!R52="WEB","",'2. Artikeldata Utökad'!U52))</f>
        <v/>
      </c>
      <c r="BT52" s="223"/>
      <c r="BU52" s="223"/>
      <c r="BV52" s="269" t="str">
        <f>TRIM(IF('APH Kategorichef'!L52&lt;&gt;200,'APH Kategorichef'!D52,'2. Artikeldata Utökad'!J52))</f>
        <v/>
      </c>
      <c r="BW52" s="269" t="str">
        <f>TRIM('2. Artikeldata Utökad'!D52)</f>
        <v/>
      </c>
      <c r="BX52" s="415" t="str">
        <f>LEFT('2. Artikeldata Utökad'!I52,1)</f>
        <v xml:space="preserve"> </v>
      </c>
      <c r="BY52" s="415" t="str">
        <f>TRIM(LEFT('2. Artikeldata Utökad'!K52,2))</f>
        <v/>
      </c>
      <c r="BZ52" s="227" t="s">
        <v>189</v>
      </c>
      <c r="CA52" s="223"/>
      <c r="CB52" s="223"/>
      <c r="CC52" s="223"/>
      <c r="CD52" s="223"/>
      <c r="CE52" s="223"/>
    </row>
    <row r="53" spans="1:83" x14ac:dyDescent="0.25">
      <c r="A53" s="228">
        <v>49</v>
      </c>
      <c r="B53" s="228" t="str">
        <f>'APH Kategorichef'!H53</f>
        <v>Välj…</v>
      </c>
      <c r="C53" s="228" t="str">
        <f>'APH Kategorichef'!J53</f>
        <v>Välj…</v>
      </c>
      <c r="D53" s="227">
        <v>1</v>
      </c>
      <c r="E53" s="269" t="str">
        <f>TRIM('APH Kategorichef'!D53)</f>
        <v/>
      </c>
      <c r="F53" s="226" t="str">
        <f>TRIM('1. Artikeldata Grund'!E53)</f>
        <v/>
      </c>
      <c r="G53" s="276" t="s">
        <v>182</v>
      </c>
      <c r="H53" s="223"/>
      <c r="I53" s="223"/>
      <c r="J53" s="223"/>
      <c r="K53" s="223"/>
      <c r="L53" s="223"/>
      <c r="M53" s="2" cm="1">
        <f t="array" ref="M53">IF('APH Kategorichef'!R53&lt;&gt;"WEB",1,_xlfn.IFS('APH Kategorichef'!J53=Tabeller!$AH$4,'APH Kategorichef'!P53,'APH Kategorichef'!J53=Tabeller!$AH$5,106628))</f>
        <v>1</v>
      </c>
      <c r="N53" s="434" t="str" cm="1">
        <f t="array" ref="N53">TRIM(IFERROR(IF('APH Kategorichef'!L53=200,'2. Artikeldata Utökad'!J53,(_xlfn.IFS('APH Kategorichef'!J53=Tabeller!$AH$4,'4. Inköpsdata'!D53,AND('APH Kategorichef'!J53=Tabeller!$AH$5,'APH Kategorichef'!L53&lt;&gt;200),'APH Kategorichef'!D53,'APH Kategorichef'!L53=200,'2. Artikeldata Utökad'!J53))),""))</f>
        <v/>
      </c>
      <c r="O53" s="270" t="str">
        <f>'APH Kategorichef'!E53</f>
        <v/>
      </c>
      <c r="P53" s="269" t="str">
        <f>TRIM('APH Kategorichef'!Q53)</f>
        <v/>
      </c>
      <c r="Q53" s="223"/>
      <c r="R53" s="271" t="str" cm="1">
        <f t="array" ref="R53">IFERROR(_xlfn.IFS('4. Inköpsdata'!M53=25%,41,'4. Inköpsdata'!M53=12%,42,'4. Inköpsdata'!M53=6%,43,'4. Inköpsdata'!M53="Momsfritt",38),"")</f>
        <v/>
      </c>
      <c r="S53" s="227" t="str">
        <f>'APH Kategorichef'!R53</f>
        <v xml:space="preserve">  Välj…</v>
      </c>
      <c r="T53" s="380" t="str">
        <f>'APH Kategorichef'!E53</f>
        <v/>
      </c>
      <c r="U53" s="227"/>
      <c r="V53" s="223"/>
      <c r="W53" s="223"/>
      <c r="X53" s="223"/>
      <c r="Y53" s="223"/>
      <c r="Z53" s="227" t="str">
        <f>TRIM(IF('2. Artikeldata Utökad'!G53="","",_xlfn.CONCAT('2. Artikeldata Utökad'!G53," ","dagar")))</f>
        <v/>
      </c>
      <c r="AA53" s="227" t="str">
        <f>TRIM(IF('2. Artikeldata Utökad'!H53="","",_xlfn.CONCAT('2. Artikeldata Utökad'!H53," ","dagar")))</f>
        <v/>
      </c>
      <c r="AB53" s="223"/>
      <c r="AC53" s="223"/>
      <c r="AD53" s="223"/>
      <c r="AE53" s="227">
        <v>1</v>
      </c>
      <c r="AF53" s="223"/>
      <c r="AG53" s="269" t="str">
        <f>TRIM('APH Kategorichef'!S53)</f>
        <v/>
      </c>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72" t="s">
        <v>189</v>
      </c>
      <c r="BD53" s="272" t="str">
        <f>IF('1. Artikeldata Grund'!F53="Välj…","",LEFT('1. Artikeldata Grund'!F53,1))</f>
        <v xml:space="preserve"> </v>
      </c>
      <c r="BE53" s="223"/>
      <c r="BF53" s="223"/>
      <c r="BG53" s="223"/>
      <c r="BH53" s="223"/>
      <c r="BI53" s="223"/>
      <c r="BJ53" s="223"/>
      <c r="BK53" s="223"/>
      <c r="BL53" s="269" t="str">
        <f>TRIM(IF('APH Kategorichef'!R53="WEB","",'2. Artikeldata Utökad'!Q53))</f>
        <v/>
      </c>
      <c r="BM53" s="269" t="str">
        <f>TRIM(IF('APH Kategorichef'!R53="WEB","",'2. Artikeldata Utökad'!R53))</f>
        <v/>
      </c>
      <c r="BN53" s="269" t="str">
        <f>TRIM(IF('APH Kategorichef'!R53="WEB","",'2. Artikeldata Utökad'!S53))</f>
        <v/>
      </c>
      <c r="BO53" s="269" t="str">
        <f>IF('2. Artikeldata Utökad'!F53="","",'2. Artikeldata Utökad'!F53)</f>
        <v xml:space="preserve">  Välj…</v>
      </c>
      <c r="BP53" s="269" t="str">
        <f>TRIM(IF('2. Artikeldata Utökad'!E53="","",'2. Artikeldata Utökad'!E53))</f>
        <v/>
      </c>
      <c r="BQ53" s="269" t="str">
        <f>TRIM(IF('APH Kategorichef'!R53="WEB","",'2. Artikeldata Utökad'!T53))</f>
        <v/>
      </c>
      <c r="BR53" s="227">
        <v>1</v>
      </c>
      <c r="BS53" s="269" t="str">
        <f>TRIM(IF('APH Kategorichef'!R53="WEB","",'2. Artikeldata Utökad'!U53))</f>
        <v/>
      </c>
      <c r="BT53" s="223"/>
      <c r="BU53" s="223"/>
      <c r="BV53" s="269" t="str">
        <f>TRIM(IF('APH Kategorichef'!L53&lt;&gt;200,'APH Kategorichef'!D53,'2. Artikeldata Utökad'!J53))</f>
        <v/>
      </c>
      <c r="BW53" s="269" t="str">
        <f>TRIM('2. Artikeldata Utökad'!D53)</f>
        <v/>
      </c>
      <c r="BX53" s="415" t="str">
        <f>LEFT('2. Artikeldata Utökad'!I53,1)</f>
        <v xml:space="preserve"> </v>
      </c>
      <c r="BY53" s="415" t="str">
        <f>TRIM(LEFT('2. Artikeldata Utökad'!K53,2))</f>
        <v/>
      </c>
      <c r="BZ53" s="227" t="s">
        <v>189</v>
      </c>
      <c r="CA53" s="223"/>
      <c r="CB53" s="223"/>
      <c r="CC53" s="223"/>
      <c r="CD53" s="223"/>
      <c r="CE53" s="223"/>
    </row>
    <row r="54" spans="1:83" x14ac:dyDescent="0.25">
      <c r="A54" s="228">
        <v>50</v>
      </c>
      <c r="B54" s="228" t="str">
        <f>'APH Kategorichef'!H54</f>
        <v>Välj…</v>
      </c>
      <c r="C54" s="228" t="str">
        <f>'APH Kategorichef'!J54</f>
        <v>Välj…</v>
      </c>
      <c r="D54" s="227">
        <v>1</v>
      </c>
      <c r="E54" s="269" t="str">
        <f>TRIM('APH Kategorichef'!D54)</f>
        <v/>
      </c>
      <c r="F54" s="226" t="str">
        <f>TRIM('1. Artikeldata Grund'!E54)</f>
        <v/>
      </c>
      <c r="G54" s="276" t="s">
        <v>182</v>
      </c>
      <c r="H54" s="223"/>
      <c r="I54" s="223"/>
      <c r="J54" s="223"/>
      <c r="K54" s="223"/>
      <c r="L54" s="223"/>
      <c r="M54" s="2" cm="1">
        <f t="array" ref="M54">IF('APH Kategorichef'!R54&lt;&gt;"WEB",1,_xlfn.IFS('APH Kategorichef'!J54=Tabeller!$AH$4,'APH Kategorichef'!P54,'APH Kategorichef'!J54=Tabeller!$AH$5,106628))</f>
        <v>1</v>
      </c>
      <c r="N54" s="434" t="str" cm="1">
        <f t="array" ref="N54">TRIM(IFERROR(IF('APH Kategorichef'!L54=200,'2. Artikeldata Utökad'!J54,(_xlfn.IFS('APH Kategorichef'!J54=Tabeller!$AH$4,'4. Inköpsdata'!D54,AND('APH Kategorichef'!J54=Tabeller!$AH$5,'APH Kategorichef'!L54&lt;&gt;200),'APH Kategorichef'!D54,'APH Kategorichef'!L54=200,'2. Artikeldata Utökad'!J54))),""))</f>
        <v/>
      </c>
      <c r="O54" s="270" t="str">
        <f>'APH Kategorichef'!E54</f>
        <v/>
      </c>
      <c r="P54" s="269" t="str">
        <f>TRIM('APH Kategorichef'!Q54)</f>
        <v/>
      </c>
      <c r="Q54" s="223"/>
      <c r="R54" s="271" t="str" cm="1">
        <f t="array" ref="R54">IFERROR(_xlfn.IFS('4. Inköpsdata'!M54=25%,41,'4. Inköpsdata'!M54=12%,42,'4. Inköpsdata'!M54=6%,43,'4. Inköpsdata'!M54="Momsfritt",38),"")</f>
        <v/>
      </c>
      <c r="S54" s="227" t="str">
        <f>'APH Kategorichef'!R54</f>
        <v xml:space="preserve">  Välj…</v>
      </c>
      <c r="T54" s="380" t="str">
        <f>'APH Kategorichef'!E54</f>
        <v/>
      </c>
      <c r="U54" s="227"/>
      <c r="V54" s="223"/>
      <c r="W54" s="223"/>
      <c r="X54" s="223"/>
      <c r="Y54" s="223"/>
      <c r="Z54" s="227" t="str">
        <f>TRIM(IF('2. Artikeldata Utökad'!G54="","",_xlfn.CONCAT('2. Artikeldata Utökad'!G54," ","dagar")))</f>
        <v/>
      </c>
      <c r="AA54" s="227" t="str">
        <f>TRIM(IF('2. Artikeldata Utökad'!H54="","",_xlfn.CONCAT('2. Artikeldata Utökad'!H54," ","dagar")))</f>
        <v/>
      </c>
      <c r="AB54" s="223"/>
      <c r="AC54" s="223"/>
      <c r="AD54" s="223"/>
      <c r="AE54" s="227">
        <v>1</v>
      </c>
      <c r="AF54" s="223"/>
      <c r="AG54" s="269" t="str">
        <f>TRIM('APH Kategorichef'!S54)</f>
        <v/>
      </c>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72" t="s">
        <v>189</v>
      </c>
      <c r="BD54" s="272" t="str">
        <f>IF('1. Artikeldata Grund'!F54="Välj…","",LEFT('1. Artikeldata Grund'!F54,1))</f>
        <v xml:space="preserve"> </v>
      </c>
      <c r="BE54" s="223"/>
      <c r="BF54" s="223"/>
      <c r="BG54" s="223"/>
      <c r="BH54" s="223"/>
      <c r="BI54" s="223"/>
      <c r="BJ54" s="223"/>
      <c r="BK54" s="223"/>
      <c r="BL54" s="269" t="str">
        <f>TRIM(IF('APH Kategorichef'!R54="WEB","",'2. Artikeldata Utökad'!Q54))</f>
        <v/>
      </c>
      <c r="BM54" s="269" t="str">
        <f>TRIM(IF('APH Kategorichef'!R54="WEB","",'2. Artikeldata Utökad'!R54))</f>
        <v/>
      </c>
      <c r="BN54" s="269" t="str">
        <f>TRIM(IF('APH Kategorichef'!R54="WEB","",'2. Artikeldata Utökad'!S54))</f>
        <v/>
      </c>
      <c r="BO54" s="269" t="str">
        <f>IF('2. Artikeldata Utökad'!F54="","",'2. Artikeldata Utökad'!F54)</f>
        <v xml:space="preserve">  Välj…</v>
      </c>
      <c r="BP54" s="269" t="str">
        <f>TRIM(IF('2. Artikeldata Utökad'!E54="","",'2. Artikeldata Utökad'!E54))</f>
        <v/>
      </c>
      <c r="BQ54" s="269" t="str">
        <f>TRIM(IF('APH Kategorichef'!R54="WEB","",'2. Artikeldata Utökad'!T54))</f>
        <v/>
      </c>
      <c r="BR54" s="227">
        <v>1</v>
      </c>
      <c r="BS54" s="269" t="str">
        <f>TRIM(IF('APH Kategorichef'!R54="WEB","",'2. Artikeldata Utökad'!U54))</f>
        <v/>
      </c>
      <c r="BT54" s="223"/>
      <c r="BU54" s="223"/>
      <c r="BV54" s="269" t="str">
        <f>TRIM(IF('APH Kategorichef'!L54&lt;&gt;200,'APH Kategorichef'!D54,'2. Artikeldata Utökad'!J54))</f>
        <v/>
      </c>
      <c r="BW54" s="269" t="str">
        <f>TRIM('2. Artikeldata Utökad'!D54)</f>
        <v/>
      </c>
      <c r="BX54" s="415" t="str">
        <f>LEFT('2. Artikeldata Utökad'!I54,1)</f>
        <v xml:space="preserve"> </v>
      </c>
      <c r="BY54" s="415" t="str">
        <f>TRIM(LEFT('2. Artikeldata Utökad'!K54,2))</f>
        <v/>
      </c>
      <c r="BZ54" s="227" t="s">
        <v>189</v>
      </c>
      <c r="CA54" s="223"/>
      <c r="CB54" s="223"/>
      <c r="CC54" s="223"/>
      <c r="CD54" s="223"/>
      <c r="CE54" s="223"/>
    </row>
    <row r="55" spans="1:83" x14ac:dyDescent="0.25">
      <c r="A55" s="228">
        <v>51</v>
      </c>
      <c r="B55" s="228" t="str">
        <f>'APH Kategorichef'!H55</f>
        <v>Välj…</v>
      </c>
      <c r="C55" s="228" t="str">
        <f>'APH Kategorichef'!J55</f>
        <v>Välj…</v>
      </c>
      <c r="D55" s="227">
        <v>1</v>
      </c>
      <c r="E55" s="269" t="str">
        <f>TRIM('APH Kategorichef'!D55)</f>
        <v/>
      </c>
      <c r="F55" s="226" t="str">
        <f>TRIM('1. Artikeldata Grund'!E55)</f>
        <v/>
      </c>
      <c r="G55" s="276" t="s">
        <v>182</v>
      </c>
      <c r="H55" s="223"/>
      <c r="I55" s="223"/>
      <c r="J55" s="223"/>
      <c r="K55" s="223"/>
      <c r="L55" s="223"/>
      <c r="M55" s="2" cm="1">
        <f t="array" ref="M55">IF('APH Kategorichef'!R55&lt;&gt;"WEB",1,_xlfn.IFS('APH Kategorichef'!J55=Tabeller!$AH$4,'APH Kategorichef'!P55,'APH Kategorichef'!J55=Tabeller!$AH$5,106628))</f>
        <v>1</v>
      </c>
      <c r="N55" s="434" t="str" cm="1">
        <f t="array" ref="N55">TRIM(IFERROR(IF('APH Kategorichef'!L55=200,'2. Artikeldata Utökad'!J55,(_xlfn.IFS('APH Kategorichef'!J55=Tabeller!$AH$4,'4. Inköpsdata'!D55,AND('APH Kategorichef'!J55=Tabeller!$AH$5,'APH Kategorichef'!L55&lt;&gt;200),'APH Kategorichef'!D55,'APH Kategorichef'!L55=200,'2. Artikeldata Utökad'!J55))),""))</f>
        <v/>
      </c>
      <c r="O55" s="270" t="str">
        <f>'APH Kategorichef'!E55</f>
        <v/>
      </c>
      <c r="P55" s="269" t="str">
        <f>TRIM('APH Kategorichef'!Q55)</f>
        <v/>
      </c>
      <c r="Q55" s="223"/>
      <c r="R55" s="271" t="str" cm="1">
        <f t="array" ref="R55">IFERROR(_xlfn.IFS('4. Inköpsdata'!M55=25%,41,'4. Inköpsdata'!M55=12%,42,'4. Inköpsdata'!M55=6%,43,'4. Inköpsdata'!M55="Momsfritt",38),"")</f>
        <v/>
      </c>
      <c r="S55" s="227" t="str">
        <f>'APH Kategorichef'!R55</f>
        <v xml:space="preserve">  Välj…</v>
      </c>
      <c r="T55" s="380" t="str">
        <f>'APH Kategorichef'!E55</f>
        <v/>
      </c>
      <c r="U55" s="227"/>
      <c r="V55" s="223"/>
      <c r="W55" s="223"/>
      <c r="X55" s="223"/>
      <c r="Y55" s="223"/>
      <c r="Z55" s="227" t="str">
        <f>TRIM(IF('2. Artikeldata Utökad'!G55="","",_xlfn.CONCAT('2. Artikeldata Utökad'!G55," ","dagar")))</f>
        <v/>
      </c>
      <c r="AA55" s="227" t="str">
        <f>TRIM(IF('2. Artikeldata Utökad'!H55="","",_xlfn.CONCAT('2. Artikeldata Utökad'!H55," ","dagar")))</f>
        <v/>
      </c>
      <c r="AB55" s="223"/>
      <c r="AC55" s="223"/>
      <c r="AD55" s="223"/>
      <c r="AE55" s="227">
        <v>1</v>
      </c>
      <c r="AF55" s="223"/>
      <c r="AG55" s="269" t="str">
        <f>TRIM('APH Kategorichef'!S55)</f>
        <v/>
      </c>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72" t="s">
        <v>189</v>
      </c>
      <c r="BD55" s="272" t="str">
        <f>IF('1. Artikeldata Grund'!F55="Välj…","",LEFT('1. Artikeldata Grund'!F55,1))</f>
        <v xml:space="preserve"> </v>
      </c>
      <c r="BE55" s="223"/>
      <c r="BF55" s="223"/>
      <c r="BG55" s="223"/>
      <c r="BH55" s="223"/>
      <c r="BI55" s="223"/>
      <c r="BJ55" s="223"/>
      <c r="BK55" s="223"/>
      <c r="BL55" s="269" t="str">
        <f>TRIM(IF('APH Kategorichef'!R55="WEB","",'2. Artikeldata Utökad'!Q55))</f>
        <v/>
      </c>
      <c r="BM55" s="269" t="str">
        <f>TRIM(IF('APH Kategorichef'!R55="WEB","",'2. Artikeldata Utökad'!R55))</f>
        <v/>
      </c>
      <c r="BN55" s="269" t="str">
        <f>TRIM(IF('APH Kategorichef'!R55="WEB","",'2. Artikeldata Utökad'!S55))</f>
        <v/>
      </c>
      <c r="BO55" s="269" t="str">
        <f>IF('2. Artikeldata Utökad'!F55="","",'2. Artikeldata Utökad'!F55)</f>
        <v xml:space="preserve">  Välj…</v>
      </c>
      <c r="BP55" s="269" t="str">
        <f>TRIM(IF('2. Artikeldata Utökad'!E55="","",'2. Artikeldata Utökad'!E55))</f>
        <v/>
      </c>
      <c r="BQ55" s="269" t="str">
        <f>TRIM(IF('APH Kategorichef'!R55="WEB","",'2. Artikeldata Utökad'!T55))</f>
        <v/>
      </c>
      <c r="BR55" s="227">
        <v>1</v>
      </c>
      <c r="BS55" s="269" t="str">
        <f>TRIM(IF('APH Kategorichef'!R55="WEB","",'2. Artikeldata Utökad'!U55))</f>
        <v/>
      </c>
      <c r="BT55" s="223"/>
      <c r="BU55" s="223"/>
      <c r="BV55" s="269" t="str">
        <f>TRIM(IF('APH Kategorichef'!L55&lt;&gt;200,'APH Kategorichef'!D55,'2. Artikeldata Utökad'!J55))</f>
        <v/>
      </c>
      <c r="BW55" s="269" t="str">
        <f>TRIM('2. Artikeldata Utökad'!D55)</f>
        <v/>
      </c>
      <c r="BX55" s="415" t="str">
        <f>LEFT('2. Artikeldata Utökad'!I55,1)</f>
        <v xml:space="preserve"> </v>
      </c>
      <c r="BY55" s="415" t="str">
        <f>TRIM(LEFT('2. Artikeldata Utökad'!K55,2))</f>
        <v/>
      </c>
      <c r="BZ55" s="227" t="s">
        <v>189</v>
      </c>
      <c r="CA55" s="223"/>
      <c r="CB55" s="223"/>
      <c r="CC55" s="223"/>
      <c r="CD55" s="223"/>
      <c r="CE55" s="223"/>
    </row>
    <row r="56" spans="1:83" x14ac:dyDescent="0.25">
      <c r="A56" s="228">
        <v>52</v>
      </c>
      <c r="B56" s="228" t="str">
        <f>'APH Kategorichef'!H56</f>
        <v>Välj…</v>
      </c>
      <c r="C56" s="228" t="str">
        <f>'APH Kategorichef'!J56</f>
        <v>Välj…</v>
      </c>
      <c r="D56" s="227">
        <v>1</v>
      </c>
      <c r="E56" s="269" t="str">
        <f>TRIM('APH Kategorichef'!D56)</f>
        <v/>
      </c>
      <c r="F56" s="226" t="str">
        <f>TRIM('1. Artikeldata Grund'!E56)</f>
        <v/>
      </c>
      <c r="G56" s="276" t="s">
        <v>182</v>
      </c>
      <c r="H56" s="223"/>
      <c r="I56" s="223"/>
      <c r="J56" s="223"/>
      <c r="K56" s="223"/>
      <c r="L56" s="223"/>
      <c r="M56" s="2" cm="1">
        <f t="array" ref="M56">IF('APH Kategorichef'!R56&lt;&gt;"WEB",1,_xlfn.IFS('APH Kategorichef'!J56=Tabeller!$AH$4,'APH Kategorichef'!P56,'APH Kategorichef'!J56=Tabeller!$AH$5,106628))</f>
        <v>1</v>
      </c>
      <c r="N56" s="434" t="str" cm="1">
        <f t="array" ref="N56">TRIM(IFERROR(IF('APH Kategorichef'!L56=200,'2. Artikeldata Utökad'!J56,(_xlfn.IFS('APH Kategorichef'!J56=Tabeller!$AH$4,'4. Inköpsdata'!D56,AND('APH Kategorichef'!J56=Tabeller!$AH$5,'APH Kategorichef'!L56&lt;&gt;200),'APH Kategorichef'!D56,'APH Kategorichef'!L56=200,'2. Artikeldata Utökad'!J56))),""))</f>
        <v/>
      </c>
      <c r="O56" s="270" t="str">
        <f>'APH Kategorichef'!E56</f>
        <v/>
      </c>
      <c r="P56" s="269" t="str">
        <f>TRIM('APH Kategorichef'!Q56)</f>
        <v/>
      </c>
      <c r="Q56" s="223"/>
      <c r="R56" s="271" t="str" cm="1">
        <f t="array" ref="R56">IFERROR(_xlfn.IFS('4. Inköpsdata'!M56=25%,41,'4. Inköpsdata'!M56=12%,42,'4. Inköpsdata'!M56=6%,43,'4. Inköpsdata'!M56="Momsfritt",38),"")</f>
        <v/>
      </c>
      <c r="S56" s="227" t="str">
        <f>'APH Kategorichef'!R56</f>
        <v xml:space="preserve">  Välj…</v>
      </c>
      <c r="T56" s="380" t="str">
        <f>'APH Kategorichef'!E56</f>
        <v/>
      </c>
      <c r="U56" s="227"/>
      <c r="V56" s="223"/>
      <c r="W56" s="223"/>
      <c r="X56" s="223"/>
      <c r="Y56" s="223"/>
      <c r="Z56" s="227" t="str">
        <f>TRIM(IF('2. Artikeldata Utökad'!G56="","",_xlfn.CONCAT('2. Artikeldata Utökad'!G56," ","dagar")))</f>
        <v/>
      </c>
      <c r="AA56" s="227" t="str">
        <f>TRIM(IF('2. Artikeldata Utökad'!H56="","",_xlfn.CONCAT('2. Artikeldata Utökad'!H56," ","dagar")))</f>
        <v/>
      </c>
      <c r="AB56" s="223"/>
      <c r="AC56" s="223"/>
      <c r="AD56" s="223"/>
      <c r="AE56" s="227">
        <v>1</v>
      </c>
      <c r="AF56" s="223"/>
      <c r="AG56" s="269" t="str">
        <f>TRIM('APH Kategorichef'!S56)</f>
        <v/>
      </c>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72" t="s">
        <v>189</v>
      </c>
      <c r="BD56" s="272" t="str">
        <f>IF('1. Artikeldata Grund'!F56="Välj…","",LEFT('1. Artikeldata Grund'!F56,1))</f>
        <v xml:space="preserve"> </v>
      </c>
      <c r="BE56" s="223"/>
      <c r="BF56" s="223"/>
      <c r="BG56" s="223"/>
      <c r="BH56" s="223"/>
      <c r="BI56" s="223"/>
      <c r="BJ56" s="223"/>
      <c r="BK56" s="223"/>
      <c r="BL56" s="269" t="str">
        <f>TRIM(IF('APH Kategorichef'!R56="WEB","",'2. Artikeldata Utökad'!Q56))</f>
        <v/>
      </c>
      <c r="BM56" s="269" t="str">
        <f>TRIM(IF('APH Kategorichef'!R56="WEB","",'2. Artikeldata Utökad'!R56))</f>
        <v/>
      </c>
      <c r="BN56" s="269" t="str">
        <f>TRIM(IF('APH Kategorichef'!R56="WEB","",'2. Artikeldata Utökad'!S56))</f>
        <v/>
      </c>
      <c r="BO56" s="269" t="str">
        <f>IF('2. Artikeldata Utökad'!F56="","",'2. Artikeldata Utökad'!F56)</f>
        <v xml:space="preserve">  Välj…</v>
      </c>
      <c r="BP56" s="269" t="str">
        <f>TRIM(IF('2. Artikeldata Utökad'!E56="","",'2. Artikeldata Utökad'!E56))</f>
        <v/>
      </c>
      <c r="BQ56" s="269" t="str">
        <f>TRIM(IF('APH Kategorichef'!R56="WEB","",'2. Artikeldata Utökad'!T56))</f>
        <v/>
      </c>
      <c r="BR56" s="227">
        <v>1</v>
      </c>
      <c r="BS56" s="269" t="str">
        <f>TRIM(IF('APH Kategorichef'!R56="WEB","",'2. Artikeldata Utökad'!U56))</f>
        <v/>
      </c>
      <c r="BT56" s="223"/>
      <c r="BU56" s="223"/>
      <c r="BV56" s="269" t="str">
        <f>TRIM(IF('APH Kategorichef'!L56&lt;&gt;200,'APH Kategorichef'!D56,'2. Artikeldata Utökad'!J56))</f>
        <v/>
      </c>
      <c r="BW56" s="269" t="str">
        <f>TRIM('2. Artikeldata Utökad'!D56)</f>
        <v/>
      </c>
      <c r="BX56" s="415" t="str">
        <f>LEFT('2. Artikeldata Utökad'!I56,1)</f>
        <v xml:space="preserve"> </v>
      </c>
      <c r="BY56" s="415" t="str">
        <f>TRIM(LEFT('2. Artikeldata Utökad'!K56,2))</f>
        <v/>
      </c>
      <c r="BZ56" s="227" t="s">
        <v>189</v>
      </c>
      <c r="CA56" s="223"/>
      <c r="CB56" s="223"/>
      <c r="CC56" s="223"/>
      <c r="CD56" s="223"/>
      <c r="CE56" s="223"/>
    </row>
    <row r="57" spans="1:83" x14ac:dyDescent="0.25">
      <c r="A57" s="228">
        <v>53</v>
      </c>
      <c r="B57" s="228" t="str">
        <f>'APH Kategorichef'!H57</f>
        <v>Välj…</v>
      </c>
      <c r="C57" s="228" t="str">
        <f>'APH Kategorichef'!J57</f>
        <v>Välj…</v>
      </c>
      <c r="D57" s="227">
        <v>1</v>
      </c>
      <c r="E57" s="269" t="str">
        <f>TRIM('APH Kategorichef'!D57)</f>
        <v/>
      </c>
      <c r="F57" s="226" t="str">
        <f>TRIM('1. Artikeldata Grund'!E57)</f>
        <v/>
      </c>
      <c r="G57" s="276" t="s">
        <v>182</v>
      </c>
      <c r="H57" s="223"/>
      <c r="I57" s="223"/>
      <c r="J57" s="223"/>
      <c r="K57" s="223"/>
      <c r="L57" s="223"/>
      <c r="M57" s="2" cm="1">
        <f t="array" ref="M57">IF('APH Kategorichef'!R57&lt;&gt;"WEB",1,_xlfn.IFS('APH Kategorichef'!J57=Tabeller!$AH$4,'APH Kategorichef'!P57,'APH Kategorichef'!J57=Tabeller!$AH$5,106628))</f>
        <v>1</v>
      </c>
      <c r="N57" s="434" t="str" cm="1">
        <f t="array" ref="N57">TRIM(IFERROR(IF('APH Kategorichef'!L57=200,'2. Artikeldata Utökad'!J57,(_xlfn.IFS('APH Kategorichef'!J57=Tabeller!$AH$4,'4. Inköpsdata'!D57,AND('APH Kategorichef'!J57=Tabeller!$AH$5,'APH Kategorichef'!L57&lt;&gt;200),'APH Kategorichef'!D57,'APH Kategorichef'!L57=200,'2. Artikeldata Utökad'!J57))),""))</f>
        <v/>
      </c>
      <c r="O57" s="270" t="str">
        <f>'APH Kategorichef'!E57</f>
        <v/>
      </c>
      <c r="P57" s="269" t="str">
        <f>TRIM('APH Kategorichef'!Q57)</f>
        <v/>
      </c>
      <c r="Q57" s="223"/>
      <c r="R57" s="271" t="str" cm="1">
        <f t="array" ref="R57">IFERROR(_xlfn.IFS('4. Inköpsdata'!M57=25%,41,'4. Inköpsdata'!M57=12%,42,'4. Inköpsdata'!M57=6%,43,'4. Inköpsdata'!M57="Momsfritt",38),"")</f>
        <v/>
      </c>
      <c r="S57" s="227" t="str">
        <f>'APH Kategorichef'!R57</f>
        <v xml:space="preserve">  Välj…</v>
      </c>
      <c r="T57" s="380" t="str">
        <f>'APH Kategorichef'!E57</f>
        <v/>
      </c>
      <c r="U57" s="227"/>
      <c r="V57" s="223"/>
      <c r="W57" s="223"/>
      <c r="X57" s="223"/>
      <c r="Y57" s="223"/>
      <c r="Z57" s="227" t="str">
        <f>TRIM(IF('2. Artikeldata Utökad'!G57="","",_xlfn.CONCAT('2. Artikeldata Utökad'!G57," ","dagar")))</f>
        <v/>
      </c>
      <c r="AA57" s="227" t="str">
        <f>TRIM(IF('2. Artikeldata Utökad'!H57="","",_xlfn.CONCAT('2. Artikeldata Utökad'!H57," ","dagar")))</f>
        <v/>
      </c>
      <c r="AB57" s="223"/>
      <c r="AC57" s="223"/>
      <c r="AD57" s="223"/>
      <c r="AE57" s="227">
        <v>1</v>
      </c>
      <c r="AF57" s="223"/>
      <c r="AG57" s="269" t="str">
        <f>TRIM('APH Kategorichef'!S57)</f>
        <v/>
      </c>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72" t="s">
        <v>189</v>
      </c>
      <c r="BD57" s="272" t="str">
        <f>IF('1. Artikeldata Grund'!F57="Välj…","",LEFT('1. Artikeldata Grund'!F57,1))</f>
        <v xml:space="preserve"> </v>
      </c>
      <c r="BE57" s="223"/>
      <c r="BF57" s="223"/>
      <c r="BG57" s="223"/>
      <c r="BH57" s="223"/>
      <c r="BI57" s="223"/>
      <c r="BJ57" s="223"/>
      <c r="BK57" s="223"/>
      <c r="BL57" s="269" t="str">
        <f>TRIM(IF('APH Kategorichef'!R57="WEB","",'2. Artikeldata Utökad'!Q57))</f>
        <v/>
      </c>
      <c r="BM57" s="269" t="str">
        <f>TRIM(IF('APH Kategorichef'!R57="WEB","",'2. Artikeldata Utökad'!R57))</f>
        <v/>
      </c>
      <c r="BN57" s="269" t="str">
        <f>TRIM(IF('APH Kategorichef'!R57="WEB","",'2. Artikeldata Utökad'!S57))</f>
        <v/>
      </c>
      <c r="BO57" s="269" t="str">
        <f>IF('2. Artikeldata Utökad'!F57="","",'2. Artikeldata Utökad'!F57)</f>
        <v xml:space="preserve">  Välj…</v>
      </c>
      <c r="BP57" s="269" t="str">
        <f>TRIM(IF('2. Artikeldata Utökad'!E57="","",'2. Artikeldata Utökad'!E57))</f>
        <v/>
      </c>
      <c r="BQ57" s="269" t="str">
        <f>TRIM(IF('APH Kategorichef'!R57="WEB","",'2. Artikeldata Utökad'!T57))</f>
        <v/>
      </c>
      <c r="BR57" s="227">
        <v>1</v>
      </c>
      <c r="BS57" s="269" t="str">
        <f>TRIM(IF('APH Kategorichef'!R57="WEB","",'2. Artikeldata Utökad'!U57))</f>
        <v/>
      </c>
      <c r="BT57" s="223"/>
      <c r="BU57" s="223"/>
      <c r="BV57" s="269" t="str">
        <f>TRIM(IF('APH Kategorichef'!L57&lt;&gt;200,'APH Kategorichef'!D57,'2. Artikeldata Utökad'!J57))</f>
        <v/>
      </c>
      <c r="BW57" s="269" t="str">
        <f>TRIM('2. Artikeldata Utökad'!D57)</f>
        <v/>
      </c>
      <c r="BX57" s="415" t="str">
        <f>LEFT('2. Artikeldata Utökad'!I57,1)</f>
        <v xml:space="preserve"> </v>
      </c>
      <c r="BY57" s="415" t="str">
        <f>TRIM(LEFT('2. Artikeldata Utökad'!K57,2))</f>
        <v/>
      </c>
      <c r="BZ57" s="227" t="s">
        <v>189</v>
      </c>
      <c r="CA57" s="223"/>
      <c r="CB57" s="223"/>
      <c r="CC57" s="223"/>
      <c r="CD57" s="223"/>
      <c r="CE57" s="223"/>
    </row>
    <row r="58" spans="1:83" x14ac:dyDescent="0.25">
      <c r="A58" s="225">
        <v>54</v>
      </c>
      <c r="B58" s="228" t="str">
        <f>'APH Kategorichef'!H58</f>
        <v>Välj…</v>
      </c>
      <c r="C58" s="228" t="str">
        <f>'APH Kategorichef'!J58</f>
        <v>Välj…</v>
      </c>
      <c r="D58" s="227">
        <v>1</v>
      </c>
      <c r="E58" s="269" t="str">
        <f>TRIM('APH Kategorichef'!D58)</f>
        <v/>
      </c>
      <c r="F58" s="226" t="str">
        <f>TRIM('1. Artikeldata Grund'!E58)</f>
        <v/>
      </c>
      <c r="G58" s="276" t="s">
        <v>182</v>
      </c>
      <c r="H58" s="223"/>
      <c r="I58" s="223"/>
      <c r="J58" s="223"/>
      <c r="K58" s="223"/>
      <c r="L58" s="223"/>
      <c r="M58" s="2" cm="1">
        <f t="array" ref="M58">IF('APH Kategorichef'!R58&lt;&gt;"WEB",1,_xlfn.IFS('APH Kategorichef'!J58=Tabeller!$AH$4,'APH Kategorichef'!P58,'APH Kategorichef'!J58=Tabeller!$AH$5,106628))</f>
        <v>1</v>
      </c>
      <c r="N58" s="434" t="str" cm="1">
        <f t="array" ref="N58">TRIM(IFERROR(IF('APH Kategorichef'!L58=200,'2. Artikeldata Utökad'!J58,(_xlfn.IFS('APH Kategorichef'!J58=Tabeller!$AH$4,'4. Inköpsdata'!D58,AND('APH Kategorichef'!J58=Tabeller!$AH$5,'APH Kategorichef'!L58&lt;&gt;200),'APH Kategorichef'!D58,'APH Kategorichef'!L58=200,'2. Artikeldata Utökad'!J58))),""))</f>
        <v/>
      </c>
      <c r="O58" s="270" t="str">
        <f>'APH Kategorichef'!E58</f>
        <v/>
      </c>
      <c r="P58" s="269" t="str">
        <f>TRIM('APH Kategorichef'!Q58)</f>
        <v/>
      </c>
      <c r="Q58" s="223"/>
      <c r="R58" s="271" t="str" cm="1">
        <f t="array" ref="R58">IFERROR(_xlfn.IFS('4. Inköpsdata'!M58=25%,41,'4. Inköpsdata'!M58=12%,42,'4. Inköpsdata'!M58=6%,43,'4. Inköpsdata'!M58="Momsfritt",38),"")</f>
        <v/>
      </c>
      <c r="S58" s="227" t="str">
        <f>'APH Kategorichef'!R58</f>
        <v xml:space="preserve">  Välj…</v>
      </c>
      <c r="T58" s="380" t="str">
        <f>'APH Kategorichef'!E58</f>
        <v/>
      </c>
      <c r="U58" s="227"/>
      <c r="V58" s="223"/>
      <c r="W58" s="223"/>
      <c r="X58" s="223"/>
      <c r="Y58" s="223"/>
      <c r="Z58" s="227" t="str">
        <f>TRIM(IF('2. Artikeldata Utökad'!G58="","",_xlfn.CONCAT('2. Artikeldata Utökad'!G58," ","dagar")))</f>
        <v/>
      </c>
      <c r="AA58" s="227" t="str">
        <f>TRIM(IF('2. Artikeldata Utökad'!H58="","",_xlfn.CONCAT('2. Artikeldata Utökad'!H58," ","dagar")))</f>
        <v/>
      </c>
      <c r="AB58" s="223"/>
      <c r="AC58" s="223"/>
      <c r="AD58" s="223"/>
      <c r="AE58" s="227">
        <v>1</v>
      </c>
      <c r="AF58" s="223"/>
      <c r="AG58" s="269" t="str">
        <f>TRIM('APH Kategorichef'!S58)</f>
        <v/>
      </c>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72" t="s">
        <v>189</v>
      </c>
      <c r="BD58" s="272" t="str">
        <f>IF('1. Artikeldata Grund'!F58="Välj…","",LEFT('1. Artikeldata Grund'!F58,1))</f>
        <v xml:space="preserve"> </v>
      </c>
      <c r="BE58" s="223"/>
      <c r="BF58" s="223"/>
      <c r="BG58" s="223"/>
      <c r="BH58" s="223"/>
      <c r="BI58" s="223"/>
      <c r="BJ58" s="223"/>
      <c r="BK58" s="223"/>
      <c r="BL58" s="269" t="str">
        <f>TRIM(IF('APH Kategorichef'!R58="WEB","",'2. Artikeldata Utökad'!Q58))</f>
        <v/>
      </c>
      <c r="BM58" s="269" t="str">
        <f>TRIM(IF('APH Kategorichef'!R58="WEB","",'2. Artikeldata Utökad'!R58))</f>
        <v/>
      </c>
      <c r="BN58" s="269" t="str">
        <f>TRIM(IF('APH Kategorichef'!R58="WEB","",'2. Artikeldata Utökad'!S58))</f>
        <v/>
      </c>
      <c r="BO58" s="269" t="str">
        <f>IF('2. Artikeldata Utökad'!F58="","",'2. Artikeldata Utökad'!F58)</f>
        <v xml:space="preserve">  Välj…</v>
      </c>
      <c r="BP58" s="269" t="str">
        <f>TRIM(IF('2. Artikeldata Utökad'!E58="","",'2. Artikeldata Utökad'!E58))</f>
        <v/>
      </c>
      <c r="BQ58" s="269" t="str">
        <f>TRIM(IF('APH Kategorichef'!R58="WEB","",'2. Artikeldata Utökad'!T58))</f>
        <v/>
      </c>
      <c r="BR58" s="227">
        <v>1</v>
      </c>
      <c r="BS58" s="269" t="str">
        <f>TRIM(IF('APH Kategorichef'!R58="WEB","",'2. Artikeldata Utökad'!U58))</f>
        <v/>
      </c>
      <c r="BT58" s="223"/>
      <c r="BU58" s="223"/>
      <c r="BV58" s="269" t="str">
        <f>TRIM(IF('APH Kategorichef'!L58&lt;&gt;200,'APH Kategorichef'!D58,'2. Artikeldata Utökad'!J58))</f>
        <v/>
      </c>
      <c r="BW58" s="269" t="str">
        <f>TRIM('2. Artikeldata Utökad'!D58)</f>
        <v/>
      </c>
      <c r="BX58" s="415" t="str">
        <f>LEFT('2. Artikeldata Utökad'!I58,1)</f>
        <v xml:space="preserve"> </v>
      </c>
      <c r="BY58" s="415" t="str">
        <f>TRIM(LEFT('2. Artikeldata Utökad'!K58,2))</f>
        <v/>
      </c>
      <c r="BZ58" s="227" t="s">
        <v>189</v>
      </c>
      <c r="CA58" s="223"/>
      <c r="CB58" s="223"/>
      <c r="CC58" s="223"/>
      <c r="CD58" s="223"/>
      <c r="CE58" s="223"/>
    </row>
    <row r="59" spans="1:83" x14ac:dyDescent="0.25">
      <c r="A59" s="228">
        <v>55</v>
      </c>
      <c r="B59" s="228" t="str">
        <f>'APH Kategorichef'!H59</f>
        <v>Välj…</v>
      </c>
      <c r="C59" s="228" t="str">
        <f>'APH Kategorichef'!J59</f>
        <v>Välj…</v>
      </c>
      <c r="D59" s="227">
        <v>1</v>
      </c>
      <c r="E59" s="269" t="str">
        <f>TRIM('APH Kategorichef'!D59)</f>
        <v/>
      </c>
      <c r="F59" s="226" t="str">
        <f>TRIM('1. Artikeldata Grund'!E59)</f>
        <v/>
      </c>
      <c r="G59" s="276" t="s">
        <v>182</v>
      </c>
      <c r="H59" s="223"/>
      <c r="I59" s="223"/>
      <c r="J59" s="223"/>
      <c r="K59" s="223"/>
      <c r="L59" s="223"/>
      <c r="M59" s="2" cm="1">
        <f t="array" ref="M59">IF('APH Kategorichef'!R59&lt;&gt;"WEB",1,_xlfn.IFS('APH Kategorichef'!J59=Tabeller!$AH$4,'APH Kategorichef'!P59,'APH Kategorichef'!J59=Tabeller!$AH$5,106628))</f>
        <v>1</v>
      </c>
      <c r="N59" s="434" t="str" cm="1">
        <f t="array" ref="N59">TRIM(IFERROR(IF('APH Kategorichef'!L59=200,'2. Artikeldata Utökad'!J59,(_xlfn.IFS('APH Kategorichef'!J59=Tabeller!$AH$4,'4. Inköpsdata'!D59,AND('APH Kategorichef'!J59=Tabeller!$AH$5,'APH Kategorichef'!L59&lt;&gt;200),'APH Kategorichef'!D59,'APH Kategorichef'!L59=200,'2. Artikeldata Utökad'!J59))),""))</f>
        <v/>
      </c>
      <c r="O59" s="270" t="str">
        <f>'APH Kategorichef'!E59</f>
        <v/>
      </c>
      <c r="P59" s="269" t="str">
        <f>TRIM('APH Kategorichef'!Q59)</f>
        <v/>
      </c>
      <c r="Q59" s="223"/>
      <c r="R59" s="271" t="str" cm="1">
        <f t="array" ref="R59">IFERROR(_xlfn.IFS('4. Inköpsdata'!M59=25%,41,'4. Inköpsdata'!M59=12%,42,'4. Inköpsdata'!M59=6%,43,'4. Inköpsdata'!M59="Momsfritt",38),"")</f>
        <v/>
      </c>
      <c r="S59" s="227" t="str">
        <f>'APH Kategorichef'!R59</f>
        <v xml:space="preserve">  Välj…</v>
      </c>
      <c r="T59" s="380" t="str">
        <f>'APH Kategorichef'!E59</f>
        <v/>
      </c>
      <c r="U59" s="227"/>
      <c r="V59" s="223"/>
      <c r="W59" s="223"/>
      <c r="X59" s="223"/>
      <c r="Y59" s="223"/>
      <c r="Z59" s="227" t="str">
        <f>TRIM(IF('2. Artikeldata Utökad'!G59="","",_xlfn.CONCAT('2. Artikeldata Utökad'!G59," ","dagar")))</f>
        <v/>
      </c>
      <c r="AA59" s="227" t="str">
        <f>TRIM(IF('2. Artikeldata Utökad'!H59="","",_xlfn.CONCAT('2. Artikeldata Utökad'!H59," ","dagar")))</f>
        <v/>
      </c>
      <c r="AB59" s="223"/>
      <c r="AC59" s="223"/>
      <c r="AD59" s="223"/>
      <c r="AE59" s="227">
        <v>1</v>
      </c>
      <c r="AF59" s="223"/>
      <c r="AG59" s="269" t="str">
        <f>TRIM('APH Kategorichef'!S59)</f>
        <v/>
      </c>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72" t="s">
        <v>189</v>
      </c>
      <c r="BD59" s="272" t="str">
        <f>IF('1. Artikeldata Grund'!F59="Välj…","",LEFT('1. Artikeldata Grund'!F59,1))</f>
        <v xml:space="preserve"> </v>
      </c>
      <c r="BE59" s="223"/>
      <c r="BF59" s="223"/>
      <c r="BG59" s="223"/>
      <c r="BH59" s="223"/>
      <c r="BI59" s="223"/>
      <c r="BJ59" s="223"/>
      <c r="BK59" s="223"/>
      <c r="BL59" s="269" t="str">
        <f>TRIM(IF('APH Kategorichef'!R59="WEB","",'2. Artikeldata Utökad'!Q59))</f>
        <v/>
      </c>
      <c r="BM59" s="269" t="str">
        <f>TRIM(IF('APH Kategorichef'!R59="WEB","",'2. Artikeldata Utökad'!R59))</f>
        <v/>
      </c>
      <c r="BN59" s="269" t="str">
        <f>TRIM(IF('APH Kategorichef'!R59="WEB","",'2. Artikeldata Utökad'!S59))</f>
        <v/>
      </c>
      <c r="BO59" s="269" t="str">
        <f>IF('2. Artikeldata Utökad'!F59="","",'2. Artikeldata Utökad'!F59)</f>
        <v xml:space="preserve">  Välj…</v>
      </c>
      <c r="BP59" s="269" t="str">
        <f>TRIM(IF('2. Artikeldata Utökad'!E59="","",'2. Artikeldata Utökad'!E59))</f>
        <v/>
      </c>
      <c r="BQ59" s="269" t="str">
        <f>TRIM(IF('APH Kategorichef'!R59="WEB","",'2. Artikeldata Utökad'!T59))</f>
        <v/>
      </c>
      <c r="BR59" s="227">
        <v>1</v>
      </c>
      <c r="BS59" s="269" t="str">
        <f>TRIM(IF('APH Kategorichef'!R59="WEB","",'2. Artikeldata Utökad'!U59))</f>
        <v/>
      </c>
      <c r="BT59" s="223"/>
      <c r="BU59" s="223"/>
      <c r="BV59" s="269" t="str">
        <f>TRIM(IF('APH Kategorichef'!L59&lt;&gt;200,'APH Kategorichef'!D59,'2. Artikeldata Utökad'!J59))</f>
        <v/>
      </c>
      <c r="BW59" s="269" t="str">
        <f>TRIM('2. Artikeldata Utökad'!D59)</f>
        <v/>
      </c>
      <c r="BX59" s="415" t="str">
        <f>LEFT('2. Artikeldata Utökad'!I59,1)</f>
        <v xml:space="preserve"> </v>
      </c>
      <c r="BY59" s="415" t="str">
        <f>TRIM(LEFT('2. Artikeldata Utökad'!K59,2))</f>
        <v/>
      </c>
      <c r="BZ59" s="227" t="s">
        <v>189</v>
      </c>
      <c r="CA59" s="223"/>
      <c r="CB59" s="223"/>
      <c r="CC59" s="223"/>
      <c r="CD59" s="223"/>
      <c r="CE59" s="223"/>
    </row>
    <row r="60" spans="1:83" x14ac:dyDescent="0.25">
      <c r="A60" s="228">
        <v>56</v>
      </c>
      <c r="B60" s="228" t="str">
        <f>'APH Kategorichef'!H60</f>
        <v>Välj…</v>
      </c>
      <c r="C60" s="228" t="str">
        <f>'APH Kategorichef'!J60</f>
        <v>Välj…</v>
      </c>
      <c r="D60" s="227">
        <v>1</v>
      </c>
      <c r="E60" s="269" t="str">
        <f>TRIM('APH Kategorichef'!D60)</f>
        <v/>
      </c>
      <c r="F60" s="226" t="str">
        <f>TRIM('1. Artikeldata Grund'!E60)</f>
        <v/>
      </c>
      <c r="G60" s="276" t="s">
        <v>182</v>
      </c>
      <c r="H60" s="223"/>
      <c r="I60" s="223"/>
      <c r="J60" s="223"/>
      <c r="K60" s="223"/>
      <c r="L60" s="223"/>
      <c r="M60" s="2" cm="1">
        <f t="array" ref="M60">IF('APH Kategorichef'!R60&lt;&gt;"WEB",1,_xlfn.IFS('APH Kategorichef'!J60=Tabeller!$AH$4,'APH Kategorichef'!P60,'APH Kategorichef'!J60=Tabeller!$AH$5,106628))</f>
        <v>1</v>
      </c>
      <c r="N60" s="434" t="str" cm="1">
        <f t="array" ref="N60">TRIM(IFERROR(IF('APH Kategorichef'!L60=200,'2. Artikeldata Utökad'!J60,(_xlfn.IFS('APH Kategorichef'!J60=Tabeller!$AH$4,'4. Inköpsdata'!D60,AND('APH Kategorichef'!J60=Tabeller!$AH$5,'APH Kategorichef'!L60&lt;&gt;200),'APH Kategorichef'!D60,'APH Kategorichef'!L60=200,'2. Artikeldata Utökad'!J60))),""))</f>
        <v/>
      </c>
      <c r="O60" s="270" t="str">
        <f>'APH Kategorichef'!E60</f>
        <v/>
      </c>
      <c r="P60" s="269" t="str">
        <f>TRIM('APH Kategorichef'!Q60)</f>
        <v/>
      </c>
      <c r="Q60" s="223"/>
      <c r="R60" s="271" t="str" cm="1">
        <f t="array" ref="R60">IFERROR(_xlfn.IFS('4. Inköpsdata'!M60=25%,41,'4. Inköpsdata'!M60=12%,42,'4. Inköpsdata'!M60=6%,43,'4. Inköpsdata'!M60="Momsfritt",38),"")</f>
        <v/>
      </c>
      <c r="S60" s="227" t="str">
        <f>'APH Kategorichef'!R60</f>
        <v xml:space="preserve">  Välj…</v>
      </c>
      <c r="T60" s="380" t="str">
        <f>'APH Kategorichef'!E60</f>
        <v/>
      </c>
      <c r="U60" s="227"/>
      <c r="V60" s="223"/>
      <c r="W60" s="223"/>
      <c r="X60" s="223"/>
      <c r="Y60" s="223"/>
      <c r="Z60" s="227" t="str">
        <f>TRIM(IF('2. Artikeldata Utökad'!G60="","",_xlfn.CONCAT('2. Artikeldata Utökad'!G60," ","dagar")))</f>
        <v/>
      </c>
      <c r="AA60" s="227" t="str">
        <f>TRIM(IF('2. Artikeldata Utökad'!H60="","",_xlfn.CONCAT('2. Artikeldata Utökad'!H60," ","dagar")))</f>
        <v/>
      </c>
      <c r="AB60" s="223"/>
      <c r="AC60" s="223"/>
      <c r="AD60" s="223"/>
      <c r="AE60" s="227">
        <v>1</v>
      </c>
      <c r="AF60" s="223"/>
      <c r="AG60" s="269" t="str">
        <f>TRIM('APH Kategorichef'!S60)</f>
        <v/>
      </c>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72" t="s">
        <v>189</v>
      </c>
      <c r="BD60" s="272" t="str">
        <f>IF('1. Artikeldata Grund'!F60="Välj…","",LEFT('1. Artikeldata Grund'!F60,1))</f>
        <v xml:space="preserve"> </v>
      </c>
      <c r="BE60" s="223"/>
      <c r="BF60" s="223"/>
      <c r="BG60" s="223"/>
      <c r="BH60" s="223"/>
      <c r="BI60" s="223"/>
      <c r="BJ60" s="223"/>
      <c r="BK60" s="223"/>
      <c r="BL60" s="269" t="str">
        <f>TRIM(IF('APH Kategorichef'!R60="WEB","",'2. Artikeldata Utökad'!Q60))</f>
        <v/>
      </c>
      <c r="BM60" s="269" t="str">
        <f>TRIM(IF('APH Kategorichef'!R60="WEB","",'2. Artikeldata Utökad'!R60))</f>
        <v/>
      </c>
      <c r="BN60" s="269" t="str">
        <f>TRIM(IF('APH Kategorichef'!R60="WEB","",'2. Artikeldata Utökad'!S60))</f>
        <v/>
      </c>
      <c r="BO60" s="269" t="str">
        <f>IF('2. Artikeldata Utökad'!F60="","",'2. Artikeldata Utökad'!F60)</f>
        <v xml:space="preserve">  Välj…</v>
      </c>
      <c r="BP60" s="269" t="str">
        <f>TRIM(IF('2. Artikeldata Utökad'!E60="","",'2. Artikeldata Utökad'!E60))</f>
        <v/>
      </c>
      <c r="BQ60" s="269" t="str">
        <f>TRIM(IF('APH Kategorichef'!R60="WEB","",'2. Artikeldata Utökad'!T60))</f>
        <v/>
      </c>
      <c r="BR60" s="227">
        <v>1</v>
      </c>
      <c r="BS60" s="269" t="str">
        <f>TRIM(IF('APH Kategorichef'!R60="WEB","",'2. Artikeldata Utökad'!U60))</f>
        <v/>
      </c>
      <c r="BT60" s="223"/>
      <c r="BU60" s="223"/>
      <c r="BV60" s="269" t="str">
        <f>TRIM(IF('APH Kategorichef'!L60&lt;&gt;200,'APH Kategorichef'!D60,'2. Artikeldata Utökad'!J60))</f>
        <v/>
      </c>
      <c r="BW60" s="269" t="str">
        <f>TRIM('2. Artikeldata Utökad'!D60)</f>
        <v/>
      </c>
      <c r="BX60" s="415" t="str">
        <f>LEFT('2. Artikeldata Utökad'!I60,1)</f>
        <v xml:space="preserve"> </v>
      </c>
      <c r="BY60" s="415" t="str">
        <f>TRIM(LEFT('2. Artikeldata Utökad'!K60,2))</f>
        <v/>
      </c>
      <c r="BZ60" s="227" t="s">
        <v>189</v>
      </c>
      <c r="CA60" s="223"/>
      <c r="CB60" s="223"/>
      <c r="CC60" s="223"/>
      <c r="CD60" s="223"/>
      <c r="CE60" s="223"/>
    </row>
    <row r="61" spans="1:83" x14ac:dyDescent="0.25">
      <c r="A61" s="228">
        <v>57</v>
      </c>
      <c r="B61" s="228" t="str">
        <f>'APH Kategorichef'!H61</f>
        <v>Välj…</v>
      </c>
      <c r="C61" s="228" t="str">
        <f>'APH Kategorichef'!J61</f>
        <v>Välj…</v>
      </c>
      <c r="D61" s="227">
        <v>1</v>
      </c>
      <c r="E61" s="269" t="str">
        <f>TRIM('APH Kategorichef'!D61)</f>
        <v/>
      </c>
      <c r="F61" s="226" t="str">
        <f>TRIM('1. Artikeldata Grund'!E61)</f>
        <v/>
      </c>
      <c r="G61" s="276" t="s">
        <v>182</v>
      </c>
      <c r="H61" s="223"/>
      <c r="I61" s="223"/>
      <c r="J61" s="223"/>
      <c r="K61" s="223"/>
      <c r="L61" s="223"/>
      <c r="M61" s="2" cm="1">
        <f t="array" ref="M61">IF('APH Kategorichef'!R61&lt;&gt;"WEB",1,_xlfn.IFS('APH Kategorichef'!J61=Tabeller!$AH$4,'APH Kategorichef'!P61,'APH Kategorichef'!J61=Tabeller!$AH$5,106628))</f>
        <v>1</v>
      </c>
      <c r="N61" s="434" t="str" cm="1">
        <f t="array" ref="N61">TRIM(IFERROR(IF('APH Kategorichef'!L61=200,'2. Artikeldata Utökad'!J61,(_xlfn.IFS('APH Kategorichef'!J61=Tabeller!$AH$4,'4. Inköpsdata'!D61,AND('APH Kategorichef'!J61=Tabeller!$AH$5,'APH Kategorichef'!L61&lt;&gt;200),'APH Kategorichef'!D61,'APH Kategorichef'!L61=200,'2. Artikeldata Utökad'!J61))),""))</f>
        <v/>
      </c>
      <c r="O61" s="270" t="str">
        <f>'APH Kategorichef'!E61</f>
        <v/>
      </c>
      <c r="P61" s="269" t="str">
        <f>TRIM('APH Kategorichef'!Q61)</f>
        <v/>
      </c>
      <c r="Q61" s="223"/>
      <c r="R61" s="271" t="str" cm="1">
        <f t="array" ref="R61">IFERROR(_xlfn.IFS('4. Inköpsdata'!M61=25%,41,'4. Inköpsdata'!M61=12%,42,'4. Inköpsdata'!M61=6%,43,'4. Inköpsdata'!M61="Momsfritt",38),"")</f>
        <v/>
      </c>
      <c r="S61" s="227" t="str">
        <f>'APH Kategorichef'!R61</f>
        <v xml:space="preserve">  Välj…</v>
      </c>
      <c r="T61" s="380" t="str">
        <f>'APH Kategorichef'!E61</f>
        <v/>
      </c>
      <c r="U61" s="227"/>
      <c r="V61" s="223"/>
      <c r="W61" s="223"/>
      <c r="X61" s="223"/>
      <c r="Y61" s="223"/>
      <c r="Z61" s="227" t="str">
        <f>TRIM(IF('2. Artikeldata Utökad'!G61="","",_xlfn.CONCAT('2. Artikeldata Utökad'!G61," ","dagar")))</f>
        <v/>
      </c>
      <c r="AA61" s="227" t="str">
        <f>TRIM(IF('2. Artikeldata Utökad'!H61="","",_xlfn.CONCAT('2. Artikeldata Utökad'!H61," ","dagar")))</f>
        <v/>
      </c>
      <c r="AB61" s="223"/>
      <c r="AC61" s="223"/>
      <c r="AD61" s="223"/>
      <c r="AE61" s="227">
        <v>1</v>
      </c>
      <c r="AF61" s="223"/>
      <c r="AG61" s="269" t="str">
        <f>TRIM('APH Kategorichef'!S61)</f>
        <v/>
      </c>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72" t="s">
        <v>189</v>
      </c>
      <c r="BD61" s="272" t="str">
        <f>IF('1. Artikeldata Grund'!F61="Välj…","",LEFT('1. Artikeldata Grund'!F61,1))</f>
        <v xml:space="preserve"> </v>
      </c>
      <c r="BE61" s="223"/>
      <c r="BF61" s="223"/>
      <c r="BG61" s="223"/>
      <c r="BH61" s="223"/>
      <c r="BI61" s="223"/>
      <c r="BJ61" s="223"/>
      <c r="BK61" s="223"/>
      <c r="BL61" s="269" t="str">
        <f>TRIM(IF('APH Kategorichef'!R61="WEB","",'2. Artikeldata Utökad'!Q61))</f>
        <v/>
      </c>
      <c r="BM61" s="269" t="str">
        <f>TRIM(IF('APH Kategorichef'!R61="WEB","",'2. Artikeldata Utökad'!R61))</f>
        <v/>
      </c>
      <c r="BN61" s="269" t="str">
        <f>TRIM(IF('APH Kategorichef'!R61="WEB","",'2. Artikeldata Utökad'!S61))</f>
        <v/>
      </c>
      <c r="BO61" s="269" t="str">
        <f>IF('2. Artikeldata Utökad'!F61="","",'2. Artikeldata Utökad'!F61)</f>
        <v xml:space="preserve">  Välj…</v>
      </c>
      <c r="BP61" s="269" t="str">
        <f>TRIM(IF('2. Artikeldata Utökad'!E61="","",'2. Artikeldata Utökad'!E61))</f>
        <v/>
      </c>
      <c r="BQ61" s="269" t="str">
        <f>TRIM(IF('APH Kategorichef'!R61="WEB","",'2. Artikeldata Utökad'!T61))</f>
        <v/>
      </c>
      <c r="BR61" s="227">
        <v>1</v>
      </c>
      <c r="BS61" s="269" t="str">
        <f>TRIM(IF('APH Kategorichef'!R61="WEB","",'2. Artikeldata Utökad'!U61))</f>
        <v/>
      </c>
      <c r="BT61" s="223"/>
      <c r="BU61" s="223"/>
      <c r="BV61" s="269" t="str">
        <f>TRIM(IF('APH Kategorichef'!L61&lt;&gt;200,'APH Kategorichef'!D61,'2. Artikeldata Utökad'!J61))</f>
        <v/>
      </c>
      <c r="BW61" s="269" t="str">
        <f>TRIM('2. Artikeldata Utökad'!D61)</f>
        <v/>
      </c>
      <c r="BX61" s="415" t="str">
        <f>LEFT('2. Artikeldata Utökad'!I61,1)</f>
        <v xml:space="preserve"> </v>
      </c>
      <c r="BY61" s="415" t="str">
        <f>TRIM(LEFT('2. Artikeldata Utökad'!K61,2))</f>
        <v/>
      </c>
      <c r="BZ61" s="227" t="s">
        <v>189</v>
      </c>
      <c r="CA61" s="223"/>
      <c r="CB61" s="223"/>
      <c r="CC61" s="223"/>
      <c r="CD61" s="223"/>
      <c r="CE61" s="223"/>
    </row>
    <row r="62" spans="1:83" x14ac:dyDescent="0.25">
      <c r="A62" s="228">
        <v>58</v>
      </c>
      <c r="B62" s="228" t="str">
        <f>'APH Kategorichef'!H62</f>
        <v>Välj…</v>
      </c>
      <c r="C62" s="228" t="str">
        <f>'APH Kategorichef'!J62</f>
        <v>Välj…</v>
      </c>
      <c r="D62" s="227">
        <v>1</v>
      </c>
      <c r="E62" s="269" t="str">
        <f>TRIM('APH Kategorichef'!D62)</f>
        <v/>
      </c>
      <c r="F62" s="226" t="str">
        <f>TRIM('1. Artikeldata Grund'!E62)</f>
        <v/>
      </c>
      <c r="G62" s="276" t="s">
        <v>182</v>
      </c>
      <c r="H62" s="223"/>
      <c r="I62" s="223"/>
      <c r="J62" s="223"/>
      <c r="K62" s="223"/>
      <c r="L62" s="223"/>
      <c r="M62" s="2" cm="1">
        <f t="array" ref="M62">IF('APH Kategorichef'!R62&lt;&gt;"WEB",1,_xlfn.IFS('APH Kategorichef'!J62=Tabeller!$AH$4,'APH Kategorichef'!P62,'APH Kategorichef'!J62=Tabeller!$AH$5,106628))</f>
        <v>1</v>
      </c>
      <c r="N62" s="434" t="str" cm="1">
        <f t="array" ref="N62">TRIM(IFERROR(IF('APH Kategorichef'!L62=200,'2. Artikeldata Utökad'!J62,(_xlfn.IFS('APH Kategorichef'!J62=Tabeller!$AH$4,'4. Inköpsdata'!D62,AND('APH Kategorichef'!J62=Tabeller!$AH$5,'APH Kategorichef'!L62&lt;&gt;200),'APH Kategorichef'!D62,'APH Kategorichef'!L62=200,'2. Artikeldata Utökad'!J62))),""))</f>
        <v/>
      </c>
      <c r="O62" s="270" t="str">
        <f>'APH Kategorichef'!E62</f>
        <v/>
      </c>
      <c r="P62" s="269" t="str">
        <f>TRIM('APH Kategorichef'!Q62)</f>
        <v/>
      </c>
      <c r="Q62" s="223"/>
      <c r="R62" s="271" t="str" cm="1">
        <f t="array" ref="R62">IFERROR(_xlfn.IFS('4. Inköpsdata'!M62=25%,41,'4. Inköpsdata'!M62=12%,42,'4. Inköpsdata'!M62=6%,43,'4. Inköpsdata'!M62="Momsfritt",38),"")</f>
        <v/>
      </c>
      <c r="S62" s="227" t="str">
        <f>'APH Kategorichef'!R62</f>
        <v xml:space="preserve">  Välj…</v>
      </c>
      <c r="T62" s="380" t="str">
        <f>'APH Kategorichef'!E62</f>
        <v/>
      </c>
      <c r="U62" s="227"/>
      <c r="V62" s="223"/>
      <c r="W62" s="223"/>
      <c r="X62" s="223"/>
      <c r="Y62" s="223"/>
      <c r="Z62" s="227" t="str">
        <f>TRIM(IF('2. Artikeldata Utökad'!G62="","",_xlfn.CONCAT('2. Artikeldata Utökad'!G62," ","dagar")))</f>
        <v/>
      </c>
      <c r="AA62" s="227" t="str">
        <f>TRIM(IF('2. Artikeldata Utökad'!H62="","",_xlfn.CONCAT('2. Artikeldata Utökad'!H62," ","dagar")))</f>
        <v/>
      </c>
      <c r="AB62" s="223"/>
      <c r="AC62" s="223"/>
      <c r="AD62" s="223"/>
      <c r="AE62" s="227">
        <v>1</v>
      </c>
      <c r="AF62" s="223"/>
      <c r="AG62" s="269" t="str">
        <f>TRIM('APH Kategorichef'!S62)</f>
        <v/>
      </c>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72" t="s">
        <v>189</v>
      </c>
      <c r="BD62" s="272" t="str">
        <f>IF('1. Artikeldata Grund'!F62="Välj…","",LEFT('1. Artikeldata Grund'!F62,1))</f>
        <v xml:space="preserve"> </v>
      </c>
      <c r="BE62" s="223"/>
      <c r="BF62" s="223"/>
      <c r="BG62" s="223"/>
      <c r="BH62" s="223"/>
      <c r="BI62" s="223"/>
      <c r="BJ62" s="223"/>
      <c r="BK62" s="223"/>
      <c r="BL62" s="269" t="str">
        <f>TRIM(IF('APH Kategorichef'!R62="WEB","",'2. Artikeldata Utökad'!Q62))</f>
        <v/>
      </c>
      <c r="BM62" s="269" t="str">
        <f>TRIM(IF('APH Kategorichef'!R62="WEB","",'2. Artikeldata Utökad'!R62))</f>
        <v/>
      </c>
      <c r="BN62" s="269" t="str">
        <f>TRIM(IF('APH Kategorichef'!R62="WEB","",'2. Artikeldata Utökad'!S62))</f>
        <v/>
      </c>
      <c r="BO62" s="269" t="str">
        <f>IF('2. Artikeldata Utökad'!F62="","",'2. Artikeldata Utökad'!F62)</f>
        <v xml:space="preserve">  Välj…</v>
      </c>
      <c r="BP62" s="269" t="str">
        <f>TRIM(IF('2. Artikeldata Utökad'!E62="","",'2. Artikeldata Utökad'!E62))</f>
        <v/>
      </c>
      <c r="BQ62" s="269" t="str">
        <f>TRIM(IF('APH Kategorichef'!R62="WEB","",'2. Artikeldata Utökad'!T62))</f>
        <v/>
      </c>
      <c r="BR62" s="227">
        <v>1</v>
      </c>
      <c r="BS62" s="269" t="str">
        <f>TRIM(IF('APH Kategorichef'!R62="WEB","",'2. Artikeldata Utökad'!U62))</f>
        <v/>
      </c>
      <c r="BT62" s="223"/>
      <c r="BU62" s="223"/>
      <c r="BV62" s="269" t="str">
        <f>TRIM(IF('APH Kategorichef'!L62&lt;&gt;200,'APH Kategorichef'!D62,'2. Artikeldata Utökad'!J62))</f>
        <v/>
      </c>
      <c r="BW62" s="269" t="str">
        <f>TRIM('2. Artikeldata Utökad'!D62)</f>
        <v/>
      </c>
      <c r="BX62" s="415" t="str">
        <f>LEFT('2. Artikeldata Utökad'!I62,1)</f>
        <v xml:space="preserve"> </v>
      </c>
      <c r="BY62" s="415" t="str">
        <f>TRIM(LEFT('2. Artikeldata Utökad'!K62,2))</f>
        <v/>
      </c>
      <c r="BZ62" s="227" t="s">
        <v>189</v>
      </c>
      <c r="CA62" s="223"/>
      <c r="CB62" s="223"/>
      <c r="CC62" s="223"/>
      <c r="CD62" s="223"/>
      <c r="CE62" s="223"/>
    </row>
    <row r="63" spans="1:83" x14ac:dyDescent="0.25">
      <c r="A63" s="228">
        <v>59</v>
      </c>
      <c r="B63" s="228" t="str">
        <f>'APH Kategorichef'!H63</f>
        <v>Välj…</v>
      </c>
      <c r="C63" s="228" t="str">
        <f>'APH Kategorichef'!J63</f>
        <v>Välj…</v>
      </c>
      <c r="D63" s="227">
        <v>1</v>
      </c>
      <c r="E63" s="269" t="str">
        <f>TRIM('APH Kategorichef'!D63)</f>
        <v/>
      </c>
      <c r="F63" s="226" t="str">
        <f>TRIM('1. Artikeldata Grund'!E63)</f>
        <v/>
      </c>
      <c r="G63" s="276" t="s">
        <v>182</v>
      </c>
      <c r="H63" s="223"/>
      <c r="I63" s="223"/>
      <c r="J63" s="223"/>
      <c r="K63" s="223"/>
      <c r="L63" s="223"/>
      <c r="M63" s="2" cm="1">
        <f t="array" ref="M63">IF('APH Kategorichef'!R63&lt;&gt;"WEB",1,_xlfn.IFS('APH Kategorichef'!J63=Tabeller!$AH$4,'APH Kategorichef'!P63,'APH Kategorichef'!J63=Tabeller!$AH$5,106628))</f>
        <v>1</v>
      </c>
      <c r="N63" s="434" t="str" cm="1">
        <f t="array" ref="N63">TRIM(IFERROR(IF('APH Kategorichef'!L63=200,'2. Artikeldata Utökad'!J63,(_xlfn.IFS('APH Kategorichef'!J63=Tabeller!$AH$4,'4. Inköpsdata'!D63,AND('APH Kategorichef'!J63=Tabeller!$AH$5,'APH Kategorichef'!L63&lt;&gt;200),'APH Kategorichef'!D63,'APH Kategorichef'!L63=200,'2. Artikeldata Utökad'!J63))),""))</f>
        <v/>
      </c>
      <c r="O63" s="270" t="str">
        <f>'APH Kategorichef'!E63</f>
        <v/>
      </c>
      <c r="P63" s="269" t="str">
        <f>TRIM('APH Kategorichef'!Q63)</f>
        <v/>
      </c>
      <c r="Q63" s="223"/>
      <c r="R63" s="271" t="str" cm="1">
        <f t="array" ref="R63">IFERROR(_xlfn.IFS('4. Inköpsdata'!M63=25%,41,'4. Inköpsdata'!M63=12%,42,'4. Inköpsdata'!M63=6%,43,'4. Inköpsdata'!M63="Momsfritt",38),"")</f>
        <v/>
      </c>
      <c r="S63" s="227" t="str">
        <f>'APH Kategorichef'!R63</f>
        <v xml:space="preserve">  Välj…</v>
      </c>
      <c r="T63" s="380" t="str">
        <f>'APH Kategorichef'!E63</f>
        <v/>
      </c>
      <c r="U63" s="227"/>
      <c r="V63" s="223"/>
      <c r="W63" s="223"/>
      <c r="X63" s="223"/>
      <c r="Y63" s="223"/>
      <c r="Z63" s="227" t="str">
        <f>TRIM(IF('2. Artikeldata Utökad'!G63="","",_xlfn.CONCAT('2. Artikeldata Utökad'!G63," ","dagar")))</f>
        <v/>
      </c>
      <c r="AA63" s="227" t="str">
        <f>TRIM(IF('2. Artikeldata Utökad'!H63="","",_xlfn.CONCAT('2. Artikeldata Utökad'!H63," ","dagar")))</f>
        <v/>
      </c>
      <c r="AB63" s="223"/>
      <c r="AC63" s="223"/>
      <c r="AD63" s="223"/>
      <c r="AE63" s="227">
        <v>1</v>
      </c>
      <c r="AF63" s="223"/>
      <c r="AG63" s="269" t="str">
        <f>TRIM('APH Kategorichef'!S63)</f>
        <v/>
      </c>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72" t="s">
        <v>189</v>
      </c>
      <c r="BD63" s="272" t="str">
        <f>IF('1. Artikeldata Grund'!F63="Välj…","",LEFT('1. Artikeldata Grund'!F63,1))</f>
        <v xml:space="preserve"> </v>
      </c>
      <c r="BE63" s="223"/>
      <c r="BF63" s="223"/>
      <c r="BG63" s="223"/>
      <c r="BH63" s="223"/>
      <c r="BI63" s="223"/>
      <c r="BJ63" s="223"/>
      <c r="BK63" s="223"/>
      <c r="BL63" s="269" t="str">
        <f>TRIM(IF('APH Kategorichef'!R63="WEB","",'2. Artikeldata Utökad'!Q63))</f>
        <v/>
      </c>
      <c r="BM63" s="269" t="str">
        <f>TRIM(IF('APH Kategorichef'!R63="WEB","",'2. Artikeldata Utökad'!R63))</f>
        <v/>
      </c>
      <c r="BN63" s="269" t="str">
        <f>TRIM(IF('APH Kategorichef'!R63="WEB","",'2. Artikeldata Utökad'!S63))</f>
        <v/>
      </c>
      <c r="BO63" s="269" t="str">
        <f>IF('2. Artikeldata Utökad'!F63="","",'2. Artikeldata Utökad'!F63)</f>
        <v xml:space="preserve">  Välj…</v>
      </c>
      <c r="BP63" s="269" t="str">
        <f>TRIM(IF('2. Artikeldata Utökad'!E63="","",'2. Artikeldata Utökad'!E63))</f>
        <v/>
      </c>
      <c r="BQ63" s="269" t="str">
        <f>TRIM(IF('APH Kategorichef'!R63="WEB","",'2. Artikeldata Utökad'!T63))</f>
        <v/>
      </c>
      <c r="BR63" s="227">
        <v>1</v>
      </c>
      <c r="BS63" s="269" t="str">
        <f>TRIM(IF('APH Kategorichef'!R63="WEB","",'2. Artikeldata Utökad'!U63))</f>
        <v/>
      </c>
      <c r="BT63" s="223"/>
      <c r="BU63" s="223"/>
      <c r="BV63" s="269" t="str">
        <f>TRIM(IF('APH Kategorichef'!L63&lt;&gt;200,'APH Kategorichef'!D63,'2. Artikeldata Utökad'!J63))</f>
        <v/>
      </c>
      <c r="BW63" s="269" t="str">
        <f>TRIM('2. Artikeldata Utökad'!D63)</f>
        <v/>
      </c>
      <c r="BX63" s="415" t="str">
        <f>LEFT('2. Artikeldata Utökad'!I63,1)</f>
        <v xml:space="preserve"> </v>
      </c>
      <c r="BY63" s="415" t="str">
        <f>TRIM(LEFT('2. Artikeldata Utökad'!K63,2))</f>
        <v/>
      </c>
      <c r="BZ63" s="227" t="s">
        <v>189</v>
      </c>
      <c r="CA63" s="223"/>
      <c r="CB63" s="223"/>
      <c r="CC63" s="223"/>
      <c r="CD63" s="223"/>
      <c r="CE63" s="223"/>
    </row>
    <row r="64" spans="1:83" x14ac:dyDescent="0.25">
      <c r="A64" s="228">
        <v>60</v>
      </c>
      <c r="B64" s="228" t="str">
        <f>'APH Kategorichef'!H64</f>
        <v>Välj…</v>
      </c>
      <c r="C64" s="228" t="str">
        <f>'APH Kategorichef'!J64</f>
        <v>Välj…</v>
      </c>
      <c r="D64" s="227">
        <v>1</v>
      </c>
      <c r="E64" s="269" t="str">
        <f>TRIM('APH Kategorichef'!D64)</f>
        <v/>
      </c>
      <c r="F64" s="226" t="str">
        <f>TRIM('1. Artikeldata Grund'!E64)</f>
        <v/>
      </c>
      <c r="G64" s="276" t="s">
        <v>182</v>
      </c>
      <c r="H64" s="223"/>
      <c r="I64" s="223"/>
      <c r="J64" s="223"/>
      <c r="K64" s="223"/>
      <c r="L64" s="223"/>
      <c r="M64" s="2" cm="1">
        <f t="array" ref="M64">IF('APH Kategorichef'!R64&lt;&gt;"WEB",1,_xlfn.IFS('APH Kategorichef'!J64=Tabeller!$AH$4,'APH Kategorichef'!P64,'APH Kategorichef'!J64=Tabeller!$AH$5,106628))</f>
        <v>1</v>
      </c>
      <c r="N64" s="434" t="str" cm="1">
        <f t="array" ref="N64">TRIM(IFERROR(IF('APH Kategorichef'!L64=200,'2. Artikeldata Utökad'!J64,(_xlfn.IFS('APH Kategorichef'!J64=Tabeller!$AH$4,'4. Inköpsdata'!D64,AND('APH Kategorichef'!J64=Tabeller!$AH$5,'APH Kategorichef'!L64&lt;&gt;200),'APH Kategorichef'!D64,'APH Kategorichef'!L64=200,'2. Artikeldata Utökad'!J64))),""))</f>
        <v/>
      </c>
      <c r="O64" s="270" t="str">
        <f>'APH Kategorichef'!E64</f>
        <v/>
      </c>
      <c r="P64" s="269" t="str">
        <f>TRIM('APH Kategorichef'!Q64)</f>
        <v/>
      </c>
      <c r="Q64" s="223"/>
      <c r="R64" s="271" t="str" cm="1">
        <f t="array" ref="R64">IFERROR(_xlfn.IFS('4. Inköpsdata'!M64=25%,41,'4. Inköpsdata'!M64=12%,42,'4. Inköpsdata'!M64=6%,43,'4. Inköpsdata'!M64="Momsfritt",38),"")</f>
        <v/>
      </c>
      <c r="S64" s="227" t="str">
        <f>'APH Kategorichef'!R64</f>
        <v xml:space="preserve">  Välj…</v>
      </c>
      <c r="T64" s="380" t="str">
        <f>'APH Kategorichef'!E64</f>
        <v/>
      </c>
      <c r="U64" s="227"/>
      <c r="V64" s="223"/>
      <c r="W64" s="223"/>
      <c r="X64" s="223"/>
      <c r="Y64" s="223"/>
      <c r="Z64" s="227" t="str">
        <f>TRIM(IF('2. Artikeldata Utökad'!G64="","",_xlfn.CONCAT('2. Artikeldata Utökad'!G64," ","dagar")))</f>
        <v/>
      </c>
      <c r="AA64" s="227" t="str">
        <f>TRIM(IF('2. Artikeldata Utökad'!H64="","",_xlfn.CONCAT('2. Artikeldata Utökad'!H64," ","dagar")))</f>
        <v/>
      </c>
      <c r="AB64" s="223"/>
      <c r="AC64" s="223"/>
      <c r="AD64" s="223"/>
      <c r="AE64" s="227">
        <v>1</v>
      </c>
      <c r="AF64" s="223"/>
      <c r="AG64" s="269" t="str">
        <f>TRIM('APH Kategorichef'!S64)</f>
        <v/>
      </c>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72" t="s">
        <v>189</v>
      </c>
      <c r="BD64" s="272" t="str">
        <f>IF('1. Artikeldata Grund'!F64="Välj…","",LEFT('1. Artikeldata Grund'!F64,1))</f>
        <v xml:space="preserve"> </v>
      </c>
      <c r="BE64" s="223"/>
      <c r="BF64" s="223"/>
      <c r="BG64" s="223"/>
      <c r="BH64" s="223"/>
      <c r="BI64" s="223"/>
      <c r="BJ64" s="223"/>
      <c r="BK64" s="223"/>
      <c r="BL64" s="269" t="str">
        <f>TRIM(IF('APH Kategorichef'!R64="WEB","",'2. Artikeldata Utökad'!Q64))</f>
        <v/>
      </c>
      <c r="BM64" s="269" t="str">
        <f>TRIM(IF('APH Kategorichef'!R64="WEB","",'2. Artikeldata Utökad'!R64))</f>
        <v/>
      </c>
      <c r="BN64" s="269" t="str">
        <f>TRIM(IF('APH Kategorichef'!R64="WEB","",'2. Artikeldata Utökad'!S64))</f>
        <v/>
      </c>
      <c r="BO64" s="269" t="str">
        <f>IF('2. Artikeldata Utökad'!F64="","",'2. Artikeldata Utökad'!F64)</f>
        <v xml:space="preserve">  Välj…</v>
      </c>
      <c r="BP64" s="269" t="str">
        <f>TRIM(IF('2. Artikeldata Utökad'!E64="","",'2. Artikeldata Utökad'!E64))</f>
        <v/>
      </c>
      <c r="BQ64" s="269" t="str">
        <f>TRIM(IF('APH Kategorichef'!R64="WEB","",'2. Artikeldata Utökad'!T64))</f>
        <v/>
      </c>
      <c r="BR64" s="227">
        <v>1</v>
      </c>
      <c r="BS64" s="269" t="str">
        <f>TRIM(IF('APH Kategorichef'!R64="WEB","",'2. Artikeldata Utökad'!U64))</f>
        <v/>
      </c>
      <c r="BT64" s="223"/>
      <c r="BU64" s="223"/>
      <c r="BV64" s="269" t="str">
        <f>TRIM(IF('APH Kategorichef'!L64&lt;&gt;200,'APH Kategorichef'!D64,'2. Artikeldata Utökad'!J64))</f>
        <v/>
      </c>
      <c r="BW64" s="269" t="str">
        <f>TRIM('2. Artikeldata Utökad'!D64)</f>
        <v/>
      </c>
      <c r="BX64" s="415" t="str">
        <f>LEFT('2. Artikeldata Utökad'!I64,1)</f>
        <v xml:space="preserve"> </v>
      </c>
      <c r="BY64" s="415" t="str">
        <f>TRIM(LEFT('2. Artikeldata Utökad'!K64,2))</f>
        <v/>
      </c>
      <c r="BZ64" s="227" t="s">
        <v>189</v>
      </c>
      <c r="CA64" s="223"/>
      <c r="CB64" s="223"/>
      <c r="CC64" s="223"/>
      <c r="CD64" s="223"/>
      <c r="CE64" s="223"/>
    </row>
    <row r="65" spans="1:83" x14ac:dyDescent="0.25">
      <c r="A65" s="225">
        <v>61</v>
      </c>
      <c r="B65" s="228" t="str">
        <f>'APH Kategorichef'!H65</f>
        <v>Välj…</v>
      </c>
      <c r="C65" s="228" t="str">
        <f>'APH Kategorichef'!J65</f>
        <v>Välj…</v>
      </c>
      <c r="D65" s="227">
        <v>1</v>
      </c>
      <c r="E65" s="269" t="str">
        <f>TRIM('APH Kategorichef'!D65)</f>
        <v/>
      </c>
      <c r="F65" s="226" t="str">
        <f>TRIM('1. Artikeldata Grund'!E65)</f>
        <v/>
      </c>
      <c r="G65" s="276" t="s">
        <v>182</v>
      </c>
      <c r="H65" s="223"/>
      <c r="I65" s="223"/>
      <c r="J65" s="223"/>
      <c r="K65" s="223"/>
      <c r="L65" s="223"/>
      <c r="M65" s="2" cm="1">
        <f t="array" ref="M65">IF('APH Kategorichef'!R65&lt;&gt;"WEB",1,_xlfn.IFS('APH Kategorichef'!J65=Tabeller!$AH$4,'APH Kategorichef'!P65,'APH Kategorichef'!J65=Tabeller!$AH$5,106628))</f>
        <v>1</v>
      </c>
      <c r="N65" s="434" t="str" cm="1">
        <f t="array" ref="N65">TRIM(IFERROR(IF('APH Kategorichef'!L65=200,'2. Artikeldata Utökad'!J65,(_xlfn.IFS('APH Kategorichef'!J65=Tabeller!$AH$4,'4. Inköpsdata'!D65,AND('APH Kategorichef'!J65=Tabeller!$AH$5,'APH Kategorichef'!L65&lt;&gt;200),'APH Kategorichef'!D65,'APH Kategorichef'!L65=200,'2. Artikeldata Utökad'!J65))),""))</f>
        <v/>
      </c>
      <c r="O65" s="270" t="str">
        <f>'APH Kategorichef'!E65</f>
        <v/>
      </c>
      <c r="P65" s="269" t="str">
        <f>TRIM('APH Kategorichef'!Q65)</f>
        <v/>
      </c>
      <c r="Q65" s="223"/>
      <c r="R65" s="271" t="str" cm="1">
        <f t="array" ref="R65">IFERROR(_xlfn.IFS('4. Inköpsdata'!M65=25%,41,'4. Inköpsdata'!M65=12%,42,'4. Inköpsdata'!M65=6%,43,'4. Inköpsdata'!M65="Momsfritt",38),"")</f>
        <v/>
      </c>
      <c r="S65" s="227" t="str">
        <f>'APH Kategorichef'!R65</f>
        <v xml:space="preserve">  Välj…</v>
      </c>
      <c r="T65" s="380" t="str">
        <f>'APH Kategorichef'!E65</f>
        <v/>
      </c>
      <c r="U65" s="227"/>
      <c r="V65" s="223"/>
      <c r="W65" s="223"/>
      <c r="X65" s="223"/>
      <c r="Y65" s="223"/>
      <c r="Z65" s="227" t="str">
        <f>TRIM(IF('2. Artikeldata Utökad'!G65="","",_xlfn.CONCAT('2. Artikeldata Utökad'!G65," ","dagar")))</f>
        <v/>
      </c>
      <c r="AA65" s="227" t="str">
        <f>TRIM(IF('2. Artikeldata Utökad'!H65="","",_xlfn.CONCAT('2. Artikeldata Utökad'!H65," ","dagar")))</f>
        <v/>
      </c>
      <c r="AB65" s="223"/>
      <c r="AC65" s="223"/>
      <c r="AD65" s="223"/>
      <c r="AE65" s="227">
        <v>1</v>
      </c>
      <c r="AF65" s="223"/>
      <c r="AG65" s="269" t="str">
        <f>TRIM('APH Kategorichef'!S65)</f>
        <v/>
      </c>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72" t="s">
        <v>189</v>
      </c>
      <c r="BD65" s="272" t="str">
        <f>IF('1. Artikeldata Grund'!F65="Välj…","",LEFT('1. Artikeldata Grund'!F65,1))</f>
        <v xml:space="preserve"> </v>
      </c>
      <c r="BE65" s="223"/>
      <c r="BF65" s="223"/>
      <c r="BG65" s="223"/>
      <c r="BH65" s="223"/>
      <c r="BI65" s="223"/>
      <c r="BJ65" s="223"/>
      <c r="BK65" s="223"/>
      <c r="BL65" s="269" t="str">
        <f>TRIM(IF('APH Kategorichef'!R65="WEB","",'2. Artikeldata Utökad'!Q65))</f>
        <v/>
      </c>
      <c r="BM65" s="269" t="str">
        <f>TRIM(IF('APH Kategorichef'!R65="WEB","",'2. Artikeldata Utökad'!R65))</f>
        <v/>
      </c>
      <c r="BN65" s="269" t="str">
        <f>TRIM(IF('APH Kategorichef'!R65="WEB","",'2. Artikeldata Utökad'!S65))</f>
        <v/>
      </c>
      <c r="BO65" s="269" t="str">
        <f>IF('2. Artikeldata Utökad'!F65="","",'2. Artikeldata Utökad'!F65)</f>
        <v xml:space="preserve">  Välj…</v>
      </c>
      <c r="BP65" s="269" t="str">
        <f>TRIM(IF('2. Artikeldata Utökad'!E65="","",'2. Artikeldata Utökad'!E65))</f>
        <v/>
      </c>
      <c r="BQ65" s="269" t="str">
        <f>TRIM(IF('APH Kategorichef'!R65="WEB","",'2. Artikeldata Utökad'!T65))</f>
        <v/>
      </c>
      <c r="BR65" s="227">
        <v>1</v>
      </c>
      <c r="BS65" s="269" t="str">
        <f>TRIM(IF('APH Kategorichef'!R65="WEB","",'2. Artikeldata Utökad'!U65))</f>
        <v/>
      </c>
      <c r="BT65" s="223"/>
      <c r="BU65" s="223"/>
      <c r="BV65" s="269" t="str">
        <f>TRIM(IF('APH Kategorichef'!L65&lt;&gt;200,'APH Kategorichef'!D65,'2. Artikeldata Utökad'!J65))</f>
        <v/>
      </c>
      <c r="BW65" s="269" t="str">
        <f>TRIM('2. Artikeldata Utökad'!D65)</f>
        <v/>
      </c>
      <c r="BX65" s="415" t="str">
        <f>LEFT('2. Artikeldata Utökad'!I65,1)</f>
        <v xml:space="preserve"> </v>
      </c>
      <c r="BY65" s="415" t="str">
        <f>TRIM(LEFT('2. Artikeldata Utökad'!K65,2))</f>
        <v/>
      </c>
      <c r="BZ65" s="227" t="s">
        <v>189</v>
      </c>
      <c r="CA65" s="223"/>
      <c r="CB65" s="223"/>
      <c r="CC65" s="223"/>
      <c r="CD65" s="223"/>
      <c r="CE65" s="223"/>
    </row>
    <row r="66" spans="1:83" x14ac:dyDescent="0.25">
      <c r="A66" s="228">
        <v>62</v>
      </c>
      <c r="B66" s="228" t="str">
        <f>'APH Kategorichef'!H66</f>
        <v>Välj…</v>
      </c>
      <c r="C66" s="228" t="str">
        <f>'APH Kategorichef'!J66</f>
        <v>Välj…</v>
      </c>
      <c r="D66" s="227">
        <v>1</v>
      </c>
      <c r="E66" s="269" t="str">
        <f>TRIM('APH Kategorichef'!D66)</f>
        <v/>
      </c>
      <c r="F66" s="226" t="str">
        <f>TRIM('1. Artikeldata Grund'!E66)</f>
        <v/>
      </c>
      <c r="G66" s="276" t="s">
        <v>182</v>
      </c>
      <c r="H66" s="223"/>
      <c r="I66" s="223"/>
      <c r="J66" s="223"/>
      <c r="K66" s="223"/>
      <c r="L66" s="223"/>
      <c r="M66" s="2" cm="1">
        <f t="array" ref="M66">IF('APH Kategorichef'!R66&lt;&gt;"WEB",1,_xlfn.IFS('APH Kategorichef'!J66=Tabeller!$AH$4,'APH Kategorichef'!P66,'APH Kategorichef'!J66=Tabeller!$AH$5,106628))</f>
        <v>1</v>
      </c>
      <c r="N66" s="434" t="str" cm="1">
        <f t="array" ref="N66">TRIM(IFERROR(IF('APH Kategorichef'!L66=200,'2. Artikeldata Utökad'!J66,(_xlfn.IFS('APH Kategorichef'!J66=Tabeller!$AH$4,'4. Inköpsdata'!D66,AND('APH Kategorichef'!J66=Tabeller!$AH$5,'APH Kategorichef'!L66&lt;&gt;200),'APH Kategorichef'!D66,'APH Kategorichef'!L66=200,'2. Artikeldata Utökad'!J66))),""))</f>
        <v/>
      </c>
      <c r="O66" s="270" t="str">
        <f>'APH Kategorichef'!E66</f>
        <v/>
      </c>
      <c r="P66" s="269" t="str">
        <f>TRIM('APH Kategorichef'!Q66)</f>
        <v/>
      </c>
      <c r="Q66" s="223"/>
      <c r="R66" s="271" t="str" cm="1">
        <f t="array" ref="R66">IFERROR(_xlfn.IFS('4. Inköpsdata'!M66=25%,41,'4. Inköpsdata'!M66=12%,42,'4. Inköpsdata'!M66=6%,43,'4. Inköpsdata'!M66="Momsfritt",38),"")</f>
        <v/>
      </c>
      <c r="S66" s="227" t="str">
        <f>'APH Kategorichef'!R66</f>
        <v xml:space="preserve">  Välj…</v>
      </c>
      <c r="T66" s="380" t="str">
        <f>'APH Kategorichef'!E66</f>
        <v/>
      </c>
      <c r="U66" s="227"/>
      <c r="V66" s="223"/>
      <c r="W66" s="223"/>
      <c r="X66" s="223"/>
      <c r="Y66" s="223"/>
      <c r="Z66" s="227" t="str">
        <f>TRIM(IF('2. Artikeldata Utökad'!G66="","",_xlfn.CONCAT('2. Artikeldata Utökad'!G66," ","dagar")))</f>
        <v/>
      </c>
      <c r="AA66" s="227" t="str">
        <f>TRIM(IF('2. Artikeldata Utökad'!H66="","",_xlfn.CONCAT('2. Artikeldata Utökad'!H66," ","dagar")))</f>
        <v/>
      </c>
      <c r="AB66" s="223"/>
      <c r="AC66" s="223"/>
      <c r="AD66" s="223"/>
      <c r="AE66" s="227">
        <v>1</v>
      </c>
      <c r="AF66" s="223"/>
      <c r="AG66" s="269" t="str">
        <f>TRIM('APH Kategorichef'!S66)</f>
        <v/>
      </c>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72" t="s">
        <v>189</v>
      </c>
      <c r="BD66" s="272" t="str">
        <f>IF('1. Artikeldata Grund'!F66="Välj…","",LEFT('1. Artikeldata Grund'!F66,1))</f>
        <v xml:space="preserve"> </v>
      </c>
      <c r="BE66" s="223"/>
      <c r="BF66" s="223"/>
      <c r="BG66" s="223"/>
      <c r="BH66" s="223"/>
      <c r="BI66" s="223"/>
      <c r="BJ66" s="223"/>
      <c r="BK66" s="223"/>
      <c r="BL66" s="269" t="str">
        <f>TRIM(IF('APH Kategorichef'!R66="WEB","",'2. Artikeldata Utökad'!Q66))</f>
        <v/>
      </c>
      <c r="BM66" s="269" t="str">
        <f>TRIM(IF('APH Kategorichef'!R66="WEB","",'2. Artikeldata Utökad'!R66))</f>
        <v/>
      </c>
      <c r="BN66" s="269" t="str">
        <f>TRIM(IF('APH Kategorichef'!R66="WEB","",'2. Artikeldata Utökad'!S66))</f>
        <v/>
      </c>
      <c r="BO66" s="269" t="str">
        <f>IF('2. Artikeldata Utökad'!F66="","",'2. Artikeldata Utökad'!F66)</f>
        <v xml:space="preserve">  Välj…</v>
      </c>
      <c r="BP66" s="269" t="str">
        <f>TRIM(IF('2. Artikeldata Utökad'!E66="","",'2. Artikeldata Utökad'!E66))</f>
        <v/>
      </c>
      <c r="BQ66" s="269" t="str">
        <f>TRIM(IF('APH Kategorichef'!R66="WEB","",'2. Artikeldata Utökad'!T66))</f>
        <v/>
      </c>
      <c r="BR66" s="227">
        <v>1</v>
      </c>
      <c r="BS66" s="269" t="str">
        <f>TRIM(IF('APH Kategorichef'!R66="WEB","",'2. Artikeldata Utökad'!U66))</f>
        <v/>
      </c>
      <c r="BT66" s="223"/>
      <c r="BU66" s="223"/>
      <c r="BV66" s="269" t="str">
        <f>TRIM(IF('APH Kategorichef'!L66&lt;&gt;200,'APH Kategorichef'!D66,'2. Artikeldata Utökad'!J66))</f>
        <v/>
      </c>
      <c r="BW66" s="269" t="str">
        <f>TRIM('2. Artikeldata Utökad'!D66)</f>
        <v/>
      </c>
      <c r="BX66" s="415" t="str">
        <f>LEFT('2. Artikeldata Utökad'!I66,1)</f>
        <v xml:space="preserve"> </v>
      </c>
      <c r="BY66" s="415" t="str">
        <f>TRIM(LEFT('2. Artikeldata Utökad'!K66,2))</f>
        <v/>
      </c>
      <c r="BZ66" s="227" t="s">
        <v>189</v>
      </c>
      <c r="CA66" s="223"/>
      <c r="CB66" s="223"/>
      <c r="CC66" s="223"/>
      <c r="CD66" s="223"/>
      <c r="CE66" s="223"/>
    </row>
    <row r="67" spans="1:83" x14ac:dyDescent="0.25">
      <c r="A67" s="228">
        <v>63</v>
      </c>
      <c r="B67" s="228" t="str">
        <f>'APH Kategorichef'!H67</f>
        <v>Välj…</v>
      </c>
      <c r="C67" s="228" t="str">
        <f>'APH Kategorichef'!J67</f>
        <v>Välj…</v>
      </c>
      <c r="D67" s="227">
        <v>1</v>
      </c>
      <c r="E67" s="269" t="str">
        <f>TRIM('APH Kategorichef'!D67)</f>
        <v/>
      </c>
      <c r="F67" s="226" t="str">
        <f>TRIM('1. Artikeldata Grund'!E67)</f>
        <v/>
      </c>
      <c r="G67" s="276" t="s">
        <v>182</v>
      </c>
      <c r="H67" s="223"/>
      <c r="I67" s="223"/>
      <c r="J67" s="223"/>
      <c r="K67" s="223"/>
      <c r="L67" s="223"/>
      <c r="M67" s="2" cm="1">
        <f t="array" ref="M67">IF('APH Kategorichef'!R67&lt;&gt;"WEB",1,_xlfn.IFS('APH Kategorichef'!J67=Tabeller!$AH$4,'APH Kategorichef'!P67,'APH Kategorichef'!J67=Tabeller!$AH$5,106628))</f>
        <v>1</v>
      </c>
      <c r="N67" s="434" t="str" cm="1">
        <f t="array" ref="N67">TRIM(IFERROR(IF('APH Kategorichef'!L67=200,'2. Artikeldata Utökad'!J67,(_xlfn.IFS('APH Kategorichef'!J67=Tabeller!$AH$4,'4. Inköpsdata'!D67,AND('APH Kategorichef'!J67=Tabeller!$AH$5,'APH Kategorichef'!L67&lt;&gt;200),'APH Kategorichef'!D67,'APH Kategorichef'!L67=200,'2. Artikeldata Utökad'!J67))),""))</f>
        <v/>
      </c>
      <c r="O67" s="270" t="str">
        <f>'APH Kategorichef'!E67</f>
        <v/>
      </c>
      <c r="P67" s="269" t="str">
        <f>TRIM('APH Kategorichef'!Q67)</f>
        <v/>
      </c>
      <c r="Q67" s="223"/>
      <c r="R67" s="271" t="str" cm="1">
        <f t="array" ref="R67">IFERROR(_xlfn.IFS('4. Inköpsdata'!M67=25%,41,'4. Inköpsdata'!M67=12%,42,'4. Inköpsdata'!M67=6%,43,'4. Inköpsdata'!M67="Momsfritt",38),"")</f>
        <v/>
      </c>
      <c r="S67" s="227" t="str">
        <f>'APH Kategorichef'!R67</f>
        <v xml:space="preserve">  Välj…</v>
      </c>
      <c r="T67" s="380" t="str">
        <f>'APH Kategorichef'!E67</f>
        <v/>
      </c>
      <c r="U67" s="227"/>
      <c r="V67" s="223"/>
      <c r="W67" s="223"/>
      <c r="X67" s="223"/>
      <c r="Y67" s="223"/>
      <c r="Z67" s="227" t="str">
        <f>TRIM(IF('2. Artikeldata Utökad'!G67="","",_xlfn.CONCAT('2. Artikeldata Utökad'!G67," ","dagar")))</f>
        <v/>
      </c>
      <c r="AA67" s="227" t="str">
        <f>TRIM(IF('2. Artikeldata Utökad'!H67="","",_xlfn.CONCAT('2. Artikeldata Utökad'!H67," ","dagar")))</f>
        <v/>
      </c>
      <c r="AB67" s="223"/>
      <c r="AC67" s="223"/>
      <c r="AD67" s="223"/>
      <c r="AE67" s="227">
        <v>1</v>
      </c>
      <c r="AF67" s="223"/>
      <c r="AG67" s="269" t="str">
        <f>TRIM('APH Kategorichef'!S67)</f>
        <v/>
      </c>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72" t="s">
        <v>189</v>
      </c>
      <c r="BD67" s="272" t="str">
        <f>IF('1. Artikeldata Grund'!F67="Välj…","",LEFT('1. Artikeldata Grund'!F67,1))</f>
        <v xml:space="preserve"> </v>
      </c>
      <c r="BE67" s="223"/>
      <c r="BF67" s="223"/>
      <c r="BG67" s="223"/>
      <c r="BH67" s="223"/>
      <c r="BI67" s="223"/>
      <c r="BJ67" s="223"/>
      <c r="BK67" s="223"/>
      <c r="BL67" s="269" t="str">
        <f>TRIM(IF('APH Kategorichef'!R67="WEB","",'2. Artikeldata Utökad'!Q67))</f>
        <v/>
      </c>
      <c r="BM67" s="269" t="str">
        <f>TRIM(IF('APH Kategorichef'!R67="WEB","",'2. Artikeldata Utökad'!R67))</f>
        <v/>
      </c>
      <c r="BN67" s="269" t="str">
        <f>TRIM(IF('APH Kategorichef'!R67="WEB","",'2. Artikeldata Utökad'!S67))</f>
        <v/>
      </c>
      <c r="BO67" s="269" t="str">
        <f>IF('2. Artikeldata Utökad'!F67="","",'2. Artikeldata Utökad'!F67)</f>
        <v xml:space="preserve">  Välj…</v>
      </c>
      <c r="BP67" s="269" t="str">
        <f>TRIM(IF('2. Artikeldata Utökad'!E67="","",'2. Artikeldata Utökad'!E67))</f>
        <v/>
      </c>
      <c r="BQ67" s="269" t="str">
        <f>TRIM(IF('APH Kategorichef'!R67="WEB","",'2. Artikeldata Utökad'!T67))</f>
        <v/>
      </c>
      <c r="BR67" s="227">
        <v>1</v>
      </c>
      <c r="BS67" s="269" t="str">
        <f>TRIM(IF('APH Kategorichef'!R67="WEB","",'2. Artikeldata Utökad'!U67))</f>
        <v/>
      </c>
      <c r="BT67" s="223"/>
      <c r="BU67" s="223"/>
      <c r="BV67" s="269" t="str">
        <f>TRIM(IF('APH Kategorichef'!L67&lt;&gt;200,'APH Kategorichef'!D67,'2. Artikeldata Utökad'!J67))</f>
        <v/>
      </c>
      <c r="BW67" s="269" t="str">
        <f>TRIM('2. Artikeldata Utökad'!D67)</f>
        <v/>
      </c>
      <c r="BX67" s="415" t="str">
        <f>LEFT('2. Artikeldata Utökad'!I67,1)</f>
        <v xml:space="preserve"> </v>
      </c>
      <c r="BY67" s="415" t="str">
        <f>TRIM(LEFT('2. Artikeldata Utökad'!K67,2))</f>
        <v/>
      </c>
      <c r="BZ67" s="227" t="s">
        <v>189</v>
      </c>
      <c r="CA67" s="223"/>
      <c r="CB67" s="223"/>
      <c r="CC67" s="223"/>
      <c r="CD67" s="223"/>
      <c r="CE67" s="223"/>
    </row>
    <row r="68" spans="1:83" x14ac:dyDescent="0.25">
      <c r="A68" s="228">
        <v>64</v>
      </c>
      <c r="B68" s="228" t="str">
        <f>'APH Kategorichef'!H68</f>
        <v>Välj…</v>
      </c>
      <c r="C68" s="228" t="str">
        <f>'APH Kategorichef'!J68</f>
        <v>Välj…</v>
      </c>
      <c r="D68" s="227">
        <v>1</v>
      </c>
      <c r="E68" s="269" t="str">
        <f>TRIM('APH Kategorichef'!D68)</f>
        <v/>
      </c>
      <c r="F68" s="226" t="str">
        <f>TRIM('1. Artikeldata Grund'!E68)</f>
        <v/>
      </c>
      <c r="G68" s="276" t="s">
        <v>182</v>
      </c>
      <c r="H68" s="223"/>
      <c r="I68" s="223"/>
      <c r="J68" s="223"/>
      <c r="K68" s="223"/>
      <c r="L68" s="223"/>
      <c r="M68" s="2" cm="1">
        <f t="array" ref="M68">IF('APH Kategorichef'!R68&lt;&gt;"WEB",1,_xlfn.IFS('APH Kategorichef'!J68=Tabeller!$AH$4,'APH Kategorichef'!P68,'APH Kategorichef'!J68=Tabeller!$AH$5,106628))</f>
        <v>1</v>
      </c>
      <c r="N68" s="434" t="str" cm="1">
        <f t="array" ref="N68">TRIM(IFERROR(IF('APH Kategorichef'!L68=200,'2. Artikeldata Utökad'!J68,(_xlfn.IFS('APH Kategorichef'!J68=Tabeller!$AH$4,'4. Inköpsdata'!D68,AND('APH Kategorichef'!J68=Tabeller!$AH$5,'APH Kategorichef'!L68&lt;&gt;200),'APH Kategorichef'!D68,'APH Kategorichef'!L68=200,'2. Artikeldata Utökad'!J68))),""))</f>
        <v/>
      </c>
      <c r="O68" s="270" t="str">
        <f>'APH Kategorichef'!E68</f>
        <v/>
      </c>
      <c r="P68" s="269" t="str">
        <f>TRIM('APH Kategorichef'!Q68)</f>
        <v/>
      </c>
      <c r="Q68" s="223"/>
      <c r="R68" s="271" t="str" cm="1">
        <f t="array" ref="R68">IFERROR(_xlfn.IFS('4. Inköpsdata'!M68=25%,41,'4. Inköpsdata'!M68=12%,42,'4. Inköpsdata'!M68=6%,43,'4. Inköpsdata'!M68="Momsfritt",38),"")</f>
        <v/>
      </c>
      <c r="S68" s="227" t="str">
        <f>'APH Kategorichef'!R68</f>
        <v xml:space="preserve">  Välj…</v>
      </c>
      <c r="T68" s="380" t="str">
        <f>'APH Kategorichef'!E68</f>
        <v/>
      </c>
      <c r="U68" s="227"/>
      <c r="V68" s="223"/>
      <c r="W68" s="223"/>
      <c r="X68" s="223"/>
      <c r="Y68" s="223"/>
      <c r="Z68" s="227" t="str">
        <f>TRIM(IF('2. Artikeldata Utökad'!G68="","",_xlfn.CONCAT('2. Artikeldata Utökad'!G68," ","dagar")))</f>
        <v/>
      </c>
      <c r="AA68" s="227" t="str">
        <f>TRIM(IF('2. Artikeldata Utökad'!H68="","",_xlfn.CONCAT('2. Artikeldata Utökad'!H68," ","dagar")))</f>
        <v/>
      </c>
      <c r="AB68" s="223"/>
      <c r="AC68" s="223"/>
      <c r="AD68" s="223"/>
      <c r="AE68" s="227">
        <v>1</v>
      </c>
      <c r="AF68" s="223"/>
      <c r="AG68" s="269" t="str">
        <f>TRIM('APH Kategorichef'!S68)</f>
        <v/>
      </c>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72" t="s">
        <v>189</v>
      </c>
      <c r="BD68" s="272" t="str">
        <f>IF('1. Artikeldata Grund'!F68="Välj…","",LEFT('1. Artikeldata Grund'!F68,1))</f>
        <v xml:space="preserve"> </v>
      </c>
      <c r="BE68" s="223"/>
      <c r="BF68" s="223"/>
      <c r="BG68" s="223"/>
      <c r="BH68" s="223"/>
      <c r="BI68" s="223"/>
      <c r="BJ68" s="223"/>
      <c r="BK68" s="223"/>
      <c r="BL68" s="269" t="str">
        <f>TRIM(IF('APH Kategorichef'!R68="WEB","",'2. Artikeldata Utökad'!Q68))</f>
        <v/>
      </c>
      <c r="BM68" s="269" t="str">
        <f>TRIM(IF('APH Kategorichef'!R68="WEB","",'2. Artikeldata Utökad'!R68))</f>
        <v/>
      </c>
      <c r="BN68" s="269" t="str">
        <f>TRIM(IF('APH Kategorichef'!R68="WEB","",'2. Artikeldata Utökad'!S68))</f>
        <v/>
      </c>
      <c r="BO68" s="269" t="str">
        <f>IF('2. Artikeldata Utökad'!F68="","",'2. Artikeldata Utökad'!F68)</f>
        <v xml:space="preserve">  Välj…</v>
      </c>
      <c r="BP68" s="269" t="str">
        <f>TRIM(IF('2. Artikeldata Utökad'!E68="","",'2. Artikeldata Utökad'!E68))</f>
        <v/>
      </c>
      <c r="BQ68" s="269" t="str">
        <f>TRIM(IF('APH Kategorichef'!R68="WEB","",'2. Artikeldata Utökad'!T68))</f>
        <v/>
      </c>
      <c r="BR68" s="227">
        <v>1</v>
      </c>
      <c r="BS68" s="269" t="str">
        <f>TRIM(IF('APH Kategorichef'!R68="WEB","",'2. Artikeldata Utökad'!U68))</f>
        <v/>
      </c>
      <c r="BT68" s="223"/>
      <c r="BU68" s="223"/>
      <c r="BV68" s="269" t="str">
        <f>TRIM(IF('APH Kategorichef'!L68&lt;&gt;200,'APH Kategorichef'!D68,'2. Artikeldata Utökad'!J68))</f>
        <v/>
      </c>
      <c r="BW68" s="269" t="str">
        <f>TRIM('2. Artikeldata Utökad'!D68)</f>
        <v/>
      </c>
      <c r="BX68" s="415" t="str">
        <f>LEFT('2. Artikeldata Utökad'!I68,1)</f>
        <v xml:space="preserve"> </v>
      </c>
      <c r="BY68" s="415" t="str">
        <f>TRIM(LEFT('2. Artikeldata Utökad'!K68,2))</f>
        <v/>
      </c>
      <c r="BZ68" s="227" t="s">
        <v>189</v>
      </c>
      <c r="CA68" s="223"/>
      <c r="CB68" s="223"/>
      <c r="CC68" s="223"/>
      <c r="CD68" s="223"/>
      <c r="CE68" s="223"/>
    </row>
    <row r="69" spans="1:83" x14ac:dyDescent="0.25">
      <c r="A69" s="228">
        <v>65</v>
      </c>
      <c r="B69" s="228" t="str">
        <f>'APH Kategorichef'!H69</f>
        <v>Välj…</v>
      </c>
      <c r="C69" s="228" t="str">
        <f>'APH Kategorichef'!J69</f>
        <v>Välj…</v>
      </c>
      <c r="D69" s="227">
        <v>1</v>
      </c>
      <c r="E69" s="269" t="str">
        <f>TRIM('APH Kategorichef'!D69)</f>
        <v/>
      </c>
      <c r="F69" s="226" t="str">
        <f>TRIM('1. Artikeldata Grund'!E69)</f>
        <v/>
      </c>
      <c r="G69" s="276" t="s">
        <v>182</v>
      </c>
      <c r="H69" s="223"/>
      <c r="I69" s="223"/>
      <c r="J69" s="223"/>
      <c r="K69" s="223"/>
      <c r="L69" s="223"/>
      <c r="M69" s="2" cm="1">
        <f t="array" ref="M69">IF('APH Kategorichef'!R69&lt;&gt;"WEB",1,_xlfn.IFS('APH Kategorichef'!J69=Tabeller!$AH$4,'APH Kategorichef'!P69,'APH Kategorichef'!J69=Tabeller!$AH$5,106628))</f>
        <v>1</v>
      </c>
      <c r="N69" s="434" t="str" cm="1">
        <f t="array" ref="N69">TRIM(IFERROR(IF('APH Kategorichef'!L69=200,'2. Artikeldata Utökad'!J69,(_xlfn.IFS('APH Kategorichef'!J69=Tabeller!$AH$4,'4. Inköpsdata'!D69,AND('APH Kategorichef'!J69=Tabeller!$AH$5,'APH Kategorichef'!L69&lt;&gt;200),'APH Kategorichef'!D69,'APH Kategorichef'!L69=200,'2. Artikeldata Utökad'!J69))),""))</f>
        <v/>
      </c>
      <c r="O69" s="270" t="str">
        <f>'APH Kategorichef'!E69</f>
        <v/>
      </c>
      <c r="P69" s="269" t="str">
        <f>TRIM('APH Kategorichef'!Q69)</f>
        <v/>
      </c>
      <c r="Q69" s="223"/>
      <c r="R69" s="271" t="str" cm="1">
        <f t="array" ref="R69">IFERROR(_xlfn.IFS('4. Inköpsdata'!M69=25%,41,'4. Inköpsdata'!M69=12%,42,'4. Inköpsdata'!M69=6%,43,'4. Inköpsdata'!M69="Momsfritt",38),"")</f>
        <v/>
      </c>
      <c r="S69" s="227" t="str">
        <f>'APH Kategorichef'!R69</f>
        <v xml:space="preserve">  Välj…</v>
      </c>
      <c r="T69" s="380" t="str">
        <f>'APH Kategorichef'!E69</f>
        <v/>
      </c>
      <c r="U69" s="227"/>
      <c r="V69" s="223"/>
      <c r="W69" s="223"/>
      <c r="X69" s="223"/>
      <c r="Y69" s="223"/>
      <c r="Z69" s="227" t="str">
        <f>TRIM(IF('2. Artikeldata Utökad'!G69="","",_xlfn.CONCAT('2. Artikeldata Utökad'!G69," ","dagar")))</f>
        <v/>
      </c>
      <c r="AA69" s="227" t="str">
        <f>TRIM(IF('2. Artikeldata Utökad'!H69="","",_xlfn.CONCAT('2. Artikeldata Utökad'!H69," ","dagar")))</f>
        <v/>
      </c>
      <c r="AB69" s="223"/>
      <c r="AC69" s="223"/>
      <c r="AD69" s="223"/>
      <c r="AE69" s="227">
        <v>1</v>
      </c>
      <c r="AF69" s="223"/>
      <c r="AG69" s="269" t="str">
        <f>TRIM('APH Kategorichef'!S69)</f>
        <v/>
      </c>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72" t="s">
        <v>189</v>
      </c>
      <c r="BD69" s="272" t="str">
        <f>IF('1. Artikeldata Grund'!F69="Välj…","",LEFT('1. Artikeldata Grund'!F69,1))</f>
        <v xml:space="preserve"> </v>
      </c>
      <c r="BE69" s="223"/>
      <c r="BF69" s="223"/>
      <c r="BG69" s="223"/>
      <c r="BH69" s="223"/>
      <c r="BI69" s="223"/>
      <c r="BJ69" s="223"/>
      <c r="BK69" s="223"/>
      <c r="BL69" s="269" t="str">
        <f>TRIM(IF('APH Kategorichef'!R69="WEB","",'2. Artikeldata Utökad'!Q69))</f>
        <v/>
      </c>
      <c r="BM69" s="269" t="str">
        <f>TRIM(IF('APH Kategorichef'!R69="WEB","",'2. Artikeldata Utökad'!R69))</f>
        <v/>
      </c>
      <c r="BN69" s="269" t="str">
        <f>TRIM(IF('APH Kategorichef'!R69="WEB","",'2. Artikeldata Utökad'!S69))</f>
        <v/>
      </c>
      <c r="BO69" s="269" t="str">
        <f>IF('2. Artikeldata Utökad'!F69="","",'2. Artikeldata Utökad'!F69)</f>
        <v xml:space="preserve">  Välj…</v>
      </c>
      <c r="BP69" s="269" t="str">
        <f>TRIM(IF('2. Artikeldata Utökad'!E69="","",'2. Artikeldata Utökad'!E69))</f>
        <v/>
      </c>
      <c r="BQ69" s="269" t="str">
        <f>TRIM(IF('APH Kategorichef'!R69="WEB","",'2. Artikeldata Utökad'!T69))</f>
        <v/>
      </c>
      <c r="BR69" s="227">
        <v>1</v>
      </c>
      <c r="BS69" s="269" t="str">
        <f>TRIM(IF('APH Kategorichef'!R69="WEB","",'2. Artikeldata Utökad'!U69))</f>
        <v/>
      </c>
      <c r="BT69" s="223"/>
      <c r="BU69" s="223"/>
      <c r="BV69" s="269" t="str">
        <f>TRIM(IF('APH Kategorichef'!L69&lt;&gt;200,'APH Kategorichef'!D69,'2. Artikeldata Utökad'!J69))</f>
        <v/>
      </c>
      <c r="BW69" s="269" t="str">
        <f>TRIM('2. Artikeldata Utökad'!D69)</f>
        <v/>
      </c>
      <c r="BX69" s="415" t="str">
        <f>LEFT('2. Artikeldata Utökad'!I69,1)</f>
        <v xml:space="preserve"> </v>
      </c>
      <c r="BY69" s="415" t="str">
        <f>TRIM(LEFT('2. Artikeldata Utökad'!K69,2))</f>
        <v/>
      </c>
      <c r="BZ69" s="227" t="s">
        <v>189</v>
      </c>
      <c r="CA69" s="223"/>
      <c r="CB69" s="223"/>
      <c r="CC69" s="223"/>
      <c r="CD69" s="223"/>
      <c r="CE69" s="223"/>
    </row>
    <row r="70" spans="1:83" x14ac:dyDescent="0.25">
      <c r="A70" s="228">
        <v>66</v>
      </c>
      <c r="B70" s="228" t="str">
        <f>'APH Kategorichef'!H70</f>
        <v>Välj…</v>
      </c>
      <c r="C70" s="228" t="str">
        <f>'APH Kategorichef'!J70</f>
        <v>Välj…</v>
      </c>
      <c r="D70" s="227">
        <v>1</v>
      </c>
      <c r="E70" s="269" t="str">
        <f>TRIM('APH Kategorichef'!D70)</f>
        <v/>
      </c>
      <c r="F70" s="226" t="str">
        <f>TRIM('1. Artikeldata Grund'!E70)</f>
        <v/>
      </c>
      <c r="G70" s="276" t="s">
        <v>182</v>
      </c>
      <c r="H70" s="223"/>
      <c r="I70" s="223"/>
      <c r="J70" s="223"/>
      <c r="K70" s="223"/>
      <c r="L70" s="223"/>
      <c r="M70" s="2" cm="1">
        <f t="array" ref="M70">IF('APH Kategorichef'!R70&lt;&gt;"WEB",1,_xlfn.IFS('APH Kategorichef'!J70=Tabeller!$AH$4,'APH Kategorichef'!P70,'APH Kategorichef'!J70=Tabeller!$AH$5,106628))</f>
        <v>1</v>
      </c>
      <c r="N70" s="434" t="str" cm="1">
        <f t="array" ref="N70">TRIM(IFERROR(IF('APH Kategorichef'!L70=200,'2. Artikeldata Utökad'!J70,(_xlfn.IFS('APH Kategorichef'!J70=Tabeller!$AH$4,'4. Inköpsdata'!D70,AND('APH Kategorichef'!J70=Tabeller!$AH$5,'APH Kategorichef'!L70&lt;&gt;200),'APH Kategorichef'!D70,'APH Kategorichef'!L70=200,'2. Artikeldata Utökad'!J70))),""))</f>
        <v/>
      </c>
      <c r="O70" s="270" t="str">
        <f>'APH Kategorichef'!E70</f>
        <v/>
      </c>
      <c r="P70" s="269" t="str">
        <f>TRIM('APH Kategorichef'!Q70)</f>
        <v/>
      </c>
      <c r="Q70" s="223"/>
      <c r="R70" s="271" t="str" cm="1">
        <f t="array" ref="R70">IFERROR(_xlfn.IFS('4. Inköpsdata'!M70=25%,41,'4. Inköpsdata'!M70=12%,42,'4. Inköpsdata'!M70=6%,43,'4. Inköpsdata'!M70="Momsfritt",38),"")</f>
        <v/>
      </c>
      <c r="S70" s="227" t="str">
        <f>'APH Kategorichef'!R70</f>
        <v xml:space="preserve">  Välj…</v>
      </c>
      <c r="T70" s="380" t="str">
        <f>'APH Kategorichef'!E70</f>
        <v/>
      </c>
      <c r="U70" s="227"/>
      <c r="V70" s="223"/>
      <c r="W70" s="223"/>
      <c r="X70" s="223"/>
      <c r="Y70" s="223"/>
      <c r="Z70" s="227" t="str">
        <f>TRIM(IF('2. Artikeldata Utökad'!G70="","",_xlfn.CONCAT('2. Artikeldata Utökad'!G70," ","dagar")))</f>
        <v/>
      </c>
      <c r="AA70" s="227" t="str">
        <f>TRIM(IF('2. Artikeldata Utökad'!H70="","",_xlfn.CONCAT('2. Artikeldata Utökad'!H70," ","dagar")))</f>
        <v/>
      </c>
      <c r="AB70" s="223"/>
      <c r="AC70" s="223"/>
      <c r="AD70" s="223"/>
      <c r="AE70" s="227">
        <v>1</v>
      </c>
      <c r="AF70" s="223"/>
      <c r="AG70" s="269" t="str">
        <f>TRIM('APH Kategorichef'!S70)</f>
        <v/>
      </c>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72" t="s">
        <v>189</v>
      </c>
      <c r="BD70" s="272" t="str">
        <f>IF('1. Artikeldata Grund'!F70="Välj…","",LEFT('1. Artikeldata Grund'!F70,1))</f>
        <v xml:space="preserve"> </v>
      </c>
      <c r="BE70" s="223"/>
      <c r="BF70" s="223"/>
      <c r="BG70" s="223"/>
      <c r="BH70" s="223"/>
      <c r="BI70" s="223"/>
      <c r="BJ70" s="223"/>
      <c r="BK70" s="223"/>
      <c r="BL70" s="269" t="str">
        <f>TRIM(IF('APH Kategorichef'!R70="WEB","",'2. Artikeldata Utökad'!Q70))</f>
        <v/>
      </c>
      <c r="BM70" s="269" t="str">
        <f>TRIM(IF('APH Kategorichef'!R70="WEB","",'2. Artikeldata Utökad'!R70))</f>
        <v/>
      </c>
      <c r="BN70" s="269" t="str">
        <f>TRIM(IF('APH Kategorichef'!R70="WEB","",'2. Artikeldata Utökad'!S70))</f>
        <v/>
      </c>
      <c r="BO70" s="269" t="str">
        <f>IF('2. Artikeldata Utökad'!F70="","",'2. Artikeldata Utökad'!F70)</f>
        <v xml:space="preserve">  Välj…</v>
      </c>
      <c r="BP70" s="269" t="str">
        <f>TRIM(IF('2. Artikeldata Utökad'!E70="","",'2. Artikeldata Utökad'!E70))</f>
        <v/>
      </c>
      <c r="BQ70" s="269" t="str">
        <f>TRIM(IF('APH Kategorichef'!R70="WEB","",'2. Artikeldata Utökad'!T70))</f>
        <v/>
      </c>
      <c r="BR70" s="227">
        <v>1</v>
      </c>
      <c r="BS70" s="269" t="str">
        <f>TRIM(IF('APH Kategorichef'!R70="WEB","",'2. Artikeldata Utökad'!U70))</f>
        <v/>
      </c>
      <c r="BT70" s="223"/>
      <c r="BU70" s="223"/>
      <c r="BV70" s="269" t="str">
        <f>TRIM(IF('APH Kategorichef'!L70&lt;&gt;200,'APH Kategorichef'!D70,'2. Artikeldata Utökad'!J70))</f>
        <v/>
      </c>
      <c r="BW70" s="269" t="str">
        <f>TRIM('2. Artikeldata Utökad'!D70)</f>
        <v/>
      </c>
      <c r="BX70" s="415" t="str">
        <f>LEFT('2. Artikeldata Utökad'!I70,1)</f>
        <v xml:space="preserve"> </v>
      </c>
      <c r="BY70" s="415" t="str">
        <f>TRIM(LEFT('2. Artikeldata Utökad'!K70,2))</f>
        <v/>
      </c>
      <c r="BZ70" s="227" t="s">
        <v>189</v>
      </c>
      <c r="CA70" s="223"/>
      <c r="CB70" s="223"/>
      <c r="CC70" s="223"/>
      <c r="CD70" s="223"/>
      <c r="CE70" s="223"/>
    </row>
    <row r="71" spans="1:83" x14ac:dyDescent="0.25">
      <c r="A71" s="228">
        <v>67</v>
      </c>
      <c r="B71" s="228" t="str">
        <f>'APH Kategorichef'!H71</f>
        <v>Välj…</v>
      </c>
      <c r="C71" s="228" t="str">
        <f>'APH Kategorichef'!J71</f>
        <v>Välj…</v>
      </c>
      <c r="D71" s="227">
        <v>1</v>
      </c>
      <c r="E71" s="269" t="str">
        <f>TRIM('APH Kategorichef'!D71)</f>
        <v/>
      </c>
      <c r="F71" s="226" t="str">
        <f>TRIM('1. Artikeldata Grund'!E71)</f>
        <v/>
      </c>
      <c r="G71" s="276" t="s">
        <v>182</v>
      </c>
      <c r="H71" s="223"/>
      <c r="I71" s="223"/>
      <c r="J71" s="223"/>
      <c r="K71" s="223"/>
      <c r="L71" s="223"/>
      <c r="M71" s="2" cm="1">
        <f t="array" ref="M71">IF('APH Kategorichef'!R71&lt;&gt;"WEB",1,_xlfn.IFS('APH Kategorichef'!J71=Tabeller!$AH$4,'APH Kategorichef'!P71,'APH Kategorichef'!J71=Tabeller!$AH$5,106628))</f>
        <v>1</v>
      </c>
      <c r="N71" s="434" t="str" cm="1">
        <f t="array" ref="N71">TRIM(IFERROR(IF('APH Kategorichef'!L71=200,'2. Artikeldata Utökad'!J71,(_xlfn.IFS('APH Kategorichef'!J71=Tabeller!$AH$4,'4. Inköpsdata'!D71,AND('APH Kategorichef'!J71=Tabeller!$AH$5,'APH Kategorichef'!L71&lt;&gt;200),'APH Kategorichef'!D71,'APH Kategorichef'!L71=200,'2. Artikeldata Utökad'!J71))),""))</f>
        <v/>
      </c>
      <c r="O71" s="270" t="str">
        <f>'APH Kategorichef'!E71</f>
        <v/>
      </c>
      <c r="P71" s="269" t="str">
        <f>TRIM('APH Kategorichef'!Q71)</f>
        <v/>
      </c>
      <c r="Q71" s="223"/>
      <c r="R71" s="271" t="str" cm="1">
        <f t="array" ref="R71">IFERROR(_xlfn.IFS('4. Inköpsdata'!M71=25%,41,'4. Inköpsdata'!M71=12%,42,'4. Inköpsdata'!M71=6%,43,'4. Inköpsdata'!M71="Momsfritt",38),"")</f>
        <v/>
      </c>
      <c r="S71" s="227" t="str">
        <f>'APH Kategorichef'!R71</f>
        <v xml:space="preserve">  Välj…</v>
      </c>
      <c r="T71" s="380" t="str">
        <f>'APH Kategorichef'!E71</f>
        <v/>
      </c>
      <c r="U71" s="227"/>
      <c r="V71" s="223"/>
      <c r="W71" s="223"/>
      <c r="X71" s="223"/>
      <c r="Y71" s="223"/>
      <c r="Z71" s="227" t="str">
        <f>TRIM(IF('2. Artikeldata Utökad'!G71="","",_xlfn.CONCAT('2. Artikeldata Utökad'!G71," ","dagar")))</f>
        <v/>
      </c>
      <c r="AA71" s="227" t="str">
        <f>TRIM(IF('2. Artikeldata Utökad'!H71="","",_xlfn.CONCAT('2. Artikeldata Utökad'!H71," ","dagar")))</f>
        <v/>
      </c>
      <c r="AB71" s="223"/>
      <c r="AC71" s="223"/>
      <c r="AD71" s="223"/>
      <c r="AE71" s="227">
        <v>1</v>
      </c>
      <c r="AF71" s="223"/>
      <c r="AG71" s="269" t="str">
        <f>TRIM('APH Kategorichef'!S71)</f>
        <v/>
      </c>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72" t="s">
        <v>189</v>
      </c>
      <c r="BD71" s="272" t="str">
        <f>IF('1. Artikeldata Grund'!F71="Välj…","",LEFT('1. Artikeldata Grund'!F71,1))</f>
        <v xml:space="preserve"> </v>
      </c>
      <c r="BE71" s="223"/>
      <c r="BF71" s="223"/>
      <c r="BG71" s="223"/>
      <c r="BH71" s="223"/>
      <c r="BI71" s="223"/>
      <c r="BJ71" s="223"/>
      <c r="BK71" s="223"/>
      <c r="BL71" s="269" t="str">
        <f>TRIM(IF('APH Kategorichef'!R71="WEB","",'2. Artikeldata Utökad'!Q71))</f>
        <v/>
      </c>
      <c r="BM71" s="269" t="str">
        <f>TRIM(IF('APH Kategorichef'!R71="WEB","",'2. Artikeldata Utökad'!R71))</f>
        <v/>
      </c>
      <c r="BN71" s="269" t="str">
        <f>TRIM(IF('APH Kategorichef'!R71="WEB","",'2. Artikeldata Utökad'!S71))</f>
        <v/>
      </c>
      <c r="BO71" s="269" t="str">
        <f>IF('2. Artikeldata Utökad'!F71="","",'2. Artikeldata Utökad'!F71)</f>
        <v xml:space="preserve">  Välj…</v>
      </c>
      <c r="BP71" s="269" t="str">
        <f>TRIM(IF('2. Artikeldata Utökad'!E71="","",'2. Artikeldata Utökad'!E71))</f>
        <v/>
      </c>
      <c r="BQ71" s="269" t="str">
        <f>TRIM(IF('APH Kategorichef'!R71="WEB","",'2. Artikeldata Utökad'!T71))</f>
        <v/>
      </c>
      <c r="BR71" s="227">
        <v>1</v>
      </c>
      <c r="BS71" s="269" t="str">
        <f>TRIM(IF('APH Kategorichef'!R71="WEB","",'2. Artikeldata Utökad'!U71))</f>
        <v/>
      </c>
      <c r="BT71" s="223"/>
      <c r="BU71" s="223"/>
      <c r="BV71" s="269" t="str">
        <f>TRIM(IF('APH Kategorichef'!L71&lt;&gt;200,'APH Kategorichef'!D71,'2. Artikeldata Utökad'!J71))</f>
        <v/>
      </c>
      <c r="BW71" s="269" t="str">
        <f>TRIM('2. Artikeldata Utökad'!D71)</f>
        <v/>
      </c>
      <c r="BX71" s="415" t="str">
        <f>LEFT('2. Artikeldata Utökad'!I71,1)</f>
        <v xml:space="preserve"> </v>
      </c>
      <c r="BY71" s="415" t="str">
        <f>TRIM(LEFT('2. Artikeldata Utökad'!K71,2))</f>
        <v/>
      </c>
      <c r="BZ71" s="227" t="s">
        <v>189</v>
      </c>
      <c r="CA71" s="223"/>
      <c r="CB71" s="223"/>
      <c r="CC71" s="223"/>
      <c r="CD71" s="223"/>
      <c r="CE71" s="223"/>
    </row>
    <row r="72" spans="1:83" x14ac:dyDescent="0.25">
      <c r="A72" s="225">
        <v>68</v>
      </c>
      <c r="B72" s="228" t="str">
        <f>'APH Kategorichef'!H72</f>
        <v>Välj…</v>
      </c>
      <c r="C72" s="228" t="str">
        <f>'APH Kategorichef'!J72</f>
        <v>Välj…</v>
      </c>
      <c r="D72" s="227">
        <v>1</v>
      </c>
      <c r="E72" s="269" t="str">
        <f>TRIM('APH Kategorichef'!D72)</f>
        <v/>
      </c>
      <c r="F72" s="226" t="str">
        <f>TRIM('1. Artikeldata Grund'!E72)</f>
        <v/>
      </c>
      <c r="G72" s="276" t="s">
        <v>182</v>
      </c>
      <c r="H72" s="223"/>
      <c r="I72" s="223"/>
      <c r="J72" s="223"/>
      <c r="K72" s="223"/>
      <c r="L72" s="223"/>
      <c r="M72" s="2" cm="1">
        <f t="array" ref="M72">IF('APH Kategorichef'!R72&lt;&gt;"WEB",1,_xlfn.IFS('APH Kategorichef'!J72=Tabeller!$AH$4,'APH Kategorichef'!P72,'APH Kategorichef'!J72=Tabeller!$AH$5,106628))</f>
        <v>1</v>
      </c>
      <c r="N72" s="434" t="str" cm="1">
        <f t="array" ref="N72">TRIM(IFERROR(IF('APH Kategorichef'!L72=200,'2. Artikeldata Utökad'!J72,(_xlfn.IFS('APH Kategorichef'!J72=Tabeller!$AH$4,'4. Inköpsdata'!D72,AND('APH Kategorichef'!J72=Tabeller!$AH$5,'APH Kategorichef'!L72&lt;&gt;200),'APH Kategorichef'!D72,'APH Kategorichef'!L72=200,'2. Artikeldata Utökad'!J72))),""))</f>
        <v/>
      </c>
      <c r="O72" s="270" t="str">
        <f>'APH Kategorichef'!E72</f>
        <v/>
      </c>
      <c r="P72" s="269" t="str">
        <f>TRIM('APH Kategorichef'!Q72)</f>
        <v/>
      </c>
      <c r="Q72" s="223"/>
      <c r="R72" s="271" t="str" cm="1">
        <f t="array" ref="R72">IFERROR(_xlfn.IFS('4. Inköpsdata'!M72=25%,41,'4. Inköpsdata'!M72=12%,42,'4. Inköpsdata'!M72=6%,43,'4. Inköpsdata'!M72="Momsfritt",38),"")</f>
        <v/>
      </c>
      <c r="S72" s="227" t="str">
        <f>'APH Kategorichef'!R72</f>
        <v xml:space="preserve">  Välj…</v>
      </c>
      <c r="T72" s="380" t="str">
        <f>'APH Kategorichef'!E72</f>
        <v/>
      </c>
      <c r="U72" s="227"/>
      <c r="V72" s="223"/>
      <c r="W72" s="223"/>
      <c r="X72" s="223"/>
      <c r="Y72" s="223"/>
      <c r="Z72" s="227" t="str">
        <f>TRIM(IF('2. Artikeldata Utökad'!G72="","",_xlfn.CONCAT('2. Artikeldata Utökad'!G72," ","dagar")))</f>
        <v/>
      </c>
      <c r="AA72" s="227" t="str">
        <f>TRIM(IF('2. Artikeldata Utökad'!H72="","",_xlfn.CONCAT('2. Artikeldata Utökad'!H72," ","dagar")))</f>
        <v/>
      </c>
      <c r="AB72" s="223"/>
      <c r="AC72" s="223"/>
      <c r="AD72" s="223"/>
      <c r="AE72" s="227">
        <v>1</v>
      </c>
      <c r="AF72" s="223"/>
      <c r="AG72" s="269" t="str">
        <f>TRIM('APH Kategorichef'!S72)</f>
        <v/>
      </c>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72" t="s">
        <v>189</v>
      </c>
      <c r="BD72" s="272" t="str">
        <f>IF('1. Artikeldata Grund'!F72="Välj…","",LEFT('1. Artikeldata Grund'!F72,1))</f>
        <v xml:space="preserve"> </v>
      </c>
      <c r="BE72" s="223"/>
      <c r="BF72" s="223"/>
      <c r="BG72" s="223"/>
      <c r="BH72" s="223"/>
      <c r="BI72" s="223"/>
      <c r="BJ72" s="223"/>
      <c r="BK72" s="223"/>
      <c r="BL72" s="269" t="str">
        <f>TRIM(IF('APH Kategorichef'!R72="WEB","",'2. Artikeldata Utökad'!Q72))</f>
        <v/>
      </c>
      <c r="BM72" s="269" t="str">
        <f>TRIM(IF('APH Kategorichef'!R72="WEB","",'2. Artikeldata Utökad'!R72))</f>
        <v/>
      </c>
      <c r="BN72" s="269" t="str">
        <f>TRIM(IF('APH Kategorichef'!R72="WEB","",'2. Artikeldata Utökad'!S72))</f>
        <v/>
      </c>
      <c r="BO72" s="269" t="str">
        <f>IF('2. Artikeldata Utökad'!F72="","",'2. Artikeldata Utökad'!F72)</f>
        <v xml:space="preserve">  Välj…</v>
      </c>
      <c r="BP72" s="269" t="str">
        <f>TRIM(IF('2. Artikeldata Utökad'!E72="","",'2. Artikeldata Utökad'!E72))</f>
        <v/>
      </c>
      <c r="BQ72" s="269" t="str">
        <f>TRIM(IF('APH Kategorichef'!R72="WEB","",'2. Artikeldata Utökad'!T72))</f>
        <v/>
      </c>
      <c r="BR72" s="227">
        <v>1</v>
      </c>
      <c r="BS72" s="269" t="str">
        <f>TRIM(IF('APH Kategorichef'!R72="WEB","",'2. Artikeldata Utökad'!U72))</f>
        <v/>
      </c>
      <c r="BT72" s="223"/>
      <c r="BU72" s="223"/>
      <c r="BV72" s="269" t="str">
        <f>TRIM(IF('APH Kategorichef'!L72&lt;&gt;200,'APH Kategorichef'!D72,'2. Artikeldata Utökad'!J72))</f>
        <v/>
      </c>
      <c r="BW72" s="269" t="str">
        <f>TRIM('2. Artikeldata Utökad'!D72)</f>
        <v/>
      </c>
      <c r="BX72" s="415" t="str">
        <f>LEFT('2. Artikeldata Utökad'!I72,1)</f>
        <v xml:space="preserve"> </v>
      </c>
      <c r="BY72" s="415" t="str">
        <f>TRIM(LEFT('2. Artikeldata Utökad'!K72,2))</f>
        <v/>
      </c>
      <c r="BZ72" s="227" t="s">
        <v>189</v>
      </c>
      <c r="CA72" s="223"/>
      <c r="CB72" s="223"/>
      <c r="CC72" s="223"/>
      <c r="CD72" s="223"/>
      <c r="CE72" s="223"/>
    </row>
    <row r="73" spans="1:83" x14ac:dyDescent="0.25">
      <c r="A73" s="228">
        <v>69</v>
      </c>
      <c r="B73" s="228" t="str">
        <f>'APH Kategorichef'!H73</f>
        <v>Välj…</v>
      </c>
      <c r="C73" s="228" t="str">
        <f>'APH Kategorichef'!J73</f>
        <v>Välj…</v>
      </c>
      <c r="D73" s="227">
        <v>1</v>
      </c>
      <c r="E73" s="269" t="str">
        <f>TRIM('APH Kategorichef'!D73)</f>
        <v/>
      </c>
      <c r="F73" s="226" t="str">
        <f>TRIM('1. Artikeldata Grund'!E73)</f>
        <v/>
      </c>
      <c r="G73" s="276" t="s">
        <v>182</v>
      </c>
      <c r="H73" s="223"/>
      <c r="I73" s="223"/>
      <c r="J73" s="223"/>
      <c r="K73" s="223"/>
      <c r="L73" s="223"/>
      <c r="M73" s="2" cm="1">
        <f t="array" ref="M73">IF('APH Kategorichef'!R73&lt;&gt;"WEB",1,_xlfn.IFS('APH Kategorichef'!J73=Tabeller!$AH$4,'APH Kategorichef'!P73,'APH Kategorichef'!J73=Tabeller!$AH$5,106628))</f>
        <v>1</v>
      </c>
      <c r="N73" s="434" t="str" cm="1">
        <f t="array" ref="N73">TRIM(IFERROR(IF('APH Kategorichef'!L73=200,'2. Artikeldata Utökad'!J73,(_xlfn.IFS('APH Kategorichef'!J73=Tabeller!$AH$4,'4. Inköpsdata'!D73,AND('APH Kategorichef'!J73=Tabeller!$AH$5,'APH Kategorichef'!L73&lt;&gt;200),'APH Kategorichef'!D73,'APH Kategorichef'!L73=200,'2. Artikeldata Utökad'!J73))),""))</f>
        <v/>
      </c>
      <c r="O73" s="270" t="str">
        <f>'APH Kategorichef'!E73</f>
        <v/>
      </c>
      <c r="P73" s="269" t="str">
        <f>TRIM('APH Kategorichef'!Q73)</f>
        <v/>
      </c>
      <c r="Q73" s="223"/>
      <c r="R73" s="271" t="str" cm="1">
        <f t="array" ref="R73">IFERROR(_xlfn.IFS('4. Inköpsdata'!M73=25%,41,'4. Inköpsdata'!M73=12%,42,'4. Inköpsdata'!M73=6%,43,'4. Inköpsdata'!M73="Momsfritt",38),"")</f>
        <v/>
      </c>
      <c r="S73" s="227" t="str">
        <f>'APH Kategorichef'!R73</f>
        <v xml:space="preserve">  Välj…</v>
      </c>
      <c r="T73" s="380" t="str">
        <f>'APH Kategorichef'!E73</f>
        <v/>
      </c>
      <c r="U73" s="227"/>
      <c r="V73" s="223"/>
      <c r="W73" s="223"/>
      <c r="X73" s="223"/>
      <c r="Y73" s="223"/>
      <c r="Z73" s="227" t="str">
        <f>TRIM(IF('2. Artikeldata Utökad'!G73="","",_xlfn.CONCAT('2. Artikeldata Utökad'!G73," ","dagar")))</f>
        <v/>
      </c>
      <c r="AA73" s="227" t="str">
        <f>TRIM(IF('2. Artikeldata Utökad'!H73="","",_xlfn.CONCAT('2. Artikeldata Utökad'!H73," ","dagar")))</f>
        <v/>
      </c>
      <c r="AB73" s="223"/>
      <c r="AC73" s="223"/>
      <c r="AD73" s="223"/>
      <c r="AE73" s="227">
        <v>1</v>
      </c>
      <c r="AF73" s="223"/>
      <c r="AG73" s="269" t="str">
        <f>TRIM('APH Kategorichef'!S73)</f>
        <v/>
      </c>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72" t="s">
        <v>189</v>
      </c>
      <c r="BD73" s="272" t="str">
        <f>IF('1. Artikeldata Grund'!F73="Välj…","",LEFT('1. Artikeldata Grund'!F73,1))</f>
        <v xml:space="preserve"> </v>
      </c>
      <c r="BE73" s="223"/>
      <c r="BF73" s="223"/>
      <c r="BG73" s="223"/>
      <c r="BH73" s="223"/>
      <c r="BI73" s="223"/>
      <c r="BJ73" s="223"/>
      <c r="BK73" s="223"/>
      <c r="BL73" s="269" t="str">
        <f>TRIM(IF('APH Kategorichef'!R73="WEB","",'2. Artikeldata Utökad'!Q73))</f>
        <v/>
      </c>
      <c r="BM73" s="269" t="str">
        <f>TRIM(IF('APH Kategorichef'!R73="WEB","",'2. Artikeldata Utökad'!R73))</f>
        <v/>
      </c>
      <c r="BN73" s="269" t="str">
        <f>TRIM(IF('APH Kategorichef'!R73="WEB","",'2. Artikeldata Utökad'!S73))</f>
        <v/>
      </c>
      <c r="BO73" s="269" t="str">
        <f>IF('2. Artikeldata Utökad'!F73="","",'2. Artikeldata Utökad'!F73)</f>
        <v xml:space="preserve">  Välj…</v>
      </c>
      <c r="BP73" s="269" t="str">
        <f>TRIM(IF('2. Artikeldata Utökad'!E73="","",'2. Artikeldata Utökad'!E73))</f>
        <v/>
      </c>
      <c r="BQ73" s="269" t="str">
        <f>TRIM(IF('APH Kategorichef'!R73="WEB","",'2. Artikeldata Utökad'!T73))</f>
        <v/>
      </c>
      <c r="BR73" s="227">
        <v>1</v>
      </c>
      <c r="BS73" s="269" t="str">
        <f>TRIM(IF('APH Kategorichef'!R73="WEB","",'2. Artikeldata Utökad'!U73))</f>
        <v/>
      </c>
      <c r="BT73" s="223"/>
      <c r="BU73" s="223"/>
      <c r="BV73" s="269" t="str">
        <f>TRIM(IF('APH Kategorichef'!L73&lt;&gt;200,'APH Kategorichef'!D73,'2. Artikeldata Utökad'!J73))</f>
        <v/>
      </c>
      <c r="BW73" s="269" t="str">
        <f>TRIM('2. Artikeldata Utökad'!D73)</f>
        <v/>
      </c>
      <c r="BX73" s="415" t="str">
        <f>LEFT('2. Artikeldata Utökad'!I73,1)</f>
        <v xml:space="preserve"> </v>
      </c>
      <c r="BY73" s="415" t="str">
        <f>TRIM(LEFT('2. Artikeldata Utökad'!K73,2))</f>
        <v/>
      </c>
      <c r="BZ73" s="227" t="s">
        <v>189</v>
      </c>
      <c r="CA73" s="223"/>
      <c r="CB73" s="223"/>
      <c r="CC73" s="223"/>
      <c r="CD73" s="223"/>
      <c r="CE73" s="223"/>
    </row>
    <row r="74" spans="1:83" x14ac:dyDescent="0.25">
      <c r="A74" s="228">
        <v>70</v>
      </c>
      <c r="B74" s="228" t="str">
        <f>'APH Kategorichef'!H74</f>
        <v>Välj…</v>
      </c>
      <c r="C74" s="228" t="str">
        <f>'APH Kategorichef'!J74</f>
        <v>Välj…</v>
      </c>
      <c r="D74" s="227">
        <v>1</v>
      </c>
      <c r="E74" s="269" t="str">
        <f>TRIM('APH Kategorichef'!D74)</f>
        <v/>
      </c>
      <c r="F74" s="226" t="str">
        <f>TRIM('1. Artikeldata Grund'!E74)</f>
        <v/>
      </c>
      <c r="G74" s="276" t="s">
        <v>182</v>
      </c>
      <c r="H74" s="223"/>
      <c r="I74" s="223"/>
      <c r="J74" s="223"/>
      <c r="K74" s="223"/>
      <c r="L74" s="223"/>
      <c r="M74" s="2" cm="1">
        <f t="array" ref="M74">IF('APH Kategorichef'!R74&lt;&gt;"WEB",1,_xlfn.IFS('APH Kategorichef'!J74=Tabeller!$AH$4,'APH Kategorichef'!P74,'APH Kategorichef'!J74=Tabeller!$AH$5,106628))</f>
        <v>1</v>
      </c>
      <c r="N74" s="434" t="str" cm="1">
        <f t="array" ref="N74">TRIM(IFERROR(IF('APH Kategorichef'!L74=200,'2. Artikeldata Utökad'!J74,(_xlfn.IFS('APH Kategorichef'!J74=Tabeller!$AH$4,'4. Inköpsdata'!D74,AND('APH Kategorichef'!J74=Tabeller!$AH$5,'APH Kategorichef'!L74&lt;&gt;200),'APH Kategorichef'!D74,'APH Kategorichef'!L74=200,'2. Artikeldata Utökad'!J74))),""))</f>
        <v/>
      </c>
      <c r="O74" s="270" t="str">
        <f>'APH Kategorichef'!E74</f>
        <v/>
      </c>
      <c r="P74" s="269" t="str">
        <f>TRIM('APH Kategorichef'!Q74)</f>
        <v/>
      </c>
      <c r="Q74" s="223"/>
      <c r="R74" s="271" t="str" cm="1">
        <f t="array" ref="R74">IFERROR(_xlfn.IFS('4. Inköpsdata'!M74=25%,41,'4. Inköpsdata'!M74=12%,42,'4. Inköpsdata'!M74=6%,43,'4. Inköpsdata'!M74="Momsfritt",38),"")</f>
        <v/>
      </c>
      <c r="S74" s="227" t="str">
        <f>'APH Kategorichef'!R74</f>
        <v xml:space="preserve">  Välj…</v>
      </c>
      <c r="T74" s="380" t="str">
        <f>'APH Kategorichef'!E74</f>
        <v/>
      </c>
      <c r="U74" s="227"/>
      <c r="V74" s="223"/>
      <c r="W74" s="223"/>
      <c r="X74" s="223"/>
      <c r="Y74" s="223"/>
      <c r="Z74" s="227" t="str">
        <f>TRIM(IF('2. Artikeldata Utökad'!G74="","",_xlfn.CONCAT('2. Artikeldata Utökad'!G74," ","dagar")))</f>
        <v/>
      </c>
      <c r="AA74" s="227" t="str">
        <f>TRIM(IF('2. Artikeldata Utökad'!H74="","",_xlfn.CONCAT('2. Artikeldata Utökad'!H74," ","dagar")))</f>
        <v/>
      </c>
      <c r="AB74" s="223"/>
      <c r="AC74" s="223"/>
      <c r="AD74" s="223"/>
      <c r="AE74" s="227">
        <v>1</v>
      </c>
      <c r="AF74" s="223"/>
      <c r="AG74" s="269" t="str">
        <f>TRIM('APH Kategorichef'!S74)</f>
        <v/>
      </c>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72" t="s">
        <v>189</v>
      </c>
      <c r="BD74" s="272" t="str">
        <f>IF('1. Artikeldata Grund'!F74="Välj…","",LEFT('1. Artikeldata Grund'!F74,1))</f>
        <v xml:space="preserve"> </v>
      </c>
      <c r="BE74" s="223"/>
      <c r="BF74" s="223"/>
      <c r="BG74" s="223"/>
      <c r="BH74" s="223"/>
      <c r="BI74" s="223"/>
      <c r="BJ74" s="223"/>
      <c r="BK74" s="223"/>
      <c r="BL74" s="269" t="str">
        <f>TRIM(IF('APH Kategorichef'!R74="WEB","",'2. Artikeldata Utökad'!Q74))</f>
        <v/>
      </c>
      <c r="BM74" s="269" t="str">
        <f>TRIM(IF('APH Kategorichef'!R74="WEB","",'2. Artikeldata Utökad'!R74))</f>
        <v/>
      </c>
      <c r="BN74" s="269" t="str">
        <f>TRIM(IF('APH Kategorichef'!R74="WEB","",'2. Artikeldata Utökad'!S74))</f>
        <v/>
      </c>
      <c r="BO74" s="269" t="str">
        <f>IF('2. Artikeldata Utökad'!F74="","",'2. Artikeldata Utökad'!F74)</f>
        <v xml:space="preserve">  Välj…</v>
      </c>
      <c r="BP74" s="269" t="str">
        <f>TRIM(IF('2. Artikeldata Utökad'!E74="","",'2. Artikeldata Utökad'!E74))</f>
        <v/>
      </c>
      <c r="BQ74" s="269" t="str">
        <f>TRIM(IF('APH Kategorichef'!R74="WEB","",'2. Artikeldata Utökad'!T74))</f>
        <v/>
      </c>
      <c r="BR74" s="227">
        <v>1</v>
      </c>
      <c r="BS74" s="269" t="str">
        <f>TRIM(IF('APH Kategorichef'!R74="WEB","",'2. Artikeldata Utökad'!U74))</f>
        <v/>
      </c>
      <c r="BT74" s="223"/>
      <c r="BU74" s="223"/>
      <c r="BV74" s="269" t="str">
        <f>TRIM(IF('APH Kategorichef'!L74&lt;&gt;200,'APH Kategorichef'!D74,'2. Artikeldata Utökad'!J74))</f>
        <v/>
      </c>
      <c r="BW74" s="269" t="str">
        <f>TRIM('2. Artikeldata Utökad'!D74)</f>
        <v/>
      </c>
      <c r="BX74" s="415" t="str">
        <f>LEFT('2. Artikeldata Utökad'!I74,1)</f>
        <v xml:space="preserve"> </v>
      </c>
      <c r="BY74" s="415" t="str">
        <f>TRIM(LEFT('2. Artikeldata Utökad'!K74,2))</f>
        <v/>
      </c>
      <c r="BZ74" s="227" t="s">
        <v>189</v>
      </c>
      <c r="CA74" s="223"/>
      <c r="CB74" s="223"/>
      <c r="CC74" s="223"/>
      <c r="CD74" s="223"/>
      <c r="CE74" s="223"/>
    </row>
    <row r="75" spans="1:83" x14ac:dyDescent="0.25">
      <c r="A75" s="228">
        <v>71</v>
      </c>
      <c r="B75" s="228" t="str">
        <f>'APH Kategorichef'!H75</f>
        <v>Välj…</v>
      </c>
      <c r="C75" s="228" t="str">
        <f>'APH Kategorichef'!J75</f>
        <v>Välj…</v>
      </c>
      <c r="D75" s="227">
        <v>1</v>
      </c>
      <c r="E75" s="269" t="str">
        <f>TRIM('APH Kategorichef'!D75)</f>
        <v/>
      </c>
      <c r="F75" s="226" t="str">
        <f>TRIM('1. Artikeldata Grund'!E75)</f>
        <v/>
      </c>
      <c r="G75" s="276" t="s">
        <v>182</v>
      </c>
      <c r="H75" s="223"/>
      <c r="I75" s="223"/>
      <c r="J75" s="223"/>
      <c r="K75" s="223"/>
      <c r="L75" s="223"/>
      <c r="M75" s="2" cm="1">
        <f t="array" ref="M75">IF('APH Kategorichef'!R75&lt;&gt;"WEB",1,_xlfn.IFS('APH Kategorichef'!J75=Tabeller!$AH$4,'APH Kategorichef'!P75,'APH Kategorichef'!J75=Tabeller!$AH$5,106628))</f>
        <v>1</v>
      </c>
      <c r="N75" s="434" t="str" cm="1">
        <f t="array" ref="N75">TRIM(IFERROR(IF('APH Kategorichef'!L75=200,'2. Artikeldata Utökad'!J75,(_xlfn.IFS('APH Kategorichef'!J75=Tabeller!$AH$4,'4. Inköpsdata'!D75,AND('APH Kategorichef'!J75=Tabeller!$AH$5,'APH Kategorichef'!L75&lt;&gt;200),'APH Kategorichef'!D75,'APH Kategorichef'!L75=200,'2. Artikeldata Utökad'!J75))),""))</f>
        <v/>
      </c>
      <c r="O75" s="270" t="str">
        <f>'APH Kategorichef'!E75</f>
        <v/>
      </c>
      <c r="P75" s="269" t="str">
        <f>TRIM('APH Kategorichef'!Q75)</f>
        <v/>
      </c>
      <c r="Q75" s="223"/>
      <c r="R75" s="271" t="str" cm="1">
        <f t="array" ref="R75">IFERROR(_xlfn.IFS('4. Inköpsdata'!M75=25%,41,'4. Inköpsdata'!M75=12%,42,'4. Inköpsdata'!M75=6%,43,'4. Inköpsdata'!M75="Momsfritt",38),"")</f>
        <v/>
      </c>
      <c r="S75" s="227" t="str">
        <f>'APH Kategorichef'!R75</f>
        <v xml:space="preserve">  Välj…</v>
      </c>
      <c r="T75" s="380" t="str">
        <f>'APH Kategorichef'!E75</f>
        <v/>
      </c>
      <c r="U75" s="227"/>
      <c r="V75" s="223"/>
      <c r="W75" s="223"/>
      <c r="X75" s="223"/>
      <c r="Y75" s="223"/>
      <c r="Z75" s="227" t="str">
        <f>TRIM(IF('2. Artikeldata Utökad'!G75="","",_xlfn.CONCAT('2. Artikeldata Utökad'!G75," ","dagar")))</f>
        <v/>
      </c>
      <c r="AA75" s="227" t="str">
        <f>TRIM(IF('2. Artikeldata Utökad'!H75="","",_xlfn.CONCAT('2. Artikeldata Utökad'!H75," ","dagar")))</f>
        <v/>
      </c>
      <c r="AB75" s="223"/>
      <c r="AC75" s="223"/>
      <c r="AD75" s="223"/>
      <c r="AE75" s="227">
        <v>1</v>
      </c>
      <c r="AF75" s="223"/>
      <c r="AG75" s="269" t="str">
        <f>TRIM('APH Kategorichef'!S75)</f>
        <v/>
      </c>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72" t="s">
        <v>189</v>
      </c>
      <c r="BD75" s="272" t="str">
        <f>IF('1. Artikeldata Grund'!F75="Välj…","",LEFT('1. Artikeldata Grund'!F75,1))</f>
        <v xml:space="preserve"> </v>
      </c>
      <c r="BE75" s="223"/>
      <c r="BF75" s="223"/>
      <c r="BG75" s="223"/>
      <c r="BH75" s="223"/>
      <c r="BI75" s="223"/>
      <c r="BJ75" s="223"/>
      <c r="BK75" s="223"/>
      <c r="BL75" s="269" t="str">
        <f>TRIM(IF('APH Kategorichef'!R75="WEB","",'2. Artikeldata Utökad'!Q75))</f>
        <v/>
      </c>
      <c r="BM75" s="269" t="str">
        <f>TRIM(IF('APH Kategorichef'!R75="WEB","",'2. Artikeldata Utökad'!R75))</f>
        <v/>
      </c>
      <c r="BN75" s="269" t="str">
        <f>TRIM(IF('APH Kategorichef'!R75="WEB","",'2. Artikeldata Utökad'!S75))</f>
        <v/>
      </c>
      <c r="BO75" s="269" t="str">
        <f>IF('2. Artikeldata Utökad'!F75="","",'2. Artikeldata Utökad'!F75)</f>
        <v xml:space="preserve">  Välj…</v>
      </c>
      <c r="BP75" s="269" t="str">
        <f>TRIM(IF('2. Artikeldata Utökad'!E75="","",'2. Artikeldata Utökad'!E75))</f>
        <v/>
      </c>
      <c r="BQ75" s="269" t="str">
        <f>TRIM(IF('APH Kategorichef'!R75="WEB","",'2. Artikeldata Utökad'!T75))</f>
        <v/>
      </c>
      <c r="BR75" s="227">
        <v>1</v>
      </c>
      <c r="BS75" s="269" t="str">
        <f>TRIM(IF('APH Kategorichef'!R75="WEB","",'2. Artikeldata Utökad'!U75))</f>
        <v/>
      </c>
      <c r="BT75" s="223"/>
      <c r="BU75" s="223"/>
      <c r="BV75" s="269" t="str">
        <f>TRIM(IF('APH Kategorichef'!L75&lt;&gt;200,'APH Kategorichef'!D75,'2. Artikeldata Utökad'!J75))</f>
        <v/>
      </c>
      <c r="BW75" s="269" t="str">
        <f>TRIM('2. Artikeldata Utökad'!D75)</f>
        <v/>
      </c>
      <c r="BX75" s="415" t="str">
        <f>LEFT('2. Artikeldata Utökad'!I75,1)</f>
        <v xml:space="preserve"> </v>
      </c>
      <c r="BY75" s="415" t="str">
        <f>TRIM(LEFT('2. Artikeldata Utökad'!K75,2))</f>
        <v/>
      </c>
      <c r="BZ75" s="227" t="s">
        <v>189</v>
      </c>
      <c r="CA75" s="223"/>
      <c r="CB75" s="223"/>
      <c r="CC75" s="223"/>
      <c r="CD75" s="223"/>
      <c r="CE75" s="223"/>
    </row>
    <row r="76" spans="1:83" x14ac:dyDescent="0.25">
      <c r="A76" s="228">
        <v>72</v>
      </c>
      <c r="B76" s="228" t="str">
        <f>'APH Kategorichef'!H76</f>
        <v>Välj…</v>
      </c>
      <c r="C76" s="228" t="str">
        <f>'APH Kategorichef'!J76</f>
        <v>Välj…</v>
      </c>
      <c r="D76" s="227">
        <v>1</v>
      </c>
      <c r="E76" s="269" t="str">
        <f>TRIM('APH Kategorichef'!D76)</f>
        <v/>
      </c>
      <c r="F76" s="226" t="str">
        <f>TRIM('1. Artikeldata Grund'!E76)</f>
        <v/>
      </c>
      <c r="G76" s="276" t="s">
        <v>182</v>
      </c>
      <c r="H76" s="223"/>
      <c r="I76" s="223"/>
      <c r="J76" s="223"/>
      <c r="K76" s="223"/>
      <c r="L76" s="223"/>
      <c r="M76" s="2" cm="1">
        <f t="array" ref="M76">IF('APH Kategorichef'!R76&lt;&gt;"WEB",1,_xlfn.IFS('APH Kategorichef'!J76=Tabeller!$AH$4,'APH Kategorichef'!P76,'APH Kategorichef'!J76=Tabeller!$AH$5,106628))</f>
        <v>1</v>
      </c>
      <c r="N76" s="434" t="str" cm="1">
        <f t="array" ref="N76">TRIM(IFERROR(IF('APH Kategorichef'!L76=200,'2. Artikeldata Utökad'!J76,(_xlfn.IFS('APH Kategorichef'!J76=Tabeller!$AH$4,'4. Inköpsdata'!D76,AND('APH Kategorichef'!J76=Tabeller!$AH$5,'APH Kategorichef'!L76&lt;&gt;200),'APH Kategorichef'!D76,'APH Kategorichef'!L76=200,'2. Artikeldata Utökad'!J76))),""))</f>
        <v/>
      </c>
      <c r="O76" s="270" t="str">
        <f>'APH Kategorichef'!E76</f>
        <v/>
      </c>
      <c r="P76" s="269" t="str">
        <f>TRIM('APH Kategorichef'!Q76)</f>
        <v/>
      </c>
      <c r="Q76" s="223"/>
      <c r="R76" s="271" t="str" cm="1">
        <f t="array" ref="R76">IFERROR(_xlfn.IFS('4. Inköpsdata'!M76=25%,41,'4. Inköpsdata'!M76=12%,42,'4. Inköpsdata'!M76=6%,43,'4. Inköpsdata'!M76="Momsfritt",38),"")</f>
        <v/>
      </c>
      <c r="S76" s="227" t="str">
        <f>'APH Kategorichef'!R76</f>
        <v xml:space="preserve">  Välj…</v>
      </c>
      <c r="T76" s="380" t="str">
        <f>'APH Kategorichef'!E76</f>
        <v/>
      </c>
      <c r="U76" s="227"/>
      <c r="V76" s="223"/>
      <c r="W76" s="223"/>
      <c r="X76" s="223"/>
      <c r="Y76" s="223"/>
      <c r="Z76" s="227" t="str">
        <f>TRIM(IF('2. Artikeldata Utökad'!G76="","",_xlfn.CONCAT('2. Artikeldata Utökad'!G76," ","dagar")))</f>
        <v/>
      </c>
      <c r="AA76" s="227" t="str">
        <f>TRIM(IF('2. Artikeldata Utökad'!H76="","",_xlfn.CONCAT('2. Artikeldata Utökad'!H76," ","dagar")))</f>
        <v/>
      </c>
      <c r="AB76" s="223"/>
      <c r="AC76" s="223"/>
      <c r="AD76" s="223"/>
      <c r="AE76" s="227">
        <v>1</v>
      </c>
      <c r="AF76" s="223"/>
      <c r="AG76" s="269" t="str">
        <f>TRIM('APH Kategorichef'!S76)</f>
        <v/>
      </c>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72" t="s">
        <v>189</v>
      </c>
      <c r="BD76" s="272" t="str">
        <f>IF('1. Artikeldata Grund'!F76="Välj…","",LEFT('1. Artikeldata Grund'!F76,1))</f>
        <v xml:space="preserve"> </v>
      </c>
      <c r="BE76" s="223"/>
      <c r="BF76" s="223"/>
      <c r="BG76" s="223"/>
      <c r="BH76" s="223"/>
      <c r="BI76" s="223"/>
      <c r="BJ76" s="223"/>
      <c r="BK76" s="223"/>
      <c r="BL76" s="269" t="str">
        <f>TRIM(IF('APH Kategorichef'!R76="WEB","",'2. Artikeldata Utökad'!Q76))</f>
        <v/>
      </c>
      <c r="BM76" s="269" t="str">
        <f>TRIM(IF('APH Kategorichef'!R76="WEB","",'2. Artikeldata Utökad'!R76))</f>
        <v/>
      </c>
      <c r="BN76" s="269" t="str">
        <f>TRIM(IF('APH Kategorichef'!R76="WEB","",'2. Artikeldata Utökad'!S76))</f>
        <v/>
      </c>
      <c r="BO76" s="269" t="str">
        <f>IF('2. Artikeldata Utökad'!F76="","",'2. Artikeldata Utökad'!F76)</f>
        <v xml:space="preserve">  Välj…</v>
      </c>
      <c r="BP76" s="269" t="str">
        <f>TRIM(IF('2. Artikeldata Utökad'!E76="","",'2. Artikeldata Utökad'!E76))</f>
        <v/>
      </c>
      <c r="BQ76" s="269" t="str">
        <f>TRIM(IF('APH Kategorichef'!R76="WEB","",'2. Artikeldata Utökad'!T76))</f>
        <v/>
      </c>
      <c r="BR76" s="227">
        <v>1</v>
      </c>
      <c r="BS76" s="269" t="str">
        <f>TRIM(IF('APH Kategorichef'!R76="WEB","",'2. Artikeldata Utökad'!U76))</f>
        <v/>
      </c>
      <c r="BT76" s="223"/>
      <c r="BU76" s="223"/>
      <c r="BV76" s="269" t="str">
        <f>TRIM(IF('APH Kategorichef'!L76&lt;&gt;200,'APH Kategorichef'!D76,'2. Artikeldata Utökad'!J76))</f>
        <v/>
      </c>
      <c r="BW76" s="269" t="str">
        <f>TRIM('2. Artikeldata Utökad'!D76)</f>
        <v/>
      </c>
      <c r="BX76" s="415" t="str">
        <f>LEFT('2. Artikeldata Utökad'!I76,1)</f>
        <v xml:space="preserve"> </v>
      </c>
      <c r="BY76" s="415" t="str">
        <f>TRIM(LEFT('2. Artikeldata Utökad'!K76,2))</f>
        <v/>
      </c>
      <c r="BZ76" s="227" t="s">
        <v>189</v>
      </c>
      <c r="CA76" s="223"/>
      <c r="CB76" s="223"/>
      <c r="CC76" s="223"/>
      <c r="CD76" s="223"/>
      <c r="CE76" s="223"/>
    </row>
    <row r="77" spans="1:83" x14ac:dyDescent="0.25">
      <c r="A77" s="228">
        <v>73</v>
      </c>
      <c r="B77" s="228" t="str">
        <f>'APH Kategorichef'!H77</f>
        <v>Välj…</v>
      </c>
      <c r="C77" s="228" t="str">
        <f>'APH Kategorichef'!J77</f>
        <v>Välj…</v>
      </c>
      <c r="D77" s="227">
        <v>1</v>
      </c>
      <c r="E77" s="269" t="str">
        <f>TRIM('APH Kategorichef'!D77)</f>
        <v/>
      </c>
      <c r="F77" s="226" t="str">
        <f>TRIM('1. Artikeldata Grund'!E77)</f>
        <v/>
      </c>
      <c r="G77" s="276" t="s">
        <v>182</v>
      </c>
      <c r="H77" s="223"/>
      <c r="I77" s="223"/>
      <c r="J77" s="223"/>
      <c r="K77" s="223"/>
      <c r="L77" s="223"/>
      <c r="M77" s="2" cm="1">
        <f t="array" ref="M77">IF('APH Kategorichef'!R77&lt;&gt;"WEB",1,_xlfn.IFS('APH Kategorichef'!J77=Tabeller!$AH$4,'APH Kategorichef'!P77,'APH Kategorichef'!J77=Tabeller!$AH$5,106628))</f>
        <v>1</v>
      </c>
      <c r="N77" s="434" t="str" cm="1">
        <f t="array" ref="N77">TRIM(IFERROR(IF('APH Kategorichef'!L77=200,'2. Artikeldata Utökad'!J77,(_xlfn.IFS('APH Kategorichef'!J77=Tabeller!$AH$4,'4. Inköpsdata'!D77,AND('APH Kategorichef'!J77=Tabeller!$AH$5,'APH Kategorichef'!L77&lt;&gt;200),'APH Kategorichef'!D77,'APH Kategorichef'!L77=200,'2. Artikeldata Utökad'!J77))),""))</f>
        <v/>
      </c>
      <c r="O77" s="270" t="str">
        <f>'APH Kategorichef'!E77</f>
        <v/>
      </c>
      <c r="P77" s="269" t="str">
        <f>TRIM('APH Kategorichef'!Q77)</f>
        <v/>
      </c>
      <c r="Q77" s="223"/>
      <c r="R77" s="271" t="str" cm="1">
        <f t="array" ref="R77">IFERROR(_xlfn.IFS('4. Inköpsdata'!M77=25%,41,'4. Inköpsdata'!M77=12%,42,'4. Inköpsdata'!M77=6%,43,'4. Inköpsdata'!M77="Momsfritt",38),"")</f>
        <v/>
      </c>
      <c r="S77" s="227" t="str">
        <f>'APH Kategorichef'!R77</f>
        <v xml:space="preserve">  Välj…</v>
      </c>
      <c r="T77" s="380" t="str">
        <f>'APH Kategorichef'!E77</f>
        <v/>
      </c>
      <c r="U77" s="227"/>
      <c r="V77" s="223"/>
      <c r="W77" s="223"/>
      <c r="X77" s="223"/>
      <c r="Y77" s="223"/>
      <c r="Z77" s="227" t="str">
        <f>TRIM(IF('2. Artikeldata Utökad'!G77="","",_xlfn.CONCAT('2. Artikeldata Utökad'!G77," ","dagar")))</f>
        <v/>
      </c>
      <c r="AA77" s="227" t="str">
        <f>TRIM(IF('2. Artikeldata Utökad'!H77="","",_xlfn.CONCAT('2. Artikeldata Utökad'!H77," ","dagar")))</f>
        <v/>
      </c>
      <c r="AB77" s="223"/>
      <c r="AC77" s="223"/>
      <c r="AD77" s="223"/>
      <c r="AE77" s="227">
        <v>1</v>
      </c>
      <c r="AF77" s="223"/>
      <c r="AG77" s="269" t="str">
        <f>TRIM('APH Kategorichef'!S77)</f>
        <v/>
      </c>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72" t="s">
        <v>189</v>
      </c>
      <c r="BD77" s="272" t="str">
        <f>IF('1. Artikeldata Grund'!F77="Välj…","",LEFT('1. Artikeldata Grund'!F77,1))</f>
        <v xml:space="preserve"> </v>
      </c>
      <c r="BE77" s="223"/>
      <c r="BF77" s="223"/>
      <c r="BG77" s="223"/>
      <c r="BH77" s="223"/>
      <c r="BI77" s="223"/>
      <c r="BJ77" s="223"/>
      <c r="BK77" s="223"/>
      <c r="BL77" s="269" t="str">
        <f>TRIM(IF('APH Kategorichef'!R77="WEB","",'2. Artikeldata Utökad'!Q77))</f>
        <v/>
      </c>
      <c r="BM77" s="269" t="str">
        <f>TRIM(IF('APH Kategorichef'!R77="WEB","",'2. Artikeldata Utökad'!R77))</f>
        <v/>
      </c>
      <c r="BN77" s="269" t="str">
        <f>TRIM(IF('APH Kategorichef'!R77="WEB","",'2. Artikeldata Utökad'!S77))</f>
        <v/>
      </c>
      <c r="BO77" s="269" t="str">
        <f>IF('2. Artikeldata Utökad'!F77="","",'2. Artikeldata Utökad'!F77)</f>
        <v xml:space="preserve">  Välj…</v>
      </c>
      <c r="BP77" s="269" t="str">
        <f>TRIM(IF('2. Artikeldata Utökad'!E77="","",'2. Artikeldata Utökad'!E77))</f>
        <v/>
      </c>
      <c r="BQ77" s="269" t="str">
        <f>TRIM(IF('APH Kategorichef'!R77="WEB","",'2. Artikeldata Utökad'!T77))</f>
        <v/>
      </c>
      <c r="BR77" s="227">
        <v>1</v>
      </c>
      <c r="BS77" s="269" t="str">
        <f>TRIM(IF('APH Kategorichef'!R77="WEB","",'2. Artikeldata Utökad'!U77))</f>
        <v/>
      </c>
      <c r="BT77" s="223"/>
      <c r="BU77" s="223"/>
      <c r="BV77" s="269" t="str">
        <f>TRIM(IF('APH Kategorichef'!L77&lt;&gt;200,'APH Kategorichef'!D77,'2. Artikeldata Utökad'!J77))</f>
        <v/>
      </c>
      <c r="BW77" s="269" t="str">
        <f>TRIM('2. Artikeldata Utökad'!D77)</f>
        <v/>
      </c>
      <c r="BX77" s="415" t="str">
        <f>LEFT('2. Artikeldata Utökad'!I77,1)</f>
        <v xml:space="preserve"> </v>
      </c>
      <c r="BY77" s="415" t="str">
        <f>TRIM(LEFT('2. Artikeldata Utökad'!K77,2))</f>
        <v/>
      </c>
      <c r="BZ77" s="227" t="s">
        <v>189</v>
      </c>
      <c r="CA77" s="223"/>
      <c r="CB77" s="223"/>
      <c r="CC77" s="223"/>
      <c r="CD77" s="223"/>
      <c r="CE77" s="223"/>
    </row>
    <row r="78" spans="1:83" x14ac:dyDescent="0.25">
      <c r="A78" s="228">
        <v>74</v>
      </c>
      <c r="B78" s="228" t="str">
        <f>'APH Kategorichef'!H78</f>
        <v>Välj…</v>
      </c>
      <c r="C78" s="228" t="str">
        <f>'APH Kategorichef'!J78</f>
        <v>Välj…</v>
      </c>
      <c r="D78" s="227">
        <v>1</v>
      </c>
      <c r="E78" s="269" t="str">
        <f>TRIM('APH Kategorichef'!D78)</f>
        <v/>
      </c>
      <c r="F78" s="226" t="str">
        <f>TRIM('1. Artikeldata Grund'!E78)</f>
        <v/>
      </c>
      <c r="G78" s="276" t="s">
        <v>182</v>
      </c>
      <c r="H78" s="223"/>
      <c r="I78" s="223"/>
      <c r="J78" s="223"/>
      <c r="K78" s="223"/>
      <c r="L78" s="223"/>
      <c r="M78" s="2" cm="1">
        <f t="array" ref="M78">IF('APH Kategorichef'!R78&lt;&gt;"WEB",1,_xlfn.IFS('APH Kategorichef'!J78=Tabeller!$AH$4,'APH Kategorichef'!P78,'APH Kategorichef'!J78=Tabeller!$AH$5,106628))</f>
        <v>1</v>
      </c>
      <c r="N78" s="434" t="str" cm="1">
        <f t="array" ref="N78">TRIM(IFERROR(IF('APH Kategorichef'!L78=200,'2. Artikeldata Utökad'!J78,(_xlfn.IFS('APH Kategorichef'!J78=Tabeller!$AH$4,'4. Inköpsdata'!D78,AND('APH Kategorichef'!J78=Tabeller!$AH$5,'APH Kategorichef'!L78&lt;&gt;200),'APH Kategorichef'!D78,'APH Kategorichef'!L78=200,'2. Artikeldata Utökad'!J78))),""))</f>
        <v/>
      </c>
      <c r="O78" s="270" t="str">
        <f>'APH Kategorichef'!E78</f>
        <v/>
      </c>
      <c r="P78" s="269" t="str">
        <f>TRIM('APH Kategorichef'!Q78)</f>
        <v/>
      </c>
      <c r="Q78" s="223"/>
      <c r="R78" s="271" t="str" cm="1">
        <f t="array" ref="R78">IFERROR(_xlfn.IFS('4. Inköpsdata'!M78=25%,41,'4. Inköpsdata'!M78=12%,42,'4. Inköpsdata'!M78=6%,43,'4. Inköpsdata'!M78="Momsfritt",38),"")</f>
        <v/>
      </c>
      <c r="S78" s="227" t="str">
        <f>'APH Kategorichef'!R78</f>
        <v xml:space="preserve">  Välj…</v>
      </c>
      <c r="T78" s="380" t="str">
        <f>'APH Kategorichef'!E78</f>
        <v/>
      </c>
      <c r="U78" s="227"/>
      <c r="V78" s="223"/>
      <c r="W78" s="223"/>
      <c r="X78" s="223"/>
      <c r="Y78" s="223"/>
      <c r="Z78" s="227" t="str">
        <f>TRIM(IF('2. Artikeldata Utökad'!G78="","",_xlfn.CONCAT('2. Artikeldata Utökad'!G78," ","dagar")))</f>
        <v/>
      </c>
      <c r="AA78" s="227" t="str">
        <f>TRIM(IF('2. Artikeldata Utökad'!H78="","",_xlfn.CONCAT('2. Artikeldata Utökad'!H78," ","dagar")))</f>
        <v/>
      </c>
      <c r="AB78" s="223"/>
      <c r="AC78" s="223"/>
      <c r="AD78" s="223"/>
      <c r="AE78" s="227">
        <v>1</v>
      </c>
      <c r="AF78" s="223"/>
      <c r="AG78" s="269" t="str">
        <f>TRIM('APH Kategorichef'!S78)</f>
        <v/>
      </c>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72" t="s">
        <v>189</v>
      </c>
      <c r="BD78" s="272" t="str">
        <f>IF('1. Artikeldata Grund'!F78="Välj…","",LEFT('1. Artikeldata Grund'!F78,1))</f>
        <v xml:space="preserve"> </v>
      </c>
      <c r="BE78" s="223"/>
      <c r="BF78" s="223"/>
      <c r="BG78" s="223"/>
      <c r="BH78" s="223"/>
      <c r="BI78" s="223"/>
      <c r="BJ78" s="223"/>
      <c r="BK78" s="223"/>
      <c r="BL78" s="269" t="str">
        <f>TRIM(IF('APH Kategorichef'!R78="WEB","",'2. Artikeldata Utökad'!Q78))</f>
        <v/>
      </c>
      <c r="BM78" s="269" t="str">
        <f>TRIM(IF('APH Kategorichef'!R78="WEB","",'2. Artikeldata Utökad'!R78))</f>
        <v/>
      </c>
      <c r="BN78" s="269" t="str">
        <f>TRIM(IF('APH Kategorichef'!R78="WEB","",'2. Artikeldata Utökad'!S78))</f>
        <v/>
      </c>
      <c r="BO78" s="269" t="str">
        <f>IF('2. Artikeldata Utökad'!F78="","",'2. Artikeldata Utökad'!F78)</f>
        <v xml:space="preserve">  Välj…</v>
      </c>
      <c r="BP78" s="269" t="str">
        <f>TRIM(IF('2. Artikeldata Utökad'!E78="","",'2. Artikeldata Utökad'!E78))</f>
        <v/>
      </c>
      <c r="BQ78" s="269" t="str">
        <f>TRIM(IF('APH Kategorichef'!R78="WEB","",'2. Artikeldata Utökad'!T78))</f>
        <v/>
      </c>
      <c r="BR78" s="227">
        <v>1</v>
      </c>
      <c r="BS78" s="269" t="str">
        <f>TRIM(IF('APH Kategorichef'!R78="WEB","",'2. Artikeldata Utökad'!U78))</f>
        <v/>
      </c>
      <c r="BT78" s="223"/>
      <c r="BU78" s="223"/>
      <c r="BV78" s="269" t="str">
        <f>TRIM(IF('APH Kategorichef'!L78&lt;&gt;200,'APH Kategorichef'!D78,'2. Artikeldata Utökad'!J78))</f>
        <v/>
      </c>
      <c r="BW78" s="269" t="str">
        <f>TRIM('2. Artikeldata Utökad'!D78)</f>
        <v/>
      </c>
      <c r="BX78" s="415" t="str">
        <f>LEFT('2. Artikeldata Utökad'!I78,1)</f>
        <v xml:space="preserve"> </v>
      </c>
      <c r="BY78" s="415" t="str">
        <f>TRIM(LEFT('2. Artikeldata Utökad'!K78,2))</f>
        <v/>
      </c>
      <c r="BZ78" s="227" t="s">
        <v>189</v>
      </c>
      <c r="CA78" s="223"/>
      <c r="CB78" s="223"/>
      <c r="CC78" s="223"/>
      <c r="CD78" s="223"/>
      <c r="CE78" s="223"/>
    </row>
    <row r="79" spans="1:83" x14ac:dyDescent="0.25">
      <c r="A79" s="225">
        <v>75</v>
      </c>
      <c r="B79" s="228" t="str">
        <f>'APH Kategorichef'!H79</f>
        <v>Välj…</v>
      </c>
      <c r="C79" s="228" t="str">
        <f>'APH Kategorichef'!J79</f>
        <v>Välj…</v>
      </c>
      <c r="D79" s="227">
        <v>1</v>
      </c>
      <c r="E79" s="269" t="str">
        <f>TRIM('APH Kategorichef'!D79)</f>
        <v/>
      </c>
      <c r="F79" s="226" t="str">
        <f>TRIM('1. Artikeldata Grund'!E79)</f>
        <v/>
      </c>
      <c r="G79" s="276" t="s">
        <v>182</v>
      </c>
      <c r="H79" s="223"/>
      <c r="I79" s="223"/>
      <c r="J79" s="223"/>
      <c r="K79" s="223"/>
      <c r="L79" s="223"/>
      <c r="M79" s="2" cm="1">
        <f t="array" ref="M79">IF('APH Kategorichef'!R79&lt;&gt;"WEB",1,_xlfn.IFS('APH Kategorichef'!J79=Tabeller!$AH$4,'APH Kategorichef'!P79,'APH Kategorichef'!J79=Tabeller!$AH$5,106628))</f>
        <v>1</v>
      </c>
      <c r="N79" s="434" t="str" cm="1">
        <f t="array" ref="N79">TRIM(IFERROR(IF('APH Kategorichef'!L79=200,'2. Artikeldata Utökad'!J79,(_xlfn.IFS('APH Kategorichef'!J79=Tabeller!$AH$4,'4. Inköpsdata'!D79,AND('APH Kategorichef'!J79=Tabeller!$AH$5,'APH Kategorichef'!L79&lt;&gt;200),'APH Kategorichef'!D79,'APH Kategorichef'!L79=200,'2. Artikeldata Utökad'!J79))),""))</f>
        <v/>
      </c>
      <c r="O79" s="270" t="str">
        <f>'APH Kategorichef'!E79</f>
        <v/>
      </c>
      <c r="P79" s="269" t="str">
        <f>TRIM('APH Kategorichef'!Q79)</f>
        <v/>
      </c>
      <c r="Q79" s="223"/>
      <c r="R79" s="271" t="str" cm="1">
        <f t="array" ref="R79">IFERROR(_xlfn.IFS('4. Inköpsdata'!M79=25%,41,'4. Inköpsdata'!M79=12%,42,'4. Inköpsdata'!M79=6%,43,'4. Inköpsdata'!M79="Momsfritt",38),"")</f>
        <v/>
      </c>
      <c r="S79" s="227" t="str">
        <f>'APH Kategorichef'!R79</f>
        <v xml:space="preserve">  Välj…</v>
      </c>
      <c r="T79" s="380" t="str">
        <f>'APH Kategorichef'!E79</f>
        <v/>
      </c>
      <c r="U79" s="227"/>
      <c r="V79" s="223"/>
      <c r="W79" s="223"/>
      <c r="X79" s="223"/>
      <c r="Y79" s="223"/>
      <c r="Z79" s="227" t="str">
        <f>TRIM(IF('2. Artikeldata Utökad'!G79="","",_xlfn.CONCAT('2. Artikeldata Utökad'!G79," ","dagar")))</f>
        <v/>
      </c>
      <c r="AA79" s="227" t="str">
        <f>TRIM(IF('2. Artikeldata Utökad'!H79="","",_xlfn.CONCAT('2. Artikeldata Utökad'!H79," ","dagar")))</f>
        <v/>
      </c>
      <c r="AB79" s="223"/>
      <c r="AC79" s="223"/>
      <c r="AD79" s="223"/>
      <c r="AE79" s="227">
        <v>1</v>
      </c>
      <c r="AF79" s="223"/>
      <c r="AG79" s="269" t="str">
        <f>TRIM('APH Kategorichef'!S79)</f>
        <v/>
      </c>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72" t="s">
        <v>189</v>
      </c>
      <c r="BD79" s="272" t="str">
        <f>IF('1. Artikeldata Grund'!F79="Välj…","",LEFT('1. Artikeldata Grund'!F79,1))</f>
        <v xml:space="preserve"> </v>
      </c>
      <c r="BE79" s="223"/>
      <c r="BF79" s="223"/>
      <c r="BG79" s="223"/>
      <c r="BH79" s="223"/>
      <c r="BI79" s="223"/>
      <c r="BJ79" s="223"/>
      <c r="BK79" s="223"/>
      <c r="BL79" s="269" t="str">
        <f>TRIM(IF('APH Kategorichef'!R79="WEB","",'2. Artikeldata Utökad'!Q79))</f>
        <v/>
      </c>
      <c r="BM79" s="269" t="str">
        <f>TRIM(IF('APH Kategorichef'!R79="WEB","",'2. Artikeldata Utökad'!R79))</f>
        <v/>
      </c>
      <c r="BN79" s="269" t="str">
        <f>TRIM(IF('APH Kategorichef'!R79="WEB","",'2. Artikeldata Utökad'!S79))</f>
        <v/>
      </c>
      <c r="BO79" s="269" t="str">
        <f>IF('2. Artikeldata Utökad'!F79="","",'2. Artikeldata Utökad'!F79)</f>
        <v xml:space="preserve">  Välj…</v>
      </c>
      <c r="BP79" s="269" t="str">
        <f>TRIM(IF('2. Artikeldata Utökad'!E79="","",'2. Artikeldata Utökad'!E79))</f>
        <v/>
      </c>
      <c r="BQ79" s="269" t="str">
        <f>TRIM(IF('APH Kategorichef'!R79="WEB","",'2. Artikeldata Utökad'!T79))</f>
        <v/>
      </c>
      <c r="BR79" s="227">
        <v>1</v>
      </c>
      <c r="BS79" s="269" t="str">
        <f>TRIM(IF('APH Kategorichef'!R79="WEB","",'2. Artikeldata Utökad'!U79))</f>
        <v/>
      </c>
      <c r="BT79" s="223"/>
      <c r="BU79" s="223"/>
      <c r="BV79" s="269" t="str">
        <f>TRIM(IF('APH Kategorichef'!L79&lt;&gt;200,'APH Kategorichef'!D79,'2. Artikeldata Utökad'!J79))</f>
        <v/>
      </c>
      <c r="BW79" s="269" t="str">
        <f>TRIM('2. Artikeldata Utökad'!D79)</f>
        <v/>
      </c>
      <c r="BX79" s="415" t="str">
        <f>LEFT('2. Artikeldata Utökad'!I79,1)</f>
        <v xml:space="preserve"> </v>
      </c>
      <c r="BY79" s="415" t="str">
        <f>TRIM(LEFT('2. Artikeldata Utökad'!K79,2))</f>
        <v/>
      </c>
      <c r="BZ79" s="227" t="s">
        <v>189</v>
      </c>
      <c r="CA79" s="223"/>
      <c r="CB79" s="223"/>
      <c r="CC79" s="223"/>
      <c r="CD79" s="223"/>
      <c r="CE79" s="223"/>
    </row>
    <row r="80" spans="1:83" x14ac:dyDescent="0.25">
      <c r="A80" s="228">
        <v>76</v>
      </c>
      <c r="B80" s="228" t="str">
        <f>'APH Kategorichef'!H80</f>
        <v>Välj…</v>
      </c>
      <c r="C80" s="228" t="str">
        <f>'APH Kategorichef'!J80</f>
        <v>Välj…</v>
      </c>
      <c r="D80" s="227">
        <v>1</v>
      </c>
      <c r="E80" s="269" t="str">
        <f>TRIM('APH Kategorichef'!D80)</f>
        <v/>
      </c>
      <c r="F80" s="226" t="str">
        <f>TRIM('1. Artikeldata Grund'!E80)</f>
        <v/>
      </c>
      <c r="G80" s="276" t="s">
        <v>182</v>
      </c>
      <c r="H80" s="223"/>
      <c r="I80" s="223"/>
      <c r="J80" s="223"/>
      <c r="K80" s="223"/>
      <c r="L80" s="223"/>
      <c r="M80" s="2" cm="1">
        <f t="array" ref="M80">IF('APH Kategorichef'!R80&lt;&gt;"WEB",1,_xlfn.IFS('APH Kategorichef'!J80=Tabeller!$AH$4,'APH Kategorichef'!P80,'APH Kategorichef'!J80=Tabeller!$AH$5,106628))</f>
        <v>1</v>
      </c>
      <c r="N80" s="434" t="str" cm="1">
        <f t="array" ref="N80">TRIM(IFERROR(IF('APH Kategorichef'!L80=200,'2. Artikeldata Utökad'!J80,(_xlfn.IFS('APH Kategorichef'!J80=Tabeller!$AH$4,'4. Inköpsdata'!D80,AND('APH Kategorichef'!J80=Tabeller!$AH$5,'APH Kategorichef'!L80&lt;&gt;200),'APH Kategorichef'!D80,'APH Kategorichef'!L80=200,'2. Artikeldata Utökad'!J80))),""))</f>
        <v/>
      </c>
      <c r="O80" s="270" t="str">
        <f>'APH Kategorichef'!E80</f>
        <v/>
      </c>
      <c r="P80" s="269" t="str">
        <f>TRIM('APH Kategorichef'!Q80)</f>
        <v/>
      </c>
      <c r="Q80" s="223"/>
      <c r="R80" s="271" t="str" cm="1">
        <f t="array" ref="R80">IFERROR(_xlfn.IFS('4. Inköpsdata'!M80=25%,41,'4. Inköpsdata'!M80=12%,42,'4. Inköpsdata'!M80=6%,43,'4. Inköpsdata'!M80="Momsfritt",38),"")</f>
        <v/>
      </c>
      <c r="S80" s="227" t="str">
        <f>'APH Kategorichef'!R80</f>
        <v xml:space="preserve">  Välj…</v>
      </c>
      <c r="T80" s="380" t="str">
        <f>'APH Kategorichef'!E80</f>
        <v/>
      </c>
      <c r="U80" s="227"/>
      <c r="V80" s="223"/>
      <c r="W80" s="223"/>
      <c r="X80" s="223"/>
      <c r="Y80" s="223"/>
      <c r="Z80" s="227" t="str">
        <f>TRIM(IF('2. Artikeldata Utökad'!G80="","",_xlfn.CONCAT('2. Artikeldata Utökad'!G80," ","dagar")))</f>
        <v/>
      </c>
      <c r="AA80" s="227" t="str">
        <f>TRIM(IF('2. Artikeldata Utökad'!H80="","",_xlfn.CONCAT('2. Artikeldata Utökad'!H80," ","dagar")))</f>
        <v/>
      </c>
      <c r="AB80" s="223"/>
      <c r="AC80" s="223"/>
      <c r="AD80" s="223"/>
      <c r="AE80" s="227">
        <v>1</v>
      </c>
      <c r="AF80" s="223"/>
      <c r="AG80" s="269" t="str">
        <f>TRIM('APH Kategorichef'!S80)</f>
        <v/>
      </c>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72" t="s">
        <v>189</v>
      </c>
      <c r="BD80" s="272" t="str">
        <f>IF('1. Artikeldata Grund'!F80="Välj…","",LEFT('1. Artikeldata Grund'!F80,1))</f>
        <v xml:space="preserve"> </v>
      </c>
      <c r="BE80" s="223"/>
      <c r="BF80" s="223"/>
      <c r="BG80" s="223"/>
      <c r="BH80" s="223"/>
      <c r="BI80" s="223"/>
      <c r="BJ80" s="223"/>
      <c r="BK80" s="223"/>
      <c r="BL80" s="269" t="str">
        <f>TRIM(IF('APH Kategorichef'!R80="WEB","",'2. Artikeldata Utökad'!Q80))</f>
        <v/>
      </c>
      <c r="BM80" s="269" t="str">
        <f>TRIM(IF('APH Kategorichef'!R80="WEB","",'2. Artikeldata Utökad'!R80))</f>
        <v/>
      </c>
      <c r="BN80" s="269" t="str">
        <f>TRIM(IF('APH Kategorichef'!R80="WEB","",'2. Artikeldata Utökad'!S80))</f>
        <v/>
      </c>
      <c r="BO80" s="269" t="str">
        <f>IF('2. Artikeldata Utökad'!F80="","",'2. Artikeldata Utökad'!F80)</f>
        <v xml:space="preserve">  Välj…</v>
      </c>
      <c r="BP80" s="269" t="str">
        <f>TRIM(IF('2. Artikeldata Utökad'!E80="","",'2. Artikeldata Utökad'!E80))</f>
        <v/>
      </c>
      <c r="BQ80" s="269" t="str">
        <f>TRIM(IF('APH Kategorichef'!R80="WEB","",'2. Artikeldata Utökad'!T80))</f>
        <v/>
      </c>
      <c r="BR80" s="227">
        <v>1</v>
      </c>
      <c r="BS80" s="269" t="str">
        <f>TRIM(IF('APH Kategorichef'!R80="WEB","",'2. Artikeldata Utökad'!U80))</f>
        <v/>
      </c>
      <c r="BT80" s="223"/>
      <c r="BU80" s="223"/>
      <c r="BV80" s="269" t="str">
        <f>TRIM(IF('APH Kategorichef'!L80&lt;&gt;200,'APH Kategorichef'!D80,'2. Artikeldata Utökad'!J80))</f>
        <v/>
      </c>
      <c r="BW80" s="269" t="str">
        <f>TRIM('2. Artikeldata Utökad'!D80)</f>
        <v/>
      </c>
      <c r="BX80" s="415" t="str">
        <f>LEFT('2. Artikeldata Utökad'!I80,1)</f>
        <v xml:space="preserve"> </v>
      </c>
      <c r="BY80" s="415" t="str">
        <f>TRIM(LEFT('2. Artikeldata Utökad'!K80,2))</f>
        <v/>
      </c>
      <c r="BZ80" s="227" t="s">
        <v>189</v>
      </c>
      <c r="CA80" s="223"/>
      <c r="CB80" s="223"/>
      <c r="CC80" s="223"/>
      <c r="CD80" s="223"/>
      <c r="CE80" s="223"/>
    </row>
    <row r="81" spans="1:83" x14ac:dyDescent="0.25">
      <c r="A81" s="228">
        <v>77</v>
      </c>
      <c r="B81" s="228" t="str">
        <f>'APH Kategorichef'!H81</f>
        <v>Välj…</v>
      </c>
      <c r="C81" s="228" t="str">
        <f>'APH Kategorichef'!J81</f>
        <v>Välj…</v>
      </c>
      <c r="D81" s="227">
        <v>1</v>
      </c>
      <c r="E81" s="269" t="str">
        <f>TRIM('APH Kategorichef'!D81)</f>
        <v/>
      </c>
      <c r="F81" s="226" t="str">
        <f>TRIM('1. Artikeldata Grund'!E81)</f>
        <v/>
      </c>
      <c r="G81" s="276" t="s">
        <v>182</v>
      </c>
      <c r="H81" s="223"/>
      <c r="I81" s="223"/>
      <c r="J81" s="223"/>
      <c r="K81" s="223"/>
      <c r="L81" s="223"/>
      <c r="M81" s="2" cm="1">
        <f t="array" ref="M81">IF('APH Kategorichef'!R81&lt;&gt;"WEB",1,_xlfn.IFS('APH Kategorichef'!J81=Tabeller!$AH$4,'APH Kategorichef'!P81,'APH Kategorichef'!J81=Tabeller!$AH$5,106628))</f>
        <v>1</v>
      </c>
      <c r="N81" s="434" t="str" cm="1">
        <f t="array" ref="N81">TRIM(IFERROR(IF('APH Kategorichef'!L81=200,'2. Artikeldata Utökad'!J81,(_xlfn.IFS('APH Kategorichef'!J81=Tabeller!$AH$4,'4. Inköpsdata'!D81,AND('APH Kategorichef'!J81=Tabeller!$AH$5,'APH Kategorichef'!L81&lt;&gt;200),'APH Kategorichef'!D81,'APH Kategorichef'!L81=200,'2. Artikeldata Utökad'!J81))),""))</f>
        <v/>
      </c>
      <c r="O81" s="270" t="str">
        <f>'APH Kategorichef'!E81</f>
        <v/>
      </c>
      <c r="P81" s="269" t="str">
        <f>TRIM('APH Kategorichef'!Q81)</f>
        <v/>
      </c>
      <c r="Q81" s="223"/>
      <c r="R81" s="271" t="str" cm="1">
        <f t="array" ref="R81">IFERROR(_xlfn.IFS('4. Inköpsdata'!M81=25%,41,'4. Inköpsdata'!M81=12%,42,'4. Inköpsdata'!M81=6%,43,'4. Inköpsdata'!M81="Momsfritt",38),"")</f>
        <v/>
      </c>
      <c r="S81" s="227" t="str">
        <f>'APH Kategorichef'!R81</f>
        <v xml:space="preserve">  Välj…</v>
      </c>
      <c r="T81" s="380" t="str">
        <f>'APH Kategorichef'!E81</f>
        <v/>
      </c>
      <c r="U81" s="227"/>
      <c r="V81" s="223"/>
      <c r="W81" s="223"/>
      <c r="X81" s="223"/>
      <c r="Y81" s="223"/>
      <c r="Z81" s="227" t="str">
        <f>TRIM(IF('2. Artikeldata Utökad'!G81="","",_xlfn.CONCAT('2. Artikeldata Utökad'!G81," ","dagar")))</f>
        <v/>
      </c>
      <c r="AA81" s="227" t="str">
        <f>TRIM(IF('2. Artikeldata Utökad'!H81="","",_xlfn.CONCAT('2. Artikeldata Utökad'!H81," ","dagar")))</f>
        <v/>
      </c>
      <c r="AB81" s="223"/>
      <c r="AC81" s="223"/>
      <c r="AD81" s="223"/>
      <c r="AE81" s="227">
        <v>1</v>
      </c>
      <c r="AF81" s="223"/>
      <c r="AG81" s="269" t="str">
        <f>TRIM('APH Kategorichef'!S81)</f>
        <v/>
      </c>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72" t="s">
        <v>189</v>
      </c>
      <c r="BD81" s="272" t="str">
        <f>IF('1. Artikeldata Grund'!F81="Välj…","",LEFT('1. Artikeldata Grund'!F81,1))</f>
        <v xml:space="preserve"> </v>
      </c>
      <c r="BE81" s="223"/>
      <c r="BF81" s="223"/>
      <c r="BG81" s="223"/>
      <c r="BH81" s="223"/>
      <c r="BI81" s="223"/>
      <c r="BJ81" s="223"/>
      <c r="BK81" s="223"/>
      <c r="BL81" s="269" t="str">
        <f>TRIM(IF('APH Kategorichef'!R81="WEB","",'2. Artikeldata Utökad'!Q81))</f>
        <v/>
      </c>
      <c r="BM81" s="269" t="str">
        <f>TRIM(IF('APH Kategorichef'!R81="WEB","",'2. Artikeldata Utökad'!R81))</f>
        <v/>
      </c>
      <c r="BN81" s="269" t="str">
        <f>TRIM(IF('APH Kategorichef'!R81="WEB","",'2. Artikeldata Utökad'!S81))</f>
        <v/>
      </c>
      <c r="BO81" s="269" t="str">
        <f>IF('2. Artikeldata Utökad'!F81="","",'2. Artikeldata Utökad'!F81)</f>
        <v xml:space="preserve">  Välj…</v>
      </c>
      <c r="BP81" s="269" t="str">
        <f>TRIM(IF('2. Artikeldata Utökad'!E81="","",'2. Artikeldata Utökad'!E81))</f>
        <v/>
      </c>
      <c r="BQ81" s="269" t="str">
        <f>TRIM(IF('APH Kategorichef'!R81="WEB","",'2. Artikeldata Utökad'!T81))</f>
        <v/>
      </c>
      <c r="BR81" s="227">
        <v>1</v>
      </c>
      <c r="BS81" s="269" t="str">
        <f>TRIM(IF('APH Kategorichef'!R81="WEB","",'2. Artikeldata Utökad'!U81))</f>
        <v/>
      </c>
      <c r="BT81" s="223"/>
      <c r="BU81" s="223"/>
      <c r="BV81" s="269" t="str">
        <f>TRIM(IF('APH Kategorichef'!L81&lt;&gt;200,'APH Kategorichef'!D81,'2. Artikeldata Utökad'!J81))</f>
        <v/>
      </c>
      <c r="BW81" s="269" t="str">
        <f>TRIM('2. Artikeldata Utökad'!D81)</f>
        <v/>
      </c>
      <c r="BX81" s="415" t="str">
        <f>LEFT('2. Artikeldata Utökad'!I81,1)</f>
        <v xml:space="preserve"> </v>
      </c>
      <c r="BY81" s="415" t="str">
        <f>TRIM(LEFT('2. Artikeldata Utökad'!K81,2))</f>
        <v/>
      </c>
      <c r="BZ81" s="227" t="s">
        <v>189</v>
      </c>
      <c r="CA81" s="223"/>
      <c r="CB81" s="223"/>
      <c r="CC81" s="223"/>
      <c r="CD81" s="223"/>
      <c r="CE81" s="223"/>
    </row>
    <row r="82" spans="1:83" x14ac:dyDescent="0.25">
      <c r="A82" s="228">
        <v>78</v>
      </c>
      <c r="B82" s="228" t="str">
        <f>'APH Kategorichef'!H82</f>
        <v>Välj…</v>
      </c>
      <c r="C82" s="228" t="str">
        <f>'APH Kategorichef'!J82</f>
        <v>Välj…</v>
      </c>
      <c r="D82" s="227">
        <v>1</v>
      </c>
      <c r="E82" s="269" t="str">
        <f>TRIM('APH Kategorichef'!D82)</f>
        <v/>
      </c>
      <c r="F82" s="226" t="str">
        <f>TRIM('1. Artikeldata Grund'!E82)</f>
        <v/>
      </c>
      <c r="G82" s="276" t="s">
        <v>182</v>
      </c>
      <c r="H82" s="223"/>
      <c r="I82" s="223"/>
      <c r="J82" s="223"/>
      <c r="K82" s="223"/>
      <c r="L82" s="223"/>
      <c r="M82" s="2" cm="1">
        <f t="array" ref="M82">IF('APH Kategorichef'!R82&lt;&gt;"WEB",1,_xlfn.IFS('APH Kategorichef'!J82=Tabeller!$AH$4,'APH Kategorichef'!P82,'APH Kategorichef'!J82=Tabeller!$AH$5,106628))</f>
        <v>1</v>
      </c>
      <c r="N82" s="434" t="str" cm="1">
        <f t="array" ref="N82">TRIM(IFERROR(IF('APH Kategorichef'!L82=200,'2. Artikeldata Utökad'!J82,(_xlfn.IFS('APH Kategorichef'!J82=Tabeller!$AH$4,'4. Inköpsdata'!D82,AND('APH Kategorichef'!J82=Tabeller!$AH$5,'APH Kategorichef'!L82&lt;&gt;200),'APH Kategorichef'!D82,'APH Kategorichef'!L82=200,'2. Artikeldata Utökad'!J82))),""))</f>
        <v/>
      </c>
      <c r="O82" s="270" t="str">
        <f>'APH Kategorichef'!E82</f>
        <v/>
      </c>
      <c r="P82" s="269" t="str">
        <f>TRIM('APH Kategorichef'!Q82)</f>
        <v/>
      </c>
      <c r="Q82" s="223"/>
      <c r="R82" s="271" t="str" cm="1">
        <f t="array" ref="R82">IFERROR(_xlfn.IFS('4. Inköpsdata'!M82=25%,41,'4. Inköpsdata'!M82=12%,42,'4. Inköpsdata'!M82=6%,43,'4. Inköpsdata'!M82="Momsfritt",38),"")</f>
        <v/>
      </c>
      <c r="S82" s="227" t="str">
        <f>'APH Kategorichef'!R82</f>
        <v xml:space="preserve">  Välj…</v>
      </c>
      <c r="T82" s="380" t="str">
        <f>'APH Kategorichef'!E82</f>
        <v/>
      </c>
      <c r="U82" s="227"/>
      <c r="V82" s="223"/>
      <c r="W82" s="223"/>
      <c r="X82" s="223"/>
      <c r="Y82" s="223"/>
      <c r="Z82" s="227" t="str">
        <f>TRIM(IF('2. Artikeldata Utökad'!G82="","",_xlfn.CONCAT('2. Artikeldata Utökad'!G82," ","dagar")))</f>
        <v/>
      </c>
      <c r="AA82" s="227" t="str">
        <f>TRIM(IF('2. Artikeldata Utökad'!H82="","",_xlfn.CONCAT('2. Artikeldata Utökad'!H82," ","dagar")))</f>
        <v/>
      </c>
      <c r="AB82" s="223"/>
      <c r="AC82" s="223"/>
      <c r="AD82" s="223"/>
      <c r="AE82" s="227">
        <v>1</v>
      </c>
      <c r="AF82" s="223"/>
      <c r="AG82" s="269" t="str">
        <f>TRIM('APH Kategorichef'!S82)</f>
        <v/>
      </c>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72" t="s">
        <v>189</v>
      </c>
      <c r="BD82" s="272" t="str">
        <f>IF('1. Artikeldata Grund'!F82="Välj…","",LEFT('1. Artikeldata Grund'!F82,1))</f>
        <v xml:space="preserve"> </v>
      </c>
      <c r="BE82" s="223"/>
      <c r="BF82" s="223"/>
      <c r="BG82" s="223"/>
      <c r="BH82" s="223"/>
      <c r="BI82" s="223"/>
      <c r="BJ82" s="223"/>
      <c r="BK82" s="223"/>
      <c r="BL82" s="269" t="str">
        <f>TRIM(IF('APH Kategorichef'!R82="WEB","",'2. Artikeldata Utökad'!Q82))</f>
        <v/>
      </c>
      <c r="BM82" s="269" t="str">
        <f>TRIM(IF('APH Kategorichef'!R82="WEB","",'2. Artikeldata Utökad'!R82))</f>
        <v/>
      </c>
      <c r="BN82" s="269" t="str">
        <f>TRIM(IF('APH Kategorichef'!R82="WEB","",'2. Artikeldata Utökad'!S82))</f>
        <v/>
      </c>
      <c r="BO82" s="269" t="str">
        <f>IF('2. Artikeldata Utökad'!F82="","",'2. Artikeldata Utökad'!F82)</f>
        <v xml:space="preserve">  Välj…</v>
      </c>
      <c r="BP82" s="269" t="str">
        <f>TRIM(IF('2. Artikeldata Utökad'!E82="","",'2. Artikeldata Utökad'!E82))</f>
        <v/>
      </c>
      <c r="BQ82" s="269" t="str">
        <f>TRIM(IF('APH Kategorichef'!R82="WEB","",'2. Artikeldata Utökad'!T82))</f>
        <v/>
      </c>
      <c r="BR82" s="227">
        <v>1</v>
      </c>
      <c r="BS82" s="269" t="str">
        <f>TRIM(IF('APH Kategorichef'!R82="WEB","",'2. Artikeldata Utökad'!U82))</f>
        <v/>
      </c>
      <c r="BT82" s="223"/>
      <c r="BU82" s="223"/>
      <c r="BV82" s="269" t="str">
        <f>TRIM(IF('APH Kategorichef'!L82&lt;&gt;200,'APH Kategorichef'!D82,'2. Artikeldata Utökad'!J82))</f>
        <v/>
      </c>
      <c r="BW82" s="269" t="str">
        <f>TRIM('2. Artikeldata Utökad'!D82)</f>
        <v/>
      </c>
      <c r="BX82" s="415" t="str">
        <f>LEFT('2. Artikeldata Utökad'!I82,1)</f>
        <v xml:space="preserve"> </v>
      </c>
      <c r="BY82" s="415" t="str">
        <f>TRIM(LEFT('2. Artikeldata Utökad'!K82,2))</f>
        <v/>
      </c>
      <c r="BZ82" s="227" t="s">
        <v>189</v>
      </c>
      <c r="CA82" s="223"/>
      <c r="CB82" s="223"/>
      <c r="CC82" s="223"/>
      <c r="CD82" s="223"/>
      <c r="CE82" s="223"/>
    </row>
    <row r="83" spans="1:83" x14ac:dyDescent="0.25">
      <c r="A83" s="228">
        <v>79</v>
      </c>
      <c r="B83" s="228" t="str">
        <f>'APH Kategorichef'!H83</f>
        <v>Välj…</v>
      </c>
      <c r="C83" s="228" t="str">
        <f>'APH Kategorichef'!J83</f>
        <v>Välj…</v>
      </c>
      <c r="D83" s="227">
        <v>1</v>
      </c>
      <c r="E83" s="269" t="str">
        <f>TRIM('APH Kategorichef'!D83)</f>
        <v/>
      </c>
      <c r="F83" s="226" t="str">
        <f>TRIM('1. Artikeldata Grund'!E83)</f>
        <v/>
      </c>
      <c r="G83" s="276" t="s">
        <v>182</v>
      </c>
      <c r="H83" s="223"/>
      <c r="I83" s="223"/>
      <c r="J83" s="223"/>
      <c r="K83" s="223"/>
      <c r="L83" s="223"/>
      <c r="M83" s="2" cm="1">
        <f t="array" ref="M83">IF('APH Kategorichef'!R83&lt;&gt;"WEB",1,_xlfn.IFS('APH Kategorichef'!J83=Tabeller!$AH$4,'APH Kategorichef'!P83,'APH Kategorichef'!J83=Tabeller!$AH$5,106628))</f>
        <v>1</v>
      </c>
      <c r="N83" s="434" t="str" cm="1">
        <f t="array" ref="N83">TRIM(IFERROR(IF('APH Kategorichef'!L83=200,'2. Artikeldata Utökad'!J83,(_xlfn.IFS('APH Kategorichef'!J83=Tabeller!$AH$4,'4. Inköpsdata'!D83,AND('APH Kategorichef'!J83=Tabeller!$AH$5,'APH Kategorichef'!L83&lt;&gt;200),'APH Kategorichef'!D83,'APH Kategorichef'!L83=200,'2. Artikeldata Utökad'!J83))),""))</f>
        <v/>
      </c>
      <c r="O83" s="270" t="str">
        <f>'APH Kategorichef'!E83</f>
        <v/>
      </c>
      <c r="P83" s="269" t="str">
        <f>TRIM('APH Kategorichef'!Q83)</f>
        <v/>
      </c>
      <c r="Q83" s="223"/>
      <c r="R83" s="271" t="str" cm="1">
        <f t="array" ref="R83">IFERROR(_xlfn.IFS('4. Inköpsdata'!M83=25%,41,'4. Inköpsdata'!M83=12%,42,'4. Inköpsdata'!M83=6%,43,'4. Inköpsdata'!M83="Momsfritt",38),"")</f>
        <v/>
      </c>
      <c r="S83" s="227" t="str">
        <f>'APH Kategorichef'!R83</f>
        <v xml:space="preserve">  Välj…</v>
      </c>
      <c r="T83" s="380" t="str">
        <f>'APH Kategorichef'!E83</f>
        <v/>
      </c>
      <c r="U83" s="227"/>
      <c r="V83" s="223"/>
      <c r="W83" s="223"/>
      <c r="X83" s="223"/>
      <c r="Y83" s="223"/>
      <c r="Z83" s="227" t="str">
        <f>TRIM(IF('2. Artikeldata Utökad'!G83="","",_xlfn.CONCAT('2. Artikeldata Utökad'!G83," ","dagar")))</f>
        <v/>
      </c>
      <c r="AA83" s="227" t="str">
        <f>TRIM(IF('2. Artikeldata Utökad'!H83="","",_xlfn.CONCAT('2. Artikeldata Utökad'!H83," ","dagar")))</f>
        <v/>
      </c>
      <c r="AB83" s="223"/>
      <c r="AC83" s="223"/>
      <c r="AD83" s="223"/>
      <c r="AE83" s="227">
        <v>1</v>
      </c>
      <c r="AF83" s="223"/>
      <c r="AG83" s="269" t="str">
        <f>TRIM('APH Kategorichef'!S83)</f>
        <v/>
      </c>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72" t="s">
        <v>189</v>
      </c>
      <c r="BD83" s="272" t="str">
        <f>IF('1. Artikeldata Grund'!F83="Välj…","",LEFT('1. Artikeldata Grund'!F83,1))</f>
        <v xml:space="preserve"> </v>
      </c>
      <c r="BE83" s="223"/>
      <c r="BF83" s="223"/>
      <c r="BG83" s="223"/>
      <c r="BH83" s="223"/>
      <c r="BI83" s="223"/>
      <c r="BJ83" s="223"/>
      <c r="BK83" s="223"/>
      <c r="BL83" s="269" t="str">
        <f>TRIM(IF('APH Kategorichef'!R83="WEB","",'2. Artikeldata Utökad'!Q83))</f>
        <v/>
      </c>
      <c r="BM83" s="269" t="str">
        <f>TRIM(IF('APH Kategorichef'!R83="WEB","",'2. Artikeldata Utökad'!R83))</f>
        <v/>
      </c>
      <c r="BN83" s="269" t="str">
        <f>TRIM(IF('APH Kategorichef'!R83="WEB","",'2. Artikeldata Utökad'!S83))</f>
        <v/>
      </c>
      <c r="BO83" s="269" t="str">
        <f>IF('2. Artikeldata Utökad'!F83="","",'2. Artikeldata Utökad'!F83)</f>
        <v xml:space="preserve">  Välj…</v>
      </c>
      <c r="BP83" s="269" t="str">
        <f>TRIM(IF('2. Artikeldata Utökad'!E83="","",'2. Artikeldata Utökad'!E83))</f>
        <v/>
      </c>
      <c r="BQ83" s="269" t="str">
        <f>TRIM(IF('APH Kategorichef'!R83="WEB","",'2. Artikeldata Utökad'!T83))</f>
        <v/>
      </c>
      <c r="BR83" s="227">
        <v>1</v>
      </c>
      <c r="BS83" s="269" t="str">
        <f>TRIM(IF('APH Kategorichef'!R83="WEB","",'2. Artikeldata Utökad'!U83))</f>
        <v/>
      </c>
      <c r="BT83" s="223"/>
      <c r="BU83" s="223"/>
      <c r="BV83" s="269" t="str">
        <f>TRIM(IF('APH Kategorichef'!L83&lt;&gt;200,'APH Kategorichef'!D83,'2. Artikeldata Utökad'!J83))</f>
        <v/>
      </c>
      <c r="BW83" s="269" t="str">
        <f>TRIM('2. Artikeldata Utökad'!D83)</f>
        <v/>
      </c>
      <c r="BX83" s="415" t="str">
        <f>LEFT('2. Artikeldata Utökad'!I83,1)</f>
        <v xml:space="preserve"> </v>
      </c>
      <c r="BY83" s="415" t="str">
        <f>TRIM(LEFT('2. Artikeldata Utökad'!K83,2))</f>
        <v/>
      </c>
      <c r="BZ83" s="227" t="s">
        <v>189</v>
      </c>
      <c r="CA83" s="223"/>
      <c r="CB83" s="223"/>
      <c r="CC83" s="223"/>
      <c r="CD83" s="223"/>
      <c r="CE83" s="223"/>
    </row>
    <row r="84" spans="1:83" x14ac:dyDescent="0.25">
      <c r="A84" s="228">
        <v>80</v>
      </c>
      <c r="B84" s="228" t="str">
        <f>'APH Kategorichef'!H84</f>
        <v>Välj…</v>
      </c>
      <c r="C84" s="228" t="str">
        <f>'APH Kategorichef'!J84</f>
        <v>Välj…</v>
      </c>
      <c r="D84" s="227">
        <v>1</v>
      </c>
      <c r="E84" s="269" t="str">
        <f>TRIM('APH Kategorichef'!D84)</f>
        <v/>
      </c>
      <c r="F84" s="226" t="str">
        <f>TRIM('1. Artikeldata Grund'!E84)</f>
        <v/>
      </c>
      <c r="G84" s="276" t="s">
        <v>182</v>
      </c>
      <c r="H84" s="223"/>
      <c r="I84" s="223"/>
      <c r="J84" s="223"/>
      <c r="K84" s="223"/>
      <c r="L84" s="223"/>
      <c r="M84" s="2" cm="1">
        <f t="array" ref="M84">IF('APH Kategorichef'!R84&lt;&gt;"WEB",1,_xlfn.IFS('APH Kategorichef'!J84=Tabeller!$AH$4,'APH Kategorichef'!P84,'APH Kategorichef'!J84=Tabeller!$AH$5,106628))</f>
        <v>1</v>
      </c>
      <c r="N84" s="434" t="str" cm="1">
        <f t="array" ref="N84">TRIM(IFERROR(IF('APH Kategorichef'!L84=200,'2. Artikeldata Utökad'!J84,(_xlfn.IFS('APH Kategorichef'!J84=Tabeller!$AH$4,'4. Inköpsdata'!D84,AND('APH Kategorichef'!J84=Tabeller!$AH$5,'APH Kategorichef'!L84&lt;&gt;200),'APH Kategorichef'!D84,'APH Kategorichef'!L84=200,'2. Artikeldata Utökad'!J84))),""))</f>
        <v/>
      </c>
      <c r="O84" s="270" t="str">
        <f>'APH Kategorichef'!E84</f>
        <v/>
      </c>
      <c r="P84" s="269" t="str">
        <f>TRIM('APH Kategorichef'!Q84)</f>
        <v/>
      </c>
      <c r="Q84" s="223"/>
      <c r="R84" s="271" t="str" cm="1">
        <f t="array" ref="R84">IFERROR(_xlfn.IFS('4. Inköpsdata'!M84=25%,41,'4. Inköpsdata'!M84=12%,42,'4. Inköpsdata'!M84=6%,43,'4. Inköpsdata'!M84="Momsfritt",38),"")</f>
        <v/>
      </c>
      <c r="S84" s="227" t="str">
        <f>'APH Kategorichef'!R84</f>
        <v xml:space="preserve">  Välj…</v>
      </c>
      <c r="T84" s="380" t="str">
        <f>'APH Kategorichef'!E84</f>
        <v/>
      </c>
      <c r="U84" s="227"/>
      <c r="V84" s="223"/>
      <c r="W84" s="223"/>
      <c r="X84" s="223"/>
      <c r="Y84" s="223"/>
      <c r="Z84" s="227" t="str">
        <f>TRIM(IF('2. Artikeldata Utökad'!G84="","",_xlfn.CONCAT('2. Artikeldata Utökad'!G84," ","dagar")))</f>
        <v/>
      </c>
      <c r="AA84" s="227" t="str">
        <f>TRIM(IF('2. Artikeldata Utökad'!H84="","",_xlfn.CONCAT('2. Artikeldata Utökad'!H84," ","dagar")))</f>
        <v/>
      </c>
      <c r="AB84" s="223"/>
      <c r="AC84" s="223"/>
      <c r="AD84" s="223"/>
      <c r="AE84" s="227">
        <v>1</v>
      </c>
      <c r="AF84" s="223"/>
      <c r="AG84" s="269" t="str">
        <f>TRIM('APH Kategorichef'!S84)</f>
        <v/>
      </c>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72" t="s">
        <v>189</v>
      </c>
      <c r="BD84" s="272" t="str">
        <f>IF('1. Artikeldata Grund'!F84="Välj…","",LEFT('1. Artikeldata Grund'!F84,1))</f>
        <v xml:space="preserve"> </v>
      </c>
      <c r="BE84" s="223"/>
      <c r="BF84" s="223"/>
      <c r="BG84" s="223"/>
      <c r="BH84" s="223"/>
      <c r="BI84" s="223"/>
      <c r="BJ84" s="223"/>
      <c r="BK84" s="223"/>
      <c r="BL84" s="269" t="str">
        <f>TRIM(IF('APH Kategorichef'!R84="WEB","",'2. Artikeldata Utökad'!Q84))</f>
        <v/>
      </c>
      <c r="BM84" s="269" t="str">
        <f>TRIM(IF('APH Kategorichef'!R84="WEB","",'2. Artikeldata Utökad'!R84))</f>
        <v/>
      </c>
      <c r="BN84" s="269" t="str">
        <f>TRIM(IF('APH Kategorichef'!R84="WEB","",'2. Artikeldata Utökad'!S84))</f>
        <v/>
      </c>
      <c r="BO84" s="269" t="str">
        <f>IF('2. Artikeldata Utökad'!F84="","",'2. Artikeldata Utökad'!F84)</f>
        <v xml:space="preserve">  Välj…</v>
      </c>
      <c r="BP84" s="269" t="str">
        <f>TRIM(IF('2. Artikeldata Utökad'!E84="","",'2. Artikeldata Utökad'!E84))</f>
        <v/>
      </c>
      <c r="BQ84" s="269" t="str">
        <f>TRIM(IF('APH Kategorichef'!R84="WEB","",'2. Artikeldata Utökad'!T84))</f>
        <v/>
      </c>
      <c r="BR84" s="227">
        <v>1</v>
      </c>
      <c r="BS84" s="269" t="str">
        <f>TRIM(IF('APH Kategorichef'!R84="WEB","",'2. Artikeldata Utökad'!U84))</f>
        <v/>
      </c>
      <c r="BT84" s="223"/>
      <c r="BU84" s="223"/>
      <c r="BV84" s="269" t="str">
        <f>TRIM(IF('APH Kategorichef'!L84&lt;&gt;200,'APH Kategorichef'!D84,'2. Artikeldata Utökad'!J84))</f>
        <v/>
      </c>
      <c r="BW84" s="269" t="str">
        <f>TRIM('2. Artikeldata Utökad'!D84)</f>
        <v/>
      </c>
      <c r="BX84" s="415" t="str">
        <f>LEFT('2. Artikeldata Utökad'!I84,1)</f>
        <v xml:space="preserve"> </v>
      </c>
      <c r="BY84" s="415" t="str">
        <f>TRIM(LEFT('2. Artikeldata Utökad'!K84,2))</f>
        <v/>
      </c>
      <c r="BZ84" s="227" t="s">
        <v>189</v>
      </c>
      <c r="CA84" s="223"/>
      <c r="CB84" s="223"/>
      <c r="CC84" s="223"/>
      <c r="CD84" s="223"/>
      <c r="CE84" s="223"/>
    </row>
    <row r="85" spans="1:83" x14ac:dyDescent="0.25">
      <c r="A85" s="228">
        <v>81</v>
      </c>
      <c r="B85" s="228" t="str">
        <f>'APH Kategorichef'!H85</f>
        <v>Välj…</v>
      </c>
      <c r="C85" s="228" t="str">
        <f>'APH Kategorichef'!J85</f>
        <v>Välj…</v>
      </c>
      <c r="D85" s="227">
        <v>1</v>
      </c>
      <c r="E85" s="269" t="str">
        <f>TRIM('APH Kategorichef'!D85)</f>
        <v/>
      </c>
      <c r="F85" s="226" t="str">
        <f>TRIM('1. Artikeldata Grund'!E85)</f>
        <v/>
      </c>
      <c r="G85" s="276" t="s">
        <v>182</v>
      </c>
      <c r="H85" s="223"/>
      <c r="I85" s="223"/>
      <c r="J85" s="223"/>
      <c r="K85" s="223"/>
      <c r="L85" s="223"/>
      <c r="M85" s="2" cm="1">
        <f t="array" ref="M85">IF('APH Kategorichef'!R85&lt;&gt;"WEB",1,_xlfn.IFS('APH Kategorichef'!J85=Tabeller!$AH$4,'APH Kategorichef'!P85,'APH Kategorichef'!J85=Tabeller!$AH$5,106628))</f>
        <v>1</v>
      </c>
      <c r="N85" s="434" t="str" cm="1">
        <f t="array" ref="N85">TRIM(IFERROR(IF('APH Kategorichef'!L85=200,'2. Artikeldata Utökad'!J85,(_xlfn.IFS('APH Kategorichef'!J85=Tabeller!$AH$4,'4. Inköpsdata'!D85,AND('APH Kategorichef'!J85=Tabeller!$AH$5,'APH Kategorichef'!L85&lt;&gt;200),'APH Kategorichef'!D85,'APH Kategorichef'!L85=200,'2. Artikeldata Utökad'!J85))),""))</f>
        <v/>
      </c>
      <c r="O85" s="270" t="str">
        <f>'APH Kategorichef'!E85</f>
        <v/>
      </c>
      <c r="P85" s="269" t="str">
        <f>TRIM('APH Kategorichef'!Q85)</f>
        <v/>
      </c>
      <c r="Q85" s="223"/>
      <c r="R85" s="271" t="str" cm="1">
        <f t="array" ref="R85">IFERROR(_xlfn.IFS('4. Inköpsdata'!M85=25%,41,'4. Inköpsdata'!M85=12%,42,'4. Inköpsdata'!M85=6%,43,'4. Inköpsdata'!M85="Momsfritt",38),"")</f>
        <v/>
      </c>
      <c r="S85" s="227" t="str">
        <f>'APH Kategorichef'!R85</f>
        <v xml:space="preserve">  Välj…</v>
      </c>
      <c r="T85" s="380" t="str">
        <f>'APH Kategorichef'!E85</f>
        <v/>
      </c>
      <c r="U85" s="227"/>
      <c r="V85" s="223"/>
      <c r="W85" s="223"/>
      <c r="X85" s="223"/>
      <c r="Y85" s="223"/>
      <c r="Z85" s="227" t="str">
        <f>TRIM(IF('2. Artikeldata Utökad'!G85="","",_xlfn.CONCAT('2. Artikeldata Utökad'!G85," ","dagar")))</f>
        <v/>
      </c>
      <c r="AA85" s="227" t="str">
        <f>TRIM(IF('2. Artikeldata Utökad'!H85="","",_xlfn.CONCAT('2. Artikeldata Utökad'!H85," ","dagar")))</f>
        <v/>
      </c>
      <c r="AB85" s="223"/>
      <c r="AC85" s="223"/>
      <c r="AD85" s="223"/>
      <c r="AE85" s="227">
        <v>1</v>
      </c>
      <c r="AF85" s="223"/>
      <c r="AG85" s="269" t="str">
        <f>TRIM('APH Kategorichef'!S85)</f>
        <v/>
      </c>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72" t="s">
        <v>189</v>
      </c>
      <c r="BD85" s="272" t="str">
        <f>IF('1. Artikeldata Grund'!F85="Välj…","",LEFT('1. Artikeldata Grund'!F85,1))</f>
        <v xml:space="preserve"> </v>
      </c>
      <c r="BE85" s="223"/>
      <c r="BF85" s="223"/>
      <c r="BG85" s="223"/>
      <c r="BH85" s="223"/>
      <c r="BI85" s="223"/>
      <c r="BJ85" s="223"/>
      <c r="BK85" s="223"/>
      <c r="BL85" s="269" t="str">
        <f>TRIM(IF('APH Kategorichef'!R85="WEB","",'2. Artikeldata Utökad'!Q85))</f>
        <v/>
      </c>
      <c r="BM85" s="269" t="str">
        <f>TRIM(IF('APH Kategorichef'!R85="WEB","",'2. Artikeldata Utökad'!R85))</f>
        <v/>
      </c>
      <c r="BN85" s="269" t="str">
        <f>TRIM(IF('APH Kategorichef'!R85="WEB","",'2. Artikeldata Utökad'!S85))</f>
        <v/>
      </c>
      <c r="BO85" s="269" t="str">
        <f>IF('2. Artikeldata Utökad'!F85="","",'2. Artikeldata Utökad'!F85)</f>
        <v xml:space="preserve">  Välj…</v>
      </c>
      <c r="BP85" s="269" t="str">
        <f>TRIM(IF('2. Artikeldata Utökad'!E85="","",'2. Artikeldata Utökad'!E85))</f>
        <v/>
      </c>
      <c r="BQ85" s="269" t="str">
        <f>TRIM(IF('APH Kategorichef'!R85="WEB","",'2. Artikeldata Utökad'!T85))</f>
        <v/>
      </c>
      <c r="BR85" s="227">
        <v>1</v>
      </c>
      <c r="BS85" s="269" t="str">
        <f>TRIM(IF('APH Kategorichef'!R85="WEB","",'2. Artikeldata Utökad'!U85))</f>
        <v/>
      </c>
      <c r="BT85" s="223"/>
      <c r="BU85" s="223"/>
      <c r="BV85" s="269" t="str">
        <f>TRIM(IF('APH Kategorichef'!L85&lt;&gt;200,'APH Kategorichef'!D85,'2. Artikeldata Utökad'!J85))</f>
        <v/>
      </c>
      <c r="BW85" s="269" t="str">
        <f>TRIM('2. Artikeldata Utökad'!D85)</f>
        <v/>
      </c>
      <c r="BX85" s="415" t="str">
        <f>LEFT('2. Artikeldata Utökad'!I85,1)</f>
        <v xml:space="preserve"> </v>
      </c>
      <c r="BY85" s="415" t="str">
        <f>TRIM(LEFT('2. Artikeldata Utökad'!K85,2))</f>
        <v/>
      </c>
      <c r="BZ85" s="227" t="s">
        <v>189</v>
      </c>
      <c r="CA85" s="223"/>
      <c r="CB85" s="223"/>
      <c r="CC85" s="223"/>
      <c r="CD85" s="223"/>
      <c r="CE85" s="223"/>
    </row>
    <row r="86" spans="1:83" x14ac:dyDescent="0.25">
      <c r="A86" s="225">
        <v>82</v>
      </c>
      <c r="B86" s="228" t="str">
        <f>'APH Kategorichef'!H86</f>
        <v>Välj…</v>
      </c>
      <c r="C86" s="228" t="str">
        <f>'APH Kategorichef'!J86</f>
        <v>Välj…</v>
      </c>
      <c r="D86" s="227">
        <v>1</v>
      </c>
      <c r="E86" s="269" t="str">
        <f>TRIM('APH Kategorichef'!D86)</f>
        <v/>
      </c>
      <c r="F86" s="226" t="str">
        <f>TRIM('1. Artikeldata Grund'!E86)</f>
        <v/>
      </c>
      <c r="G86" s="276" t="s">
        <v>182</v>
      </c>
      <c r="H86" s="223"/>
      <c r="I86" s="223"/>
      <c r="J86" s="223"/>
      <c r="K86" s="223"/>
      <c r="L86" s="223"/>
      <c r="M86" s="2" cm="1">
        <f t="array" ref="M86">IF('APH Kategorichef'!R86&lt;&gt;"WEB",1,_xlfn.IFS('APH Kategorichef'!J86=Tabeller!$AH$4,'APH Kategorichef'!P86,'APH Kategorichef'!J86=Tabeller!$AH$5,106628))</f>
        <v>1</v>
      </c>
      <c r="N86" s="434" t="str" cm="1">
        <f t="array" ref="N86">TRIM(IFERROR(IF('APH Kategorichef'!L86=200,'2. Artikeldata Utökad'!J86,(_xlfn.IFS('APH Kategorichef'!J86=Tabeller!$AH$4,'4. Inköpsdata'!D86,AND('APH Kategorichef'!J86=Tabeller!$AH$5,'APH Kategorichef'!L86&lt;&gt;200),'APH Kategorichef'!D86,'APH Kategorichef'!L86=200,'2. Artikeldata Utökad'!J86))),""))</f>
        <v/>
      </c>
      <c r="O86" s="270" t="str">
        <f>'APH Kategorichef'!E86</f>
        <v/>
      </c>
      <c r="P86" s="269" t="str">
        <f>TRIM('APH Kategorichef'!Q86)</f>
        <v/>
      </c>
      <c r="Q86" s="223"/>
      <c r="R86" s="271" t="str" cm="1">
        <f t="array" ref="R86">IFERROR(_xlfn.IFS('4. Inköpsdata'!M86=25%,41,'4. Inköpsdata'!M86=12%,42,'4. Inköpsdata'!M86=6%,43,'4. Inköpsdata'!M86="Momsfritt",38),"")</f>
        <v/>
      </c>
      <c r="S86" s="227" t="str">
        <f>'APH Kategorichef'!R86</f>
        <v xml:space="preserve">  Välj…</v>
      </c>
      <c r="T86" s="380" t="str">
        <f>'APH Kategorichef'!E86</f>
        <v/>
      </c>
      <c r="U86" s="227"/>
      <c r="V86" s="223"/>
      <c r="W86" s="223"/>
      <c r="X86" s="223"/>
      <c r="Y86" s="223"/>
      <c r="Z86" s="227" t="str">
        <f>TRIM(IF('2. Artikeldata Utökad'!G86="","",_xlfn.CONCAT('2. Artikeldata Utökad'!G86," ","dagar")))</f>
        <v/>
      </c>
      <c r="AA86" s="227" t="str">
        <f>TRIM(IF('2. Artikeldata Utökad'!H86="","",_xlfn.CONCAT('2. Artikeldata Utökad'!H86," ","dagar")))</f>
        <v/>
      </c>
      <c r="AB86" s="223"/>
      <c r="AC86" s="223"/>
      <c r="AD86" s="223"/>
      <c r="AE86" s="227">
        <v>1</v>
      </c>
      <c r="AF86" s="223"/>
      <c r="AG86" s="269" t="str">
        <f>TRIM('APH Kategorichef'!S86)</f>
        <v/>
      </c>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72" t="s">
        <v>189</v>
      </c>
      <c r="BD86" s="272" t="str">
        <f>IF('1. Artikeldata Grund'!F86="Välj…","",LEFT('1. Artikeldata Grund'!F86,1))</f>
        <v xml:space="preserve"> </v>
      </c>
      <c r="BE86" s="223"/>
      <c r="BF86" s="223"/>
      <c r="BG86" s="223"/>
      <c r="BH86" s="223"/>
      <c r="BI86" s="223"/>
      <c r="BJ86" s="223"/>
      <c r="BK86" s="223"/>
      <c r="BL86" s="269" t="str">
        <f>TRIM(IF('APH Kategorichef'!R86="WEB","",'2. Artikeldata Utökad'!Q86))</f>
        <v/>
      </c>
      <c r="BM86" s="269" t="str">
        <f>TRIM(IF('APH Kategorichef'!R86="WEB","",'2. Artikeldata Utökad'!R86))</f>
        <v/>
      </c>
      <c r="BN86" s="269" t="str">
        <f>TRIM(IF('APH Kategorichef'!R86="WEB","",'2. Artikeldata Utökad'!S86))</f>
        <v/>
      </c>
      <c r="BO86" s="269" t="str">
        <f>IF('2. Artikeldata Utökad'!F86="","",'2. Artikeldata Utökad'!F86)</f>
        <v xml:space="preserve">  Välj…</v>
      </c>
      <c r="BP86" s="269" t="str">
        <f>TRIM(IF('2. Artikeldata Utökad'!E86="","",'2. Artikeldata Utökad'!E86))</f>
        <v/>
      </c>
      <c r="BQ86" s="269" t="str">
        <f>TRIM(IF('APH Kategorichef'!R86="WEB","",'2. Artikeldata Utökad'!T86))</f>
        <v/>
      </c>
      <c r="BR86" s="227">
        <v>1</v>
      </c>
      <c r="BS86" s="269" t="str">
        <f>TRIM(IF('APH Kategorichef'!R86="WEB","",'2. Artikeldata Utökad'!U86))</f>
        <v/>
      </c>
      <c r="BT86" s="223"/>
      <c r="BU86" s="223"/>
      <c r="BV86" s="269" t="str">
        <f>TRIM(IF('APH Kategorichef'!L86&lt;&gt;200,'APH Kategorichef'!D86,'2. Artikeldata Utökad'!J86))</f>
        <v/>
      </c>
      <c r="BW86" s="269" t="str">
        <f>TRIM('2. Artikeldata Utökad'!D86)</f>
        <v/>
      </c>
      <c r="BX86" s="415" t="str">
        <f>LEFT('2. Artikeldata Utökad'!I86,1)</f>
        <v xml:space="preserve"> </v>
      </c>
      <c r="BY86" s="415" t="str">
        <f>TRIM(LEFT('2. Artikeldata Utökad'!K86,2))</f>
        <v/>
      </c>
      <c r="BZ86" s="227" t="s">
        <v>189</v>
      </c>
      <c r="CA86" s="223"/>
      <c r="CB86" s="223"/>
      <c r="CC86" s="223"/>
      <c r="CD86" s="223"/>
      <c r="CE86" s="223"/>
    </row>
    <row r="87" spans="1:83" x14ac:dyDescent="0.25">
      <c r="A87" s="228">
        <v>83</v>
      </c>
      <c r="B87" s="228" t="str">
        <f>'APH Kategorichef'!H87</f>
        <v>Välj…</v>
      </c>
      <c r="C87" s="228" t="str">
        <f>'APH Kategorichef'!J87</f>
        <v>Välj…</v>
      </c>
      <c r="D87" s="227">
        <v>1</v>
      </c>
      <c r="E87" s="269" t="str">
        <f>TRIM('APH Kategorichef'!D87)</f>
        <v/>
      </c>
      <c r="F87" s="226" t="str">
        <f>TRIM('1. Artikeldata Grund'!E87)</f>
        <v/>
      </c>
      <c r="G87" s="276" t="s">
        <v>182</v>
      </c>
      <c r="H87" s="223"/>
      <c r="I87" s="223"/>
      <c r="J87" s="223"/>
      <c r="K87" s="223"/>
      <c r="L87" s="223"/>
      <c r="M87" s="2" cm="1">
        <f t="array" ref="M87">IF('APH Kategorichef'!R87&lt;&gt;"WEB",1,_xlfn.IFS('APH Kategorichef'!J87=Tabeller!$AH$4,'APH Kategorichef'!P87,'APH Kategorichef'!J87=Tabeller!$AH$5,106628))</f>
        <v>1</v>
      </c>
      <c r="N87" s="434" t="str" cm="1">
        <f t="array" ref="N87">TRIM(IFERROR(IF('APH Kategorichef'!L87=200,'2. Artikeldata Utökad'!J87,(_xlfn.IFS('APH Kategorichef'!J87=Tabeller!$AH$4,'4. Inköpsdata'!D87,AND('APH Kategorichef'!J87=Tabeller!$AH$5,'APH Kategorichef'!L87&lt;&gt;200),'APH Kategorichef'!D87,'APH Kategorichef'!L87=200,'2. Artikeldata Utökad'!J87))),""))</f>
        <v/>
      </c>
      <c r="O87" s="270" t="str">
        <f>'APH Kategorichef'!E87</f>
        <v/>
      </c>
      <c r="P87" s="269" t="str">
        <f>TRIM('APH Kategorichef'!Q87)</f>
        <v/>
      </c>
      <c r="Q87" s="223"/>
      <c r="R87" s="271" t="str" cm="1">
        <f t="array" ref="R87">IFERROR(_xlfn.IFS('4. Inköpsdata'!M87=25%,41,'4. Inköpsdata'!M87=12%,42,'4. Inköpsdata'!M87=6%,43,'4. Inköpsdata'!M87="Momsfritt",38),"")</f>
        <v/>
      </c>
      <c r="S87" s="227" t="str">
        <f>'APH Kategorichef'!R87</f>
        <v xml:space="preserve">  Välj…</v>
      </c>
      <c r="T87" s="380" t="str">
        <f>'APH Kategorichef'!E87</f>
        <v/>
      </c>
      <c r="U87" s="227"/>
      <c r="V87" s="223"/>
      <c r="W87" s="223"/>
      <c r="X87" s="223"/>
      <c r="Y87" s="223"/>
      <c r="Z87" s="227" t="str">
        <f>TRIM(IF('2. Artikeldata Utökad'!G87="","",_xlfn.CONCAT('2. Artikeldata Utökad'!G87," ","dagar")))</f>
        <v/>
      </c>
      <c r="AA87" s="227" t="str">
        <f>TRIM(IF('2. Artikeldata Utökad'!H87="","",_xlfn.CONCAT('2. Artikeldata Utökad'!H87," ","dagar")))</f>
        <v/>
      </c>
      <c r="AB87" s="223"/>
      <c r="AC87" s="223"/>
      <c r="AD87" s="223"/>
      <c r="AE87" s="227">
        <v>1</v>
      </c>
      <c r="AF87" s="223"/>
      <c r="AG87" s="269" t="str">
        <f>TRIM('APH Kategorichef'!S87)</f>
        <v/>
      </c>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72" t="s">
        <v>189</v>
      </c>
      <c r="BD87" s="272" t="str">
        <f>IF('1. Artikeldata Grund'!F87="Välj…","",LEFT('1. Artikeldata Grund'!F87,1))</f>
        <v xml:space="preserve"> </v>
      </c>
      <c r="BE87" s="223"/>
      <c r="BF87" s="223"/>
      <c r="BG87" s="223"/>
      <c r="BH87" s="223"/>
      <c r="BI87" s="223"/>
      <c r="BJ87" s="223"/>
      <c r="BK87" s="223"/>
      <c r="BL87" s="269" t="str">
        <f>TRIM(IF('APH Kategorichef'!R87="WEB","",'2. Artikeldata Utökad'!Q87))</f>
        <v/>
      </c>
      <c r="BM87" s="269" t="str">
        <f>TRIM(IF('APH Kategorichef'!R87="WEB","",'2. Artikeldata Utökad'!R87))</f>
        <v/>
      </c>
      <c r="BN87" s="269" t="str">
        <f>TRIM(IF('APH Kategorichef'!R87="WEB","",'2. Artikeldata Utökad'!S87))</f>
        <v/>
      </c>
      <c r="BO87" s="269" t="str">
        <f>IF('2. Artikeldata Utökad'!F87="","",'2. Artikeldata Utökad'!F87)</f>
        <v xml:space="preserve">  Välj…</v>
      </c>
      <c r="BP87" s="269" t="str">
        <f>TRIM(IF('2. Artikeldata Utökad'!E87="","",'2. Artikeldata Utökad'!E87))</f>
        <v/>
      </c>
      <c r="BQ87" s="269" t="str">
        <f>TRIM(IF('APH Kategorichef'!R87="WEB","",'2. Artikeldata Utökad'!T87))</f>
        <v/>
      </c>
      <c r="BR87" s="227">
        <v>1</v>
      </c>
      <c r="BS87" s="269" t="str">
        <f>TRIM(IF('APH Kategorichef'!R87="WEB","",'2. Artikeldata Utökad'!U87))</f>
        <v/>
      </c>
      <c r="BT87" s="223"/>
      <c r="BU87" s="223"/>
      <c r="BV87" s="269" t="str">
        <f>TRIM(IF('APH Kategorichef'!L87&lt;&gt;200,'APH Kategorichef'!D87,'2. Artikeldata Utökad'!J87))</f>
        <v/>
      </c>
      <c r="BW87" s="269" t="str">
        <f>TRIM('2. Artikeldata Utökad'!D87)</f>
        <v/>
      </c>
      <c r="BX87" s="415" t="str">
        <f>LEFT('2. Artikeldata Utökad'!I87,1)</f>
        <v xml:space="preserve"> </v>
      </c>
      <c r="BY87" s="415" t="str">
        <f>TRIM(LEFT('2. Artikeldata Utökad'!K87,2))</f>
        <v/>
      </c>
      <c r="BZ87" s="227" t="s">
        <v>189</v>
      </c>
      <c r="CA87" s="223"/>
      <c r="CB87" s="223"/>
      <c r="CC87" s="223"/>
      <c r="CD87" s="223"/>
      <c r="CE87" s="223"/>
    </row>
    <row r="88" spans="1:83" x14ac:dyDescent="0.25">
      <c r="A88" s="228">
        <v>84</v>
      </c>
      <c r="B88" s="228" t="str">
        <f>'APH Kategorichef'!H88</f>
        <v>Välj…</v>
      </c>
      <c r="C88" s="228" t="str">
        <f>'APH Kategorichef'!J88</f>
        <v>Välj…</v>
      </c>
      <c r="D88" s="227">
        <v>1</v>
      </c>
      <c r="E88" s="269" t="str">
        <f>TRIM('APH Kategorichef'!D88)</f>
        <v/>
      </c>
      <c r="F88" s="226" t="str">
        <f>TRIM('1. Artikeldata Grund'!E88)</f>
        <v/>
      </c>
      <c r="G88" s="276" t="s">
        <v>182</v>
      </c>
      <c r="H88" s="223"/>
      <c r="I88" s="223"/>
      <c r="J88" s="223"/>
      <c r="K88" s="223"/>
      <c r="L88" s="223"/>
      <c r="M88" s="2" cm="1">
        <f t="array" ref="M88">IF('APH Kategorichef'!R88&lt;&gt;"WEB",1,_xlfn.IFS('APH Kategorichef'!J88=Tabeller!$AH$4,'APH Kategorichef'!P88,'APH Kategorichef'!J88=Tabeller!$AH$5,106628))</f>
        <v>1</v>
      </c>
      <c r="N88" s="434" t="str" cm="1">
        <f t="array" ref="N88">TRIM(IFERROR(IF('APH Kategorichef'!L88=200,'2. Artikeldata Utökad'!J88,(_xlfn.IFS('APH Kategorichef'!J88=Tabeller!$AH$4,'4. Inköpsdata'!D88,AND('APH Kategorichef'!J88=Tabeller!$AH$5,'APH Kategorichef'!L88&lt;&gt;200),'APH Kategorichef'!D88,'APH Kategorichef'!L88=200,'2. Artikeldata Utökad'!J88))),""))</f>
        <v/>
      </c>
      <c r="O88" s="270" t="str">
        <f>'APH Kategorichef'!E88</f>
        <v/>
      </c>
      <c r="P88" s="269" t="str">
        <f>TRIM('APH Kategorichef'!Q88)</f>
        <v/>
      </c>
      <c r="Q88" s="223"/>
      <c r="R88" s="271" t="str" cm="1">
        <f t="array" ref="R88">IFERROR(_xlfn.IFS('4. Inköpsdata'!M88=25%,41,'4. Inköpsdata'!M88=12%,42,'4. Inköpsdata'!M88=6%,43,'4. Inköpsdata'!M88="Momsfritt",38),"")</f>
        <v/>
      </c>
      <c r="S88" s="227" t="str">
        <f>'APH Kategorichef'!R88</f>
        <v xml:space="preserve">  Välj…</v>
      </c>
      <c r="T88" s="380" t="str">
        <f>'APH Kategorichef'!E88</f>
        <v/>
      </c>
      <c r="U88" s="227"/>
      <c r="V88" s="223"/>
      <c r="W88" s="223"/>
      <c r="X88" s="223"/>
      <c r="Y88" s="223"/>
      <c r="Z88" s="227" t="str">
        <f>TRIM(IF('2. Artikeldata Utökad'!G88="","",_xlfn.CONCAT('2. Artikeldata Utökad'!G88," ","dagar")))</f>
        <v/>
      </c>
      <c r="AA88" s="227" t="str">
        <f>TRIM(IF('2. Artikeldata Utökad'!H88="","",_xlfn.CONCAT('2. Artikeldata Utökad'!H88," ","dagar")))</f>
        <v/>
      </c>
      <c r="AB88" s="223"/>
      <c r="AC88" s="223"/>
      <c r="AD88" s="223"/>
      <c r="AE88" s="227">
        <v>1</v>
      </c>
      <c r="AF88" s="223"/>
      <c r="AG88" s="269" t="str">
        <f>TRIM('APH Kategorichef'!S88)</f>
        <v/>
      </c>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72" t="s">
        <v>189</v>
      </c>
      <c r="BD88" s="272" t="str">
        <f>IF('1. Artikeldata Grund'!F88="Välj…","",LEFT('1. Artikeldata Grund'!F88,1))</f>
        <v xml:space="preserve"> </v>
      </c>
      <c r="BE88" s="223"/>
      <c r="BF88" s="223"/>
      <c r="BG88" s="223"/>
      <c r="BH88" s="223"/>
      <c r="BI88" s="223"/>
      <c r="BJ88" s="223"/>
      <c r="BK88" s="223"/>
      <c r="BL88" s="269" t="str">
        <f>TRIM(IF('APH Kategorichef'!R88="WEB","",'2. Artikeldata Utökad'!Q88))</f>
        <v/>
      </c>
      <c r="BM88" s="269" t="str">
        <f>TRIM(IF('APH Kategorichef'!R88="WEB","",'2. Artikeldata Utökad'!R88))</f>
        <v/>
      </c>
      <c r="BN88" s="269" t="str">
        <f>TRIM(IF('APH Kategorichef'!R88="WEB","",'2. Artikeldata Utökad'!S88))</f>
        <v/>
      </c>
      <c r="BO88" s="269" t="str">
        <f>IF('2. Artikeldata Utökad'!F88="","",'2. Artikeldata Utökad'!F88)</f>
        <v xml:space="preserve">  Välj…</v>
      </c>
      <c r="BP88" s="269" t="str">
        <f>TRIM(IF('2. Artikeldata Utökad'!E88="","",'2. Artikeldata Utökad'!E88))</f>
        <v/>
      </c>
      <c r="BQ88" s="269" t="str">
        <f>TRIM(IF('APH Kategorichef'!R88="WEB","",'2. Artikeldata Utökad'!T88))</f>
        <v/>
      </c>
      <c r="BR88" s="227">
        <v>1</v>
      </c>
      <c r="BS88" s="269" t="str">
        <f>TRIM(IF('APH Kategorichef'!R88="WEB","",'2. Artikeldata Utökad'!U88))</f>
        <v/>
      </c>
      <c r="BT88" s="223"/>
      <c r="BU88" s="223"/>
      <c r="BV88" s="269" t="str">
        <f>TRIM(IF('APH Kategorichef'!L88&lt;&gt;200,'APH Kategorichef'!D88,'2. Artikeldata Utökad'!J88))</f>
        <v/>
      </c>
      <c r="BW88" s="269" t="str">
        <f>TRIM('2. Artikeldata Utökad'!D88)</f>
        <v/>
      </c>
      <c r="BX88" s="415" t="str">
        <f>LEFT('2. Artikeldata Utökad'!I88,1)</f>
        <v xml:space="preserve"> </v>
      </c>
      <c r="BY88" s="415" t="str">
        <f>TRIM(LEFT('2. Artikeldata Utökad'!K88,2))</f>
        <v/>
      </c>
      <c r="BZ88" s="227" t="s">
        <v>189</v>
      </c>
      <c r="CA88" s="223"/>
      <c r="CB88" s="223"/>
      <c r="CC88" s="223"/>
      <c r="CD88" s="223"/>
      <c r="CE88" s="223"/>
    </row>
    <row r="89" spans="1:83" x14ac:dyDescent="0.25">
      <c r="A89" s="228">
        <v>85</v>
      </c>
      <c r="B89" s="228" t="str">
        <f>'APH Kategorichef'!H89</f>
        <v>Välj…</v>
      </c>
      <c r="C89" s="228" t="str">
        <f>'APH Kategorichef'!J89</f>
        <v>Välj…</v>
      </c>
      <c r="D89" s="227">
        <v>1</v>
      </c>
      <c r="E89" s="269" t="str">
        <f>TRIM('APH Kategorichef'!D89)</f>
        <v/>
      </c>
      <c r="F89" s="226" t="str">
        <f>TRIM('1. Artikeldata Grund'!E89)</f>
        <v/>
      </c>
      <c r="G89" s="276" t="s">
        <v>182</v>
      </c>
      <c r="H89" s="223"/>
      <c r="I89" s="223"/>
      <c r="J89" s="223"/>
      <c r="K89" s="223"/>
      <c r="L89" s="223"/>
      <c r="M89" s="2" cm="1">
        <f t="array" ref="M89">IF('APH Kategorichef'!R89&lt;&gt;"WEB",1,_xlfn.IFS('APH Kategorichef'!J89=Tabeller!$AH$4,'APH Kategorichef'!P89,'APH Kategorichef'!J89=Tabeller!$AH$5,106628))</f>
        <v>1</v>
      </c>
      <c r="N89" s="434" t="str" cm="1">
        <f t="array" ref="N89">TRIM(IFERROR(IF('APH Kategorichef'!L89=200,'2. Artikeldata Utökad'!J89,(_xlfn.IFS('APH Kategorichef'!J89=Tabeller!$AH$4,'4. Inköpsdata'!D89,AND('APH Kategorichef'!J89=Tabeller!$AH$5,'APH Kategorichef'!L89&lt;&gt;200),'APH Kategorichef'!D89,'APH Kategorichef'!L89=200,'2. Artikeldata Utökad'!J89))),""))</f>
        <v/>
      </c>
      <c r="O89" s="270" t="str">
        <f>'APH Kategorichef'!E89</f>
        <v/>
      </c>
      <c r="P89" s="269" t="str">
        <f>TRIM('APH Kategorichef'!Q89)</f>
        <v/>
      </c>
      <c r="Q89" s="223"/>
      <c r="R89" s="271" t="str" cm="1">
        <f t="array" ref="R89">IFERROR(_xlfn.IFS('4. Inköpsdata'!M89=25%,41,'4. Inköpsdata'!M89=12%,42,'4. Inköpsdata'!M89=6%,43,'4. Inköpsdata'!M89="Momsfritt",38),"")</f>
        <v/>
      </c>
      <c r="S89" s="227" t="str">
        <f>'APH Kategorichef'!R89</f>
        <v xml:space="preserve">  Välj…</v>
      </c>
      <c r="T89" s="380" t="str">
        <f>'APH Kategorichef'!E89</f>
        <v/>
      </c>
      <c r="U89" s="227"/>
      <c r="V89" s="223"/>
      <c r="W89" s="223"/>
      <c r="X89" s="223"/>
      <c r="Y89" s="223"/>
      <c r="Z89" s="227" t="str">
        <f>TRIM(IF('2. Artikeldata Utökad'!G89="","",_xlfn.CONCAT('2. Artikeldata Utökad'!G89," ","dagar")))</f>
        <v/>
      </c>
      <c r="AA89" s="227" t="str">
        <f>TRIM(IF('2. Artikeldata Utökad'!H89="","",_xlfn.CONCAT('2. Artikeldata Utökad'!H89," ","dagar")))</f>
        <v/>
      </c>
      <c r="AB89" s="223"/>
      <c r="AC89" s="223"/>
      <c r="AD89" s="223"/>
      <c r="AE89" s="227">
        <v>1</v>
      </c>
      <c r="AF89" s="223"/>
      <c r="AG89" s="269" t="str">
        <f>TRIM('APH Kategorichef'!S89)</f>
        <v/>
      </c>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72" t="s">
        <v>189</v>
      </c>
      <c r="BD89" s="272" t="str">
        <f>IF('1. Artikeldata Grund'!F89="Välj…","",LEFT('1. Artikeldata Grund'!F89,1))</f>
        <v xml:space="preserve"> </v>
      </c>
      <c r="BE89" s="223"/>
      <c r="BF89" s="223"/>
      <c r="BG89" s="223"/>
      <c r="BH89" s="223"/>
      <c r="BI89" s="223"/>
      <c r="BJ89" s="223"/>
      <c r="BK89" s="223"/>
      <c r="BL89" s="269" t="str">
        <f>TRIM(IF('APH Kategorichef'!R89="WEB","",'2. Artikeldata Utökad'!Q89))</f>
        <v/>
      </c>
      <c r="BM89" s="269" t="str">
        <f>TRIM(IF('APH Kategorichef'!R89="WEB","",'2. Artikeldata Utökad'!R89))</f>
        <v/>
      </c>
      <c r="BN89" s="269" t="str">
        <f>TRIM(IF('APH Kategorichef'!R89="WEB","",'2. Artikeldata Utökad'!S89))</f>
        <v/>
      </c>
      <c r="BO89" s="269" t="str">
        <f>IF('2. Artikeldata Utökad'!F89="","",'2. Artikeldata Utökad'!F89)</f>
        <v xml:space="preserve">  Välj…</v>
      </c>
      <c r="BP89" s="269" t="str">
        <f>TRIM(IF('2. Artikeldata Utökad'!E89="","",'2. Artikeldata Utökad'!E89))</f>
        <v/>
      </c>
      <c r="BQ89" s="269" t="str">
        <f>TRIM(IF('APH Kategorichef'!R89="WEB","",'2. Artikeldata Utökad'!T89))</f>
        <v/>
      </c>
      <c r="BR89" s="227">
        <v>1</v>
      </c>
      <c r="BS89" s="269" t="str">
        <f>TRIM(IF('APH Kategorichef'!R89="WEB","",'2. Artikeldata Utökad'!U89))</f>
        <v/>
      </c>
      <c r="BT89" s="223"/>
      <c r="BU89" s="223"/>
      <c r="BV89" s="269" t="str">
        <f>TRIM(IF('APH Kategorichef'!L89&lt;&gt;200,'APH Kategorichef'!D89,'2. Artikeldata Utökad'!J89))</f>
        <v/>
      </c>
      <c r="BW89" s="269" t="str">
        <f>TRIM('2. Artikeldata Utökad'!D89)</f>
        <v/>
      </c>
      <c r="BX89" s="415" t="str">
        <f>LEFT('2. Artikeldata Utökad'!I89,1)</f>
        <v xml:space="preserve"> </v>
      </c>
      <c r="BY89" s="415" t="str">
        <f>TRIM(LEFT('2. Artikeldata Utökad'!K89,2))</f>
        <v/>
      </c>
      <c r="BZ89" s="227" t="s">
        <v>189</v>
      </c>
      <c r="CA89" s="223"/>
      <c r="CB89" s="223"/>
      <c r="CC89" s="223"/>
      <c r="CD89" s="223"/>
      <c r="CE89" s="223"/>
    </row>
    <row r="90" spans="1:83" x14ac:dyDescent="0.25">
      <c r="A90" s="228">
        <v>86</v>
      </c>
      <c r="B90" s="228" t="str">
        <f>'APH Kategorichef'!H90</f>
        <v>Välj…</v>
      </c>
      <c r="C90" s="228" t="str">
        <f>'APH Kategorichef'!J90</f>
        <v>Välj…</v>
      </c>
      <c r="D90" s="227">
        <v>1</v>
      </c>
      <c r="E90" s="269" t="str">
        <f>TRIM('APH Kategorichef'!D90)</f>
        <v/>
      </c>
      <c r="F90" s="226" t="str">
        <f>TRIM('1. Artikeldata Grund'!E90)</f>
        <v/>
      </c>
      <c r="G90" s="276" t="s">
        <v>182</v>
      </c>
      <c r="H90" s="223"/>
      <c r="I90" s="223"/>
      <c r="J90" s="223"/>
      <c r="K90" s="223"/>
      <c r="L90" s="223"/>
      <c r="M90" s="2" cm="1">
        <f t="array" ref="M90">IF('APH Kategorichef'!R90&lt;&gt;"WEB",1,_xlfn.IFS('APH Kategorichef'!J90=Tabeller!$AH$4,'APH Kategorichef'!P90,'APH Kategorichef'!J90=Tabeller!$AH$5,106628))</f>
        <v>1</v>
      </c>
      <c r="N90" s="434" t="str" cm="1">
        <f t="array" ref="N90">TRIM(IFERROR(IF('APH Kategorichef'!L90=200,'2. Artikeldata Utökad'!J90,(_xlfn.IFS('APH Kategorichef'!J90=Tabeller!$AH$4,'4. Inköpsdata'!D90,AND('APH Kategorichef'!J90=Tabeller!$AH$5,'APH Kategorichef'!L90&lt;&gt;200),'APH Kategorichef'!D90,'APH Kategorichef'!L90=200,'2. Artikeldata Utökad'!J90))),""))</f>
        <v/>
      </c>
      <c r="O90" s="270" t="str">
        <f>'APH Kategorichef'!E90</f>
        <v/>
      </c>
      <c r="P90" s="269" t="str">
        <f>TRIM('APH Kategorichef'!Q90)</f>
        <v/>
      </c>
      <c r="Q90" s="223"/>
      <c r="R90" s="271" t="str" cm="1">
        <f t="array" ref="R90">IFERROR(_xlfn.IFS('4. Inköpsdata'!M90=25%,41,'4. Inköpsdata'!M90=12%,42,'4. Inköpsdata'!M90=6%,43,'4. Inköpsdata'!M90="Momsfritt",38),"")</f>
        <v/>
      </c>
      <c r="S90" s="227" t="str">
        <f>'APH Kategorichef'!R90</f>
        <v xml:space="preserve">  Välj…</v>
      </c>
      <c r="T90" s="380" t="str">
        <f>'APH Kategorichef'!E90</f>
        <v/>
      </c>
      <c r="U90" s="227"/>
      <c r="V90" s="223"/>
      <c r="W90" s="223"/>
      <c r="X90" s="223"/>
      <c r="Y90" s="223"/>
      <c r="Z90" s="227" t="str">
        <f>TRIM(IF('2. Artikeldata Utökad'!G90="","",_xlfn.CONCAT('2. Artikeldata Utökad'!G90," ","dagar")))</f>
        <v/>
      </c>
      <c r="AA90" s="227" t="str">
        <f>TRIM(IF('2. Artikeldata Utökad'!H90="","",_xlfn.CONCAT('2. Artikeldata Utökad'!H90," ","dagar")))</f>
        <v/>
      </c>
      <c r="AB90" s="223"/>
      <c r="AC90" s="223"/>
      <c r="AD90" s="223"/>
      <c r="AE90" s="227">
        <v>1</v>
      </c>
      <c r="AF90" s="223"/>
      <c r="AG90" s="269" t="str">
        <f>TRIM('APH Kategorichef'!S90)</f>
        <v/>
      </c>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72" t="s">
        <v>189</v>
      </c>
      <c r="BD90" s="272" t="str">
        <f>IF('1. Artikeldata Grund'!F90="Välj…","",LEFT('1. Artikeldata Grund'!F90,1))</f>
        <v xml:space="preserve"> </v>
      </c>
      <c r="BE90" s="223"/>
      <c r="BF90" s="223"/>
      <c r="BG90" s="223"/>
      <c r="BH90" s="223"/>
      <c r="BI90" s="223"/>
      <c r="BJ90" s="223"/>
      <c r="BK90" s="223"/>
      <c r="BL90" s="269" t="str">
        <f>TRIM(IF('APH Kategorichef'!R90="WEB","",'2. Artikeldata Utökad'!Q90))</f>
        <v/>
      </c>
      <c r="BM90" s="269" t="str">
        <f>TRIM(IF('APH Kategorichef'!R90="WEB","",'2. Artikeldata Utökad'!R90))</f>
        <v/>
      </c>
      <c r="BN90" s="269" t="str">
        <f>TRIM(IF('APH Kategorichef'!R90="WEB","",'2. Artikeldata Utökad'!S90))</f>
        <v/>
      </c>
      <c r="BO90" s="269" t="str">
        <f>IF('2. Artikeldata Utökad'!F90="","",'2. Artikeldata Utökad'!F90)</f>
        <v xml:space="preserve">  Välj…</v>
      </c>
      <c r="BP90" s="269" t="str">
        <f>TRIM(IF('2. Artikeldata Utökad'!E90="","",'2. Artikeldata Utökad'!E90))</f>
        <v/>
      </c>
      <c r="BQ90" s="269" t="str">
        <f>TRIM(IF('APH Kategorichef'!R90="WEB","",'2. Artikeldata Utökad'!T90))</f>
        <v/>
      </c>
      <c r="BR90" s="227">
        <v>1</v>
      </c>
      <c r="BS90" s="269" t="str">
        <f>TRIM(IF('APH Kategorichef'!R90="WEB","",'2. Artikeldata Utökad'!U90))</f>
        <v/>
      </c>
      <c r="BT90" s="223"/>
      <c r="BU90" s="223"/>
      <c r="BV90" s="269" t="str">
        <f>TRIM(IF('APH Kategorichef'!L90&lt;&gt;200,'APH Kategorichef'!D90,'2. Artikeldata Utökad'!J90))</f>
        <v/>
      </c>
      <c r="BW90" s="269" t="str">
        <f>TRIM('2. Artikeldata Utökad'!D90)</f>
        <v/>
      </c>
      <c r="BX90" s="415" t="str">
        <f>LEFT('2. Artikeldata Utökad'!I90,1)</f>
        <v xml:space="preserve"> </v>
      </c>
      <c r="BY90" s="415" t="str">
        <f>TRIM(LEFT('2. Artikeldata Utökad'!K90,2))</f>
        <v/>
      </c>
      <c r="BZ90" s="227" t="s">
        <v>189</v>
      </c>
      <c r="CA90" s="223"/>
      <c r="CB90" s="223"/>
      <c r="CC90" s="223"/>
      <c r="CD90" s="223"/>
      <c r="CE90" s="223"/>
    </row>
    <row r="91" spans="1:83" x14ac:dyDescent="0.25">
      <c r="A91" s="228">
        <v>87</v>
      </c>
      <c r="B91" s="228" t="str">
        <f>'APH Kategorichef'!H91</f>
        <v>Välj…</v>
      </c>
      <c r="C91" s="228" t="str">
        <f>'APH Kategorichef'!J91</f>
        <v>Välj…</v>
      </c>
      <c r="D91" s="227">
        <v>1</v>
      </c>
      <c r="E91" s="269" t="str">
        <f>TRIM('APH Kategorichef'!D91)</f>
        <v/>
      </c>
      <c r="F91" s="226" t="str">
        <f>TRIM('1. Artikeldata Grund'!E91)</f>
        <v/>
      </c>
      <c r="G91" s="276" t="s">
        <v>182</v>
      </c>
      <c r="H91" s="223"/>
      <c r="I91" s="223"/>
      <c r="J91" s="223"/>
      <c r="K91" s="223"/>
      <c r="L91" s="223"/>
      <c r="M91" s="2" cm="1">
        <f t="array" ref="M91">IF('APH Kategorichef'!R91&lt;&gt;"WEB",1,_xlfn.IFS('APH Kategorichef'!J91=Tabeller!$AH$4,'APH Kategorichef'!P91,'APH Kategorichef'!J91=Tabeller!$AH$5,106628))</f>
        <v>1</v>
      </c>
      <c r="N91" s="434" t="str" cm="1">
        <f t="array" ref="N91">TRIM(IFERROR(IF('APH Kategorichef'!L91=200,'2. Artikeldata Utökad'!J91,(_xlfn.IFS('APH Kategorichef'!J91=Tabeller!$AH$4,'4. Inköpsdata'!D91,AND('APH Kategorichef'!J91=Tabeller!$AH$5,'APH Kategorichef'!L91&lt;&gt;200),'APH Kategorichef'!D91,'APH Kategorichef'!L91=200,'2. Artikeldata Utökad'!J91))),""))</f>
        <v/>
      </c>
      <c r="O91" s="270" t="str">
        <f>'APH Kategorichef'!E91</f>
        <v/>
      </c>
      <c r="P91" s="269" t="str">
        <f>TRIM('APH Kategorichef'!Q91)</f>
        <v/>
      </c>
      <c r="Q91" s="223"/>
      <c r="R91" s="271" t="str" cm="1">
        <f t="array" ref="R91">IFERROR(_xlfn.IFS('4. Inköpsdata'!M91=25%,41,'4. Inköpsdata'!M91=12%,42,'4. Inköpsdata'!M91=6%,43,'4. Inköpsdata'!M91="Momsfritt",38),"")</f>
        <v/>
      </c>
      <c r="S91" s="227" t="str">
        <f>'APH Kategorichef'!R91</f>
        <v xml:space="preserve">  Välj…</v>
      </c>
      <c r="T91" s="380" t="str">
        <f>'APH Kategorichef'!E91</f>
        <v/>
      </c>
      <c r="U91" s="227"/>
      <c r="V91" s="223"/>
      <c r="W91" s="223"/>
      <c r="X91" s="223"/>
      <c r="Y91" s="223"/>
      <c r="Z91" s="227" t="str">
        <f>TRIM(IF('2. Artikeldata Utökad'!G91="","",_xlfn.CONCAT('2. Artikeldata Utökad'!G91," ","dagar")))</f>
        <v/>
      </c>
      <c r="AA91" s="227" t="str">
        <f>TRIM(IF('2. Artikeldata Utökad'!H91="","",_xlfn.CONCAT('2. Artikeldata Utökad'!H91," ","dagar")))</f>
        <v/>
      </c>
      <c r="AB91" s="223"/>
      <c r="AC91" s="223"/>
      <c r="AD91" s="223"/>
      <c r="AE91" s="227">
        <v>1</v>
      </c>
      <c r="AF91" s="223"/>
      <c r="AG91" s="269" t="str">
        <f>TRIM('APH Kategorichef'!S91)</f>
        <v/>
      </c>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72" t="s">
        <v>189</v>
      </c>
      <c r="BD91" s="272" t="str">
        <f>IF('1. Artikeldata Grund'!F91="Välj…","",LEFT('1. Artikeldata Grund'!F91,1))</f>
        <v xml:space="preserve"> </v>
      </c>
      <c r="BE91" s="223"/>
      <c r="BF91" s="223"/>
      <c r="BG91" s="223"/>
      <c r="BH91" s="223"/>
      <c r="BI91" s="223"/>
      <c r="BJ91" s="223"/>
      <c r="BK91" s="223"/>
      <c r="BL91" s="269" t="str">
        <f>TRIM(IF('APH Kategorichef'!R91="WEB","",'2. Artikeldata Utökad'!Q91))</f>
        <v/>
      </c>
      <c r="BM91" s="269" t="str">
        <f>TRIM(IF('APH Kategorichef'!R91="WEB","",'2. Artikeldata Utökad'!R91))</f>
        <v/>
      </c>
      <c r="BN91" s="269" t="str">
        <f>TRIM(IF('APH Kategorichef'!R91="WEB","",'2. Artikeldata Utökad'!S91))</f>
        <v/>
      </c>
      <c r="BO91" s="269" t="str">
        <f>IF('2. Artikeldata Utökad'!F91="","",'2. Artikeldata Utökad'!F91)</f>
        <v xml:space="preserve">  Välj…</v>
      </c>
      <c r="BP91" s="269" t="str">
        <f>TRIM(IF('2. Artikeldata Utökad'!E91="","",'2. Artikeldata Utökad'!E91))</f>
        <v/>
      </c>
      <c r="BQ91" s="269" t="str">
        <f>TRIM(IF('APH Kategorichef'!R91="WEB","",'2. Artikeldata Utökad'!T91))</f>
        <v/>
      </c>
      <c r="BR91" s="227">
        <v>1</v>
      </c>
      <c r="BS91" s="269" t="str">
        <f>TRIM(IF('APH Kategorichef'!R91="WEB","",'2. Artikeldata Utökad'!U91))</f>
        <v/>
      </c>
      <c r="BT91" s="223"/>
      <c r="BU91" s="223"/>
      <c r="BV91" s="269" t="str">
        <f>TRIM(IF('APH Kategorichef'!L91&lt;&gt;200,'APH Kategorichef'!D91,'2. Artikeldata Utökad'!J91))</f>
        <v/>
      </c>
      <c r="BW91" s="269" t="str">
        <f>TRIM('2. Artikeldata Utökad'!D91)</f>
        <v/>
      </c>
      <c r="BX91" s="415" t="str">
        <f>LEFT('2. Artikeldata Utökad'!I91,1)</f>
        <v xml:space="preserve"> </v>
      </c>
      <c r="BY91" s="415" t="str">
        <f>TRIM(LEFT('2. Artikeldata Utökad'!K91,2))</f>
        <v/>
      </c>
      <c r="BZ91" s="227" t="s">
        <v>189</v>
      </c>
      <c r="CA91" s="223"/>
      <c r="CB91" s="223"/>
      <c r="CC91" s="223"/>
      <c r="CD91" s="223"/>
      <c r="CE91" s="223"/>
    </row>
    <row r="92" spans="1:83" x14ac:dyDescent="0.25">
      <c r="A92" s="228">
        <v>88</v>
      </c>
      <c r="B92" s="228" t="str">
        <f>'APH Kategorichef'!H92</f>
        <v>Välj…</v>
      </c>
      <c r="C92" s="228" t="str">
        <f>'APH Kategorichef'!J92</f>
        <v>Välj…</v>
      </c>
      <c r="D92" s="227">
        <v>1</v>
      </c>
      <c r="E92" s="269" t="str">
        <f>TRIM('APH Kategorichef'!D92)</f>
        <v/>
      </c>
      <c r="F92" s="226" t="str">
        <f>TRIM('1. Artikeldata Grund'!E92)</f>
        <v/>
      </c>
      <c r="G92" s="276" t="s">
        <v>182</v>
      </c>
      <c r="H92" s="223"/>
      <c r="I92" s="223"/>
      <c r="J92" s="223"/>
      <c r="K92" s="223"/>
      <c r="L92" s="223"/>
      <c r="M92" s="2" cm="1">
        <f t="array" ref="M92">IF('APH Kategorichef'!R92&lt;&gt;"WEB",1,_xlfn.IFS('APH Kategorichef'!J92=Tabeller!$AH$4,'APH Kategorichef'!P92,'APH Kategorichef'!J92=Tabeller!$AH$5,106628))</f>
        <v>1</v>
      </c>
      <c r="N92" s="434" t="str" cm="1">
        <f t="array" ref="N92">TRIM(IFERROR(IF('APH Kategorichef'!L92=200,'2. Artikeldata Utökad'!J92,(_xlfn.IFS('APH Kategorichef'!J92=Tabeller!$AH$4,'4. Inköpsdata'!D92,AND('APH Kategorichef'!J92=Tabeller!$AH$5,'APH Kategorichef'!L92&lt;&gt;200),'APH Kategorichef'!D92,'APH Kategorichef'!L92=200,'2. Artikeldata Utökad'!J92))),""))</f>
        <v/>
      </c>
      <c r="O92" s="270" t="str">
        <f>'APH Kategorichef'!E92</f>
        <v/>
      </c>
      <c r="P92" s="269" t="str">
        <f>TRIM('APH Kategorichef'!Q92)</f>
        <v/>
      </c>
      <c r="Q92" s="223"/>
      <c r="R92" s="271" t="str" cm="1">
        <f t="array" ref="R92">IFERROR(_xlfn.IFS('4. Inköpsdata'!M92=25%,41,'4. Inköpsdata'!M92=12%,42,'4. Inköpsdata'!M92=6%,43,'4. Inköpsdata'!M92="Momsfritt",38),"")</f>
        <v/>
      </c>
      <c r="S92" s="227" t="str">
        <f>'APH Kategorichef'!R92</f>
        <v xml:space="preserve">  Välj…</v>
      </c>
      <c r="T92" s="380" t="str">
        <f>'APH Kategorichef'!E92</f>
        <v/>
      </c>
      <c r="U92" s="227"/>
      <c r="V92" s="223"/>
      <c r="W92" s="223"/>
      <c r="X92" s="223"/>
      <c r="Y92" s="223"/>
      <c r="Z92" s="227" t="str">
        <f>TRIM(IF('2. Artikeldata Utökad'!G92="","",_xlfn.CONCAT('2. Artikeldata Utökad'!G92," ","dagar")))</f>
        <v/>
      </c>
      <c r="AA92" s="227" t="str">
        <f>TRIM(IF('2. Artikeldata Utökad'!H92="","",_xlfn.CONCAT('2. Artikeldata Utökad'!H92," ","dagar")))</f>
        <v/>
      </c>
      <c r="AB92" s="223"/>
      <c r="AC92" s="223"/>
      <c r="AD92" s="223"/>
      <c r="AE92" s="227">
        <v>1</v>
      </c>
      <c r="AF92" s="223"/>
      <c r="AG92" s="269" t="str">
        <f>TRIM('APH Kategorichef'!S92)</f>
        <v/>
      </c>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72" t="s">
        <v>189</v>
      </c>
      <c r="BD92" s="272" t="str">
        <f>IF('1. Artikeldata Grund'!F92="Välj…","",LEFT('1. Artikeldata Grund'!F92,1))</f>
        <v xml:space="preserve"> </v>
      </c>
      <c r="BE92" s="223"/>
      <c r="BF92" s="223"/>
      <c r="BG92" s="223"/>
      <c r="BH92" s="223"/>
      <c r="BI92" s="223"/>
      <c r="BJ92" s="223"/>
      <c r="BK92" s="223"/>
      <c r="BL92" s="269" t="str">
        <f>TRIM(IF('APH Kategorichef'!R92="WEB","",'2. Artikeldata Utökad'!Q92))</f>
        <v/>
      </c>
      <c r="BM92" s="269" t="str">
        <f>TRIM(IF('APH Kategorichef'!R92="WEB","",'2. Artikeldata Utökad'!R92))</f>
        <v/>
      </c>
      <c r="BN92" s="269" t="str">
        <f>TRIM(IF('APH Kategorichef'!R92="WEB","",'2. Artikeldata Utökad'!S92))</f>
        <v/>
      </c>
      <c r="BO92" s="269" t="str">
        <f>IF('2. Artikeldata Utökad'!F92="","",'2. Artikeldata Utökad'!F92)</f>
        <v xml:space="preserve">  Välj…</v>
      </c>
      <c r="BP92" s="269" t="str">
        <f>TRIM(IF('2. Artikeldata Utökad'!E92="","",'2. Artikeldata Utökad'!E92))</f>
        <v/>
      </c>
      <c r="BQ92" s="269" t="str">
        <f>TRIM(IF('APH Kategorichef'!R92="WEB","",'2. Artikeldata Utökad'!T92))</f>
        <v/>
      </c>
      <c r="BR92" s="227">
        <v>1</v>
      </c>
      <c r="BS92" s="269" t="str">
        <f>TRIM(IF('APH Kategorichef'!R92="WEB","",'2. Artikeldata Utökad'!U92))</f>
        <v/>
      </c>
      <c r="BT92" s="223"/>
      <c r="BU92" s="223"/>
      <c r="BV92" s="269" t="str">
        <f>TRIM(IF('APH Kategorichef'!L92&lt;&gt;200,'APH Kategorichef'!D92,'2. Artikeldata Utökad'!J92))</f>
        <v/>
      </c>
      <c r="BW92" s="269" t="str">
        <f>TRIM('2. Artikeldata Utökad'!D92)</f>
        <v/>
      </c>
      <c r="BX92" s="415" t="str">
        <f>LEFT('2. Artikeldata Utökad'!I92,1)</f>
        <v xml:space="preserve"> </v>
      </c>
      <c r="BY92" s="415" t="str">
        <f>TRIM(LEFT('2. Artikeldata Utökad'!K92,2))</f>
        <v/>
      </c>
      <c r="BZ92" s="227" t="s">
        <v>189</v>
      </c>
      <c r="CA92" s="223"/>
      <c r="CB92" s="223"/>
      <c r="CC92" s="223"/>
      <c r="CD92" s="223"/>
      <c r="CE92" s="223"/>
    </row>
    <row r="93" spans="1:83" x14ac:dyDescent="0.25">
      <c r="A93" s="225">
        <v>89</v>
      </c>
      <c r="B93" s="228" t="str">
        <f>'APH Kategorichef'!H93</f>
        <v>Välj…</v>
      </c>
      <c r="C93" s="228" t="str">
        <f>'APH Kategorichef'!J93</f>
        <v>Välj…</v>
      </c>
      <c r="D93" s="227">
        <v>1</v>
      </c>
      <c r="E93" s="269" t="str">
        <f>TRIM('APH Kategorichef'!D93)</f>
        <v/>
      </c>
      <c r="F93" s="226" t="str">
        <f>TRIM('1. Artikeldata Grund'!E93)</f>
        <v/>
      </c>
      <c r="G93" s="276" t="s">
        <v>182</v>
      </c>
      <c r="H93" s="223"/>
      <c r="I93" s="223"/>
      <c r="J93" s="223"/>
      <c r="K93" s="223"/>
      <c r="L93" s="223"/>
      <c r="M93" s="2" cm="1">
        <f t="array" ref="M93">IF('APH Kategorichef'!R93&lt;&gt;"WEB",1,_xlfn.IFS('APH Kategorichef'!J93=Tabeller!$AH$4,'APH Kategorichef'!P93,'APH Kategorichef'!J93=Tabeller!$AH$5,106628))</f>
        <v>1</v>
      </c>
      <c r="N93" s="434" t="str" cm="1">
        <f t="array" ref="N93">TRIM(IFERROR(IF('APH Kategorichef'!L93=200,'2. Artikeldata Utökad'!J93,(_xlfn.IFS('APH Kategorichef'!J93=Tabeller!$AH$4,'4. Inköpsdata'!D93,AND('APH Kategorichef'!J93=Tabeller!$AH$5,'APH Kategorichef'!L93&lt;&gt;200),'APH Kategorichef'!D93,'APH Kategorichef'!L93=200,'2. Artikeldata Utökad'!J93))),""))</f>
        <v/>
      </c>
      <c r="O93" s="270" t="str">
        <f>'APH Kategorichef'!E93</f>
        <v/>
      </c>
      <c r="P93" s="269" t="str">
        <f>TRIM('APH Kategorichef'!Q93)</f>
        <v/>
      </c>
      <c r="Q93" s="223"/>
      <c r="R93" s="271" t="str" cm="1">
        <f t="array" ref="R93">IFERROR(_xlfn.IFS('4. Inköpsdata'!M93=25%,41,'4. Inköpsdata'!M93=12%,42,'4. Inköpsdata'!M93=6%,43,'4. Inköpsdata'!M93="Momsfritt",38),"")</f>
        <v/>
      </c>
      <c r="S93" s="227" t="str">
        <f>'APH Kategorichef'!R93</f>
        <v xml:space="preserve">  Välj…</v>
      </c>
      <c r="T93" s="380" t="str">
        <f>'APH Kategorichef'!E93</f>
        <v/>
      </c>
      <c r="U93" s="227"/>
      <c r="V93" s="223"/>
      <c r="W93" s="223"/>
      <c r="X93" s="223"/>
      <c r="Y93" s="223"/>
      <c r="Z93" s="227" t="str">
        <f>TRIM(IF('2. Artikeldata Utökad'!G93="","",_xlfn.CONCAT('2. Artikeldata Utökad'!G93," ","dagar")))</f>
        <v/>
      </c>
      <c r="AA93" s="227" t="str">
        <f>TRIM(IF('2. Artikeldata Utökad'!H93="","",_xlfn.CONCAT('2. Artikeldata Utökad'!H93," ","dagar")))</f>
        <v/>
      </c>
      <c r="AB93" s="223"/>
      <c r="AC93" s="223"/>
      <c r="AD93" s="223"/>
      <c r="AE93" s="227">
        <v>1</v>
      </c>
      <c r="AF93" s="223"/>
      <c r="AG93" s="269" t="str">
        <f>TRIM('APH Kategorichef'!S93)</f>
        <v/>
      </c>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72" t="s">
        <v>189</v>
      </c>
      <c r="BD93" s="272" t="str">
        <f>IF('1. Artikeldata Grund'!F93="Välj…","",LEFT('1. Artikeldata Grund'!F93,1))</f>
        <v xml:space="preserve"> </v>
      </c>
      <c r="BE93" s="223"/>
      <c r="BF93" s="223"/>
      <c r="BG93" s="223"/>
      <c r="BH93" s="223"/>
      <c r="BI93" s="223"/>
      <c r="BJ93" s="223"/>
      <c r="BK93" s="223"/>
      <c r="BL93" s="269" t="str">
        <f>TRIM(IF('APH Kategorichef'!R93="WEB","",'2. Artikeldata Utökad'!Q93))</f>
        <v/>
      </c>
      <c r="BM93" s="269" t="str">
        <f>TRIM(IF('APH Kategorichef'!R93="WEB","",'2. Artikeldata Utökad'!R93))</f>
        <v/>
      </c>
      <c r="BN93" s="269" t="str">
        <f>TRIM(IF('APH Kategorichef'!R93="WEB","",'2. Artikeldata Utökad'!S93))</f>
        <v/>
      </c>
      <c r="BO93" s="269" t="str">
        <f>IF('2. Artikeldata Utökad'!F93="","",'2. Artikeldata Utökad'!F93)</f>
        <v xml:space="preserve">  Välj…</v>
      </c>
      <c r="BP93" s="269" t="str">
        <f>TRIM(IF('2. Artikeldata Utökad'!E93="","",'2. Artikeldata Utökad'!E93))</f>
        <v/>
      </c>
      <c r="BQ93" s="269" t="str">
        <f>TRIM(IF('APH Kategorichef'!R93="WEB","",'2. Artikeldata Utökad'!T93))</f>
        <v/>
      </c>
      <c r="BR93" s="227">
        <v>1</v>
      </c>
      <c r="BS93" s="269" t="str">
        <f>TRIM(IF('APH Kategorichef'!R93="WEB","",'2. Artikeldata Utökad'!U93))</f>
        <v/>
      </c>
      <c r="BT93" s="223"/>
      <c r="BU93" s="223"/>
      <c r="BV93" s="269" t="str">
        <f>TRIM(IF('APH Kategorichef'!L93&lt;&gt;200,'APH Kategorichef'!D93,'2. Artikeldata Utökad'!J93))</f>
        <v/>
      </c>
      <c r="BW93" s="269" t="str">
        <f>TRIM('2. Artikeldata Utökad'!D93)</f>
        <v/>
      </c>
      <c r="BX93" s="415" t="str">
        <f>LEFT('2. Artikeldata Utökad'!I93,1)</f>
        <v xml:space="preserve"> </v>
      </c>
      <c r="BY93" s="415" t="str">
        <f>TRIM(LEFT('2. Artikeldata Utökad'!K93,2))</f>
        <v/>
      </c>
      <c r="BZ93" s="227" t="s">
        <v>189</v>
      </c>
      <c r="CA93" s="223"/>
      <c r="CB93" s="223"/>
      <c r="CC93" s="223"/>
      <c r="CD93" s="223"/>
      <c r="CE93" s="223"/>
    </row>
    <row r="94" spans="1:83" x14ac:dyDescent="0.25">
      <c r="A94" s="228">
        <v>90</v>
      </c>
      <c r="B94" s="228" t="str">
        <f>'APH Kategorichef'!H94</f>
        <v>Välj…</v>
      </c>
      <c r="C94" s="228" t="str">
        <f>'APH Kategorichef'!J94</f>
        <v>Välj…</v>
      </c>
      <c r="D94" s="227">
        <v>1</v>
      </c>
      <c r="E94" s="269" t="str">
        <f>TRIM('APH Kategorichef'!D94)</f>
        <v/>
      </c>
      <c r="F94" s="226" t="str">
        <f>TRIM('1. Artikeldata Grund'!E94)</f>
        <v/>
      </c>
      <c r="G94" s="276" t="s">
        <v>182</v>
      </c>
      <c r="H94" s="223"/>
      <c r="I94" s="223"/>
      <c r="J94" s="223"/>
      <c r="K94" s="223"/>
      <c r="L94" s="223"/>
      <c r="M94" s="2" cm="1">
        <f t="array" ref="M94">IF('APH Kategorichef'!R94&lt;&gt;"WEB",1,_xlfn.IFS('APH Kategorichef'!J94=Tabeller!$AH$4,'APH Kategorichef'!P94,'APH Kategorichef'!J94=Tabeller!$AH$5,106628))</f>
        <v>1</v>
      </c>
      <c r="N94" s="434" t="str" cm="1">
        <f t="array" ref="N94">TRIM(IFERROR(IF('APH Kategorichef'!L94=200,'2. Artikeldata Utökad'!J94,(_xlfn.IFS('APH Kategorichef'!J94=Tabeller!$AH$4,'4. Inköpsdata'!D94,AND('APH Kategorichef'!J94=Tabeller!$AH$5,'APH Kategorichef'!L94&lt;&gt;200),'APH Kategorichef'!D94,'APH Kategorichef'!L94=200,'2. Artikeldata Utökad'!J94))),""))</f>
        <v/>
      </c>
      <c r="O94" s="270" t="str">
        <f>'APH Kategorichef'!E94</f>
        <v/>
      </c>
      <c r="P94" s="269" t="str">
        <f>TRIM('APH Kategorichef'!Q94)</f>
        <v/>
      </c>
      <c r="Q94" s="223"/>
      <c r="R94" s="271" t="str" cm="1">
        <f t="array" ref="R94">IFERROR(_xlfn.IFS('4. Inköpsdata'!M94=25%,41,'4. Inköpsdata'!M94=12%,42,'4. Inköpsdata'!M94=6%,43,'4. Inköpsdata'!M94="Momsfritt",38),"")</f>
        <v/>
      </c>
      <c r="S94" s="227" t="str">
        <f>'APH Kategorichef'!R94</f>
        <v xml:space="preserve">  Välj…</v>
      </c>
      <c r="T94" s="380" t="str">
        <f>'APH Kategorichef'!E94</f>
        <v/>
      </c>
      <c r="U94" s="227"/>
      <c r="V94" s="223"/>
      <c r="W94" s="223"/>
      <c r="X94" s="223"/>
      <c r="Y94" s="223"/>
      <c r="Z94" s="227" t="str">
        <f>TRIM(IF('2. Artikeldata Utökad'!G94="","",_xlfn.CONCAT('2. Artikeldata Utökad'!G94," ","dagar")))</f>
        <v/>
      </c>
      <c r="AA94" s="227" t="str">
        <f>TRIM(IF('2. Artikeldata Utökad'!H94="","",_xlfn.CONCAT('2. Artikeldata Utökad'!H94," ","dagar")))</f>
        <v/>
      </c>
      <c r="AB94" s="223"/>
      <c r="AC94" s="223"/>
      <c r="AD94" s="223"/>
      <c r="AE94" s="227">
        <v>1</v>
      </c>
      <c r="AF94" s="223"/>
      <c r="AG94" s="269" t="str">
        <f>TRIM('APH Kategorichef'!S94)</f>
        <v/>
      </c>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72" t="s">
        <v>189</v>
      </c>
      <c r="BD94" s="272" t="str">
        <f>IF('1. Artikeldata Grund'!F94="Välj…","",LEFT('1. Artikeldata Grund'!F94,1))</f>
        <v xml:space="preserve"> </v>
      </c>
      <c r="BE94" s="223"/>
      <c r="BF94" s="223"/>
      <c r="BG94" s="223"/>
      <c r="BH94" s="223"/>
      <c r="BI94" s="223"/>
      <c r="BJ94" s="223"/>
      <c r="BK94" s="223"/>
      <c r="BL94" s="269" t="str">
        <f>TRIM(IF('APH Kategorichef'!R94="WEB","",'2. Artikeldata Utökad'!Q94))</f>
        <v/>
      </c>
      <c r="BM94" s="269" t="str">
        <f>TRIM(IF('APH Kategorichef'!R94="WEB","",'2. Artikeldata Utökad'!R94))</f>
        <v/>
      </c>
      <c r="BN94" s="269" t="str">
        <f>TRIM(IF('APH Kategorichef'!R94="WEB","",'2. Artikeldata Utökad'!S94))</f>
        <v/>
      </c>
      <c r="BO94" s="269" t="str">
        <f>IF('2. Artikeldata Utökad'!F94="","",'2. Artikeldata Utökad'!F94)</f>
        <v xml:space="preserve">  Välj…</v>
      </c>
      <c r="BP94" s="269" t="str">
        <f>TRIM(IF('2. Artikeldata Utökad'!E94="","",'2. Artikeldata Utökad'!E94))</f>
        <v/>
      </c>
      <c r="BQ94" s="269" t="str">
        <f>TRIM(IF('APH Kategorichef'!R94="WEB","",'2. Artikeldata Utökad'!T94))</f>
        <v/>
      </c>
      <c r="BR94" s="227">
        <v>1</v>
      </c>
      <c r="BS94" s="269" t="str">
        <f>TRIM(IF('APH Kategorichef'!R94="WEB","",'2. Artikeldata Utökad'!U94))</f>
        <v/>
      </c>
      <c r="BT94" s="223"/>
      <c r="BU94" s="223"/>
      <c r="BV94" s="269" t="str">
        <f>TRIM(IF('APH Kategorichef'!L94&lt;&gt;200,'APH Kategorichef'!D94,'2. Artikeldata Utökad'!J94))</f>
        <v/>
      </c>
      <c r="BW94" s="269" t="str">
        <f>TRIM('2. Artikeldata Utökad'!D94)</f>
        <v/>
      </c>
      <c r="BX94" s="415" t="str">
        <f>LEFT('2. Artikeldata Utökad'!I94,1)</f>
        <v xml:space="preserve"> </v>
      </c>
      <c r="BY94" s="415" t="str">
        <f>TRIM(LEFT('2. Artikeldata Utökad'!K94,2))</f>
        <v/>
      </c>
      <c r="BZ94" s="227" t="s">
        <v>189</v>
      </c>
      <c r="CA94" s="223"/>
      <c r="CB94" s="223"/>
      <c r="CC94" s="223"/>
      <c r="CD94" s="223"/>
      <c r="CE94" s="223"/>
    </row>
    <row r="95" spans="1:83" x14ac:dyDescent="0.25">
      <c r="A95" s="228">
        <v>91</v>
      </c>
      <c r="B95" s="228" t="str">
        <f>'APH Kategorichef'!H95</f>
        <v>Välj…</v>
      </c>
      <c r="C95" s="228" t="str">
        <f>'APH Kategorichef'!J95</f>
        <v>Välj…</v>
      </c>
      <c r="D95" s="227">
        <v>1</v>
      </c>
      <c r="E95" s="269" t="str">
        <f>TRIM('APH Kategorichef'!D95)</f>
        <v/>
      </c>
      <c r="F95" s="226" t="str">
        <f>TRIM('1. Artikeldata Grund'!E95)</f>
        <v/>
      </c>
      <c r="G95" s="276" t="s">
        <v>182</v>
      </c>
      <c r="H95" s="223"/>
      <c r="I95" s="223"/>
      <c r="J95" s="223"/>
      <c r="K95" s="223"/>
      <c r="L95" s="223"/>
      <c r="M95" s="2" cm="1">
        <f t="array" ref="M95">IF('APH Kategorichef'!R95&lt;&gt;"WEB",1,_xlfn.IFS('APH Kategorichef'!J95=Tabeller!$AH$4,'APH Kategorichef'!P95,'APH Kategorichef'!J95=Tabeller!$AH$5,106628))</f>
        <v>1</v>
      </c>
      <c r="N95" s="434" t="str" cm="1">
        <f t="array" ref="N95">TRIM(IFERROR(IF('APH Kategorichef'!L95=200,'2. Artikeldata Utökad'!J95,(_xlfn.IFS('APH Kategorichef'!J95=Tabeller!$AH$4,'4. Inköpsdata'!D95,AND('APH Kategorichef'!J95=Tabeller!$AH$5,'APH Kategorichef'!L95&lt;&gt;200),'APH Kategorichef'!D95,'APH Kategorichef'!L95=200,'2. Artikeldata Utökad'!J95))),""))</f>
        <v/>
      </c>
      <c r="O95" s="270" t="str">
        <f>'APH Kategorichef'!E95</f>
        <v/>
      </c>
      <c r="P95" s="269" t="str">
        <f>TRIM('APH Kategorichef'!Q95)</f>
        <v/>
      </c>
      <c r="Q95" s="223"/>
      <c r="R95" s="271" t="str" cm="1">
        <f t="array" ref="R95">IFERROR(_xlfn.IFS('4. Inköpsdata'!M95=25%,41,'4. Inköpsdata'!M95=12%,42,'4. Inköpsdata'!M95=6%,43,'4. Inköpsdata'!M95="Momsfritt",38),"")</f>
        <v/>
      </c>
      <c r="S95" s="227" t="str">
        <f>'APH Kategorichef'!R95</f>
        <v xml:space="preserve">  Välj…</v>
      </c>
      <c r="T95" s="380" t="str">
        <f>'APH Kategorichef'!E95</f>
        <v/>
      </c>
      <c r="U95" s="227"/>
      <c r="V95" s="223"/>
      <c r="W95" s="223"/>
      <c r="X95" s="223"/>
      <c r="Y95" s="223"/>
      <c r="Z95" s="227" t="str">
        <f>TRIM(IF('2. Artikeldata Utökad'!G95="","",_xlfn.CONCAT('2. Artikeldata Utökad'!G95," ","dagar")))</f>
        <v/>
      </c>
      <c r="AA95" s="227" t="str">
        <f>TRIM(IF('2. Artikeldata Utökad'!H95="","",_xlfn.CONCAT('2. Artikeldata Utökad'!H95," ","dagar")))</f>
        <v/>
      </c>
      <c r="AB95" s="223"/>
      <c r="AC95" s="223"/>
      <c r="AD95" s="223"/>
      <c r="AE95" s="227">
        <v>1</v>
      </c>
      <c r="AF95" s="223"/>
      <c r="AG95" s="269" t="str">
        <f>TRIM('APH Kategorichef'!S95)</f>
        <v/>
      </c>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72" t="s">
        <v>189</v>
      </c>
      <c r="BD95" s="272" t="str">
        <f>IF('1. Artikeldata Grund'!F95="Välj…","",LEFT('1. Artikeldata Grund'!F95,1))</f>
        <v xml:space="preserve"> </v>
      </c>
      <c r="BE95" s="223"/>
      <c r="BF95" s="223"/>
      <c r="BG95" s="223"/>
      <c r="BH95" s="223"/>
      <c r="BI95" s="223"/>
      <c r="BJ95" s="223"/>
      <c r="BK95" s="223"/>
      <c r="BL95" s="269" t="str">
        <f>TRIM(IF('APH Kategorichef'!R95="WEB","",'2. Artikeldata Utökad'!Q95))</f>
        <v/>
      </c>
      <c r="BM95" s="269" t="str">
        <f>TRIM(IF('APH Kategorichef'!R95="WEB","",'2. Artikeldata Utökad'!R95))</f>
        <v/>
      </c>
      <c r="BN95" s="269" t="str">
        <f>TRIM(IF('APH Kategorichef'!R95="WEB","",'2. Artikeldata Utökad'!S95))</f>
        <v/>
      </c>
      <c r="BO95" s="269" t="str">
        <f>IF('2. Artikeldata Utökad'!F95="","",'2. Artikeldata Utökad'!F95)</f>
        <v xml:space="preserve">  Välj…</v>
      </c>
      <c r="BP95" s="269" t="str">
        <f>TRIM(IF('2. Artikeldata Utökad'!E95="","",'2. Artikeldata Utökad'!E95))</f>
        <v/>
      </c>
      <c r="BQ95" s="269" t="str">
        <f>TRIM(IF('APH Kategorichef'!R95="WEB","",'2. Artikeldata Utökad'!T95))</f>
        <v/>
      </c>
      <c r="BR95" s="227">
        <v>1</v>
      </c>
      <c r="BS95" s="269" t="str">
        <f>TRIM(IF('APH Kategorichef'!R95="WEB","",'2. Artikeldata Utökad'!U95))</f>
        <v/>
      </c>
      <c r="BT95" s="223"/>
      <c r="BU95" s="223"/>
      <c r="BV95" s="269" t="str">
        <f>TRIM(IF('APH Kategorichef'!L95&lt;&gt;200,'APH Kategorichef'!D95,'2. Artikeldata Utökad'!J95))</f>
        <v/>
      </c>
      <c r="BW95" s="269" t="str">
        <f>TRIM('2. Artikeldata Utökad'!D95)</f>
        <v/>
      </c>
      <c r="BX95" s="415" t="str">
        <f>LEFT('2. Artikeldata Utökad'!I95,1)</f>
        <v xml:space="preserve"> </v>
      </c>
      <c r="BY95" s="415" t="str">
        <f>TRIM(LEFT('2. Artikeldata Utökad'!K95,2))</f>
        <v/>
      </c>
      <c r="BZ95" s="227" t="s">
        <v>189</v>
      </c>
      <c r="CA95" s="223"/>
      <c r="CB95" s="223"/>
      <c r="CC95" s="223"/>
      <c r="CD95" s="223"/>
      <c r="CE95" s="223"/>
    </row>
    <row r="96" spans="1:83" x14ac:dyDescent="0.25">
      <c r="A96" s="228">
        <v>92</v>
      </c>
      <c r="B96" s="228" t="str">
        <f>'APH Kategorichef'!H96</f>
        <v>Välj…</v>
      </c>
      <c r="C96" s="228" t="str">
        <f>'APH Kategorichef'!J96</f>
        <v>Välj…</v>
      </c>
      <c r="D96" s="227">
        <v>1</v>
      </c>
      <c r="E96" s="269" t="str">
        <f>TRIM('APH Kategorichef'!D96)</f>
        <v/>
      </c>
      <c r="F96" s="226" t="str">
        <f>TRIM('1. Artikeldata Grund'!E96)</f>
        <v/>
      </c>
      <c r="G96" s="276" t="s">
        <v>182</v>
      </c>
      <c r="H96" s="223"/>
      <c r="I96" s="223"/>
      <c r="J96" s="223"/>
      <c r="K96" s="223"/>
      <c r="L96" s="223"/>
      <c r="M96" s="2" cm="1">
        <f t="array" ref="M96">IF('APH Kategorichef'!R96&lt;&gt;"WEB",1,_xlfn.IFS('APH Kategorichef'!J96=Tabeller!$AH$4,'APH Kategorichef'!P96,'APH Kategorichef'!J96=Tabeller!$AH$5,106628))</f>
        <v>1</v>
      </c>
      <c r="N96" s="434" t="str" cm="1">
        <f t="array" ref="N96">TRIM(IFERROR(IF('APH Kategorichef'!L96=200,'2. Artikeldata Utökad'!J96,(_xlfn.IFS('APH Kategorichef'!J96=Tabeller!$AH$4,'4. Inköpsdata'!D96,AND('APH Kategorichef'!J96=Tabeller!$AH$5,'APH Kategorichef'!L96&lt;&gt;200),'APH Kategorichef'!D96,'APH Kategorichef'!L96=200,'2. Artikeldata Utökad'!J96))),""))</f>
        <v/>
      </c>
      <c r="O96" s="270" t="str">
        <f>'APH Kategorichef'!E96</f>
        <v/>
      </c>
      <c r="P96" s="269" t="str">
        <f>TRIM('APH Kategorichef'!Q96)</f>
        <v/>
      </c>
      <c r="Q96" s="223"/>
      <c r="R96" s="271" t="str" cm="1">
        <f t="array" ref="R96">IFERROR(_xlfn.IFS('4. Inköpsdata'!M96=25%,41,'4. Inköpsdata'!M96=12%,42,'4. Inköpsdata'!M96=6%,43,'4. Inköpsdata'!M96="Momsfritt",38),"")</f>
        <v/>
      </c>
      <c r="S96" s="227" t="str">
        <f>'APH Kategorichef'!R96</f>
        <v xml:space="preserve">  Välj…</v>
      </c>
      <c r="T96" s="380" t="str">
        <f>'APH Kategorichef'!E96</f>
        <v/>
      </c>
      <c r="U96" s="227"/>
      <c r="V96" s="223"/>
      <c r="W96" s="223"/>
      <c r="X96" s="223"/>
      <c r="Y96" s="223"/>
      <c r="Z96" s="227" t="str">
        <f>TRIM(IF('2. Artikeldata Utökad'!G96="","",_xlfn.CONCAT('2. Artikeldata Utökad'!G96," ","dagar")))</f>
        <v/>
      </c>
      <c r="AA96" s="227" t="str">
        <f>TRIM(IF('2. Artikeldata Utökad'!H96="","",_xlfn.CONCAT('2. Artikeldata Utökad'!H96," ","dagar")))</f>
        <v/>
      </c>
      <c r="AB96" s="223"/>
      <c r="AC96" s="223"/>
      <c r="AD96" s="223"/>
      <c r="AE96" s="227">
        <v>1</v>
      </c>
      <c r="AF96" s="223"/>
      <c r="AG96" s="269" t="str">
        <f>TRIM('APH Kategorichef'!S96)</f>
        <v/>
      </c>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72" t="s">
        <v>189</v>
      </c>
      <c r="BD96" s="272" t="str">
        <f>IF('1. Artikeldata Grund'!F96="Välj…","",LEFT('1. Artikeldata Grund'!F96,1))</f>
        <v xml:space="preserve"> </v>
      </c>
      <c r="BE96" s="223"/>
      <c r="BF96" s="223"/>
      <c r="BG96" s="223"/>
      <c r="BH96" s="223"/>
      <c r="BI96" s="223"/>
      <c r="BJ96" s="223"/>
      <c r="BK96" s="223"/>
      <c r="BL96" s="269" t="str">
        <f>TRIM(IF('APH Kategorichef'!R96="WEB","",'2. Artikeldata Utökad'!Q96))</f>
        <v/>
      </c>
      <c r="BM96" s="269" t="str">
        <f>TRIM(IF('APH Kategorichef'!R96="WEB","",'2. Artikeldata Utökad'!R96))</f>
        <v/>
      </c>
      <c r="BN96" s="269" t="str">
        <f>TRIM(IF('APH Kategorichef'!R96="WEB","",'2. Artikeldata Utökad'!S96))</f>
        <v/>
      </c>
      <c r="BO96" s="269" t="str">
        <f>IF('2. Artikeldata Utökad'!F96="","",'2. Artikeldata Utökad'!F96)</f>
        <v xml:space="preserve">  Välj…</v>
      </c>
      <c r="BP96" s="269" t="str">
        <f>TRIM(IF('2. Artikeldata Utökad'!E96="","",'2. Artikeldata Utökad'!E96))</f>
        <v/>
      </c>
      <c r="BQ96" s="269" t="str">
        <f>TRIM(IF('APH Kategorichef'!R96="WEB","",'2. Artikeldata Utökad'!T96))</f>
        <v/>
      </c>
      <c r="BR96" s="227">
        <v>1</v>
      </c>
      <c r="BS96" s="269" t="str">
        <f>TRIM(IF('APH Kategorichef'!R96="WEB","",'2. Artikeldata Utökad'!U96))</f>
        <v/>
      </c>
      <c r="BT96" s="223"/>
      <c r="BU96" s="223"/>
      <c r="BV96" s="269" t="str">
        <f>TRIM(IF('APH Kategorichef'!L96&lt;&gt;200,'APH Kategorichef'!D96,'2. Artikeldata Utökad'!J96))</f>
        <v/>
      </c>
      <c r="BW96" s="269" t="str">
        <f>TRIM('2. Artikeldata Utökad'!D96)</f>
        <v/>
      </c>
      <c r="BX96" s="415" t="str">
        <f>LEFT('2. Artikeldata Utökad'!I96,1)</f>
        <v xml:space="preserve"> </v>
      </c>
      <c r="BY96" s="415" t="str">
        <f>TRIM(LEFT('2. Artikeldata Utökad'!K96,2))</f>
        <v/>
      </c>
      <c r="BZ96" s="227" t="s">
        <v>189</v>
      </c>
      <c r="CA96" s="223"/>
      <c r="CB96" s="223"/>
      <c r="CC96" s="223"/>
      <c r="CD96" s="223"/>
      <c r="CE96" s="223"/>
    </row>
    <row r="97" spans="1:83" x14ac:dyDescent="0.25">
      <c r="A97" s="228">
        <v>93</v>
      </c>
      <c r="B97" s="228" t="str">
        <f>'APH Kategorichef'!H97</f>
        <v>Välj…</v>
      </c>
      <c r="C97" s="228" t="str">
        <f>'APH Kategorichef'!J97</f>
        <v>Välj…</v>
      </c>
      <c r="D97" s="227">
        <v>1</v>
      </c>
      <c r="E97" s="269" t="str">
        <f>TRIM('APH Kategorichef'!D97)</f>
        <v/>
      </c>
      <c r="F97" s="226" t="str">
        <f>TRIM('1. Artikeldata Grund'!E97)</f>
        <v/>
      </c>
      <c r="G97" s="276" t="s">
        <v>182</v>
      </c>
      <c r="H97" s="223"/>
      <c r="I97" s="223"/>
      <c r="J97" s="223"/>
      <c r="K97" s="223"/>
      <c r="L97" s="223"/>
      <c r="M97" s="2" cm="1">
        <f t="array" ref="M97">IF('APH Kategorichef'!R97&lt;&gt;"WEB",1,_xlfn.IFS('APH Kategorichef'!J97=Tabeller!$AH$4,'APH Kategorichef'!P97,'APH Kategorichef'!J97=Tabeller!$AH$5,106628))</f>
        <v>1</v>
      </c>
      <c r="N97" s="434" t="str" cm="1">
        <f t="array" ref="N97">TRIM(IFERROR(IF('APH Kategorichef'!L97=200,'2. Artikeldata Utökad'!J97,(_xlfn.IFS('APH Kategorichef'!J97=Tabeller!$AH$4,'4. Inköpsdata'!D97,AND('APH Kategorichef'!J97=Tabeller!$AH$5,'APH Kategorichef'!L97&lt;&gt;200),'APH Kategorichef'!D97,'APH Kategorichef'!L97=200,'2. Artikeldata Utökad'!J97))),""))</f>
        <v/>
      </c>
      <c r="O97" s="270" t="str">
        <f>'APH Kategorichef'!E97</f>
        <v/>
      </c>
      <c r="P97" s="269" t="str">
        <f>TRIM('APH Kategorichef'!Q97)</f>
        <v/>
      </c>
      <c r="Q97" s="223"/>
      <c r="R97" s="271" t="str" cm="1">
        <f t="array" ref="R97">IFERROR(_xlfn.IFS('4. Inköpsdata'!M97=25%,41,'4. Inköpsdata'!M97=12%,42,'4. Inköpsdata'!M97=6%,43,'4. Inköpsdata'!M97="Momsfritt",38),"")</f>
        <v/>
      </c>
      <c r="S97" s="227" t="str">
        <f>'APH Kategorichef'!R97</f>
        <v xml:space="preserve">  Välj…</v>
      </c>
      <c r="T97" s="380" t="str">
        <f>'APH Kategorichef'!E97</f>
        <v/>
      </c>
      <c r="U97" s="227"/>
      <c r="V97" s="223"/>
      <c r="W97" s="223"/>
      <c r="X97" s="223"/>
      <c r="Y97" s="223"/>
      <c r="Z97" s="227" t="str">
        <f>TRIM(IF('2. Artikeldata Utökad'!G97="","",_xlfn.CONCAT('2. Artikeldata Utökad'!G97," ","dagar")))</f>
        <v/>
      </c>
      <c r="AA97" s="227" t="str">
        <f>TRIM(IF('2. Artikeldata Utökad'!H97="","",_xlfn.CONCAT('2. Artikeldata Utökad'!H97," ","dagar")))</f>
        <v/>
      </c>
      <c r="AB97" s="223"/>
      <c r="AC97" s="223"/>
      <c r="AD97" s="223"/>
      <c r="AE97" s="227">
        <v>1</v>
      </c>
      <c r="AF97" s="223"/>
      <c r="AG97" s="269" t="str">
        <f>TRIM('APH Kategorichef'!S97)</f>
        <v/>
      </c>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72" t="s">
        <v>189</v>
      </c>
      <c r="BD97" s="272" t="str">
        <f>IF('1. Artikeldata Grund'!F97="Välj…","",LEFT('1. Artikeldata Grund'!F97,1))</f>
        <v xml:space="preserve"> </v>
      </c>
      <c r="BE97" s="223"/>
      <c r="BF97" s="223"/>
      <c r="BG97" s="223"/>
      <c r="BH97" s="223"/>
      <c r="BI97" s="223"/>
      <c r="BJ97" s="223"/>
      <c r="BK97" s="223"/>
      <c r="BL97" s="269" t="str">
        <f>TRIM(IF('APH Kategorichef'!R97="WEB","",'2. Artikeldata Utökad'!Q97))</f>
        <v/>
      </c>
      <c r="BM97" s="269" t="str">
        <f>TRIM(IF('APH Kategorichef'!R97="WEB","",'2. Artikeldata Utökad'!R97))</f>
        <v/>
      </c>
      <c r="BN97" s="269" t="str">
        <f>TRIM(IF('APH Kategorichef'!R97="WEB","",'2. Artikeldata Utökad'!S97))</f>
        <v/>
      </c>
      <c r="BO97" s="269" t="str">
        <f>IF('2. Artikeldata Utökad'!F97="","",'2. Artikeldata Utökad'!F97)</f>
        <v xml:space="preserve">  Välj…</v>
      </c>
      <c r="BP97" s="269" t="str">
        <f>TRIM(IF('2. Artikeldata Utökad'!E97="","",'2. Artikeldata Utökad'!E97))</f>
        <v/>
      </c>
      <c r="BQ97" s="269" t="str">
        <f>TRIM(IF('APH Kategorichef'!R97="WEB","",'2. Artikeldata Utökad'!T97))</f>
        <v/>
      </c>
      <c r="BR97" s="227">
        <v>1</v>
      </c>
      <c r="BS97" s="269" t="str">
        <f>TRIM(IF('APH Kategorichef'!R97="WEB","",'2. Artikeldata Utökad'!U97))</f>
        <v/>
      </c>
      <c r="BT97" s="223"/>
      <c r="BU97" s="223"/>
      <c r="BV97" s="269" t="str">
        <f>TRIM(IF('APH Kategorichef'!L97&lt;&gt;200,'APH Kategorichef'!D97,'2. Artikeldata Utökad'!J97))</f>
        <v/>
      </c>
      <c r="BW97" s="269" t="str">
        <f>TRIM('2. Artikeldata Utökad'!D97)</f>
        <v/>
      </c>
      <c r="BX97" s="415" t="str">
        <f>LEFT('2. Artikeldata Utökad'!I97,1)</f>
        <v xml:space="preserve"> </v>
      </c>
      <c r="BY97" s="415" t="str">
        <f>TRIM(LEFT('2. Artikeldata Utökad'!K97,2))</f>
        <v/>
      </c>
      <c r="BZ97" s="227" t="s">
        <v>189</v>
      </c>
      <c r="CA97" s="223"/>
      <c r="CB97" s="223"/>
      <c r="CC97" s="223"/>
      <c r="CD97" s="223"/>
      <c r="CE97" s="223"/>
    </row>
    <row r="98" spans="1:83" x14ac:dyDescent="0.25">
      <c r="A98" s="228">
        <v>94</v>
      </c>
      <c r="B98" s="228" t="str">
        <f>'APH Kategorichef'!H98</f>
        <v>Välj…</v>
      </c>
      <c r="C98" s="228" t="str">
        <f>'APH Kategorichef'!J98</f>
        <v>Välj…</v>
      </c>
      <c r="D98" s="227">
        <v>1</v>
      </c>
      <c r="E98" s="269" t="str">
        <f>TRIM('APH Kategorichef'!D98)</f>
        <v/>
      </c>
      <c r="F98" s="226" t="str">
        <f>TRIM('1. Artikeldata Grund'!E98)</f>
        <v/>
      </c>
      <c r="G98" s="276" t="s">
        <v>182</v>
      </c>
      <c r="H98" s="223"/>
      <c r="I98" s="223"/>
      <c r="J98" s="223"/>
      <c r="K98" s="223"/>
      <c r="L98" s="223"/>
      <c r="M98" s="2" cm="1">
        <f t="array" ref="M98">IF('APH Kategorichef'!R98&lt;&gt;"WEB",1,_xlfn.IFS('APH Kategorichef'!J98=Tabeller!$AH$4,'APH Kategorichef'!P98,'APH Kategorichef'!J98=Tabeller!$AH$5,106628))</f>
        <v>1</v>
      </c>
      <c r="N98" s="434" t="str" cm="1">
        <f t="array" ref="N98">TRIM(IFERROR(IF('APH Kategorichef'!L98=200,'2. Artikeldata Utökad'!J98,(_xlfn.IFS('APH Kategorichef'!J98=Tabeller!$AH$4,'4. Inköpsdata'!D98,AND('APH Kategorichef'!J98=Tabeller!$AH$5,'APH Kategorichef'!L98&lt;&gt;200),'APH Kategorichef'!D98,'APH Kategorichef'!L98=200,'2. Artikeldata Utökad'!J98))),""))</f>
        <v/>
      </c>
      <c r="O98" s="270" t="str">
        <f>'APH Kategorichef'!E98</f>
        <v/>
      </c>
      <c r="P98" s="269" t="str">
        <f>TRIM('APH Kategorichef'!Q98)</f>
        <v/>
      </c>
      <c r="Q98" s="223"/>
      <c r="R98" s="271" t="str" cm="1">
        <f t="array" ref="R98">IFERROR(_xlfn.IFS('4. Inköpsdata'!M98=25%,41,'4. Inköpsdata'!M98=12%,42,'4. Inköpsdata'!M98=6%,43,'4. Inköpsdata'!M98="Momsfritt",38),"")</f>
        <v/>
      </c>
      <c r="S98" s="227" t="str">
        <f>'APH Kategorichef'!R98</f>
        <v xml:space="preserve">  Välj…</v>
      </c>
      <c r="T98" s="380" t="str">
        <f>'APH Kategorichef'!E98</f>
        <v/>
      </c>
      <c r="U98" s="227"/>
      <c r="V98" s="223"/>
      <c r="W98" s="223"/>
      <c r="X98" s="223"/>
      <c r="Y98" s="223"/>
      <c r="Z98" s="227" t="str">
        <f>TRIM(IF('2. Artikeldata Utökad'!G98="","",_xlfn.CONCAT('2. Artikeldata Utökad'!G98," ","dagar")))</f>
        <v/>
      </c>
      <c r="AA98" s="227" t="str">
        <f>TRIM(IF('2. Artikeldata Utökad'!H98="","",_xlfn.CONCAT('2. Artikeldata Utökad'!H98," ","dagar")))</f>
        <v/>
      </c>
      <c r="AB98" s="223"/>
      <c r="AC98" s="223"/>
      <c r="AD98" s="223"/>
      <c r="AE98" s="227">
        <v>1</v>
      </c>
      <c r="AF98" s="223"/>
      <c r="AG98" s="269" t="str">
        <f>TRIM('APH Kategorichef'!S98)</f>
        <v/>
      </c>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72" t="s">
        <v>189</v>
      </c>
      <c r="BD98" s="272" t="str">
        <f>IF('1. Artikeldata Grund'!F98="Välj…","",LEFT('1. Artikeldata Grund'!F98,1))</f>
        <v xml:space="preserve"> </v>
      </c>
      <c r="BE98" s="223"/>
      <c r="BF98" s="223"/>
      <c r="BG98" s="223"/>
      <c r="BH98" s="223"/>
      <c r="BI98" s="223"/>
      <c r="BJ98" s="223"/>
      <c r="BK98" s="223"/>
      <c r="BL98" s="269" t="str">
        <f>TRIM(IF('APH Kategorichef'!R98="WEB","",'2. Artikeldata Utökad'!Q98))</f>
        <v/>
      </c>
      <c r="BM98" s="269" t="str">
        <f>TRIM(IF('APH Kategorichef'!R98="WEB","",'2. Artikeldata Utökad'!R98))</f>
        <v/>
      </c>
      <c r="BN98" s="269" t="str">
        <f>TRIM(IF('APH Kategorichef'!R98="WEB","",'2. Artikeldata Utökad'!S98))</f>
        <v/>
      </c>
      <c r="BO98" s="269" t="str">
        <f>IF('2. Artikeldata Utökad'!F98="","",'2. Artikeldata Utökad'!F98)</f>
        <v xml:space="preserve">  Välj…</v>
      </c>
      <c r="BP98" s="269" t="str">
        <f>TRIM(IF('2. Artikeldata Utökad'!E98="","",'2. Artikeldata Utökad'!E98))</f>
        <v/>
      </c>
      <c r="BQ98" s="269" t="str">
        <f>TRIM(IF('APH Kategorichef'!R98="WEB","",'2. Artikeldata Utökad'!T98))</f>
        <v/>
      </c>
      <c r="BR98" s="227">
        <v>1</v>
      </c>
      <c r="BS98" s="269" t="str">
        <f>TRIM(IF('APH Kategorichef'!R98="WEB","",'2. Artikeldata Utökad'!U98))</f>
        <v/>
      </c>
      <c r="BT98" s="223"/>
      <c r="BU98" s="223"/>
      <c r="BV98" s="269" t="str">
        <f>TRIM(IF('APH Kategorichef'!L98&lt;&gt;200,'APH Kategorichef'!D98,'2. Artikeldata Utökad'!J98))</f>
        <v/>
      </c>
      <c r="BW98" s="269" t="str">
        <f>TRIM('2. Artikeldata Utökad'!D98)</f>
        <v/>
      </c>
      <c r="BX98" s="415" t="str">
        <f>LEFT('2. Artikeldata Utökad'!I98,1)</f>
        <v xml:space="preserve"> </v>
      </c>
      <c r="BY98" s="415" t="str">
        <f>TRIM(LEFT('2. Artikeldata Utökad'!K98,2))</f>
        <v/>
      </c>
      <c r="BZ98" s="227" t="s">
        <v>189</v>
      </c>
      <c r="CA98" s="223"/>
      <c r="CB98" s="223"/>
      <c r="CC98" s="223"/>
      <c r="CD98" s="223"/>
      <c r="CE98" s="223"/>
    </row>
    <row r="99" spans="1:83" x14ac:dyDescent="0.25">
      <c r="A99" s="228">
        <v>95</v>
      </c>
      <c r="B99" s="228" t="str">
        <f>'APH Kategorichef'!H99</f>
        <v>Välj…</v>
      </c>
      <c r="C99" s="228" t="str">
        <f>'APH Kategorichef'!J99</f>
        <v>Välj…</v>
      </c>
      <c r="D99" s="227">
        <v>1</v>
      </c>
      <c r="E99" s="269" t="str">
        <f>TRIM('APH Kategorichef'!D99)</f>
        <v/>
      </c>
      <c r="F99" s="226" t="str">
        <f>TRIM('1. Artikeldata Grund'!E99)</f>
        <v/>
      </c>
      <c r="G99" s="276" t="s">
        <v>182</v>
      </c>
      <c r="H99" s="223"/>
      <c r="I99" s="223"/>
      <c r="J99" s="223"/>
      <c r="K99" s="223"/>
      <c r="L99" s="223"/>
      <c r="M99" s="2" cm="1">
        <f t="array" ref="M99">IF('APH Kategorichef'!R99&lt;&gt;"WEB",1,_xlfn.IFS('APH Kategorichef'!J99=Tabeller!$AH$4,'APH Kategorichef'!P99,'APH Kategorichef'!J99=Tabeller!$AH$5,106628))</f>
        <v>1</v>
      </c>
      <c r="N99" s="434" t="str" cm="1">
        <f t="array" ref="N99">TRIM(IFERROR(IF('APH Kategorichef'!L99=200,'2. Artikeldata Utökad'!J99,(_xlfn.IFS('APH Kategorichef'!J99=Tabeller!$AH$4,'4. Inköpsdata'!D99,AND('APH Kategorichef'!J99=Tabeller!$AH$5,'APH Kategorichef'!L99&lt;&gt;200),'APH Kategorichef'!D99,'APH Kategorichef'!L99=200,'2. Artikeldata Utökad'!J99))),""))</f>
        <v/>
      </c>
      <c r="O99" s="270" t="str">
        <f>'APH Kategorichef'!E99</f>
        <v/>
      </c>
      <c r="P99" s="269" t="str">
        <f>TRIM('APH Kategorichef'!Q99)</f>
        <v/>
      </c>
      <c r="Q99" s="223"/>
      <c r="R99" s="271" t="str" cm="1">
        <f t="array" ref="R99">IFERROR(_xlfn.IFS('4. Inköpsdata'!M99=25%,41,'4. Inköpsdata'!M99=12%,42,'4. Inköpsdata'!M99=6%,43,'4. Inköpsdata'!M99="Momsfritt",38),"")</f>
        <v/>
      </c>
      <c r="S99" s="227" t="str">
        <f>'APH Kategorichef'!R99</f>
        <v xml:space="preserve">  Välj…</v>
      </c>
      <c r="T99" s="380" t="str">
        <f>'APH Kategorichef'!E99</f>
        <v/>
      </c>
      <c r="U99" s="227"/>
      <c r="V99" s="223"/>
      <c r="W99" s="223"/>
      <c r="X99" s="223"/>
      <c r="Y99" s="223"/>
      <c r="Z99" s="227" t="str">
        <f>TRIM(IF('2. Artikeldata Utökad'!G99="","",_xlfn.CONCAT('2. Artikeldata Utökad'!G99," ","dagar")))</f>
        <v/>
      </c>
      <c r="AA99" s="227" t="str">
        <f>TRIM(IF('2. Artikeldata Utökad'!H99="","",_xlfn.CONCAT('2. Artikeldata Utökad'!H99," ","dagar")))</f>
        <v/>
      </c>
      <c r="AB99" s="223"/>
      <c r="AC99" s="223"/>
      <c r="AD99" s="223"/>
      <c r="AE99" s="227">
        <v>1</v>
      </c>
      <c r="AF99" s="223"/>
      <c r="AG99" s="269" t="str">
        <f>TRIM('APH Kategorichef'!S99)</f>
        <v/>
      </c>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72" t="s">
        <v>189</v>
      </c>
      <c r="BD99" s="272" t="str">
        <f>IF('1. Artikeldata Grund'!F99="Välj…","",LEFT('1. Artikeldata Grund'!F99,1))</f>
        <v xml:space="preserve"> </v>
      </c>
      <c r="BE99" s="223"/>
      <c r="BF99" s="223"/>
      <c r="BG99" s="223"/>
      <c r="BH99" s="223"/>
      <c r="BI99" s="223"/>
      <c r="BJ99" s="223"/>
      <c r="BK99" s="223"/>
      <c r="BL99" s="269" t="str">
        <f>TRIM(IF('APH Kategorichef'!R99="WEB","",'2. Artikeldata Utökad'!Q99))</f>
        <v/>
      </c>
      <c r="BM99" s="269" t="str">
        <f>TRIM(IF('APH Kategorichef'!R99="WEB","",'2. Artikeldata Utökad'!R99))</f>
        <v/>
      </c>
      <c r="BN99" s="269" t="str">
        <f>TRIM(IF('APH Kategorichef'!R99="WEB","",'2. Artikeldata Utökad'!S99))</f>
        <v/>
      </c>
      <c r="BO99" s="269" t="str">
        <f>IF('2. Artikeldata Utökad'!F99="","",'2. Artikeldata Utökad'!F99)</f>
        <v xml:space="preserve">  Välj…</v>
      </c>
      <c r="BP99" s="269" t="str">
        <f>TRIM(IF('2. Artikeldata Utökad'!E99="","",'2. Artikeldata Utökad'!E99))</f>
        <v/>
      </c>
      <c r="BQ99" s="269" t="str">
        <f>TRIM(IF('APH Kategorichef'!R99="WEB","",'2. Artikeldata Utökad'!T99))</f>
        <v/>
      </c>
      <c r="BR99" s="227">
        <v>1</v>
      </c>
      <c r="BS99" s="269" t="str">
        <f>TRIM(IF('APH Kategorichef'!R99="WEB","",'2. Artikeldata Utökad'!U99))</f>
        <v/>
      </c>
      <c r="BT99" s="223"/>
      <c r="BU99" s="223"/>
      <c r="BV99" s="269" t="str">
        <f>TRIM(IF('APH Kategorichef'!L99&lt;&gt;200,'APH Kategorichef'!D99,'2. Artikeldata Utökad'!J99))</f>
        <v/>
      </c>
      <c r="BW99" s="269" t="str">
        <f>TRIM('2. Artikeldata Utökad'!D99)</f>
        <v/>
      </c>
      <c r="BX99" s="415" t="str">
        <f>LEFT('2. Artikeldata Utökad'!I99,1)</f>
        <v xml:space="preserve"> </v>
      </c>
      <c r="BY99" s="415" t="str">
        <f>TRIM(LEFT('2. Artikeldata Utökad'!K99,2))</f>
        <v/>
      </c>
      <c r="BZ99" s="227" t="s">
        <v>189</v>
      </c>
      <c r="CA99" s="223"/>
      <c r="CB99" s="223"/>
      <c r="CC99" s="223"/>
      <c r="CD99" s="223"/>
      <c r="CE99" s="223"/>
    </row>
    <row r="100" spans="1:83" x14ac:dyDescent="0.25">
      <c r="A100" s="225">
        <v>96</v>
      </c>
      <c r="B100" s="228" t="str">
        <f>'APH Kategorichef'!H100</f>
        <v>Välj…</v>
      </c>
      <c r="C100" s="228" t="str">
        <f>'APH Kategorichef'!J100</f>
        <v>Välj…</v>
      </c>
      <c r="D100" s="227">
        <v>1</v>
      </c>
      <c r="E100" s="269" t="str">
        <f>TRIM('APH Kategorichef'!D100)</f>
        <v/>
      </c>
      <c r="F100" s="226" t="str">
        <f>TRIM('1. Artikeldata Grund'!E100)</f>
        <v/>
      </c>
      <c r="G100" s="276" t="s">
        <v>182</v>
      </c>
      <c r="H100" s="223"/>
      <c r="I100" s="223"/>
      <c r="J100" s="223"/>
      <c r="K100" s="223"/>
      <c r="L100" s="223"/>
      <c r="M100" s="2" cm="1">
        <f t="array" ref="M100">IF('APH Kategorichef'!R100&lt;&gt;"WEB",1,_xlfn.IFS('APH Kategorichef'!J100=Tabeller!$AH$4,'APH Kategorichef'!P100,'APH Kategorichef'!J100=Tabeller!$AH$5,106628))</f>
        <v>1</v>
      </c>
      <c r="N100" s="434" t="str" cm="1">
        <f t="array" ref="N100">TRIM(IFERROR(IF('APH Kategorichef'!L100=200,'2. Artikeldata Utökad'!J100,(_xlfn.IFS('APH Kategorichef'!J100=Tabeller!$AH$4,'4. Inköpsdata'!D100,AND('APH Kategorichef'!J100=Tabeller!$AH$5,'APH Kategorichef'!L100&lt;&gt;200),'APH Kategorichef'!D100,'APH Kategorichef'!L100=200,'2. Artikeldata Utökad'!J100))),""))</f>
        <v/>
      </c>
      <c r="O100" s="270" t="str">
        <f>'APH Kategorichef'!E100</f>
        <v/>
      </c>
      <c r="P100" s="269" t="str">
        <f>TRIM('APH Kategorichef'!Q100)</f>
        <v/>
      </c>
      <c r="Q100" s="223"/>
      <c r="R100" s="271" t="str" cm="1">
        <f t="array" ref="R100">IFERROR(_xlfn.IFS('4. Inköpsdata'!M100=25%,41,'4. Inköpsdata'!M100=12%,42,'4. Inköpsdata'!M100=6%,43,'4. Inköpsdata'!M100="Momsfritt",38),"")</f>
        <v/>
      </c>
      <c r="S100" s="227" t="str">
        <f>'APH Kategorichef'!R100</f>
        <v xml:space="preserve">  Välj…</v>
      </c>
      <c r="T100" s="380" t="str">
        <f>'APH Kategorichef'!E100</f>
        <v/>
      </c>
      <c r="U100" s="227"/>
      <c r="V100" s="223"/>
      <c r="W100" s="223"/>
      <c r="X100" s="223"/>
      <c r="Y100" s="223"/>
      <c r="Z100" s="227" t="str">
        <f>TRIM(IF('2. Artikeldata Utökad'!G100="","",_xlfn.CONCAT('2. Artikeldata Utökad'!G100," ","dagar")))</f>
        <v/>
      </c>
      <c r="AA100" s="227" t="str">
        <f>TRIM(IF('2. Artikeldata Utökad'!H100="","",_xlfn.CONCAT('2. Artikeldata Utökad'!H100," ","dagar")))</f>
        <v/>
      </c>
      <c r="AB100" s="223"/>
      <c r="AC100" s="223"/>
      <c r="AD100" s="223"/>
      <c r="AE100" s="227">
        <v>1</v>
      </c>
      <c r="AF100" s="223"/>
      <c r="AG100" s="269" t="str">
        <f>TRIM('APH Kategorichef'!S100)</f>
        <v/>
      </c>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72" t="s">
        <v>189</v>
      </c>
      <c r="BD100" s="272" t="str">
        <f>IF('1. Artikeldata Grund'!F100="Välj…","",LEFT('1. Artikeldata Grund'!F100,1))</f>
        <v xml:space="preserve"> </v>
      </c>
      <c r="BE100" s="223"/>
      <c r="BF100" s="223"/>
      <c r="BG100" s="223"/>
      <c r="BH100" s="223"/>
      <c r="BI100" s="223"/>
      <c r="BJ100" s="223"/>
      <c r="BK100" s="223"/>
      <c r="BL100" s="269" t="str">
        <f>TRIM(IF('APH Kategorichef'!R100="WEB","",'2. Artikeldata Utökad'!Q100))</f>
        <v/>
      </c>
      <c r="BM100" s="269" t="str">
        <f>TRIM(IF('APH Kategorichef'!R100="WEB","",'2. Artikeldata Utökad'!R100))</f>
        <v/>
      </c>
      <c r="BN100" s="269" t="str">
        <f>TRIM(IF('APH Kategorichef'!R100="WEB","",'2. Artikeldata Utökad'!S100))</f>
        <v/>
      </c>
      <c r="BO100" s="269" t="str">
        <f>IF('2. Artikeldata Utökad'!F100="","",'2. Artikeldata Utökad'!F100)</f>
        <v xml:space="preserve">  Välj…</v>
      </c>
      <c r="BP100" s="269" t="str">
        <f>TRIM(IF('2. Artikeldata Utökad'!E100="","",'2. Artikeldata Utökad'!E100))</f>
        <v/>
      </c>
      <c r="BQ100" s="269" t="str">
        <f>TRIM(IF('APH Kategorichef'!R100="WEB","",'2. Artikeldata Utökad'!T100))</f>
        <v/>
      </c>
      <c r="BR100" s="227">
        <v>1</v>
      </c>
      <c r="BS100" s="269" t="str">
        <f>TRIM(IF('APH Kategorichef'!R100="WEB","",'2. Artikeldata Utökad'!U100))</f>
        <v/>
      </c>
      <c r="BT100" s="223"/>
      <c r="BU100" s="223"/>
      <c r="BV100" s="269" t="str">
        <f>TRIM(IF('APH Kategorichef'!L100&lt;&gt;200,'APH Kategorichef'!D100,'2. Artikeldata Utökad'!J100))</f>
        <v/>
      </c>
      <c r="BW100" s="269" t="str">
        <f>TRIM('2. Artikeldata Utökad'!D100)</f>
        <v/>
      </c>
      <c r="BX100" s="415" t="str">
        <f>LEFT('2. Artikeldata Utökad'!I100,1)</f>
        <v xml:space="preserve"> </v>
      </c>
      <c r="BY100" s="415" t="str">
        <f>TRIM(LEFT('2. Artikeldata Utökad'!K100,2))</f>
        <v/>
      </c>
      <c r="BZ100" s="227" t="s">
        <v>189</v>
      </c>
      <c r="CA100" s="223"/>
      <c r="CB100" s="223"/>
      <c r="CC100" s="223"/>
      <c r="CD100" s="223"/>
      <c r="CE100" s="223"/>
    </row>
    <row r="101" spans="1:83" x14ac:dyDescent="0.25">
      <c r="A101" s="228">
        <v>97</v>
      </c>
      <c r="B101" s="228" t="str">
        <f>'APH Kategorichef'!H101</f>
        <v>Välj…</v>
      </c>
      <c r="C101" s="228" t="str">
        <f>'APH Kategorichef'!J101</f>
        <v>Välj…</v>
      </c>
      <c r="D101" s="227">
        <v>1</v>
      </c>
      <c r="E101" s="269" t="str">
        <f>TRIM('APH Kategorichef'!D101)</f>
        <v/>
      </c>
      <c r="F101" s="226" t="str">
        <f>TRIM('1. Artikeldata Grund'!E101)</f>
        <v/>
      </c>
      <c r="G101" s="276" t="s">
        <v>182</v>
      </c>
      <c r="H101" s="223"/>
      <c r="I101" s="223"/>
      <c r="J101" s="223"/>
      <c r="K101" s="223"/>
      <c r="L101" s="223"/>
      <c r="M101" s="2" cm="1">
        <f t="array" ref="M101">IF('APH Kategorichef'!R101&lt;&gt;"WEB",1,_xlfn.IFS('APH Kategorichef'!J101=Tabeller!$AH$4,'APH Kategorichef'!P101,'APH Kategorichef'!J101=Tabeller!$AH$5,106628))</f>
        <v>1</v>
      </c>
      <c r="N101" s="434" t="str" cm="1">
        <f t="array" ref="N101">TRIM(IFERROR(IF('APH Kategorichef'!L101=200,'2. Artikeldata Utökad'!J101,(_xlfn.IFS('APH Kategorichef'!J101=Tabeller!$AH$4,'4. Inköpsdata'!D101,AND('APH Kategorichef'!J101=Tabeller!$AH$5,'APH Kategorichef'!L101&lt;&gt;200),'APH Kategorichef'!D101,'APH Kategorichef'!L101=200,'2. Artikeldata Utökad'!J101))),""))</f>
        <v/>
      </c>
      <c r="O101" s="270" t="str">
        <f>'APH Kategorichef'!E101</f>
        <v/>
      </c>
      <c r="P101" s="269" t="str">
        <f>TRIM('APH Kategorichef'!Q101)</f>
        <v/>
      </c>
      <c r="Q101" s="223"/>
      <c r="R101" s="271" t="str" cm="1">
        <f t="array" ref="R101">IFERROR(_xlfn.IFS('4. Inköpsdata'!M101=25%,41,'4. Inköpsdata'!M101=12%,42,'4. Inköpsdata'!M101=6%,43,'4. Inköpsdata'!M101="Momsfritt",38),"")</f>
        <v/>
      </c>
      <c r="S101" s="227" t="str">
        <f>'APH Kategorichef'!R101</f>
        <v xml:space="preserve">  Välj…</v>
      </c>
      <c r="T101" s="380" t="str">
        <f>'APH Kategorichef'!E101</f>
        <v/>
      </c>
      <c r="U101" s="227"/>
      <c r="V101" s="223"/>
      <c r="W101" s="223"/>
      <c r="X101" s="223"/>
      <c r="Y101" s="223"/>
      <c r="Z101" s="227" t="str">
        <f>TRIM(IF('2. Artikeldata Utökad'!G101="","",_xlfn.CONCAT('2. Artikeldata Utökad'!G101," ","dagar")))</f>
        <v/>
      </c>
      <c r="AA101" s="227" t="str">
        <f>TRIM(IF('2. Artikeldata Utökad'!H101="","",_xlfn.CONCAT('2. Artikeldata Utökad'!H101," ","dagar")))</f>
        <v/>
      </c>
      <c r="AB101" s="223"/>
      <c r="AC101" s="223"/>
      <c r="AD101" s="223"/>
      <c r="AE101" s="227">
        <v>1</v>
      </c>
      <c r="AF101" s="223"/>
      <c r="AG101" s="269" t="str">
        <f>TRIM('APH Kategorichef'!S101)</f>
        <v/>
      </c>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72" t="s">
        <v>189</v>
      </c>
      <c r="BD101" s="272" t="str">
        <f>IF('1. Artikeldata Grund'!F101="Välj…","",LEFT('1. Artikeldata Grund'!F101,1))</f>
        <v xml:space="preserve"> </v>
      </c>
      <c r="BE101" s="223"/>
      <c r="BF101" s="223"/>
      <c r="BG101" s="223"/>
      <c r="BH101" s="223"/>
      <c r="BI101" s="223"/>
      <c r="BJ101" s="223"/>
      <c r="BK101" s="223"/>
      <c r="BL101" s="269" t="str">
        <f>TRIM(IF('APH Kategorichef'!R101="WEB","",'2. Artikeldata Utökad'!Q101))</f>
        <v/>
      </c>
      <c r="BM101" s="269" t="str">
        <f>TRIM(IF('APH Kategorichef'!R101="WEB","",'2. Artikeldata Utökad'!R101))</f>
        <v/>
      </c>
      <c r="BN101" s="269" t="str">
        <f>TRIM(IF('APH Kategorichef'!R101="WEB","",'2. Artikeldata Utökad'!S101))</f>
        <v/>
      </c>
      <c r="BO101" s="269" t="str">
        <f>IF('2. Artikeldata Utökad'!F101="","",'2. Artikeldata Utökad'!F101)</f>
        <v xml:space="preserve">  Välj…</v>
      </c>
      <c r="BP101" s="269" t="str">
        <f>TRIM(IF('2. Artikeldata Utökad'!E101="","",'2. Artikeldata Utökad'!E101))</f>
        <v/>
      </c>
      <c r="BQ101" s="269" t="str">
        <f>TRIM(IF('APH Kategorichef'!R101="WEB","",'2. Artikeldata Utökad'!T101))</f>
        <v/>
      </c>
      <c r="BR101" s="227">
        <v>1</v>
      </c>
      <c r="BS101" s="269" t="str">
        <f>TRIM(IF('APH Kategorichef'!R101="WEB","",'2. Artikeldata Utökad'!U101))</f>
        <v/>
      </c>
      <c r="BT101" s="223"/>
      <c r="BU101" s="223"/>
      <c r="BV101" s="269" t="str">
        <f>TRIM(IF('APH Kategorichef'!L101&lt;&gt;200,'APH Kategorichef'!D101,'2. Artikeldata Utökad'!J101))</f>
        <v/>
      </c>
      <c r="BW101" s="269" t="str">
        <f>TRIM('2. Artikeldata Utökad'!D101)</f>
        <v/>
      </c>
      <c r="BX101" s="415" t="str">
        <f>LEFT('2. Artikeldata Utökad'!I101,1)</f>
        <v xml:space="preserve"> </v>
      </c>
      <c r="BY101" s="415" t="str">
        <f>TRIM(LEFT('2. Artikeldata Utökad'!K101,2))</f>
        <v/>
      </c>
      <c r="BZ101" s="227" t="s">
        <v>189</v>
      </c>
      <c r="CA101" s="223"/>
      <c r="CB101" s="223"/>
      <c r="CC101" s="223"/>
      <c r="CD101" s="223"/>
      <c r="CE101" s="223"/>
    </row>
    <row r="102" spans="1:83" x14ac:dyDescent="0.25">
      <c r="A102" s="228">
        <v>98</v>
      </c>
      <c r="B102" s="228" t="str">
        <f>'APH Kategorichef'!H102</f>
        <v>Välj…</v>
      </c>
      <c r="C102" s="228" t="str">
        <f>'APH Kategorichef'!J102</f>
        <v>Välj…</v>
      </c>
      <c r="D102" s="227">
        <v>1</v>
      </c>
      <c r="E102" s="269" t="str">
        <f>TRIM('APH Kategorichef'!D102)</f>
        <v/>
      </c>
      <c r="F102" s="226" t="str">
        <f>TRIM('1. Artikeldata Grund'!E102)</f>
        <v/>
      </c>
      <c r="G102" s="276" t="s">
        <v>182</v>
      </c>
      <c r="H102" s="223"/>
      <c r="I102" s="223"/>
      <c r="J102" s="223"/>
      <c r="K102" s="223"/>
      <c r="L102" s="223"/>
      <c r="M102" s="2" cm="1">
        <f t="array" ref="M102">IF('APH Kategorichef'!R102&lt;&gt;"WEB",1,_xlfn.IFS('APH Kategorichef'!J102=Tabeller!$AH$4,'APH Kategorichef'!P102,'APH Kategorichef'!J102=Tabeller!$AH$5,106628))</f>
        <v>1</v>
      </c>
      <c r="N102" s="434" t="str" cm="1">
        <f t="array" ref="N102">TRIM(IFERROR(IF('APH Kategorichef'!L102=200,'2. Artikeldata Utökad'!J102,(_xlfn.IFS('APH Kategorichef'!J102=Tabeller!$AH$4,'4. Inköpsdata'!D102,AND('APH Kategorichef'!J102=Tabeller!$AH$5,'APH Kategorichef'!L102&lt;&gt;200),'APH Kategorichef'!D102,'APH Kategorichef'!L102=200,'2. Artikeldata Utökad'!J102))),""))</f>
        <v/>
      </c>
      <c r="O102" s="270" t="str">
        <f>'APH Kategorichef'!E102</f>
        <v/>
      </c>
      <c r="P102" s="269" t="str">
        <f>TRIM('APH Kategorichef'!Q102)</f>
        <v/>
      </c>
      <c r="Q102" s="223"/>
      <c r="R102" s="271" t="str" cm="1">
        <f t="array" ref="R102">IFERROR(_xlfn.IFS('4. Inköpsdata'!M102=25%,41,'4. Inköpsdata'!M102=12%,42,'4. Inköpsdata'!M102=6%,43,'4. Inköpsdata'!M102="Momsfritt",38),"")</f>
        <v/>
      </c>
      <c r="S102" s="227" t="str">
        <f>'APH Kategorichef'!R102</f>
        <v xml:space="preserve">  Välj…</v>
      </c>
      <c r="T102" s="380" t="str">
        <f>'APH Kategorichef'!E102</f>
        <v/>
      </c>
      <c r="U102" s="227"/>
      <c r="V102" s="223"/>
      <c r="W102" s="223"/>
      <c r="X102" s="223"/>
      <c r="Y102" s="223"/>
      <c r="Z102" s="227" t="str">
        <f>TRIM(IF('2. Artikeldata Utökad'!G102="","",_xlfn.CONCAT('2. Artikeldata Utökad'!G102," ","dagar")))</f>
        <v/>
      </c>
      <c r="AA102" s="227" t="str">
        <f>TRIM(IF('2. Artikeldata Utökad'!H102="","",_xlfn.CONCAT('2. Artikeldata Utökad'!H102," ","dagar")))</f>
        <v/>
      </c>
      <c r="AB102" s="223"/>
      <c r="AC102" s="223"/>
      <c r="AD102" s="223"/>
      <c r="AE102" s="227">
        <v>1</v>
      </c>
      <c r="AF102" s="223"/>
      <c r="AG102" s="269" t="str">
        <f>TRIM('APH Kategorichef'!S102)</f>
        <v/>
      </c>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72" t="s">
        <v>189</v>
      </c>
      <c r="BD102" s="272" t="str">
        <f>IF('1. Artikeldata Grund'!F102="Välj…","",LEFT('1. Artikeldata Grund'!F102,1))</f>
        <v xml:space="preserve"> </v>
      </c>
      <c r="BE102" s="223"/>
      <c r="BF102" s="223"/>
      <c r="BG102" s="223"/>
      <c r="BH102" s="223"/>
      <c r="BI102" s="223"/>
      <c r="BJ102" s="223"/>
      <c r="BK102" s="223"/>
      <c r="BL102" s="269" t="str">
        <f>TRIM(IF('APH Kategorichef'!R102="WEB","",'2. Artikeldata Utökad'!Q102))</f>
        <v/>
      </c>
      <c r="BM102" s="269" t="str">
        <f>TRIM(IF('APH Kategorichef'!R102="WEB","",'2. Artikeldata Utökad'!R102))</f>
        <v/>
      </c>
      <c r="BN102" s="269" t="str">
        <f>TRIM(IF('APH Kategorichef'!R102="WEB","",'2. Artikeldata Utökad'!S102))</f>
        <v/>
      </c>
      <c r="BO102" s="269" t="str">
        <f>IF('2. Artikeldata Utökad'!F102="","",'2. Artikeldata Utökad'!F102)</f>
        <v xml:space="preserve">  Välj…</v>
      </c>
      <c r="BP102" s="269" t="str">
        <f>TRIM(IF('2. Artikeldata Utökad'!E102="","",'2. Artikeldata Utökad'!E102))</f>
        <v/>
      </c>
      <c r="BQ102" s="269" t="str">
        <f>TRIM(IF('APH Kategorichef'!R102="WEB","",'2. Artikeldata Utökad'!T102))</f>
        <v/>
      </c>
      <c r="BR102" s="227">
        <v>1</v>
      </c>
      <c r="BS102" s="269" t="str">
        <f>TRIM(IF('APH Kategorichef'!R102="WEB","",'2. Artikeldata Utökad'!U102))</f>
        <v/>
      </c>
      <c r="BT102" s="223"/>
      <c r="BU102" s="223"/>
      <c r="BV102" s="269" t="str">
        <f>TRIM(IF('APH Kategorichef'!L102&lt;&gt;200,'APH Kategorichef'!D102,'2. Artikeldata Utökad'!J102))</f>
        <v/>
      </c>
      <c r="BW102" s="269" t="str">
        <f>TRIM('2. Artikeldata Utökad'!D102)</f>
        <v/>
      </c>
      <c r="BX102" s="415" t="str">
        <f>LEFT('2. Artikeldata Utökad'!I102,1)</f>
        <v xml:space="preserve"> </v>
      </c>
      <c r="BY102" s="415" t="str">
        <f>TRIM(LEFT('2. Artikeldata Utökad'!K102,2))</f>
        <v/>
      </c>
      <c r="BZ102" s="227" t="s">
        <v>189</v>
      </c>
      <c r="CA102" s="223"/>
      <c r="CB102" s="223"/>
      <c r="CC102" s="223"/>
      <c r="CD102" s="223"/>
      <c r="CE102" s="223"/>
    </row>
    <row r="103" spans="1:83" x14ac:dyDescent="0.25">
      <c r="A103" s="228">
        <v>99</v>
      </c>
      <c r="B103" s="228" t="str">
        <f>'APH Kategorichef'!H103</f>
        <v>Välj…</v>
      </c>
      <c r="C103" s="228" t="str">
        <f>'APH Kategorichef'!J103</f>
        <v>Välj…</v>
      </c>
      <c r="D103" s="227">
        <v>1</v>
      </c>
      <c r="E103" s="269" t="str">
        <f>TRIM('APH Kategorichef'!D103)</f>
        <v/>
      </c>
      <c r="F103" s="226" t="str">
        <f>TRIM('1. Artikeldata Grund'!E103)</f>
        <v/>
      </c>
      <c r="G103" s="276" t="s">
        <v>182</v>
      </c>
      <c r="H103" s="223"/>
      <c r="I103" s="223"/>
      <c r="J103" s="223"/>
      <c r="K103" s="223"/>
      <c r="L103" s="223"/>
      <c r="M103" s="2" cm="1">
        <f t="array" ref="M103">IF('APH Kategorichef'!R103&lt;&gt;"WEB",1,_xlfn.IFS('APH Kategorichef'!J103=Tabeller!$AH$4,'APH Kategorichef'!P103,'APH Kategorichef'!J103=Tabeller!$AH$5,106628))</f>
        <v>1</v>
      </c>
      <c r="N103" s="434" t="str" cm="1">
        <f t="array" ref="N103">TRIM(IFERROR(IF('APH Kategorichef'!L103=200,'2. Artikeldata Utökad'!J103,(_xlfn.IFS('APH Kategorichef'!J103=Tabeller!$AH$4,'4. Inköpsdata'!D103,AND('APH Kategorichef'!J103=Tabeller!$AH$5,'APH Kategorichef'!L103&lt;&gt;200),'APH Kategorichef'!D103,'APH Kategorichef'!L103=200,'2. Artikeldata Utökad'!J103))),""))</f>
        <v/>
      </c>
      <c r="O103" s="270" t="str">
        <f>'APH Kategorichef'!E103</f>
        <v/>
      </c>
      <c r="P103" s="269" t="str">
        <f>TRIM('APH Kategorichef'!Q103)</f>
        <v/>
      </c>
      <c r="Q103" s="223"/>
      <c r="R103" s="271" t="str" cm="1">
        <f t="array" ref="R103">IFERROR(_xlfn.IFS('4. Inköpsdata'!M103=25%,41,'4. Inköpsdata'!M103=12%,42,'4. Inköpsdata'!M103=6%,43,'4. Inköpsdata'!M103="Momsfritt",38),"")</f>
        <v/>
      </c>
      <c r="S103" s="227" t="str">
        <f>'APH Kategorichef'!R103</f>
        <v xml:space="preserve">  Välj…</v>
      </c>
      <c r="T103" s="380" t="str">
        <f>'APH Kategorichef'!E103</f>
        <v/>
      </c>
      <c r="U103" s="227"/>
      <c r="V103" s="223"/>
      <c r="W103" s="223"/>
      <c r="X103" s="223"/>
      <c r="Y103" s="223"/>
      <c r="Z103" s="227" t="str">
        <f>TRIM(IF('2. Artikeldata Utökad'!G103="","",_xlfn.CONCAT('2. Artikeldata Utökad'!G103," ","dagar")))</f>
        <v/>
      </c>
      <c r="AA103" s="227" t="str">
        <f>TRIM(IF('2. Artikeldata Utökad'!H103="","",_xlfn.CONCAT('2. Artikeldata Utökad'!H103," ","dagar")))</f>
        <v/>
      </c>
      <c r="AB103" s="223"/>
      <c r="AC103" s="223"/>
      <c r="AD103" s="223"/>
      <c r="AE103" s="227">
        <v>1</v>
      </c>
      <c r="AF103" s="223"/>
      <c r="AG103" s="269" t="str">
        <f>TRIM('APH Kategorichef'!S103)</f>
        <v/>
      </c>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72" t="s">
        <v>189</v>
      </c>
      <c r="BD103" s="272" t="str">
        <f>IF('1. Artikeldata Grund'!F103="Välj…","",LEFT('1. Artikeldata Grund'!F103,1))</f>
        <v xml:space="preserve"> </v>
      </c>
      <c r="BE103" s="223"/>
      <c r="BF103" s="223"/>
      <c r="BG103" s="223"/>
      <c r="BH103" s="223"/>
      <c r="BI103" s="223"/>
      <c r="BJ103" s="223"/>
      <c r="BK103" s="223"/>
      <c r="BL103" s="269" t="str">
        <f>TRIM(IF('APH Kategorichef'!R103="WEB","",'2. Artikeldata Utökad'!Q103))</f>
        <v/>
      </c>
      <c r="BM103" s="269" t="str">
        <f>TRIM(IF('APH Kategorichef'!R103="WEB","",'2. Artikeldata Utökad'!R103))</f>
        <v/>
      </c>
      <c r="BN103" s="269" t="str">
        <f>TRIM(IF('APH Kategorichef'!R103="WEB","",'2. Artikeldata Utökad'!S103))</f>
        <v/>
      </c>
      <c r="BO103" s="269" t="str">
        <f>IF('2. Artikeldata Utökad'!F103="","",'2. Artikeldata Utökad'!F103)</f>
        <v xml:space="preserve">  Välj…</v>
      </c>
      <c r="BP103" s="269" t="str">
        <f>TRIM(IF('2. Artikeldata Utökad'!E103="","",'2. Artikeldata Utökad'!E103))</f>
        <v/>
      </c>
      <c r="BQ103" s="269" t="str">
        <f>TRIM(IF('APH Kategorichef'!R103="WEB","",'2. Artikeldata Utökad'!T103))</f>
        <v/>
      </c>
      <c r="BR103" s="227">
        <v>1</v>
      </c>
      <c r="BS103" s="269" t="str">
        <f>TRIM(IF('APH Kategorichef'!R103="WEB","",'2. Artikeldata Utökad'!U103))</f>
        <v/>
      </c>
      <c r="BT103" s="223"/>
      <c r="BU103" s="223"/>
      <c r="BV103" s="269" t="str">
        <f>TRIM(IF('APH Kategorichef'!L103&lt;&gt;200,'APH Kategorichef'!D103,'2. Artikeldata Utökad'!J103))</f>
        <v/>
      </c>
      <c r="BW103" s="269" t="str">
        <f>TRIM('2. Artikeldata Utökad'!D103)</f>
        <v/>
      </c>
      <c r="BX103" s="415" t="str">
        <f>LEFT('2. Artikeldata Utökad'!I103,1)</f>
        <v xml:space="preserve"> </v>
      </c>
      <c r="BY103" s="415" t="str">
        <f>TRIM(LEFT('2. Artikeldata Utökad'!K103,2))</f>
        <v/>
      </c>
      <c r="BZ103" s="227" t="s">
        <v>189</v>
      </c>
      <c r="CA103" s="223"/>
      <c r="CB103" s="223"/>
      <c r="CC103" s="223"/>
      <c r="CD103" s="223"/>
      <c r="CE103" s="223"/>
    </row>
    <row r="104" spans="1:83" x14ac:dyDescent="0.25">
      <c r="A104" s="228">
        <v>100</v>
      </c>
      <c r="B104" s="228" t="str">
        <f>'APH Kategorichef'!H104</f>
        <v>Välj…</v>
      </c>
      <c r="C104" s="228" t="str">
        <f>'APH Kategorichef'!J104</f>
        <v>Välj…</v>
      </c>
      <c r="D104" s="227">
        <v>1</v>
      </c>
      <c r="E104" s="269" t="str">
        <f>TRIM('APH Kategorichef'!D104)</f>
        <v/>
      </c>
      <c r="F104" s="226" t="str">
        <f>TRIM('1. Artikeldata Grund'!E104)</f>
        <v/>
      </c>
      <c r="G104" s="276" t="s">
        <v>182</v>
      </c>
      <c r="H104" s="223"/>
      <c r="I104" s="223"/>
      <c r="J104" s="223"/>
      <c r="K104" s="223"/>
      <c r="L104" s="223"/>
      <c r="M104" s="2" cm="1">
        <f t="array" ref="M104">IF('APH Kategorichef'!R104&lt;&gt;"WEB",1,_xlfn.IFS('APH Kategorichef'!J104=Tabeller!$AH$4,'APH Kategorichef'!P104,'APH Kategorichef'!J104=Tabeller!$AH$5,106628))</f>
        <v>1</v>
      </c>
      <c r="N104" s="434" t="str" cm="1">
        <f t="array" ref="N104">TRIM(IFERROR(IF('APH Kategorichef'!L104=200,'2. Artikeldata Utökad'!J104,(_xlfn.IFS('APH Kategorichef'!J104=Tabeller!$AH$4,'4. Inköpsdata'!D104,AND('APH Kategorichef'!J104=Tabeller!$AH$5,'APH Kategorichef'!L104&lt;&gt;200),'APH Kategorichef'!D104,'APH Kategorichef'!L104=200,'2. Artikeldata Utökad'!J104))),""))</f>
        <v/>
      </c>
      <c r="O104" s="270" t="str">
        <f>'APH Kategorichef'!E104</f>
        <v/>
      </c>
      <c r="P104" s="269" t="str">
        <f>TRIM('APH Kategorichef'!Q104)</f>
        <v/>
      </c>
      <c r="Q104" s="223"/>
      <c r="R104" s="271" t="str" cm="1">
        <f t="array" ref="R104">IFERROR(_xlfn.IFS('4. Inköpsdata'!M104=25%,41,'4. Inköpsdata'!M104=12%,42,'4. Inköpsdata'!M104=6%,43,'4. Inköpsdata'!M104="Momsfritt",38),"")</f>
        <v/>
      </c>
      <c r="S104" s="227" t="str">
        <f>'APH Kategorichef'!R104</f>
        <v xml:space="preserve">  Välj…</v>
      </c>
      <c r="T104" s="380" t="str">
        <f>'APH Kategorichef'!E104</f>
        <v/>
      </c>
      <c r="U104" s="227"/>
      <c r="V104" s="223"/>
      <c r="W104" s="223"/>
      <c r="X104" s="223"/>
      <c r="Y104" s="223"/>
      <c r="Z104" s="227" t="str">
        <f>TRIM(IF('2. Artikeldata Utökad'!G104="","",_xlfn.CONCAT('2. Artikeldata Utökad'!G104," ","dagar")))</f>
        <v/>
      </c>
      <c r="AA104" s="227" t="str">
        <f>TRIM(IF('2. Artikeldata Utökad'!H104="","",_xlfn.CONCAT('2. Artikeldata Utökad'!H104," ","dagar")))</f>
        <v/>
      </c>
      <c r="AB104" s="223"/>
      <c r="AC104" s="223"/>
      <c r="AD104" s="223"/>
      <c r="AE104" s="227">
        <v>1</v>
      </c>
      <c r="AF104" s="223"/>
      <c r="AG104" s="269" t="str">
        <f>TRIM('APH Kategorichef'!S104)</f>
        <v/>
      </c>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72" t="s">
        <v>189</v>
      </c>
      <c r="BD104" s="272" t="str">
        <f>IF('1. Artikeldata Grund'!F104="Välj…","",LEFT('1. Artikeldata Grund'!F104,1))</f>
        <v xml:space="preserve"> </v>
      </c>
      <c r="BE104" s="223"/>
      <c r="BF104" s="223"/>
      <c r="BG104" s="223"/>
      <c r="BH104" s="223"/>
      <c r="BI104" s="223"/>
      <c r="BJ104" s="223"/>
      <c r="BK104" s="223"/>
      <c r="BL104" s="269" t="str">
        <f>TRIM(IF('APH Kategorichef'!R104="WEB","",'2. Artikeldata Utökad'!Q104))</f>
        <v/>
      </c>
      <c r="BM104" s="269" t="str">
        <f>TRIM(IF('APH Kategorichef'!R104="WEB","",'2. Artikeldata Utökad'!R104))</f>
        <v/>
      </c>
      <c r="BN104" s="269" t="str">
        <f>TRIM(IF('APH Kategorichef'!R104="WEB","",'2. Artikeldata Utökad'!S104))</f>
        <v/>
      </c>
      <c r="BO104" s="269" t="str">
        <f>IF('2. Artikeldata Utökad'!F104="","",'2. Artikeldata Utökad'!F104)</f>
        <v xml:space="preserve">  Välj…</v>
      </c>
      <c r="BP104" s="269" t="str">
        <f>TRIM(IF('2. Artikeldata Utökad'!E104="","",'2. Artikeldata Utökad'!E104))</f>
        <v/>
      </c>
      <c r="BQ104" s="269" t="str">
        <f>TRIM(IF('APH Kategorichef'!R104="WEB","",'2. Artikeldata Utökad'!T104))</f>
        <v/>
      </c>
      <c r="BR104" s="227">
        <v>1</v>
      </c>
      <c r="BS104" s="269" t="str">
        <f>TRIM(IF('APH Kategorichef'!R104="WEB","",'2. Artikeldata Utökad'!U104))</f>
        <v/>
      </c>
      <c r="BT104" s="223"/>
      <c r="BU104" s="223"/>
      <c r="BV104" s="269" t="str">
        <f>TRIM(IF('APH Kategorichef'!L104&lt;&gt;200,'APH Kategorichef'!D104,'2. Artikeldata Utökad'!J104))</f>
        <v/>
      </c>
      <c r="BW104" s="269" t="str">
        <f>TRIM('2. Artikeldata Utökad'!D104)</f>
        <v/>
      </c>
      <c r="BX104" s="415" t="str">
        <f>LEFT('2. Artikeldata Utökad'!I104,1)</f>
        <v xml:space="preserve"> </v>
      </c>
      <c r="BY104" s="415" t="str">
        <f>TRIM(LEFT('2. Artikeldata Utökad'!K104,2))</f>
        <v/>
      </c>
      <c r="BZ104" s="227" t="s">
        <v>189</v>
      </c>
      <c r="CA104" s="223"/>
      <c r="CB104" s="223"/>
      <c r="CC104" s="223"/>
      <c r="CD104" s="223"/>
      <c r="CE104" s="223"/>
    </row>
    <row r="105" spans="1:83" x14ac:dyDescent="0.25">
      <c r="A105" s="228">
        <v>101</v>
      </c>
      <c r="B105" s="228" t="str">
        <f>'APH Kategorichef'!H105</f>
        <v>Välj…</v>
      </c>
      <c r="C105" s="228" t="str">
        <f>'APH Kategorichef'!J105</f>
        <v>Välj…</v>
      </c>
      <c r="D105" s="227">
        <v>1</v>
      </c>
      <c r="E105" s="269" t="str">
        <f>TRIM('APH Kategorichef'!D105)</f>
        <v/>
      </c>
      <c r="F105" s="226" t="str">
        <f>TRIM('1. Artikeldata Grund'!E105)</f>
        <v/>
      </c>
      <c r="G105" s="276" t="s">
        <v>182</v>
      </c>
      <c r="H105" s="223"/>
      <c r="I105" s="223"/>
      <c r="J105" s="223"/>
      <c r="K105" s="223"/>
      <c r="L105" s="223"/>
      <c r="M105" s="2" cm="1">
        <f t="array" ref="M105">IF('APH Kategorichef'!R105&lt;&gt;"WEB",1,_xlfn.IFS('APH Kategorichef'!J105=Tabeller!$AH$4,'APH Kategorichef'!P105,'APH Kategorichef'!J105=Tabeller!$AH$5,106628))</f>
        <v>1</v>
      </c>
      <c r="N105" s="434" t="str" cm="1">
        <f t="array" ref="N105">TRIM(IFERROR(IF('APH Kategorichef'!L105=200,'2. Artikeldata Utökad'!J105,(_xlfn.IFS('APH Kategorichef'!J105=Tabeller!$AH$4,'4. Inköpsdata'!D105,AND('APH Kategorichef'!J105=Tabeller!$AH$5,'APH Kategorichef'!L105&lt;&gt;200),'APH Kategorichef'!D105,'APH Kategorichef'!L105=200,'2. Artikeldata Utökad'!J105))),""))</f>
        <v/>
      </c>
      <c r="O105" s="270" t="str">
        <f>'APH Kategorichef'!E105</f>
        <v/>
      </c>
      <c r="P105" s="269" t="str">
        <f>TRIM('APH Kategorichef'!Q105)</f>
        <v/>
      </c>
      <c r="Q105" s="223"/>
      <c r="R105" s="271" t="str" cm="1">
        <f t="array" ref="R105">IFERROR(_xlfn.IFS('4. Inköpsdata'!M105=25%,41,'4. Inköpsdata'!M105=12%,42,'4. Inköpsdata'!M105=6%,43,'4. Inköpsdata'!M105="Momsfritt",38),"")</f>
        <v/>
      </c>
      <c r="S105" s="227" t="str">
        <f>'APH Kategorichef'!R105</f>
        <v xml:space="preserve">  Välj…</v>
      </c>
      <c r="T105" s="380" t="str">
        <f>'APH Kategorichef'!E105</f>
        <v/>
      </c>
      <c r="U105" s="227"/>
      <c r="V105" s="223"/>
      <c r="W105" s="223"/>
      <c r="X105" s="223"/>
      <c r="Y105" s="223"/>
      <c r="Z105" s="227" t="str">
        <f>TRIM(IF('2. Artikeldata Utökad'!G105="","",_xlfn.CONCAT('2. Artikeldata Utökad'!G105," ","dagar")))</f>
        <v/>
      </c>
      <c r="AA105" s="227" t="str">
        <f>TRIM(IF('2. Artikeldata Utökad'!H105="","",_xlfn.CONCAT('2. Artikeldata Utökad'!H105," ","dagar")))</f>
        <v/>
      </c>
      <c r="AB105" s="223"/>
      <c r="AC105" s="223"/>
      <c r="AD105" s="223"/>
      <c r="AE105" s="227">
        <v>1</v>
      </c>
      <c r="AF105" s="223"/>
      <c r="AG105" s="269" t="str">
        <f>TRIM('APH Kategorichef'!S105)</f>
        <v/>
      </c>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72" t="s">
        <v>189</v>
      </c>
      <c r="BD105" s="272" t="str">
        <f>IF('1. Artikeldata Grund'!F105="Välj…","",LEFT('1. Artikeldata Grund'!F105,1))</f>
        <v xml:space="preserve"> </v>
      </c>
      <c r="BE105" s="223"/>
      <c r="BF105" s="223"/>
      <c r="BG105" s="223"/>
      <c r="BH105" s="223"/>
      <c r="BI105" s="223"/>
      <c r="BJ105" s="223"/>
      <c r="BK105" s="223"/>
      <c r="BL105" s="269" t="str">
        <f>TRIM(IF('APH Kategorichef'!R105="WEB","",'2. Artikeldata Utökad'!Q105))</f>
        <v/>
      </c>
      <c r="BM105" s="269" t="str">
        <f>TRIM(IF('APH Kategorichef'!R105="WEB","",'2. Artikeldata Utökad'!R105))</f>
        <v/>
      </c>
      <c r="BN105" s="269" t="str">
        <f>TRIM(IF('APH Kategorichef'!R105="WEB","",'2. Artikeldata Utökad'!S105))</f>
        <v/>
      </c>
      <c r="BO105" s="269" t="str">
        <f>IF('2. Artikeldata Utökad'!F105="","",'2. Artikeldata Utökad'!F105)</f>
        <v xml:space="preserve">  Välj…</v>
      </c>
      <c r="BP105" s="269" t="str">
        <f>TRIM(IF('2. Artikeldata Utökad'!E105="","",'2. Artikeldata Utökad'!E105))</f>
        <v/>
      </c>
      <c r="BQ105" s="269" t="str">
        <f>TRIM(IF('APH Kategorichef'!R105="WEB","",'2. Artikeldata Utökad'!T105))</f>
        <v/>
      </c>
      <c r="BR105" s="227">
        <v>1</v>
      </c>
      <c r="BS105" s="269" t="str">
        <f>TRIM(IF('APH Kategorichef'!R105="WEB","",'2. Artikeldata Utökad'!U105))</f>
        <v/>
      </c>
      <c r="BT105" s="223"/>
      <c r="BU105" s="223"/>
      <c r="BV105" s="269" t="str">
        <f>TRIM(IF('APH Kategorichef'!L105&lt;&gt;200,'APH Kategorichef'!D105,'2. Artikeldata Utökad'!J105))</f>
        <v/>
      </c>
      <c r="BW105" s="269" t="str">
        <f>TRIM('2. Artikeldata Utökad'!D105)</f>
        <v/>
      </c>
      <c r="BX105" s="415" t="str">
        <f>LEFT('2. Artikeldata Utökad'!I105,1)</f>
        <v xml:space="preserve"> </v>
      </c>
      <c r="BY105" s="415" t="str">
        <f>TRIM(LEFT('2. Artikeldata Utökad'!K105,2))</f>
        <v/>
      </c>
      <c r="BZ105" s="227" t="s">
        <v>189</v>
      </c>
      <c r="CA105" s="223"/>
      <c r="CB105" s="223"/>
      <c r="CC105" s="223"/>
      <c r="CD105" s="223"/>
      <c r="CE105" s="223"/>
    </row>
    <row r="106" spans="1:83" x14ac:dyDescent="0.25">
      <c r="A106" s="228">
        <v>102</v>
      </c>
      <c r="B106" s="228" t="str">
        <f>'APH Kategorichef'!H106</f>
        <v>Välj…</v>
      </c>
      <c r="C106" s="228" t="str">
        <f>'APH Kategorichef'!J106</f>
        <v>Välj…</v>
      </c>
      <c r="D106" s="227">
        <v>1</v>
      </c>
      <c r="E106" s="269" t="str">
        <f>TRIM('APH Kategorichef'!D106)</f>
        <v/>
      </c>
      <c r="F106" s="226" t="str">
        <f>TRIM('1. Artikeldata Grund'!E106)</f>
        <v/>
      </c>
      <c r="G106" s="276" t="s">
        <v>182</v>
      </c>
      <c r="H106" s="223"/>
      <c r="I106" s="223"/>
      <c r="J106" s="223"/>
      <c r="K106" s="223"/>
      <c r="L106" s="223"/>
      <c r="M106" s="2" cm="1">
        <f t="array" ref="M106">IF('APH Kategorichef'!R106&lt;&gt;"WEB",1,_xlfn.IFS('APH Kategorichef'!J106=Tabeller!$AH$4,'APH Kategorichef'!P106,'APH Kategorichef'!J106=Tabeller!$AH$5,106628))</f>
        <v>1</v>
      </c>
      <c r="N106" s="434" t="str" cm="1">
        <f t="array" ref="N106">TRIM(IFERROR(IF('APH Kategorichef'!L106=200,'2. Artikeldata Utökad'!J106,(_xlfn.IFS('APH Kategorichef'!J106=Tabeller!$AH$4,'4. Inköpsdata'!D106,AND('APH Kategorichef'!J106=Tabeller!$AH$5,'APH Kategorichef'!L106&lt;&gt;200),'APH Kategorichef'!D106,'APH Kategorichef'!L106=200,'2. Artikeldata Utökad'!J106))),""))</f>
        <v/>
      </c>
      <c r="O106" s="270" t="str">
        <f>'APH Kategorichef'!E106</f>
        <v/>
      </c>
      <c r="P106" s="269" t="str">
        <f>TRIM('APH Kategorichef'!Q106)</f>
        <v/>
      </c>
      <c r="Q106" s="223"/>
      <c r="R106" s="271" t="str" cm="1">
        <f t="array" ref="R106">IFERROR(_xlfn.IFS('4. Inköpsdata'!M106=25%,41,'4. Inköpsdata'!M106=12%,42,'4. Inköpsdata'!M106=6%,43,'4. Inköpsdata'!M106="Momsfritt",38),"")</f>
        <v/>
      </c>
      <c r="S106" s="227" t="str">
        <f>'APH Kategorichef'!R106</f>
        <v xml:space="preserve">  Välj…</v>
      </c>
      <c r="T106" s="380" t="str">
        <f>'APH Kategorichef'!E106</f>
        <v/>
      </c>
      <c r="U106" s="227"/>
      <c r="V106" s="223"/>
      <c r="W106" s="223"/>
      <c r="X106" s="223"/>
      <c r="Y106" s="223"/>
      <c r="Z106" s="227" t="str">
        <f>TRIM(IF('2. Artikeldata Utökad'!G106="","",_xlfn.CONCAT('2. Artikeldata Utökad'!G106," ","dagar")))</f>
        <v/>
      </c>
      <c r="AA106" s="227" t="str">
        <f>TRIM(IF('2. Artikeldata Utökad'!H106="","",_xlfn.CONCAT('2. Artikeldata Utökad'!H106," ","dagar")))</f>
        <v/>
      </c>
      <c r="AB106" s="223"/>
      <c r="AC106" s="223"/>
      <c r="AD106" s="223"/>
      <c r="AE106" s="227">
        <v>1</v>
      </c>
      <c r="AF106" s="223"/>
      <c r="AG106" s="269" t="str">
        <f>TRIM('APH Kategorichef'!S106)</f>
        <v/>
      </c>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72" t="s">
        <v>189</v>
      </c>
      <c r="BD106" s="272" t="str">
        <f>IF('1. Artikeldata Grund'!F106="Välj…","",LEFT('1. Artikeldata Grund'!F106,1))</f>
        <v xml:space="preserve"> </v>
      </c>
      <c r="BE106" s="223"/>
      <c r="BF106" s="223"/>
      <c r="BG106" s="223"/>
      <c r="BH106" s="223"/>
      <c r="BI106" s="223"/>
      <c r="BJ106" s="223"/>
      <c r="BK106" s="223"/>
      <c r="BL106" s="269" t="str">
        <f>TRIM(IF('APH Kategorichef'!R106="WEB","",'2. Artikeldata Utökad'!Q106))</f>
        <v/>
      </c>
      <c r="BM106" s="269" t="str">
        <f>TRIM(IF('APH Kategorichef'!R106="WEB","",'2. Artikeldata Utökad'!R106))</f>
        <v/>
      </c>
      <c r="BN106" s="269" t="str">
        <f>TRIM(IF('APH Kategorichef'!R106="WEB","",'2. Artikeldata Utökad'!S106))</f>
        <v/>
      </c>
      <c r="BO106" s="269" t="str">
        <f>IF('2. Artikeldata Utökad'!F106="","",'2. Artikeldata Utökad'!F106)</f>
        <v xml:space="preserve">  Välj…</v>
      </c>
      <c r="BP106" s="269" t="str">
        <f>TRIM(IF('2. Artikeldata Utökad'!E106="","",'2. Artikeldata Utökad'!E106))</f>
        <v/>
      </c>
      <c r="BQ106" s="269" t="str">
        <f>TRIM(IF('APH Kategorichef'!R106="WEB","",'2. Artikeldata Utökad'!T106))</f>
        <v/>
      </c>
      <c r="BR106" s="227">
        <v>1</v>
      </c>
      <c r="BS106" s="269" t="str">
        <f>TRIM(IF('APH Kategorichef'!R106="WEB","",'2. Artikeldata Utökad'!U106))</f>
        <v/>
      </c>
      <c r="BT106" s="223"/>
      <c r="BU106" s="223"/>
      <c r="BV106" s="269" t="str">
        <f>TRIM(IF('APH Kategorichef'!L106&lt;&gt;200,'APH Kategorichef'!D106,'2. Artikeldata Utökad'!J106))</f>
        <v/>
      </c>
      <c r="BW106" s="269" t="str">
        <f>TRIM('2. Artikeldata Utökad'!D106)</f>
        <v/>
      </c>
      <c r="BX106" s="415" t="str">
        <f>LEFT('2. Artikeldata Utökad'!I106,1)</f>
        <v xml:space="preserve"> </v>
      </c>
      <c r="BY106" s="415" t="str">
        <f>TRIM(LEFT('2. Artikeldata Utökad'!K106,2))</f>
        <v/>
      </c>
      <c r="BZ106" s="227" t="s">
        <v>189</v>
      </c>
      <c r="CA106" s="223"/>
      <c r="CB106" s="223"/>
      <c r="CC106" s="223"/>
      <c r="CD106" s="223"/>
      <c r="CE106" s="223"/>
    </row>
    <row r="107" spans="1:83" x14ac:dyDescent="0.25">
      <c r="A107" s="225">
        <v>103</v>
      </c>
      <c r="B107" s="228" t="str">
        <f>'APH Kategorichef'!H107</f>
        <v>Välj…</v>
      </c>
      <c r="C107" s="228" t="str">
        <f>'APH Kategorichef'!J107</f>
        <v>Välj…</v>
      </c>
      <c r="D107" s="227">
        <v>1</v>
      </c>
      <c r="E107" s="269" t="str">
        <f>TRIM('APH Kategorichef'!D107)</f>
        <v/>
      </c>
      <c r="F107" s="226" t="str">
        <f>TRIM('1. Artikeldata Grund'!E107)</f>
        <v/>
      </c>
      <c r="G107" s="276" t="s">
        <v>182</v>
      </c>
      <c r="H107" s="223"/>
      <c r="I107" s="223"/>
      <c r="J107" s="223"/>
      <c r="K107" s="223"/>
      <c r="L107" s="223"/>
      <c r="M107" s="2" cm="1">
        <f t="array" ref="M107">IF('APH Kategorichef'!R107&lt;&gt;"WEB",1,_xlfn.IFS('APH Kategorichef'!J107=Tabeller!$AH$4,'APH Kategorichef'!P107,'APH Kategorichef'!J107=Tabeller!$AH$5,106628))</f>
        <v>1</v>
      </c>
      <c r="N107" s="434" t="str" cm="1">
        <f t="array" ref="N107">TRIM(IFERROR(IF('APH Kategorichef'!L107=200,'2. Artikeldata Utökad'!J107,(_xlfn.IFS('APH Kategorichef'!J107=Tabeller!$AH$4,'4. Inköpsdata'!D107,AND('APH Kategorichef'!J107=Tabeller!$AH$5,'APH Kategorichef'!L107&lt;&gt;200),'APH Kategorichef'!D107,'APH Kategorichef'!L107=200,'2. Artikeldata Utökad'!J107))),""))</f>
        <v/>
      </c>
      <c r="O107" s="270" t="str">
        <f>'APH Kategorichef'!E107</f>
        <v/>
      </c>
      <c r="P107" s="269" t="str">
        <f>TRIM('APH Kategorichef'!Q107)</f>
        <v/>
      </c>
      <c r="Q107" s="223"/>
      <c r="R107" s="271" t="str" cm="1">
        <f t="array" ref="R107">IFERROR(_xlfn.IFS('4. Inköpsdata'!M107=25%,41,'4. Inköpsdata'!M107=12%,42,'4. Inköpsdata'!M107=6%,43,'4. Inköpsdata'!M107="Momsfritt",38),"")</f>
        <v/>
      </c>
      <c r="S107" s="227" t="str">
        <f>'APH Kategorichef'!R107</f>
        <v xml:space="preserve">  Välj…</v>
      </c>
      <c r="T107" s="380" t="str">
        <f>'APH Kategorichef'!E107</f>
        <v/>
      </c>
      <c r="U107" s="227"/>
      <c r="V107" s="223"/>
      <c r="W107" s="223"/>
      <c r="X107" s="223"/>
      <c r="Y107" s="223"/>
      <c r="Z107" s="227" t="str">
        <f>TRIM(IF('2. Artikeldata Utökad'!G107="","",_xlfn.CONCAT('2. Artikeldata Utökad'!G107," ","dagar")))</f>
        <v/>
      </c>
      <c r="AA107" s="227" t="str">
        <f>TRIM(IF('2. Artikeldata Utökad'!H107="","",_xlfn.CONCAT('2. Artikeldata Utökad'!H107," ","dagar")))</f>
        <v/>
      </c>
      <c r="AB107" s="223"/>
      <c r="AC107" s="223"/>
      <c r="AD107" s="223"/>
      <c r="AE107" s="227">
        <v>1</v>
      </c>
      <c r="AF107" s="223"/>
      <c r="AG107" s="269" t="str">
        <f>TRIM('APH Kategorichef'!S107)</f>
        <v/>
      </c>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72" t="s">
        <v>189</v>
      </c>
      <c r="BD107" s="272" t="str">
        <f>IF('1. Artikeldata Grund'!F107="Välj…","",LEFT('1. Artikeldata Grund'!F107,1))</f>
        <v xml:space="preserve"> </v>
      </c>
      <c r="BE107" s="223"/>
      <c r="BF107" s="223"/>
      <c r="BG107" s="223"/>
      <c r="BH107" s="223"/>
      <c r="BI107" s="223"/>
      <c r="BJ107" s="223"/>
      <c r="BK107" s="223"/>
      <c r="BL107" s="269" t="str">
        <f>TRIM(IF('APH Kategorichef'!R107="WEB","",'2. Artikeldata Utökad'!Q107))</f>
        <v/>
      </c>
      <c r="BM107" s="269" t="str">
        <f>TRIM(IF('APH Kategorichef'!R107="WEB","",'2. Artikeldata Utökad'!R107))</f>
        <v/>
      </c>
      <c r="BN107" s="269" t="str">
        <f>TRIM(IF('APH Kategorichef'!R107="WEB","",'2. Artikeldata Utökad'!S107))</f>
        <v/>
      </c>
      <c r="BO107" s="269" t="str">
        <f>IF('2. Artikeldata Utökad'!F107="","",'2. Artikeldata Utökad'!F107)</f>
        <v xml:space="preserve">  Välj…</v>
      </c>
      <c r="BP107" s="269" t="str">
        <f>TRIM(IF('2. Artikeldata Utökad'!E107="","",'2. Artikeldata Utökad'!E107))</f>
        <v/>
      </c>
      <c r="BQ107" s="269" t="str">
        <f>TRIM(IF('APH Kategorichef'!R107="WEB","",'2. Artikeldata Utökad'!T107))</f>
        <v/>
      </c>
      <c r="BR107" s="227">
        <v>1</v>
      </c>
      <c r="BS107" s="269" t="str">
        <f>TRIM(IF('APH Kategorichef'!R107="WEB","",'2. Artikeldata Utökad'!U107))</f>
        <v/>
      </c>
      <c r="BT107" s="223"/>
      <c r="BU107" s="223"/>
      <c r="BV107" s="269" t="str">
        <f>TRIM(IF('APH Kategorichef'!L107&lt;&gt;200,'APH Kategorichef'!D107,'2. Artikeldata Utökad'!J107))</f>
        <v/>
      </c>
      <c r="BW107" s="269" t="str">
        <f>TRIM('2. Artikeldata Utökad'!D107)</f>
        <v/>
      </c>
      <c r="BX107" s="415" t="str">
        <f>LEFT('2. Artikeldata Utökad'!I107,1)</f>
        <v xml:space="preserve"> </v>
      </c>
      <c r="BY107" s="415" t="str">
        <f>TRIM(LEFT('2. Artikeldata Utökad'!K107,2))</f>
        <v/>
      </c>
      <c r="BZ107" s="227" t="s">
        <v>189</v>
      </c>
      <c r="CA107" s="223"/>
      <c r="CB107" s="223"/>
      <c r="CC107" s="223"/>
      <c r="CD107" s="223"/>
      <c r="CE107" s="223"/>
    </row>
    <row r="108" spans="1:83" x14ac:dyDescent="0.25">
      <c r="A108" s="228">
        <v>104</v>
      </c>
      <c r="B108" s="228" t="str">
        <f>'APH Kategorichef'!H108</f>
        <v>Välj…</v>
      </c>
      <c r="C108" s="228" t="str">
        <f>'APH Kategorichef'!J108</f>
        <v>Välj…</v>
      </c>
      <c r="D108" s="227">
        <v>1</v>
      </c>
      <c r="E108" s="269" t="str">
        <f>TRIM('APH Kategorichef'!D108)</f>
        <v/>
      </c>
      <c r="F108" s="226" t="str">
        <f>TRIM('1. Artikeldata Grund'!E108)</f>
        <v/>
      </c>
      <c r="G108" s="276" t="s">
        <v>182</v>
      </c>
      <c r="H108" s="223"/>
      <c r="I108" s="223"/>
      <c r="J108" s="223"/>
      <c r="K108" s="223"/>
      <c r="L108" s="223"/>
      <c r="M108" s="2" cm="1">
        <f t="array" ref="M108">IF('APH Kategorichef'!R108&lt;&gt;"WEB",1,_xlfn.IFS('APH Kategorichef'!J108=Tabeller!$AH$4,'APH Kategorichef'!P108,'APH Kategorichef'!J108=Tabeller!$AH$5,106628))</f>
        <v>1</v>
      </c>
      <c r="N108" s="434" t="str" cm="1">
        <f t="array" ref="N108">TRIM(IFERROR(IF('APH Kategorichef'!L108=200,'2. Artikeldata Utökad'!J108,(_xlfn.IFS('APH Kategorichef'!J108=Tabeller!$AH$4,'4. Inköpsdata'!D108,AND('APH Kategorichef'!J108=Tabeller!$AH$5,'APH Kategorichef'!L108&lt;&gt;200),'APH Kategorichef'!D108,'APH Kategorichef'!L108=200,'2. Artikeldata Utökad'!J108))),""))</f>
        <v/>
      </c>
      <c r="O108" s="270" t="str">
        <f>'APH Kategorichef'!E108</f>
        <v/>
      </c>
      <c r="P108" s="269" t="str">
        <f>TRIM('APH Kategorichef'!Q108)</f>
        <v/>
      </c>
      <c r="Q108" s="223"/>
      <c r="R108" s="271" t="str" cm="1">
        <f t="array" ref="R108">IFERROR(_xlfn.IFS('4. Inköpsdata'!M108=25%,41,'4. Inköpsdata'!M108=12%,42,'4. Inköpsdata'!M108=6%,43,'4. Inköpsdata'!M108="Momsfritt",38),"")</f>
        <v/>
      </c>
      <c r="S108" s="227" t="str">
        <f>'APH Kategorichef'!R108</f>
        <v xml:space="preserve">  Välj…</v>
      </c>
      <c r="T108" s="380" t="str">
        <f>'APH Kategorichef'!E108</f>
        <v/>
      </c>
      <c r="U108" s="227"/>
      <c r="V108" s="223"/>
      <c r="W108" s="223"/>
      <c r="X108" s="223"/>
      <c r="Y108" s="223"/>
      <c r="Z108" s="227" t="str">
        <f>TRIM(IF('2. Artikeldata Utökad'!G108="","",_xlfn.CONCAT('2. Artikeldata Utökad'!G108," ","dagar")))</f>
        <v/>
      </c>
      <c r="AA108" s="227" t="str">
        <f>TRIM(IF('2. Artikeldata Utökad'!H108="","",_xlfn.CONCAT('2. Artikeldata Utökad'!H108," ","dagar")))</f>
        <v/>
      </c>
      <c r="AB108" s="223"/>
      <c r="AC108" s="223"/>
      <c r="AD108" s="223"/>
      <c r="AE108" s="227">
        <v>1</v>
      </c>
      <c r="AF108" s="223"/>
      <c r="AG108" s="269" t="str">
        <f>TRIM('APH Kategorichef'!S108)</f>
        <v/>
      </c>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72" t="s">
        <v>189</v>
      </c>
      <c r="BD108" s="272" t="str">
        <f>IF('1. Artikeldata Grund'!F108="Välj…","",LEFT('1. Artikeldata Grund'!F108,1))</f>
        <v xml:space="preserve"> </v>
      </c>
      <c r="BE108" s="223"/>
      <c r="BF108" s="223"/>
      <c r="BG108" s="223"/>
      <c r="BH108" s="223"/>
      <c r="BI108" s="223"/>
      <c r="BJ108" s="223"/>
      <c r="BK108" s="223"/>
      <c r="BL108" s="269" t="str">
        <f>TRIM(IF('APH Kategorichef'!R108="WEB","",'2. Artikeldata Utökad'!Q108))</f>
        <v/>
      </c>
      <c r="BM108" s="269" t="str">
        <f>TRIM(IF('APH Kategorichef'!R108="WEB","",'2. Artikeldata Utökad'!R108))</f>
        <v/>
      </c>
      <c r="BN108" s="269" t="str">
        <f>TRIM(IF('APH Kategorichef'!R108="WEB","",'2. Artikeldata Utökad'!S108))</f>
        <v/>
      </c>
      <c r="BO108" s="269" t="str">
        <f>IF('2. Artikeldata Utökad'!F108="","",'2. Artikeldata Utökad'!F108)</f>
        <v xml:space="preserve">  Välj…</v>
      </c>
      <c r="BP108" s="269" t="str">
        <f>TRIM(IF('2. Artikeldata Utökad'!E108="","",'2. Artikeldata Utökad'!E108))</f>
        <v/>
      </c>
      <c r="BQ108" s="269" t="str">
        <f>TRIM(IF('APH Kategorichef'!R108="WEB","",'2. Artikeldata Utökad'!T108))</f>
        <v/>
      </c>
      <c r="BR108" s="227">
        <v>1</v>
      </c>
      <c r="BS108" s="269" t="str">
        <f>TRIM(IF('APH Kategorichef'!R108="WEB","",'2. Artikeldata Utökad'!U108))</f>
        <v/>
      </c>
      <c r="BT108" s="223"/>
      <c r="BU108" s="223"/>
      <c r="BV108" s="269" t="str">
        <f>TRIM(IF('APH Kategorichef'!L108&lt;&gt;200,'APH Kategorichef'!D108,'2. Artikeldata Utökad'!J108))</f>
        <v/>
      </c>
      <c r="BW108" s="269" t="str">
        <f>TRIM('2. Artikeldata Utökad'!D108)</f>
        <v/>
      </c>
      <c r="BX108" s="415" t="str">
        <f>LEFT('2. Artikeldata Utökad'!I108,1)</f>
        <v xml:space="preserve"> </v>
      </c>
      <c r="BY108" s="415" t="str">
        <f>TRIM(LEFT('2. Artikeldata Utökad'!K108,2))</f>
        <v/>
      </c>
      <c r="BZ108" s="227" t="s">
        <v>189</v>
      </c>
      <c r="CA108" s="223"/>
      <c r="CB108" s="223"/>
      <c r="CC108" s="223"/>
      <c r="CD108" s="223"/>
      <c r="CE108" s="223"/>
    </row>
    <row r="109" spans="1:83" x14ac:dyDescent="0.25">
      <c r="A109" s="228">
        <v>105</v>
      </c>
      <c r="B109" s="228" t="str">
        <f>'APH Kategorichef'!H109</f>
        <v>Välj…</v>
      </c>
      <c r="C109" s="228" t="str">
        <f>'APH Kategorichef'!J109</f>
        <v>Välj…</v>
      </c>
      <c r="D109" s="227">
        <v>1</v>
      </c>
      <c r="E109" s="269" t="str">
        <f>TRIM('APH Kategorichef'!D109)</f>
        <v/>
      </c>
      <c r="F109" s="226" t="str">
        <f>TRIM('1. Artikeldata Grund'!E109)</f>
        <v/>
      </c>
      <c r="G109" s="276" t="s">
        <v>182</v>
      </c>
      <c r="H109" s="223"/>
      <c r="I109" s="223"/>
      <c r="J109" s="223"/>
      <c r="K109" s="223"/>
      <c r="L109" s="223"/>
      <c r="M109" s="2" cm="1">
        <f t="array" ref="M109">IF('APH Kategorichef'!R109&lt;&gt;"WEB",1,_xlfn.IFS('APH Kategorichef'!J109=Tabeller!$AH$4,'APH Kategorichef'!P109,'APH Kategorichef'!J109=Tabeller!$AH$5,106628))</f>
        <v>1</v>
      </c>
      <c r="N109" s="434" t="str" cm="1">
        <f t="array" ref="N109">TRIM(IFERROR(IF('APH Kategorichef'!L109=200,'2. Artikeldata Utökad'!J109,(_xlfn.IFS('APH Kategorichef'!J109=Tabeller!$AH$4,'4. Inköpsdata'!D109,AND('APH Kategorichef'!J109=Tabeller!$AH$5,'APH Kategorichef'!L109&lt;&gt;200),'APH Kategorichef'!D109,'APH Kategorichef'!L109=200,'2. Artikeldata Utökad'!J109))),""))</f>
        <v/>
      </c>
      <c r="O109" s="270" t="str">
        <f>'APH Kategorichef'!E109</f>
        <v/>
      </c>
      <c r="P109" s="269" t="str">
        <f>TRIM('APH Kategorichef'!Q109)</f>
        <v/>
      </c>
      <c r="Q109" s="223"/>
      <c r="R109" s="271" t="str" cm="1">
        <f t="array" ref="R109">IFERROR(_xlfn.IFS('4. Inköpsdata'!M109=25%,41,'4. Inköpsdata'!M109=12%,42,'4. Inköpsdata'!M109=6%,43,'4. Inköpsdata'!M109="Momsfritt",38),"")</f>
        <v/>
      </c>
      <c r="S109" s="227" t="str">
        <f>'APH Kategorichef'!R109</f>
        <v xml:space="preserve">  Välj…</v>
      </c>
      <c r="T109" s="380" t="str">
        <f>'APH Kategorichef'!E109</f>
        <v/>
      </c>
      <c r="U109" s="227"/>
      <c r="V109" s="223"/>
      <c r="W109" s="223"/>
      <c r="X109" s="223"/>
      <c r="Y109" s="223"/>
      <c r="Z109" s="227" t="str">
        <f>TRIM(IF('2. Artikeldata Utökad'!G109="","",_xlfn.CONCAT('2. Artikeldata Utökad'!G109," ","dagar")))</f>
        <v/>
      </c>
      <c r="AA109" s="227" t="str">
        <f>TRIM(IF('2. Artikeldata Utökad'!H109="","",_xlfn.CONCAT('2. Artikeldata Utökad'!H109," ","dagar")))</f>
        <v/>
      </c>
      <c r="AB109" s="223"/>
      <c r="AC109" s="223"/>
      <c r="AD109" s="223"/>
      <c r="AE109" s="227">
        <v>1</v>
      </c>
      <c r="AF109" s="223"/>
      <c r="AG109" s="269" t="str">
        <f>TRIM('APH Kategorichef'!S109)</f>
        <v/>
      </c>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72" t="s">
        <v>189</v>
      </c>
      <c r="BD109" s="272" t="str">
        <f>IF('1. Artikeldata Grund'!F109="Välj…","",LEFT('1. Artikeldata Grund'!F109,1))</f>
        <v xml:space="preserve"> </v>
      </c>
      <c r="BE109" s="223"/>
      <c r="BF109" s="223"/>
      <c r="BG109" s="223"/>
      <c r="BH109" s="223"/>
      <c r="BI109" s="223"/>
      <c r="BJ109" s="223"/>
      <c r="BK109" s="223"/>
      <c r="BL109" s="269" t="str">
        <f>TRIM(IF('APH Kategorichef'!R109="WEB","",'2. Artikeldata Utökad'!Q109))</f>
        <v/>
      </c>
      <c r="BM109" s="269" t="str">
        <f>TRIM(IF('APH Kategorichef'!R109="WEB","",'2. Artikeldata Utökad'!R109))</f>
        <v/>
      </c>
      <c r="BN109" s="269" t="str">
        <f>TRIM(IF('APH Kategorichef'!R109="WEB","",'2. Artikeldata Utökad'!S109))</f>
        <v/>
      </c>
      <c r="BO109" s="269" t="str">
        <f>IF('2. Artikeldata Utökad'!F109="","",'2. Artikeldata Utökad'!F109)</f>
        <v xml:space="preserve">  Välj…</v>
      </c>
      <c r="BP109" s="269" t="str">
        <f>TRIM(IF('2. Artikeldata Utökad'!E109="","",'2. Artikeldata Utökad'!E109))</f>
        <v/>
      </c>
      <c r="BQ109" s="269" t="str">
        <f>TRIM(IF('APH Kategorichef'!R109="WEB","",'2. Artikeldata Utökad'!T109))</f>
        <v/>
      </c>
      <c r="BR109" s="227">
        <v>1</v>
      </c>
      <c r="BS109" s="269" t="str">
        <f>TRIM(IF('APH Kategorichef'!R109="WEB","",'2. Artikeldata Utökad'!U109))</f>
        <v/>
      </c>
      <c r="BT109" s="223"/>
      <c r="BU109" s="223"/>
      <c r="BV109" s="269" t="str">
        <f>TRIM(IF('APH Kategorichef'!L109&lt;&gt;200,'APH Kategorichef'!D109,'2. Artikeldata Utökad'!J109))</f>
        <v/>
      </c>
      <c r="BW109" s="269" t="str">
        <f>TRIM('2. Artikeldata Utökad'!D109)</f>
        <v/>
      </c>
      <c r="BX109" s="415" t="str">
        <f>LEFT('2. Artikeldata Utökad'!I109,1)</f>
        <v xml:space="preserve"> </v>
      </c>
      <c r="BY109" s="415" t="str">
        <f>TRIM(LEFT('2. Artikeldata Utökad'!K109,2))</f>
        <v/>
      </c>
      <c r="BZ109" s="227" t="s">
        <v>189</v>
      </c>
      <c r="CA109" s="223"/>
      <c r="CB109" s="223"/>
      <c r="CC109" s="223"/>
      <c r="CD109" s="223"/>
      <c r="CE109" s="223"/>
    </row>
    <row r="110" spans="1:83" x14ac:dyDescent="0.25">
      <c r="A110" s="228">
        <v>106</v>
      </c>
      <c r="B110" s="228" t="str">
        <f>'APH Kategorichef'!H110</f>
        <v>Välj…</v>
      </c>
      <c r="C110" s="228" t="str">
        <f>'APH Kategorichef'!J110</f>
        <v>Välj…</v>
      </c>
      <c r="D110" s="227">
        <v>1</v>
      </c>
      <c r="E110" s="269" t="str">
        <f>TRIM('APH Kategorichef'!D110)</f>
        <v/>
      </c>
      <c r="F110" s="226" t="str">
        <f>TRIM('1. Artikeldata Grund'!E110)</f>
        <v/>
      </c>
      <c r="G110" s="276" t="s">
        <v>182</v>
      </c>
      <c r="H110" s="223"/>
      <c r="I110" s="223"/>
      <c r="J110" s="223"/>
      <c r="K110" s="223"/>
      <c r="L110" s="223"/>
      <c r="M110" s="2" cm="1">
        <f t="array" ref="M110">IF('APH Kategorichef'!R110&lt;&gt;"WEB",1,_xlfn.IFS('APH Kategorichef'!J110=Tabeller!$AH$4,'APH Kategorichef'!P110,'APH Kategorichef'!J110=Tabeller!$AH$5,106628))</f>
        <v>1</v>
      </c>
      <c r="N110" s="434" t="str" cm="1">
        <f t="array" ref="N110">TRIM(IFERROR(IF('APH Kategorichef'!L110=200,'2. Artikeldata Utökad'!J110,(_xlfn.IFS('APH Kategorichef'!J110=Tabeller!$AH$4,'4. Inköpsdata'!D110,AND('APH Kategorichef'!J110=Tabeller!$AH$5,'APH Kategorichef'!L110&lt;&gt;200),'APH Kategorichef'!D110,'APH Kategorichef'!L110=200,'2. Artikeldata Utökad'!J110))),""))</f>
        <v/>
      </c>
      <c r="O110" s="270" t="str">
        <f>'APH Kategorichef'!E110</f>
        <v/>
      </c>
      <c r="P110" s="269" t="str">
        <f>TRIM('APH Kategorichef'!Q110)</f>
        <v/>
      </c>
      <c r="Q110" s="223"/>
      <c r="R110" s="271" t="str" cm="1">
        <f t="array" ref="R110">IFERROR(_xlfn.IFS('4. Inköpsdata'!M110=25%,41,'4. Inköpsdata'!M110=12%,42,'4. Inköpsdata'!M110=6%,43,'4. Inköpsdata'!M110="Momsfritt",38),"")</f>
        <v/>
      </c>
      <c r="S110" s="227" t="str">
        <f>'APH Kategorichef'!R110</f>
        <v xml:space="preserve">  Välj…</v>
      </c>
      <c r="T110" s="380" t="str">
        <f>'APH Kategorichef'!E110</f>
        <v/>
      </c>
      <c r="U110" s="227"/>
      <c r="V110" s="223"/>
      <c r="W110" s="223"/>
      <c r="X110" s="223"/>
      <c r="Y110" s="223"/>
      <c r="Z110" s="227" t="str">
        <f>TRIM(IF('2. Artikeldata Utökad'!G110="","",_xlfn.CONCAT('2. Artikeldata Utökad'!G110," ","dagar")))</f>
        <v/>
      </c>
      <c r="AA110" s="227" t="str">
        <f>TRIM(IF('2. Artikeldata Utökad'!H110="","",_xlfn.CONCAT('2. Artikeldata Utökad'!H110," ","dagar")))</f>
        <v/>
      </c>
      <c r="AB110" s="223"/>
      <c r="AC110" s="223"/>
      <c r="AD110" s="223"/>
      <c r="AE110" s="227">
        <v>1</v>
      </c>
      <c r="AF110" s="223"/>
      <c r="AG110" s="269" t="str">
        <f>TRIM('APH Kategorichef'!S110)</f>
        <v/>
      </c>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72" t="s">
        <v>189</v>
      </c>
      <c r="BD110" s="272" t="str">
        <f>IF('1. Artikeldata Grund'!F110="Välj…","",LEFT('1. Artikeldata Grund'!F110,1))</f>
        <v xml:space="preserve"> </v>
      </c>
      <c r="BE110" s="223"/>
      <c r="BF110" s="223"/>
      <c r="BG110" s="223"/>
      <c r="BH110" s="223"/>
      <c r="BI110" s="223"/>
      <c r="BJ110" s="223"/>
      <c r="BK110" s="223"/>
      <c r="BL110" s="269" t="str">
        <f>TRIM(IF('APH Kategorichef'!R110="WEB","",'2. Artikeldata Utökad'!Q110))</f>
        <v/>
      </c>
      <c r="BM110" s="269" t="str">
        <f>TRIM(IF('APH Kategorichef'!R110="WEB","",'2. Artikeldata Utökad'!R110))</f>
        <v/>
      </c>
      <c r="BN110" s="269" t="str">
        <f>TRIM(IF('APH Kategorichef'!R110="WEB","",'2. Artikeldata Utökad'!S110))</f>
        <v/>
      </c>
      <c r="BO110" s="269" t="str">
        <f>IF('2. Artikeldata Utökad'!F110="","",'2. Artikeldata Utökad'!F110)</f>
        <v xml:space="preserve">  Välj…</v>
      </c>
      <c r="BP110" s="269" t="str">
        <f>TRIM(IF('2. Artikeldata Utökad'!E110="","",'2. Artikeldata Utökad'!E110))</f>
        <v/>
      </c>
      <c r="BQ110" s="269" t="str">
        <f>TRIM(IF('APH Kategorichef'!R110="WEB","",'2. Artikeldata Utökad'!T110))</f>
        <v/>
      </c>
      <c r="BR110" s="227">
        <v>1</v>
      </c>
      <c r="BS110" s="269" t="str">
        <f>TRIM(IF('APH Kategorichef'!R110="WEB","",'2. Artikeldata Utökad'!U110))</f>
        <v/>
      </c>
      <c r="BT110" s="223"/>
      <c r="BU110" s="223"/>
      <c r="BV110" s="269" t="str">
        <f>TRIM(IF('APH Kategorichef'!L110&lt;&gt;200,'APH Kategorichef'!D110,'2. Artikeldata Utökad'!J110))</f>
        <v/>
      </c>
      <c r="BW110" s="269" t="str">
        <f>TRIM('2. Artikeldata Utökad'!D110)</f>
        <v/>
      </c>
      <c r="BX110" s="415" t="str">
        <f>LEFT('2. Artikeldata Utökad'!I110,1)</f>
        <v xml:space="preserve"> </v>
      </c>
      <c r="BY110" s="415" t="str">
        <f>TRIM(LEFT('2. Artikeldata Utökad'!K110,2))</f>
        <v/>
      </c>
      <c r="BZ110" s="227" t="s">
        <v>189</v>
      </c>
      <c r="CA110" s="223"/>
      <c r="CB110" s="223"/>
      <c r="CC110" s="223"/>
      <c r="CD110" s="223"/>
      <c r="CE110" s="223"/>
    </row>
    <row r="111" spans="1:83" x14ac:dyDescent="0.25">
      <c r="A111" s="228">
        <v>107</v>
      </c>
      <c r="B111" s="228" t="str">
        <f>'APH Kategorichef'!H111</f>
        <v>Välj…</v>
      </c>
      <c r="C111" s="228" t="str">
        <f>'APH Kategorichef'!J111</f>
        <v>Välj…</v>
      </c>
      <c r="D111" s="227">
        <v>1</v>
      </c>
      <c r="E111" s="269" t="str">
        <f>TRIM('APH Kategorichef'!D111)</f>
        <v/>
      </c>
      <c r="F111" s="226" t="str">
        <f>TRIM('1. Artikeldata Grund'!E111)</f>
        <v/>
      </c>
      <c r="G111" s="276" t="s">
        <v>182</v>
      </c>
      <c r="H111" s="223"/>
      <c r="I111" s="223"/>
      <c r="J111" s="223"/>
      <c r="K111" s="223"/>
      <c r="L111" s="223"/>
      <c r="M111" s="2" cm="1">
        <f t="array" ref="M111">IF('APH Kategorichef'!R111&lt;&gt;"WEB",1,_xlfn.IFS('APH Kategorichef'!J111=Tabeller!$AH$4,'APH Kategorichef'!P111,'APH Kategorichef'!J111=Tabeller!$AH$5,106628))</f>
        <v>1</v>
      </c>
      <c r="N111" s="434" t="str" cm="1">
        <f t="array" ref="N111">TRIM(IFERROR(IF('APH Kategorichef'!L111=200,'2. Artikeldata Utökad'!J111,(_xlfn.IFS('APH Kategorichef'!J111=Tabeller!$AH$4,'4. Inköpsdata'!D111,AND('APH Kategorichef'!J111=Tabeller!$AH$5,'APH Kategorichef'!L111&lt;&gt;200),'APH Kategorichef'!D111,'APH Kategorichef'!L111=200,'2. Artikeldata Utökad'!J111))),""))</f>
        <v/>
      </c>
      <c r="O111" s="270" t="str">
        <f>'APH Kategorichef'!E111</f>
        <v/>
      </c>
      <c r="P111" s="269" t="str">
        <f>TRIM('APH Kategorichef'!Q111)</f>
        <v/>
      </c>
      <c r="Q111" s="223"/>
      <c r="R111" s="271" t="str" cm="1">
        <f t="array" ref="R111">IFERROR(_xlfn.IFS('4. Inköpsdata'!M111=25%,41,'4. Inköpsdata'!M111=12%,42,'4. Inköpsdata'!M111=6%,43,'4. Inköpsdata'!M111="Momsfritt",38),"")</f>
        <v/>
      </c>
      <c r="S111" s="227" t="str">
        <f>'APH Kategorichef'!R111</f>
        <v xml:space="preserve">  Välj…</v>
      </c>
      <c r="T111" s="380" t="str">
        <f>'APH Kategorichef'!E111</f>
        <v/>
      </c>
      <c r="U111" s="227"/>
      <c r="V111" s="223"/>
      <c r="W111" s="223"/>
      <c r="X111" s="223"/>
      <c r="Y111" s="223"/>
      <c r="Z111" s="227" t="str">
        <f>TRIM(IF('2. Artikeldata Utökad'!G111="","",_xlfn.CONCAT('2. Artikeldata Utökad'!G111," ","dagar")))</f>
        <v/>
      </c>
      <c r="AA111" s="227" t="str">
        <f>TRIM(IF('2. Artikeldata Utökad'!H111="","",_xlfn.CONCAT('2. Artikeldata Utökad'!H111," ","dagar")))</f>
        <v/>
      </c>
      <c r="AB111" s="223"/>
      <c r="AC111" s="223"/>
      <c r="AD111" s="223"/>
      <c r="AE111" s="227">
        <v>1</v>
      </c>
      <c r="AF111" s="223"/>
      <c r="AG111" s="269" t="str">
        <f>TRIM('APH Kategorichef'!S111)</f>
        <v/>
      </c>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72" t="s">
        <v>189</v>
      </c>
      <c r="BD111" s="272" t="str">
        <f>IF('1. Artikeldata Grund'!F111="Välj…","",LEFT('1. Artikeldata Grund'!F111,1))</f>
        <v xml:space="preserve"> </v>
      </c>
      <c r="BE111" s="223"/>
      <c r="BF111" s="223"/>
      <c r="BG111" s="223"/>
      <c r="BH111" s="223"/>
      <c r="BI111" s="223"/>
      <c r="BJ111" s="223"/>
      <c r="BK111" s="223"/>
      <c r="BL111" s="269" t="str">
        <f>TRIM(IF('APH Kategorichef'!R111="WEB","",'2. Artikeldata Utökad'!Q111))</f>
        <v/>
      </c>
      <c r="BM111" s="269" t="str">
        <f>TRIM(IF('APH Kategorichef'!R111="WEB","",'2. Artikeldata Utökad'!R111))</f>
        <v/>
      </c>
      <c r="BN111" s="269" t="str">
        <f>TRIM(IF('APH Kategorichef'!R111="WEB","",'2. Artikeldata Utökad'!S111))</f>
        <v/>
      </c>
      <c r="BO111" s="269" t="str">
        <f>IF('2. Artikeldata Utökad'!F111="","",'2. Artikeldata Utökad'!F111)</f>
        <v xml:space="preserve">  Välj…</v>
      </c>
      <c r="BP111" s="269" t="str">
        <f>TRIM(IF('2. Artikeldata Utökad'!E111="","",'2. Artikeldata Utökad'!E111))</f>
        <v/>
      </c>
      <c r="BQ111" s="269" t="str">
        <f>TRIM(IF('APH Kategorichef'!R111="WEB","",'2. Artikeldata Utökad'!T111))</f>
        <v/>
      </c>
      <c r="BR111" s="227">
        <v>1</v>
      </c>
      <c r="BS111" s="269" t="str">
        <f>TRIM(IF('APH Kategorichef'!R111="WEB","",'2. Artikeldata Utökad'!U111))</f>
        <v/>
      </c>
      <c r="BT111" s="223"/>
      <c r="BU111" s="223"/>
      <c r="BV111" s="269" t="str">
        <f>TRIM(IF('APH Kategorichef'!L111&lt;&gt;200,'APH Kategorichef'!D111,'2. Artikeldata Utökad'!J111))</f>
        <v/>
      </c>
      <c r="BW111" s="269" t="str">
        <f>TRIM('2. Artikeldata Utökad'!D111)</f>
        <v/>
      </c>
      <c r="BX111" s="415" t="str">
        <f>LEFT('2. Artikeldata Utökad'!I111,1)</f>
        <v xml:space="preserve"> </v>
      </c>
      <c r="BY111" s="415" t="str">
        <f>TRIM(LEFT('2. Artikeldata Utökad'!K111,2))</f>
        <v/>
      </c>
      <c r="BZ111" s="227" t="s">
        <v>189</v>
      </c>
      <c r="CA111" s="223"/>
      <c r="CB111" s="223"/>
      <c r="CC111" s="223"/>
      <c r="CD111" s="223"/>
      <c r="CE111" s="223"/>
    </row>
    <row r="112" spans="1:83" x14ac:dyDescent="0.25">
      <c r="A112" s="228">
        <v>108</v>
      </c>
      <c r="B112" s="228" t="str">
        <f>'APH Kategorichef'!H112</f>
        <v>Välj…</v>
      </c>
      <c r="C112" s="228" t="str">
        <f>'APH Kategorichef'!J112</f>
        <v>Välj…</v>
      </c>
      <c r="D112" s="227">
        <v>1</v>
      </c>
      <c r="E112" s="269" t="str">
        <f>TRIM('APH Kategorichef'!D112)</f>
        <v/>
      </c>
      <c r="F112" s="226" t="str">
        <f>TRIM('1. Artikeldata Grund'!E112)</f>
        <v/>
      </c>
      <c r="G112" s="276" t="s">
        <v>182</v>
      </c>
      <c r="H112" s="223"/>
      <c r="I112" s="223"/>
      <c r="J112" s="223"/>
      <c r="K112" s="223"/>
      <c r="L112" s="223"/>
      <c r="M112" s="2" cm="1">
        <f t="array" ref="M112">IF('APH Kategorichef'!R112&lt;&gt;"WEB",1,_xlfn.IFS('APH Kategorichef'!J112=Tabeller!$AH$4,'APH Kategorichef'!P112,'APH Kategorichef'!J112=Tabeller!$AH$5,106628))</f>
        <v>1</v>
      </c>
      <c r="N112" s="434" t="str" cm="1">
        <f t="array" ref="N112">TRIM(IFERROR(IF('APH Kategorichef'!L112=200,'2. Artikeldata Utökad'!J112,(_xlfn.IFS('APH Kategorichef'!J112=Tabeller!$AH$4,'4. Inköpsdata'!D112,AND('APH Kategorichef'!J112=Tabeller!$AH$5,'APH Kategorichef'!L112&lt;&gt;200),'APH Kategorichef'!D112,'APH Kategorichef'!L112=200,'2. Artikeldata Utökad'!J112))),""))</f>
        <v/>
      </c>
      <c r="O112" s="270" t="str">
        <f>'APH Kategorichef'!E112</f>
        <v/>
      </c>
      <c r="P112" s="269" t="str">
        <f>TRIM('APH Kategorichef'!Q112)</f>
        <v/>
      </c>
      <c r="Q112" s="223"/>
      <c r="R112" s="271" t="str" cm="1">
        <f t="array" ref="R112">IFERROR(_xlfn.IFS('4. Inköpsdata'!M112=25%,41,'4. Inköpsdata'!M112=12%,42,'4. Inköpsdata'!M112=6%,43,'4. Inköpsdata'!M112="Momsfritt",38),"")</f>
        <v/>
      </c>
      <c r="S112" s="227" t="str">
        <f>'APH Kategorichef'!R112</f>
        <v xml:space="preserve">  Välj…</v>
      </c>
      <c r="T112" s="380" t="str">
        <f>'APH Kategorichef'!E112</f>
        <v/>
      </c>
      <c r="U112" s="227"/>
      <c r="V112" s="223"/>
      <c r="W112" s="223"/>
      <c r="X112" s="223"/>
      <c r="Y112" s="223"/>
      <c r="Z112" s="227" t="str">
        <f>TRIM(IF('2. Artikeldata Utökad'!G112="","",_xlfn.CONCAT('2. Artikeldata Utökad'!G112," ","dagar")))</f>
        <v/>
      </c>
      <c r="AA112" s="227" t="str">
        <f>TRIM(IF('2. Artikeldata Utökad'!H112="","",_xlfn.CONCAT('2. Artikeldata Utökad'!H112," ","dagar")))</f>
        <v/>
      </c>
      <c r="AB112" s="223"/>
      <c r="AC112" s="223"/>
      <c r="AD112" s="223"/>
      <c r="AE112" s="227">
        <v>1</v>
      </c>
      <c r="AF112" s="223"/>
      <c r="AG112" s="269" t="str">
        <f>TRIM('APH Kategorichef'!S112)</f>
        <v/>
      </c>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72" t="s">
        <v>189</v>
      </c>
      <c r="BD112" s="272" t="str">
        <f>IF('1. Artikeldata Grund'!F112="Välj…","",LEFT('1. Artikeldata Grund'!F112,1))</f>
        <v xml:space="preserve"> </v>
      </c>
      <c r="BE112" s="223"/>
      <c r="BF112" s="223"/>
      <c r="BG112" s="223"/>
      <c r="BH112" s="223"/>
      <c r="BI112" s="223"/>
      <c r="BJ112" s="223"/>
      <c r="BK112" s="223"/>
      <c r="BL112" s="269" t="str">
        <f>TRIM(IF('APH Kategorichef'!R112="WEB","",'2. Artikeldata Utökad'!Q112))</f>
        <v/>
      </c>
      <c r="BM112" s="269" t="str">
        <f>TRIM(IF('APH Kategorichef'!R112="WEB","",'2. Artikeldata Utökad'!R112))</f>
        <v/>
      </c>
      <c r="BN112" s="269" t="str">
        <f>TRIM(IF('APH Kategorichef'!R112="WEB","",'2. Artikeldata Utökad'!S112))</f>
        <v/>
      </c>
      <c r="BO112" s="269" t="str">
        <f>IF('2. Artikeldata Utökad'!F112="","",'2. Artikeldata Utökad'!F112)</f>
        <v xml:space="preserve">  Välj…</v>
      </c>
      <c r="BP112" s="269" t="str">
        <f>TRIM(IF('2. Artikeldata Utökad'!E112="","",'2. Artikeldata Utökad'!E112))</f>
        <v/>
      </c>
      <c r="BQ112" s="269" t="str">
        <f>TRIM(IF('APH Kategorichef'!R112="WEB","",'2. Artikeldata Utökad'!T112))</f>
        <v/>
      </c>
      <c r="BR112" s="227">
        <v>1</v>
      </c>
      <c r="BS112" s="269" t="str">
        <f>TRIM(IF('APH Kategorichef'!R112="WEB","",'2. Artikeldata Utökad'!U112))</f>
        <v/>
      </c>
      <c r="BT112" s="223"/>
      <c r="BU112" s="223"/>
      <c r="BV112" s="269" t="str">
        <f>TRIM(IF('APH Kategorichef'!L112&lt;&gt;200,'APH Kategorichef'!D112,'2. Artikeldata Utökad'!J112))</f>
        <v/>
      </c>
      <c r="BW112" s="269" t="str">
        <f>TRIM('2. Artikeldata Utökad'!D112)</f>
        <v/>
      </c>
      <c r="BX112" s="415" t="str">
        <f>LEFT('2. Artikeldata Utökad'!I112,1)</f>
        <v xml:space="preserve"> </v>
      </c>
      <c r="BY112" s="415" t="str">
        <f>TRIM(LEFT('2. Artikeldata Utökad'!K112,2))</f>
        <v/>
      </c>
      <c r="BZ112" s="227" t="s">
        <v>189</v>
      </c>
      <c r="CA112" s="223"/>
      <c r="CB112" s="223"/>
      <c r="CC112" s="223"/>
      <c r="CD112" s="223"/>
      <c r="CE112" s="223"/>
    </row>
    <row r="113" spans="1:83" x14ac:dyDescent="0.25">
      <c r="A113" s="228">
        <v>109</v>
      </c>
      <c r="B113" s="228" t="str">
        <f>'APH Kategorichef'!H113</f>
        <v>Välj…</v>
      </c>
      <c r="C113" s="228" t="str">
        <f>'APH Kategorichef'!J113</f>
        <v>Välj…</v>
      </c>
      <c r="D113" s="227">
        <v>1</v>
      </c>
      <c r="E113" s="269" t="str">
        <f>TRIM('APH Kategorichef'!D113)</f>
        <v/>
      </c>
      <c r="F113" s="226" t="str">
        <f>TRIM('1. Artikeldata Grund'!E113)</f>
        <v/>
      </c>
      <c r="G113" s="276" t="s">
        <v>182</v>
      </c>
      <c r="H113" s="223"/>
      <c r="I113" s="223"/>
      <c r="J113" s="223"/>
      <c r="K113" s="223"/>
      <c r="L113" s="223"/>
      <c r="M113" s="2" cm="1">
        <f t="array" ref="M113">IF('APH Kategorichef'!R113&lt;&gt;"WEB",1,_xlfn.IFS('APH Kategorichef'!J113=Tabeller!$AH$4,'APH Kategorichef'!P113,'APH Kategorichef'!J113=Tabeller!$AH$5,106628))</f>
        <v>1</v>
      </c>
      <c r="N113" s="434" t="str" cm="1">
        <f t="array" ref="N113">TRIM(IFERROR(IF('APH Kategorichef'!L113=200,'2. Artikeldata Utökad'!J113,(_xlfn.IFS('APH Kategorichef'!J113=Tabeller!$AH$4,'4. Inköpsdata'!D113,AND('APH Kategorichef'!J113=Tabeller!$AH$5,'APH Kategorichef'!L113&lt;&gt;200),'APH Kategorichef'!D113,'APH Kategorichef'!L113=200,'2. Artikeldata Utökad'!J113))),""))</f>
        <v/>
      </c>
      <c r="O113" s="270" t="str">
        <f>'APH Kategorichef'!E113</f>
        <v/>
      </c>
      <c r="P113" s="269" t="str">
        <f>TRIM('APH Kategorichef'!Q113)</f>
        <v/>
      </c>
      <c r="Q113" s="223"/>
      <c r="R113" s="271" t="str" cm="1">
        <f t="array" ref="R113">IFERROR(_xlfn.IFS('4. Inköpsdata'!M113=25%,41,'4. Inköpsdata'!M113=12%,42,'4. Inköpsdata'!M113=6%,43,'4. Inköpsdata'!M113="Momsfritt",38),"")</f>
        <v/>
      </c>
      <c r="S113" s="227" t="str">
        <f>'APH Kategorichef'!R113</f>
        <v xml:space="preserve">  Välj…</v>
      </c>
      <c r="T113" s="380" t="str">
        <f>'APH Kategorichef'!E113</f>
        <v/>
      </c>
      <c r="U113" s="227"/>
      <c r="V113" s="223"/>
      <c r="W113" s="223"/>
      <c r="X113" s="223"/>
      <c r="Y113" s="223"/>
      <c r="Z113" s="227" t="str">
        <f>TRIM(IF('2. Artikeldata Utökad'!G113="","",_xlfn.CONCAT('2. Artikeldata Utökad'!G113," ","dagar")))</f>
        <v/>
      </c>
      <c r="AA113" s="227" t="str">
        <f>TRIM(IF('2. Artikeldata Utökad'!H113="","",_xlfn.CONCAT('2. Artikeldata Utökad'!H113," ","dagar")))</f>
        <v/>
      </c>
      <c r="AB113" s="223"/>
      <c r="AC113" s="223"/>
      <c r="AD113" s="223"/>
      <c r="AE113" s="227">
        <v>1</v>
      </c>
      <c r="AF113" s="223"/>
      <c r="AG113" s="269" t="str">
        <f>TRIM('APH Kategorichef'!S113)</f>
        <v/>
      </c>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72" t="s">
        <v>189</v>
      </c>
      <c r="BD113" s="272" t="str">
        <f>IF('1. Artikeldata Grund'!F113="Välj…","",LEFT('1. Artikeldata Grund'!F113,1))</f>
        <v xml:space="preserve"> </v>
      </c>
      <c r="BE113" s="223"/>
      <c r="BF113" s="223"/>
      <c r="BG113" s="223"/>
      <c r="BH113" s="223"/>
      <c r="BI113" s="223"/>
      <c r="BJ113" s="223"/>
      <c r="BK113" s="223"/>
      <c r="BL113" s="269" t="str">
        <f>TRIM(IF('APH Kategorichef'!R113="WEB","",'2. Artikeldata Utökad'!Q113))</f>
        <v/>
      </c>
      <c r="BM113" s="269" t="str">
        <f>TRIM(IF('APH Kategorichef'!R113="WEB","",'2. Artikeldata Utökad'!R113))</f>
        <v/>
      </c>
      <c r="BN113" s="269" t="str">
        <f>TRIM(IF('APH Kategorichef'!R113="WEB","",'2. Artikeldata Utökad'!S113))</f>
        <v/>
      </c>
      <c r="BO113" s="269" t="str">
        <f>IF('2. Artikeldata Utökad'!F113="","",'2. Artikeldata Utökad'!F113)</f>
        <v xml:space="preserve">  Välj…</v>
      </c>
      <c r="BP113" s="269" t="str">
        <f>TRIM(IF('2. Artikeldata Utökad'!E113="","",'2. Artikeldata Utökad'!E113))</f>
        <v/>
      </c>
      <c r="BQ113" s="269" t="str">
        <f>TRIM(IF('APH Kategorichef'!R113="WEB","",'2. Artikeldata Utökad'!T113))</f>
        <v/>
      </c>
      <c r="BR113" s="227">
        <v>1</v>
      </c>
      <c r="BS113" s="269" t="str">
        <f>TRIM(IF('APH Kategorichef'!R113="WEB","",'2. Artikeldata Utökad'!U113))</f>
        <v/>
      </c>
      <c r="BT113" s="223"/>
      <c r="BU113" s="223"/>
      <c r="BV113" s="269" t="str">
        <f>TRIM(IF('APH Kategorichef'!L113&lt;&gt;200,'APH Kategorichef'!D113,'2. Artikeldata Utökad'!J113))</f>
        <v/>
      </c>
      <c r="BW113" s="269" t="str">
        <f>TRIM('2. Artikeldata Utökad'!D113)</f>
        <v/>
      </c>
      <c r="BX113" s="415" t="str">
        <f>LEFT('2. Artikeldata Utökad'!I113,1)</f>
        <v xml:space="preserve"> </v>
      </c>
      <c r="BY113" s="415" t="str">
        <f>TRIM(LEFT('2. Artikeldata Utökad'!K113,2))</f>
        <v/>
      </c>
      <c r="BZ113" s="227" t="s">
        <v>189</v>
      </c>
      <c r="CA113" s="223"/>
      <c r="CB113" s="223"/>
      <c r="CC113" s="223"/>
      <c r="CD113" s="223"/>
      <c r="CE113" s="223"/>
    </row>
    <row r="114" spans="1:83" x14ac:dyDescent="0.25">
      <c r="A114" s="225">
        <v>110</v>
      </c>
      <c r="B114" s="228" t="str">
        <f>'APH Kategorichef'!H114</f>
        <v>Välj…</v>
      </c>
      <c r="C114" s="228" t="str">
        <f>'APH Kategorichef'!J114</f>
        <v>Välj…</v>
      </c>
      <c r="D114" s="227">
        <v>1</v>
      </c>
      <c r="E114" s="269" t="str">
        <f>TRIM('APH Kategorichef'!D114)</f>
        <v/>
      </c>
      <c r="F114" s="226" t="str">
        <f>TRIM('1. Artikeldata Grund'!E114)</f>
        <v/>
      </c>
      <c r="G114" s="276" t="s">
        <v>182</v>
      </c>
      <c r="H114" s="223"/>
      <c r="I114" s="223"/>
      <c r="J114" s="223"/>
      <c r="K114" s="223"/>
      <c r="L114" s="223"/>
      <c r="M114" s="2" cm="1">
        <f t="array" ref="M114">IF('APH Kategorichef'!R114&lt;&gt;"WEB",1,_xlfn.IFS('APH Kategorichef'!J114=Tabeller!$AH$4,'APH Kategorichef'!P114,'APH Kategorichef'!J114=Tabeller!$AH$5,106628))</f>
        <v>1</v>
      </c>
      <c r="N114" s="434" t="str" cm="1">
        <f t="array" ref="N114">TRIM(IFERROR(IF('APH Kategorichef'!L114=200,'2. Artikeldata Utökad'!J114,(_xlfn.IFS('APH Kategorichef'!J114=Tabeller!$AH$4,'4. Inköpsdata'!D114,AND('APH Kategorichef'!J114=Tabeller!$AH$5,'APH Kategorichef'!L114&lt;&gt;200),'APH Kategorichef'!D114,'APH Kategorichef'!L114=200,'2. Artikeldata Utökad'!J114))),""))</f>
        <v/>
      </c>
      <c r="O114" s="270" t="str">
        <f>'APH Kategorichef'!E114</f>
        <v/>
      </c>
      <c r="P114" s="269" t="str">
        <f>TRIM('APH Kategorichef'!Q114)</f>
        <v/>
      </c>
      <c r="Q114" s="223"/>
      <c r="R114" s="271" t="str" cm="1">
        <f t="array" ref="R114">IFERROR(_xlfn.IFS('4. Inköpsdata'!M114=25%,41,'4. Inköpsdata'!M114=12%,42,'4. Inköpsdata'!M114=6%,43,'4. Inköpsdata'!M114="Momsfritt",38),"")</f>
        <v/>
      </c>
      <c r="S114" s="227" t="str">
        <f>'APH Kategorichef'!R114</f>
        <v xml:space="preserve">  Välj…</v>
      </c>
      <c r="T114" s="380" t="str">
        <f>'APH Kategorichef'!E114</f>
        <v/>
      </c>
      <c r="U114" s="227"/>
      <c r="V114" s="223"/>
      <c r="W114" s="223"/>
      <c r="X114" s="223"/>
      <c r="Y114" s="223"/>
      <c r="Z114" s="227" t="str">
        <f>TRIM(IF('2. Artikeldata Utökad'!G114="","",_xlfn.CONCAT('2. Artikeldata Utökad'!G114," ","dagar")))</f>
        <v/>
      </c>
      <c r="AA114" s="227" t="str">
        <f>TRIM(IF('2. Artikeldata Utökad'!H114="","",_xlfn.CONCAT('2. Artikeldata Utökad'!H114," ","dagar")))</f>
        <v/>
      </c>
      <c r="AB114" s="223"/>
      <c r="AC114" s="223"/>
      <c r="AD114" s="223"/>
      <c r="AE114" s="227">
        <v>1</v>
      </c>
      <c r="AF114" s="223"/>
      <c r="AG114" s="269" t="str">
        <f>TRIM('APH Kategorichef'!S114)</f>
        <v/>
      </c>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72" t="s">
        <v>189</v>
      </c>
      <c r="BD114" s="272" t="str">
        <f>IF('1. Artikeldata Grund'!F114="Välj…","",LEFT('1. Artikeldata Grund'!F114,1))</f>
        <v xml:space="preserve"> </v>
      </c>
      <c r="BE114" s="223"/>
      <c r="BF114" s="223"/>
      <c r="BG114" s="223"/>
      <c r="BH114" s="223"/>
      <c r="BI114" s="223"/>
      <c r="BJ114" s="223"/>
      <c r="BK114" s="223"/>
      <c r="BL114" s="269" t="str">
        <f>TRIM(IF('APH Kategorichef'!R114="WEB","",'2. Artikeldata Utökad'!Q114))</f>
        <v/>
      </c>
      <c r="BM114" s="269" t="str">
        <f>TRIM(IF('APH Kategorichef'!R114="WEB","",'2. Artikeldata Utökad'!R114))</f>
        <v/>
      </c>
      <c r="BN114" s="269" t="str">
        <f>TRIM(IF('APH Kategorichef'!R114="WEB","",'2. Artikeldata Utökad'!S114))</f>
        <v/>
      </c>
      <c r="BO114" s="269" t="str">
        <f>IF('2. Artikeldata Utökad'!F114="","",'2. Artikeldata Utökad'!F114)</f>
        <v xml:space="preserve">  Välj…</v>
      </c>
      <c r="BP114" s="269" t="str">
        <f>TRIM(IF('2. Artikeldata Utökad'!E114="","",'2. Artikeldata Utökad'!E114))</f>
        <v/>
      </c>
      <c r="BQ114" s="269" t="str">
        <f>TRIM(IF('APH Kategorichef'!R114="WEB","",'2. Artikeldata Utökad'!T114))</f>
        <v/>
      </c>
      <c r="BR114" s="227">
        <v>1</v>
      </c>
      <c r="BS114" s="269" t="str">
        <f>TRIM(IF('APH Kategorichef'!R114="WEB","",'2. Artikeldata Utökad'!U114))</f>
        <v/>
      </c>
      <c r="BT114" s="223"/>
      <c r="BU114" s="223"/>
      <c r="BV114" s="269" t="str">
        <f>TRIM(IF('APH Kategorichef'!L114&lt;&gt;200,'APH Kategorichef'!D114,'2. Artikeldata Utökad'!J114))</f>
        <v/>
      </c>
      <c r="BW114" s="269" t="str">
        <f>TRIM('2. Artikeldata Utökad'!D114)</f>
        <v/>
      </c>
      <c r="BX114" s="415" t="str">
        <f>LEFT('2. Artikeldata Utökad'!I114,1)</f>
        <v xml:space="preserve"> </v>
      </c>
      <c r="BY114" s="415" t="str">
        <f>TRIM(LEFT('2. Artikeldata Utökad'!K114,2))</f>
        <v/>
      </c>
      <c r="BZ114" s="227" t="s">
        <v>189</v>
      </c>
      <c r="CA114" s="223"/>
      <c r="CB114" s="223"/>
      <c r="CC114" s="223"/>
      <c r="CD114" s="223"/>
      <c r="CE114" s="223"/>
    </row>
    <row r="115" spans="1:83" x14ac:dyDescent="0.25">
      <c r="A115" s="228">
        <v>111</v>
      </c>
      <c r="B115" s="228" t="str">
        <f>'APH Kategorichef'!H115</f>
        <v>Välj…</v>
      </c>
      <c r="C115" s="228" t="str">
        <f>'APH Kategorichef'!J115</f>
        <v>Välj…</v>
      </c>
      <c r="D115" s="227">
        <v>1</v>
      </c>
      <c r="E115" s="269" t="str">
        <f>TRIM('APH Kategorichef'!D115)</f>
        <v/>
      </c>
      <c r="F115" s="226" t="str">
        <f>TRIM('1. Artikeldata Grund'!E115)</f>
        <v/>
      </c>
      <c r="G115" s="276" t="s">
        <v>182</v>
      </c>
      <c r="H115" s="223"/>
      <c r="I115" s="223"/>
      <c r="J115" s="223"/>
      <c r="K115" s="223"/>
      <c r="L115" s="223"/>
      <c r="M115" s="2" cm="1">
        <f t="array" ref="M115">IF('APH Kategorichef'!R115&lt;&gt;"WEB",1,_xlfn.IFS('APH Kategorichef'!J115=Tabeller!$AH$4,'APH Kategorichef'!P115,'APH Kategorichef'!J115=Tabeller!$AH$5,106628))</f>
        <v>1</v>
      </c>
      <c r="N115" s="434" t="str" cm="1">
        <f t="array" ref="N115">TRIM(IFERROR(IF('APH Kategorichef'!L115=200,'2. Artikeldata Utökad'!J115,(_xlfn.IFS('APH Kategorichef'!J115=Tabeller!$AH$4,'4. Inköpsdata'!D115,AND('APH Kategorichef'!J115=Tabeller!$AH$5,'APH Kategorichef'!L115&lt;&gt;200),'APH Kategorichef'!D115,'APH Kategorichef'!L115=200,'2. Artikeldata Utökad'!J115))),""))</f>
        <v/>
      </c>
      <c r="O115" s="270" t="str">
        <f>'APH Kategorichef'!E115</f>
        <v/>
      </c>
      <c r="P115" s="269" t="str">
        <f>TRIM('APH Kategorichef'!Q115)</f>
        <v/>
      </c>
      <c r="Q115" s="223"/>
      <c r="R115" s="271" t="str" cm="1">
        <f t="array" ref="R115">IFERROR(_xlfn.IFS('4. Inköpsdata'!M115=25%,41,'4. Inköpsdata'!M115=12%,42,'4. Inköpsdata'!M115=6%,43,'4. Inköpsdata'!M115="Momsfritt",38),"")</f>
        <v/>
      </c>
      <c r="S115" s="227" t="str">
        <f>'APH Kategorichef'!R115</f>
        <v xml:space="preserve">  Välj…</v>
      </c>
      <c r="T115" s="380" t="str">
        <f>'APH Kategorichef'!E115</f>
        <v/>
      </c>
      <c r="U115" s="227"/>
      <c r="V115" s="223"/>
      <c r="W115" s="223"/>
      <c r="X115" s="223"/>
      <c r="Y115" s="223"/>
      <c r="Z115" s="227" t="str">
        <f>TRIM(IF('2. Artikeldata Utökad'!G115="","",_xlfn.CONCAT('2. Artikeldata Utökad'!G115," ","dagar")))</f>
        <v/>
      </c>
      <c r="AA115" s="227" t="str">
        <f>TRIM(IF('2. Artikeldata Utökad'!H115="","",_xlfn.CONCAT('2. Artikeldata Utökad'!H115," ","dagar")))</f>
        <v/>
      </c>
      <c r="AB115" s="223"/>
      <c r="AC115" s="223"/>
      <c r="AD115" s="223"/>
      <c r="AE115" s="227">
        <v>1</v>
      </c>
      <c r="AF115" s="223"/>
      <c r="AG115" s="269" t="str">
        <f>TRIM('APH Kategorichef'!S115)</f>
        <v/>
      </c>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72" t="s">
        <v>189</v>
      </c>
      <c r="BD115" s="272" t="str">
        <f>IF('1. Artikeldata Grund'!F115="Välj…","",LEFT('1. Artikeldata Grund'!F115,1))</f>
        <v xml:space="preserve"> </v>
      </c>
      <c r="BE115" s="223"/>
      <c r="BF115" s="223"/>
      <c r="BG115" s="223"/>
      <c r="BH115" s="223"/>
      <c r="BI115" s="223"/>
      <c r="BJ115" s="223"/>
      <c r="BK115" s="223"/>
      <c r="BL115" s="269" t="str">
        <f>TRIM(IF('APH Kategorichef'!R115="WEB","",'2. Artikeldata Utökad'!Q115))</f>
        <v/>
      </c>
      <c r="BM115" s="269" t="str">
        <f>TRIM(IF('APH Kategorichef'!R115="WEB","",'2. Artikeldata Utökad'!R115))</f>
        <v/>
      </c>
      <c r="BN115" s="269" t="str">
        <f>TRIM(IF('APH Kategorichef'!R115="WEB","",'2. Artikeldata Utökad'!S115))</f>
        <v/>
      </c>
      <c r="BO115" s="269" t="str">
        <f>IF('2. Artikeldata Utökad'!F115="","",'2. Artikeldata Utökad'!F115)</f>
        <v xml:space="preserve">  Välj…</v>
      </c>
      <c r="BP115" s="269" t="str">
        <f>TRIM(IF('2. Artikeldata Utökad'!E115="","",'2. Artikeldata Utökad'!E115))</f>
        <v/>
      </c>
      <c r="BQ115" s="269" t="str">
        <f>TRIM(IF('APH Kategorichef'!R115="WEB","",'2. Artikeldata Utökad'!T115))</f>
        <v/>
      </c>
      <c r="BR115" s="227">
        <v>1</v>
      </c>
      <c r="BS115" s="269" t="str">
        <f>TRIM(IF('APH Kategorichef'!R115="WEB","",'2. Artikeldata Utökad'!U115))</f>
        <v/>
      </c>
      <c r="BT115" s="223"/>
      <c r="BU115" s="223"/>
      <c r="BV115" s="269" t="str">
        <f>TRIM(IF('APH Kategorichef'!L115&lt;&gt;200,'APH Kategorichef'!D115,'2. Artikeldata Utökad'!J115))</f>
        <v/>
      </c>
      <c r="BW115" s="269" t="str">
        <f>TRIM('2. Artikeldata Utökad'!D115)</f>
        <v/>
      </c>
      <c r="BX115" s="415" t="str">
        <f>LEFT('2. Artikeldata Utökad'!I115,1)</f>
        <v xml:space="preserve"> </v>
      </c>
      <c r="BY115" s="415" t="str">
        <f>TRIM(LEFT('2. Artikeldata Utökad'!K115,2))</f>
        <v/>
      </c>
      <c r="BZ115" s="227" t="s">
        <v>189</v>
      </c>
      <c r="CA115" s="223"/>
      <c r="CB115" s="223"/>
      <c r="CC115" s="223"/>
      <c r="CD115" s="223"/>
      <c r="CE115" s="223"/>
    </row>
    <row r="116" spans="1:83" x14ac:dyDescent="0.25">
      <c r="A116" s="228">
        <v>112</v>
      </c>
      <c r="B116" s="228" t="str">
        <f>'APH Kategorichef'!H116</f>
        <v>Välj…</v>
      </c>
      <c r="C116" s="228" t="str">
        <f>'APH Kategorichef'!J116</f>
        <v>Välj…</v>
      </c>
      <c r="D116" s="227">
        <v>1</v>
      </c>
      <c r="E116" s="269" t="str">
        <f>TRIM('APH Kategorichef'!D116)</f>
        <v/>
      </c>
      <c r="F116" s="226" t="str">
        <f>TRIM('1. Artikeldata Grund'!E116)</f>
        <v/>
      </c>
      <c r="G116" s="276" t="s">
        <v>182</v>
      </c>
      <c r="H116" s="223"/>
      <c r="I116" s="223"/>
      <c r="J116" s="223"/>
      <c r="K116" s="223"/>
      <c r="L116" s="223"/>
      <c r="M116" s="2" cm="1">
        <f t="array" ref="M116">IF('APH Kategorichef'!R116&lt;&gt;"WEB",1,_xlfn.IFS('APH Kategorichef'!J116=Tabeller!$AH$4,'APH Kategorichef'!P116,'APH Kategorichef'!J116=Tabeller!$AH$5,106628))</f>
        <v>1</v>
      </c>
      <c r="N116" s="434" t="str" cm="1">
        <f t="array" ref="N116">TRIM(IFERROR(IF('APH Kategorichef'!L116=200,'2. Artikeldata Utökad'!J116,(_xlfn.IFS('APH Kategorichef'!J116=Tabeller!$AH$4,'4. Inköpsdata'!D116,AND('APH Kategorichef'!J116=Tabeller!$AH$5,'APH Kategorichef'!L116&lt;&gt;200),'APH Kategorichef'!D116,'APH Kategorichef'!L116=200,'2. Artikeldata Utökad'!J116))),""))</f>
        <v/>
      </c>
      <c r="O116" s="270" t="str">
        <f>'APH Kategorichef'!E116</f>
        <v/>
      </c>
      <c r="P116" s="269" t="str">
        <f>TRIM('APH Kategorichef'!Q116)</f>
        <v/>
      </c>
      <c r="Q116" s="223"/>
      <c r="R116" s="271" t="str" cm="1">
        <f t="array" ref="R116">IFERROR(_xlfn.IFS('4. Inköpsdata'!M116=25%,41,'4. Inköpsdata'!M116=12%,42,'4. Inköpsdata'!M116=6%,43,'4. Inköpsdata'!M116="Momsfritt",38),"")</f>
        <v/>
      </c>
      <c r="S116" s="227" t="str">
        <f>'APH Kategorichef'!R116</f>
        <v xml:space="preserve">  Välj…</v>
      </c>
      <c r="T116" s="380" t="str">
        <f>'APH Kategorichef'!E116</f>
        <v/>
      </c>
      <c r="U116" s="227"/>
      <c r="V116" s="223"/>
      <c r="W116" s="223"/>
      <c r="X116" s="223"/>
      <c r="Y116" s="223"/>
      <c r="Z116" s="227" t="str">
        <f>TRIM(IF('2. Artikeldata Utökad'!G116="","",_xlfn.CONCAT('2. Artikeldata Utökad'!G116," ","dagar")))</f>
        <v/>
      </c>
      <c r="AA116" s="227" t="str">
        <f>TRIM(IF('2. Artikeldata Utökad'!H116="","",_xlfn.CONCAT('2. Artikeldata Utökad'!H116," ","dagar")))</f>
        <v/>
      </c>
      <c r="AB116" s="223"/>
      <c r="AC116" s="223"/>
      <c r="AD116" s="223"/>
      <c r="AE116" s="227">
        <v>1</v>
      </c>
      <c r="AF116" s="223"/>
      <c r="AG116" s="269" t="str">
        <f>TRIM('APH Kategorichef'!S116)</f>
        <v/>
      </c>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72" t="s">
        <v>189</v>
      </c>
      <c r="BD116" s="272" t="str">
        <f>IF('1. Artikeldata Grund'!F116="Välj…","",LEFT('1. Artikeldata Grund'!F116,1))</f>
        <v xml:space="preserve"> </v>
      </c>
      <c r="BE116" s="223"/>
      <c r="BF116" s="223"/>
      <c r="BG116" s="223"/>
      <c r="BH116" s="223"/>
      <c r="BI116" s="223"/>
      <c r="BJ116" s="223"/>
      <c r="BK116" s="223"/>
      <c r="BL116" s="269" t="str">
        <f>TRIM(IF('APH Kategorichef'!R116="WEB","",'2. Artikeldata Utökad'!Q116))</f>
        <v/>
      </c>
      <c r="BM116" s="269" t="str">
        <f>TRIM(IF('APH Kategorichef'!R116="WEB","",'2. Artikeldata Utökad'!R116))</f>
        <v/>
      </c>
      <c r="BN116" s="269" t="str">
        <f>TRIM(IF('APH Kategorichef'!R116="WEB","",'2. Artikeldata Utökad'!S116))</f>
        <v/>
      </c>
      <c r="BO116" s="269" t="str">
        <f>IF('2. Artikeldata Utökad'!F116="","",'2. Artikeldata Utökad'!F116)</f>
        <v xml:space="preserve">  Välj…</v>
      </c>
      <c r="BP116" s="269" t="str">
        <f>TRIM(IF('2. Artikeldata Utökad'!E116="","",'2. Artikeldata Utökad'!E116))</f>
        <v/>
      </c>
      <c r="BQ116" s="269" t="str">
        <f>TRIM(IF('APH Kategorichef'!R116="WEB","",'2. Artikeldata Utökad'!T116))</f>
        <v/>
      </c>
      <c r="BR116" s="227">
        <v>1</v>
      </c>
      <c r="BS116" s="269" t="str">
        <f>TRIM(IF('APH Kategorichef'!R116="WEB","",'2. Artikeldata Utökad'!U116))</f>
        <v/>
      </c>
      <c r="BT116" s="223"/>
      <c r="BU116" s="223"/>
      <c r="BV116" s="269" t="str">
        <f>TRIM(IF('APH Kategorichef'!L116&lt;&gt;200,'APH Kategorichef'!D116,'2. Artikeldata Utökad'!J116))</f>
        <v/>
      </c>
      <c r="BW116" s="269" t="str">
        <f>TRIM('2. Artikeldata Utökad'!D116)</f>
        <v/>
      </c>
      <c r="BX116" s="415" t="str">
        <f>LEFT('2. Artikeldata Utökad'!I116,1)</f>
        <v xml:space="preserve"> </v>
      </c>
      <c r="BY116" s="415" t="str">
        <f>TRIM(LEFT('2. Artikeldata Utökad'!K116,2))</f>
        <v/>
      </c>
      <c r="BZ116" s="227" t="s">
        <v>189</v>
      </c>
      <c r="CA116" s="223"/>
      <c r="CB116" s="223"/>
      <c r="CC116" s="223"/>
      <c r="CD116" s="223"/>
      <c r="CE116" s="223"/>
    </row>
    <row r="117" spans="1:83" x14ac:dyDescent="0.25">
      <c r="A117" s="228">
        <v>113</v>
      </c>
      <c r="B117" s="228" t="str">
        <f>'APH Kategorichef'!H117</f>
        <v>Välj…</v>
      </c>
      <c r="C117" s="228" t="str">
        <f>'APH Kategorichef'!J117</f>
        <v>Välj…</v>
      </c>
      <c r="D117" s="227">
        <v>1</v>
      </c>
      <c r="E117" s="269" t="str">
        <f>TRIM('APH Kategorichef'!D117)</f>
        <v/>
      </c>
      <c r="F117" s="226" t="str">
        <f>TRIM('1. Artikeldata Grund'!E117)</f>
        <v/>
      </c>
      <c r="G117" s="276" t="s">
        <v>182</v>
      </c>
      <c r="H117" s="223"/>
      <c r="I117" s="223"/>
      <c r="J117" s="223"/>
      <c r="K117" s="223"/>
      <c r="L117" s="223"/>
      <c r="M117" s="2" cm="1">
        <f t="array" ref="M117">IF('APH Kategorichef'!R117&lt;&gt;"WEB",1,_xlfn.IFS('APH Kategorichef'!J117=Tabeller!$AH$4,'APH Kategorichef'!P117,'APH Kategorichef'!J117=Tabeller!$AH$5,106628))</f>
        <v>1</v>
      </c>
      <c r="N117" s="434" t="str" cm="1">
        <f t="array" ref="N117">TRIM(IFERROR(IF('APH Kategorichef'!L117=200,'2. Artikeldata Utökad'!J117,(_xlfn.IFS('APH Kategorichef'!J117=Tabeller!$AH$4,'4. Inköpsdata'!D117,AND('APH Kategorichef'!J117=Tabeller!$AH$5,'APH Kategorichef'!L117&lt;&gt;200),'APH Kategorichef'!D117,'APH Kategorichef'!L117=200,'2. Artikeldata Utökad'!J117))),""))</f>
        <v/>
      </c>
      <c r="O117" s="270" t="str">
        <f>'APH Kategorichef'!E117</f>
        <v/>
      </c>
      <c r="P117" s="269" t="str">
        <f>TRIM('APH Kategorichef'!Q117)</f>
        <v/>
      </c>
      <c r="Q117" s="223"/>
      <c r="R117" s="271" t="str" cm="1">
        <f t="array" ref="R117">IFERROR(_xlfn.IFS('4. Inköpsdata'!M117=25%,41,'4. Inköpsdata'!M117=12%,42,'4. Inköpsdata'!M117=6%,43,'4. Inköpsdata'!M117="Momsfritt",38),"")</f>
        <v/>
      </c>
      <c r="S117" s="227" t="str">
        <f>'APH Kategorichef'!R117</f>
        <v xml:space="preserve">  Välj…</v>
      </c>
      <c r="T117" s="380" t="str">
        <f>'APH Kategorichef'!E117</f>
        <v/>
      </c>
      <c r="U117" s="227"/>
      <c r="V117" s="223"/>
      <c r="W117" s="223"/>
      <c r="X117" s="223"/>
      <c r="Y117" s="223"/>
      <c r="Z117" s="227" t="str">
        <f>TRIM(IF('2. Artikeldata Utökad'!G117="","",_xlfn.CONCAT('2. Artikeldata Utökad'!G117," ","dagar")))</f>
        <v/>
      </c>
      <c r="AA117" s="227" t="str">
        <f>TRIM(IF('2. Artikeldata Utökad'!H117="","",_xlfn.CONCAT('2. Artikeldata Utökad'!H117," ","dagar")))</f>
        <v/>
      </c>
      <c r="AB117" s="223"/>
      <c r="AC117" s="223"/>
      <c r="AD117" s="223"/>
      <c r="AE117" s="227">
        <v>1</v>
      </c>
      <c r="AF117" s="223"/>
      <c r="AG117" s="269" t="str">
        <f>TRIM('APH Kategorichef'!S117)</f>
        <v/>
      </c>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72" t="s">
        <v>189</v>
      </c>
      <c r="BD117" s="272" t="str">
        <f>IF('1. Artikeldata Grund'!F117="Välj…","",LEFT('1. Artikeldata Grund'!F117,1))</f>
        <v xml:space="preserve"> </v>
      </c>
      <c r="BE117" s="223"/>
      <c r="BF117" s="223"/>
      <c r="BG117" s="223"/>
      <c r="BH117" s="223"/>
      <c r="BI117" s="223"/>
      <c r="BJ117" s="223"/>
      <c r="BK117" s="223"/>
      <c r="BL117" s="269" t="str">
        <f>TRIM(IF('APH Kategorichef'!R117="WEB","",'2. Artikeldata Utökad'!Q117))</f>
        <v/>
      </c>
      <c r="BM117" s="269" t="str">
        <f>TRIM(IF('APH Kategorichef'!R117="WEB","",'2. Artikeldata Utökad'!R117))</f>
        <v/>
      </c>
      <c r="BN117" s="269" t="str">
        <f>TRIM(IF('APH Kategorichef'!R117="WEB","",'2. Artikeldata Utökad'!S117))</f>
        <v/>
      </c>
      <c r="BO117" s="269" t="str">
        <f>IF('2. Artikeldata Utökad'!F117="","",'2. Artikeldata Utökad'!F117)</f>
        <v xml:space="preserve">  Välj…</v>
      </c>
      <c r="BP117" s="269" t="str">
        <f>TRIM(IF('2. Artikeldata Utökad'!E117="","",'2. Artikeldata Utökad'!E117))</f>
        <v/>
      </c>
      <c r="BQ117" s="269" t="str">
        <f>TRIM(IF('APH Kategorichef'!R117="WEB","",'2. Artikeldata Utökad'!T117))</f>
        <v/>
      </c>
      <c r="BR117" s="227">
        <v>1</v>
      </c>
      <c r="BS117" s="269" t="str">
        <f>TRIM(IF('APH Kategorichef'!R117="WEB","",'2. Artikeldata Utökad'!U117))</f>
        <v/>
      </c>
      <c r="BT117" s="223"/>
      <c r="BU117" s="223"/>
      <c r="BV117" s="269" t="str">
        <f>TRIM(IF('APH Kategorichef'!L117&lt;&gt;200,'APH Kategorichef'!D117,'2. Artikeldata Utökad'!J117))</f>
        <v/>
      </c>
      <c r="BW117" s="269" t="str">
        <f>TRIM('2. Artikeldata Utökad'!D117)</f>
        <v/>
      </c>
      <c r="BX117" s="415" t="str">
        <f>LEFT('2. Artikeldata Utökad'!I117,1)</f>
        <v xml:space="preserve"> </v>
      </c>
      <c r="BY117" s="415" t="str">
        <f>TRIM(LEFT('2. Artikeldata Utökad'!K117,2))</f>
        <v/>
      </c>
      <c r="BZ117" s="227" t="s">
        <v>189</v>
      </c>
      <c r="CA117" s="223"/>
      <c r="CB117" s="223"/>
      <c r="CC117" s="223"/>
      <c r="CD117" s="223"/>
      <c r="CE117" s="223"/>
    </row>
    <row r="118" spans="1:83" x14ac:dyDescent="0.25">
      <c r="A118" s="228">
        <v>114</v>
      </c>
      <c r="B118" s="228" t="str">
        <f>'APH Kategorichef'!H118</f>
        <v>Välj…</v>
      </c>
      <c r="C118" s="228" t="str">
        <f>'APH Kategorichef'!J118</f>
        <v>Välj…</v>
      </c>
      <c r="D118" s="227">
        <v>1</v>
      </c>
      <c r="E118" s="269" t="str">
        <f>TRIM('APH Kategorichef'!D118)</f>
        <v/>
      </c>
      <c r="F118" s="226" t="str">
        <f>TRIM('1. Artikeldata Grund'!E118)</f>
        <v/>
      </c>
      <c r="G118" s="276" t="s">
        <v>182</v>
      </c>
      <c r="H118" s="223"/>
      <c r="I118" s="223"/>
      <c r="J118" s="223"/>
      <c r="K118" s="223"/>
      <c r="L118" s="223"/>
      <c r="M118" s="2" cm="1">
        <f t="array" ref="M118">IF('APH Kategorichef'!R118&lt;&gt;"WEB",1,_xlfn.IFS('APH Kategorichef'!J118=Tabeller!$AH$4,'APH Kategorichef'!P118,'APH Kategorichef'!J118=Tabeller!$AH$5,106628))</f>
        <v>1</v>
      </c>
      <c r="N118" s="434" t="str" cm="1">
        <f t="array" ref="N118">TRIM(IFERROR(IF('APH Kategorichef'!L118=200,'2. Artikeldata Utökad'!J118,(_xlfn.IFS('APH Kategorichef'!J118=Tabeller!$AH$4,'4. Inköpsdata'!D118,AND('APH Kategorichef'!J118=Tabeller!$AH$5,'APH Kategorichef'!L118&lt;&gt;200),'APH Kategorichef'!D118,'APH Kategorichef'!L118=200,'2. Artikeldata Utökad'!J118))),""))</f>
        <v/>
      </c>
      <c r="O118" s="270" t="str">
        <f>'APH Kategorichef'!E118</f>
        <v/>
      </c>
      <c r="P118" s="269" t="str">
        <f>TRIM('APH Kategorichef'!Q118)</f>
        <v/>
      </c>
      <c r="Q118" s="223"/>
      <c r="R118" s="271" t="str" cm="1">
        <f t="array" ref="R118">IFERROR(_xlfn.IFS('4. Inköpsdata'!M118=25%,41,'4. Inköpsdata'!M118=12%,42,'4. Inköpsdata'!M118=6%,43,'4. Inköpsdata'!M118="Momsfritt",38),"")</f>
        <v/>
      </c>
      <c r="S118" s="227" t="str">
        <f>'APH Kategorichef'!R118</f>
        <v xml:space="preserve">  Välj…</v>
      </c>
      <c r="T118" s="380" t="str">
        <f>'APH Kategorichef'!E118</f>
        <v/>
      </c>
      <c r="U118" s="227"/>
      <c r="V118" s="223"/>
      <c r="W118" s="223"/>
      <c r="X118" s="223"/>
      <c r="Y118" s="223"/>
      <c r="Z118" s="227" t="str">
        <f>TRIM(IF('2. Artikeldata Utökad'!G118="","",_xlfn.CONCAT('2. Artikeldata Utökad'!G118," ","dagar")))</f>
        <v/>
      </c>
      <c r="AA118" s="227" t="str">
        <f>TRIM(IF('2. Artikeldata Utökad'!H118="","",_xlfn.CONCAT('2. Artikeldata Utökad'!H118," ","dagar")))</f>
        <v/>
      </c>
      <c r="AB118" s="223"/>
      <c r="AC118" s="223"/>
      <c r="AD118" s="223"/>
      <c r="AE118" s="227">
        <v>1</v>
      </c>
      <c r="AF118" s="223"/>
      <c r="AG118" s="269" t="str">
        <f>TRIM('APH Kategorichef'!S118)</f>
        <v/>
      </c>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72" t="s">
        <v>189</v>
      </c>
      <c r="BD118" s="272" t="str">
        <f>IF('1. Artikeldata Grund'!F118="Välj…","",LEFT('1. Artikeldata Grund'!F118,1))</f>
        <v xml:space="preserve"> </v>
      </c>
      <c r="BE118" s="223"/>
      <c r="BF118" s="223"/>
      <c r="BG118" s="223"/>
      <c r="BH118" s="223"/>
      <c r="BI118" s="223"/>
      <c r="BJ118" s="223"/>
      <c r="BK118" s="223"/>
      <c r="BL118" s="269" t="str">
        <f>TRIM(IF('APH Kategorichef'!R118="WEB","",'2. Artikeldata Utökad'!Q118))</f>
        <v/>
      </c>
      <c r="BM118" s="269" t="str">
        <f>TRIM(IF('APH Kategorichef'!R118="WEB","",'2. Artikeldata Utökad'!R118))</f>
        <v/>
      </c>
      <c r="BN118" s="269" t="str">
        <f>TRIM(IF('APH Kategorichef'!R118="WEB","",'2. Artikeldata Utökad'!S118))</f>
        <v/>
      </c>
      <c r="BO118" s="269" t="str">
        <f>IF('2. Artikeldata Utökad'!F118="","",'2. Artikeldata Utökad'!F118)</f>
        <v xml:space="preserve">  Välj…</v>
      </c>
      <c r="BP118" s="269" t="str">
        <f>TRIM(IF('2. Artikeldata Utökad'!E118="","",'2. Artikeldata Utökad'!E118))</f>
        <v/>
      </c>
      <c r="BQ118" s="269" t="str">
        <f>TRIM(IF('APH Kategorichef'!R118="WEB","",'2. Artikeldata Utökad'!T118))</f>
        <v/>
      </c>
      <c r="BR118" s="227">
        <v>1</v>
      </c>
      <c r="BS118" s="269" t="str">
        <f>TRIM(IF('APH Kategorichef'!R118="WEB","",'2. Artikeldata Utökad'!U118))</f>
        <v/>
      </c>
      <c r="BT118" s="223"/>
      <c r="BU118" s="223"/>
      <c r="BV118" s="269" t="str">
        <f>TRIM(IF('APH Kategorichef'!L118&lt;&gt;200,'APH Kategorichef'!D118,'2. Artikeldata Utökad'!J118))</f>
        <v/>
      </c>
      <c r="BW118" s="269" t="str">
        <f>TRIM('2. Artikeldata Utökad'!D118)</f>
        <v/>
      </c>
      <c r="BX118" s="415" t="str">
        <f>LEFT('2. Artikeldata Utökad'!I118,1)</f>
        <v xml:space="preserve"> </v>
      </c>
      <c r="BY118" s="415" t="str">
        <f>TRIM(LEFT('2. Artikeldata Utökad'!K118,2))</f>
        <v/>
      </c>
      <c r="BZ118" s="227" t="s">
        <v>189</v>
      </c>
      <c r="CA118" s="223"/>
      <c r="CB118" s="223"/>
      <c r="CC118" s="223"/>
      <c r="CD118" s="223"/>
      <c r="CE118" s="223"/>
    </row>
    <row r="119" spans="1:83" x14ac:dyDescent="0.25">
      <c r="A119" s="228">
        <v>115</v>
      </c>
      <c r="B119" s="228" t="str">
        <f>'APH Kategorichef'!H119</f>
        <v>Välj…</v>
      </c>
      <c r="C119" s="228" t="str">
        <f>'APH Kategorichef'!J119</f>
        <v>Välj…</v>
      </c>
      <c r="D119" s="227">
        <v>1</v>
      </c>
      <c r="E119" s="269" t="str">
        <f>TRIM('APH Kategorichef'!D119)</f>
        <v/>
      </c>
      <c r="F119" s="226" t="str">
        <f>TRIM('1. Artikeldata Grund'!E119)</f>
        <v/>
      </c>
      <c r="G119" s="276" t="s">
        <v>182</v>
      </c>
      <c r="H119" s="223"/>
      <c r="I119" s="223"/>
      <c r="J119" s="223"/>
      <c r="K119" s="223"/>
      <c r="L119" s="223"/>
      <c r="M119" s="2" cm="1">
        <f t="array" ref="M119">IF('APH Kategorichef'!R119&lt;&gt;"WEB",1,_xlfn.IFS('APH Kategorichef'!J119=Tabeller!$AH$4,'APH Kategorichef'!P119,'APH Kategorichef'!J119=Tabeller!$AH$5,106628))</f>
        <v>1</v>
      </c>
      <c r="N119" s="434" t="str" cm="1">
        <f t="array" ref="N119">TRIM(IFERROR(IF('APH Kategorichef'!L119=200,'2. Artikeldata Utökad'!J119,(_xlfn.IFS('APH Kategorichef'!J119=Tabeller!$AH$4,'4. Inköpsdata'!D119,AND('APH Kategorichef'!J119=Tabeller!$AH$5,'APH Kategorichef'!L119&lt;&gt;200),'APH Kategorichef'!D119,'APH Kategorichef'!L119=200,'2. Artikeldata Utökad'!J119))),""))</f>
        <v/>
      </c>
      <c r="O119" s="270" t="str">
        <f>'APH Kategorichef'!E119</f>
        <v/>
      </c>
      <c r="P119" s="269" t="str">
        <f>TRIM('APH Kategorichef'!Q119)</f>
        <v/>
      </c>
      <c r="Q119" s="223"/>
      <c r="R119" s="271" t="str" cm="1">
        <f t="array" ref="R119">IFERROR(_xlfn.IFS('4. Inköpsdata'!M119=25%,41,'4. Inköpsdata'!M119=12%,42,'4. Inköpsdata'!M119=6%,43,'4. Inköpsdata'!M119="Momsfritt",38),"")</f>
        <v/>
      </c>
      <c r="S119" s="227" t="str">
        <f>'APH Kategorichef'!R119</f>
        <v xml:space="preserve">  Välj…</v>
      </c>
      <c r="T119" s="380" t="str">
        <f>'APH Kategorichef'!E119</f>
        <v/>
      </c>
      <c r="U119" s="227"/>
      <c r="V119" s="223"/>
      <c r="W119" s="223"/>
      <c r="X119" s="223"/>
      <c r="Y119" s="223"/>
      <c r="Z119" s="227" t="str">
        <f>TRIM(IF('2. Artikeldata Utökad'!G119="","",_xlfn.CONCAT('2. Artikeldata Utökad'!G119," ","dagar")))</f>
        <v/>
      </c>
      <c r="AA119" s="227" t="str">
        <f>TRIM(IF('2. Artikeldata Utökad'!H119="","",_xlfn.CONCAT('2. Artikeldata Utökad'!H119," ","dagar")))</f>
        <v/>
      </c>
      <c r="AB119" s="223"/>
      <c r="AC119" s="223"/>
      <c r="AD119" s="223"/>
      <c r="AE119" s="227">
        <v>1</v>
      </c>
      <c r="AF119" s="223"/>
      <c r="AG119" s="269" t="str">
        <f>TRIM('APH Kategorichef'!S119)</f>
        <v/>
      </c>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72" t="s">
        <v>189</v>
      </c>
      <c r="BD119" s="272" t="str">
        <f>IF('1. Artikeldata Grund'!F119="Välj…","",LEFT('1. Artikeldata Grund'!F119,1))</f>
        <v xml:space="preserve"> </v>
      </c>
      <c r="BE119" s="223"/>
      <c r="BF119" s="223"/>
      <c r="BG119" s="223"/>
      <c r="BH119" s="223"/>
      <c r="BI119" s="223"/>
      <c r="BJ119" s="223"/>
      <c r="BK119" s="223"/>
      <c r="BL119" s="269" t="str">
        <f>TRIM(IF('APH Kategorichef'!R119="WEB","",'2. Artikeldata Utökad'!Q119))</f>
        <v/>
      </c>
      <c r="BM119" s="269" t="str">
        <f>TRIM(IF('APH Kategorichef'!R119="WEB","",'2. Artikeldata Utökad'!R119))</f>
        <v/>
      </c>
      <c r="BN119" s="269" t="str">
        <f>TRIM(IF('APH Kategorichef'!R119="WEB","",'2. Artikeldata Utökad'!S119))</f>
        <v/>
      </c>
      <c r="BO119" s="269" t="str">
        <f>IF('2. Artikeldata Utökad'!F119="","",'2. Artikeldata Utökad'!F119)</f>
        <v xml:space="preserve">  Välj…</v>
      </c>
      <c r="BP119" s="269" t="str">
        <f>TRIM(IF('2. Artikeldata Utökad'!E119="","",'2. Artikeldata Utökad'!E119))</f>
        <v/>
      </c>
      <c r="BQ119" s="269" t="str">
        <f>TRIM(IF('APH Kategorichef'!R119="WEB","",'2. Artikeldata Utökad'!T119))</f>
        <v/>
      </c>
      <c r="BR119" s="227">
        <v>1</v>
      </c>
      <c r="BS119" s="269" t="str">
        <f>TRIM(IF('APH Kategorichef'!R119="WEB","",'2. Artikeldata Utökad'!U119))</f>
        <v/>
      </c>
      <c r="BT119" s="223"/>
      <c r="BU119" s="223"/>
      <c r="BV119" s="269" t="str">
        <f>TRIM(IF('APH Kategorichef'!L119&lt;&gt;200,'APH Kategorichef'!D119,'2. Artikeldata Utökad'!J119))</f>
        <v/>
      </c>
      <c r="BW119" s="269" t="str">
        <f>TRIM('2. Artikeldata Utökad'!D119)</f>
        <v/>
      </c>
      <c r="BX119" s="415" t="str">
        <f>LEFT('2. Artikeldata Utökad'!I119,1)</f>
        <v xml:space="preserve"> </v>
      </c>
      <c r="BY119" s="415" t="str">
        <f>TRIM(LEFT('2. Artikeldata Utökad'!K119,2))</f>
        <v/>
      </c>
      <c r="BZ119" s="227" t="s">
        <v>189</v>
      </c>
      <c r="CA119" s="223"/>
      <c r="CB119" s="223"/>
      <c r="CC119" s="223"/>
      <c r="CD119" s="223"/>
      <c r="CE119" s="223"/>
    </row>
    <row r="120" spans="1:83" x14ac:dyDescent="0.25">
      <c r="A120" s="228">
        <v>116</v>
      </c>
      <c r="B120" s="228" t="str">
        <f>'APH Kategorichef'!H120</f>
        <v>Välj…</v>
      </c>
      <c r="C120" s="228" t="str">
        <f>'APH Kategorichef'!J120</f>
        <v>Välj…</v>
      </c>
      <c r="D120" s="227">
        <v>1</v>
      </c>
      <c r="E120" s="269" t="str">
        <f>TRIM('APH Kategorichef'!D120)</f>
        <v/>
      </c>
      <c r="F120" s="226" t="str">
        <f>TRIM('1. Artikeldata Grund'!E120)</f>
        <v/>
      </c>
      <c r="G120" s="276" t="s">
        <v>182</v>
      </c>
      <c r="H120" s="223"/>
      <c r="I120" s="223"/>
      <c r="J120" s="223"/>
      <c r="K120" s="223"/>
      <c r="L120" s="223"/>
      <c r="M120" s="2" cm="1">
        <f t="array" ref="M120">IF('APH Kategorichef'!R120&lt;&gt;"WEB",1,_xlfn.IFS('APH Kategorichef'!J120=Tabeller!$AH$4,'APH Kategorichef'!P120,'APH Kategorichef'!J120=Tabeller!$AH$5,106628))</f>
        <v>1</v>
      </c>
      <c r="N120" s="434" t="str" cm="1">
        <f t="array" ref="N120">TRIM(IFERROR(IF('APH Kategorichef'!L120=200,'2. Artikeldata Utökad'!J120,(_xlfn.IFS('APH Kategorichef'!J120=Tabeller!$AH$4,'4. Inköpsdata'!D120,AND('APH Kategorichef'!J120=Tabeller!$AH$5,'APH Kategorichef'!L120&lt;&gt;200),'APH Kategorichef'!D120,'APH Kategorichef'!L120=200,'2. Artikeldata Utökad'!J120))),""))</f>
        <v/>
      </c>
      <c r="O120" s="270" t="str">
        <f>'APH Kategorichef'!E120</f>
        <v/>
      </c>
      <c r="P120" s="269" t="str">
        <f>TRIM('APH Kategorichef'!Q120)</f>
        <v/>
      </c>
      <c r="Q120" s="223"/>
      <c r="R120" s="271" t="str" cm="1">
        <f t="array" ref="R120">IFERROR(_xlfn.IFS('4. Inköpsdata'!M120=25%,41,'4. Inköpsdata'!M120=12%,42,'4. Inköpsdata'!M120=6%,43,'4. Inköpsdata'!M120="Momsfritt",38),"")</f>
        <v/>
      </c>
      <c r="S120" s="227" t="str">
        <f>'APH Kategorichef'!R120</f>
        <v xml:space="preserve">  Välj…</v>
      </c>
      <c r="T120" s="380" t="str">
        <f>'APH Kategorichef'!E120</f>
        <v/>
      </c>
      <c r="U120" s="227"/>
      <c r="V120" s="223"/>
      <c r="W120" s="223"/>
      <c r="X120" s="223"/>
      <c r="Y120" s="223"/>
      <c r="Z120" s="227" t="str">
        <f>TRIM(IF('2. Artikeldata Utökad'!G120="","",_xlfn.CONCAT('2. Artikeldata Utökad'!G120," ","dagar")))</f>
        <v/>
      </c>
      <c r="AA120" s="227" t="str">
        <f>TRIM(IF('2. Artikeldata Utökad'!H120="","",_xlfn.CONCAT('2. Artikeldata Utökad'!H120," ","dagar")))</f>
        <v/>
      </c>
      <c r="AB120" s="223"/>
      <c r="AC120" s="223"/>
      <c r="AD120" s="223"/>
      <c r="AE120" s="227">
        <v>1</v>
      </c>
      <c r="AF120" s="223"/>
      <c r="AG120" s="269" t="str">
        <f>TRIM('APH Kategorichef'!S120)</f>
        <v/>
      </c>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72" t="s">
        <v>189</v>
      </c>
      <c r="BD120" s="272" t="str">
        <f>IF('1. Artikeldata Grund'!F120="Välj…","",LEFT('1. Artikeldata Grund'!F120,1))</f>
        <v xml:space="preserve"> </v>
      </c>
      <c r="BE120" s="223"/>
      <c r="BF120" s="223"/>
      <c r="BG120" s="223"/>
      <c r="BH120" s="223"/>
      <c r="BI120" s="223"/>
      <c r="BJ120" s="223"/>
      <c r="BK120" s="223"/>
      <c r="BL120" s="269" t="str">
        <f>TRIM(IF('APH Kategorichef'!R120="WEB","",'2. Artikeldata Utökad'!Q120))</f>
        <v/>
      </c>
      <c r="BM120" s="269" t="str">
        <f>TRIM(IF('APH Kategorichef'!R120="WEB","",'2. Artikeldata Utökad'!R120))</f>
        <v/>
      </c>
      <c r="BN120" s="269" t="str">
        <f>TRIM(IF('APH Kategorichef'!R120="WEB","",'2. Artikeldata Utökad'!S120))</f>
        <v/>
      </c>
      <c r="BO120" s="269" t="str">
        <f>IF('2. Artikeldata Utökad'!F120="","",'2. Artikeldata Utökad'!F120)</f>
        <v xml:space="preserve">  Välj…</v>
      </c>
      <c r="BP120" s="269" t="str">
        <f>TRIM(IF('2. Artikeldata Utökad'!E120="","",'2. Artikeldata Utökad'!E120))</f>
        <v/>
      </c>
      <c r="BQ120" s="269" t="str">
        <f>TRIM(IF('APH Kategorichef'!R120="WEB","",'2. Artikeldata Utökad'!T120))</f>
        <v/>
      </c>
      <c r="BR120" s="227">
        <v>1</v>
      </c>
      <c r="BS120" s="269" t="str">
        <f>TRIM(IF('APH Kategorichef'!R120="WEB","",'2. Artikeldata Utökad'!U120))</f>
        <v/>
      </c>
      <c r="BT120" s="223"/>
      <c r="BU120" s="223"/>
      <c r="BV120" s="269" t="str">
        <f>TRIM(IF('APH Kategorichef'!L120&lt;&gt;200,'APH Kategorichef'!D120,'2. Artikeldata Utökad'!J120))</f>
        <v/>
      </c>
      <c r="BW120" s="269" t="str">
        <f>TRIM('2. Artikeldata Utökad'!D120)</f>
        <v/>
      </c>
      <c r="BX120" s="415" t="str">
        <f>LEFT('2. Artikeldata Utökad'!I120,1)</f>
        <v xml:space="preserve"> </v>
      </c>
      <c r="BY120" s="415" t="str">
        <f>TRIM(LEFT('2. Artikeldata Utökad'!K120,2))</f>
        <v/>
      </c>
      <c r="BZ120" s="227" t="s">
        <v>189</v>
      </c>
      <c r="CA120" s="223"/>
      <c r="CB120" s="223"/>
      <c r="CC120" s="223"/>
      <c r="CD120" s="223"/>
      <c r="CE120" s="223"/>
    </row>
    <row r="121" spans="1:83" x14ac:dyDescent="0.25">
      <c r="A121" s="225">
        <v>117</v>
      </c>
      <c r="B121" s="228" t="str">
        <f>'APH Kategorichef'!H121</f>
        <v>Välj…</v>
      </c>
      <c r="C121" s="228" t="str">
        <f>'APH Kategorichef'!J121</f>
        <v>Välj…</v>
      </c>
      <c r="D121" s="227">
        <v>1</v>
      </c>
      <c r="E121" s="269" t="str">
        <f>TRIM('APH Kategorichef'!D121)</f>
        <v/>
      </c>
      <c r="F121" s="226" t="str">
        <f>TRIM('1. Artikeldata Grund'!E121)</f>
        <v/>
      </c>
      <c r="G121" s="276" t="s">
        <v>182</v>
      </c>
      <c r="H121" s="223"/>
      <c r="I121" s="223"/>
      <c r="J121" s="223"/>
      <c r="K121" s="223"/>
      <c r="L121" s="223"/>
      <c r="M121" s="2" cm="1">
        <f t="array" ref="M121">IF('APH Kategorichef'!R121&lt;&gt;"WEB",1,_xlfn.IFS('APH Kategorichef'!J121=Tabeller!$AH$4,'APH Kategorichef'!P121,'APH Kategorichef'!J121=Tabeller!$AH$5,106628))</f>
        <v>1</v>
      </c>
      <c r="N121" s="434" t="str" cm="1">
        <f t="array" ref="N121">TRIM(IFERROR(IF('APH Kategorichef'!L121=200,'2. Artikeldata Utökad'!J121,(_xlfn.IFS('APH Kategorichef'!J121=Tabeller!$AH$4,'4. Inköpsdata'!D121,AND('APH Kategorichef'!J121=Tabeller!$AH$5,'APH Kategorichef'!L121&lt;&gt;200),'APH Kategorichef'!D121,'APH Kategorichef'!L121=200,'2. Artikeldata Utökad'!J121))),""))</f>
        <v/>
      </c>
      <c r="O121" s="270" t="str">
        <f>'APH Kategorichef'!E121</f>
        <v/>
      </c>
      <c r="P121" s="269" t="str">
        <f>TRIM('APH Kategorichef'!Q121)</f>
        <v/>
      </c>
      <c r="Q121" s="223"/>
      <c r="R121" s="271" t="str" cm="1">
        <f t="array" ref="R121">IFERROR(_xlfn.IFS('4. Inköpsdata'!M121=25%,41,'4. Inköpsdata'!M121=12%,42,'4. Inköpsdata'!M121=6%,43,'4. Inköpsdata'!M121="Momsfritt",38),"")</f>
        <v/>
      </c>
      <c r="S121" s="227" t="str">
        <f>'APH Kategorichef'!R121</f>
        <v xml:space="preserve">  Välj…</v>
      </c>
      <c r="T121" s="380" t="str">
        <f>'APH Kategorichef'!E121</f>
        <v/>
      </c>
      <c r="U121" s="227"/>
      <c r="V121" s="223"/>
      <c r="W121" s="223"/>
      <c r="X121" s="223"/>
      <c r="Y121" s="223"/>
      <c r="Z121" s="227" t="str">
        <f>TRIM(IF('2. Artikeldata Utökad'!G121="","",_xlfn.CONCAT('2. Artikeldata Utökad'!G121," ","dagar")))</f>
        <v/>
      </c>
      <c r="AA121" s="227" t="str">
        <f>TRIM(IF('2. Artikeldata Utökad'!H121="","",_xlfn.CONCAT('2. Artikeldata Utökad'!H121," ","dagar")))</f>
        <v/>
      </c>
      <c r="AB121" s="223"/>
      <c r="AC121" s="223"/>
      <c r="AD121" s="223"/>
      <c r="AE121" s="227">
        <v>1</v>
      </c>
      <c r="AF121" s="223"/>
      <c r="AG121" s="269" t="str">
        <f>TRIM('APH Kategorichef'!S121)</f>
        <v/>
      </c>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72" t="s">
        <v>189</v>
      </c>
      <c r="BD121" s="272" t="str">
        <f>IF('1. Artikeldata Grund'!F121="Välj…","",LEFT('1. Artikeldata Grund'!F121,1))</f>
        <v xml:space="preserve"> </v>
      </c>
      <c r="BE121" s="223"/>
      <c r="BF121" s="223"/>
      <c r="BG121" s="223"/>
      <c r="BH121" s="223"/>
      <c r="BI121" s="223"/>
      <c r="BJ121" s="223"/>
      <c r="BK121" s="223"/>
      <c r="BL121" s="269" t="str">
        <f>TRIM(IF('APH Kategorichef'!R121="WEB","",'2. Artikeldata Utökad'!Q121))</f>
        <v/>
      </c>
      <c r="BM121" s="269" t="str">
        <f>TRIM(IF('APH Kategorichef'!R121="WEB","",'2. Artikeldata Utökad'!R121))</f>
        <v/>
      </c>
      <c r="BN121" s="269" t="str">
        <f>TRIM(IF('APH Kategorichef'!R121="WEB","",'2. Artikeldata Utökad'!S121))</f>
        <v/>
      </c>
      <c r="BO121" s="269" t="str">
        <f>IF('2. Artikeldata Utökad'!F121="","",'2. Artikeldata Utökad'!F121)</f>
        <v xml:space="preserve">  Välj…</v>
      </c>
      <c r="BP121" s="269" t="str">
        <f>TRIM(IF('2. Artikeldata Utökad'!E121="","",'2. Artikeldata Utökad'!E121))</f>
        <v/>
      </c>
      <c r="BQ121" s="269" t="str">
        <f>TRIM(IF('APH Kategorichef'!R121="WEB","",'2. Artikeldata Utökad'!T121))</f>
        <v/>
      </c>
      <c r="BR121" s="227">
        <v>1</v>
      </c>
      <c r="BS121" s="269" t="str">
        <f>TRIM(IF('APH Kategorichef'!R121="WEB","",'2. Artikeldata Utökad'!U121))</f>
        <v/>
      </c>
      <c r="BT121" s="223"/>
      <c r="BU121" s="223"/>
      <c r="BV121" s="269" t="str">
        <f>TRIM(IF('APH Kategorichef'!L121&lt;&gt;200,'APH Kategorichef'!D121,'2. Artikeldata Utökad'!J121))</f>
        <v/>
      </c>
      <c r="BW121" s="269" t="str">
        <f>TRIM('2. Artikeldata Utökad'!D121)</f>
        <v/>
      </c>
      <c r="BX121" s="415" t="str">
        <f>LEFT('2. Artikeldata Utökad'!I121,1)</f>
        <v xml:space="preserve"> </v>
      </c>
      <c r="BY121" s="415" t="str">
        <f>TRIM(LEFT('2. Artikeldata Utökad'!K121,2))</f>
        <v/>
      </c>
      <c r="BZ121" s="227" t="s">
        <v>189</v>
      </c>
      <c r="CA121" s="223"/>
      <c r="CB121" s="223"/>
      <c r="CC121" s="223"/>
      <c r="CD121" s="223"/>
      <c r="CE121" s="223"/>
    </row>
    <row r="122" spans="1:83" x14ac:dyDescent="0.25">
      <c r="A122" s="228">
        <v>118</v>
      </c>
      <c r="B122" s="228" t="str">
        <f>'APH Kategorichef'!H122</f>
        <v>Välj…</v>
      </c>
      <c r="C122" s="228" t="str">
        <f>'APH Kategorichef'!J122</f>
        <v>Välj…</v>
      </c>
      <c r="D122" s="227">
        <v>1</v>
      </c>
      <c r="E122" s="269" t="str">
        <f>TRIM('APH Kategorichef'!D122)</f>
        <v/>
      </c>
      <c r="F122" s="226" t="str">
        <f>TRIM('1. Artikeldata Grund'!E122)</f>
        <v/>
      </c>
      <c r="G122" s="276" t="s">
        <v>182</v>
      </c>
      <c r="H122" s="223"/>
      <c r="I122" s="223"/>
      <c r="J122" s="223"/>
      <c r="K122" s="223"/>
      <c r="L122" s="223"/>
      <c r="M122" s="2" cm="1">
        <f t="array" ref="M122">IF('APH Kategorichef'!R122&lt;&gt;"WEB",1,_xlfn.IFS('APH Kategorichef'!J122=Tabeller!$AH$4,'APH Kategorichef'!P122,'APH Kategorichef'!J122=Tabeller!$AH$5,106628))</f>
        <v>1</v>
      </c>
      <c r="N122" s="434" t="str" cm="1">
        <f t="array" ref="N122">TRIM(IFERROR(IF('APH Kategorichef'!L122=200,'2. Artikeldata Utökad'!J122,(_xlfn.IFS('APH Kategorichef'!J122=Tabeller!$AH$4,'4. Inköpsdata'!D122,AND('APH Kategorichef'!J122=Tabeller!$AH$5,'APH Kategorichef'!L122&lt;&gt;200),'APH Kategorichef'!D122,'APH Kategorichef'!L122=200,'2. Artikeldata Utökad'!J122))),""))</f>
        <v/>
      </c>
      <c r="O122" s="270" t="str">
        <f>'APH Kategorichef'!E122</f>
        <v/>
      </c>
      <c r="P122" s="269" t="str">
        <f>TRIM('APH Kategorichef'!Q122)</f>
        <v/>
      </c>
      <c r="Q122" s="223"/>
      <c r="R122" s="271" t="str" cm="1">
        <f t="array" ref="R122">IFERROR(_xlfn.IFS('4. Inköpsdata'!M122=25%,41,'4. Inköpsdata'!M122=12%,42,'4. Inköpsdata'!M122=6%,43,'4. Inköpsdata'!M122="Momsfritt",38),"")</f>
        <v/>
      </c>
      <c r="S122" s="227" t="str">
        <f>'APH Kategorichef'!R122</f>
        <v xml:space="preserve">  Välj…</v>
      </c>
      <c r="T122" s="380" t="str">
        <f>'APH Kategorichef'!E122</f>
        <v/>
      </c>
      <c r="U122" s="227"/>
      <c r="V122" s="223"/>
      <c r="W122" s="223"/>
      <c r="X122" s="223"/>
      <c r="Y122" s="223"/>
      <c r="Z122" s="227" t="str">
        <f>TRIM(IF('2. Artikeldata Utökad'!G122="","",_xlfn.CONCAT('2. Artikeldata Utökad'!G122," ","dagar")))</f>
        <v/>
      </c>
      <c r="AA122" s="227" t="str">
        <f>TRIM(IF('2. Artikeldata Utökad'!H122="","",_xlfn.CONCAT('2. Artikeldata Utökad'!H122," ","dagar")))</f>
        <v/>
      </c>
      <c r="AB122" s="223"/>
      <c r="AC122" s="223"/>
      <c r="AD122" s="223"/>
      <c r="AE122" s="227">
        <v>1</v>
      </c>
      <c r="AF122" s="223"/>
      <c r="AG122" s="269" t="str">
        <f>TRIM('APH Kategorichef'!S122)</f>
        <v/>
      </c>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72" t="s">
        <v>189</v>
      </c>
      <c r="BD122" s="272" t="str">
        <f>IF('1. Artikeldata Grund'!F122="Välj…","",LEFT('1. Artikeldata Grund'!F122,1))</f>
        <v xml:space="preserve"> </v>
      </c>
      <c r="BE122" s="223"/>
      <c r="BF122" s="223"/>
      <c r="BG122" s="223"/>
      <c r="BH122" s="223"/>
      <c r="BI122" s="223"/>
      <c r="BJ122" s="223"/>
      <c r="BK122" s="223"/>
      <c r="BL122" s="269" t="str">
        <f>TRIM(IF('APH Kategorichef'!R122="WEB","",'2. Artikeldata Utökad'!Q122))</f>
        <v/>
      </c>
      <c r="BM122" s="269" t="str">
        <f>TRIM(IF('APH Kategorichef'!R122="WEB","",'2. Artikeldata Utökad'!R122))</f>
        <v/>
      </c>
      <c r="BN122" s="269" t="str">
        <f>TRIM(IF('APH Kategorichef'!R122="WEB","",'2. Artikeldata Utökad'!S122))</f>
        <v/>
      </c>
      <c r="BO122" s="269" t="str">
        <f>IF('2. Artikeldata Utökad'!F122="","",'2. Artikeldata Utökad'!F122)</f>
        <v xml:space="preserve">  Välj…</v>
      </c>
      <c r="BP122" s="269" t="str">
        <f>TRIM(IF('2. Artikeldata Utökad'!E122="","",'2. Artikeldata Utökad'!E122))</f>
        <v/>
      </c>
      <c r="BQ122" s="269" t="str">
        <f>TRIM(IF('APH Kategorichef'!R122="WEB","",'2. Artikeldata Utökad'!T122))</f>
        <v/>
      </c>
      <c r="BR122" s="227">
        <v>1</v>
      </c>
      <c r="BS122" s="269" t="str">
        <f>TRIM(IF('APH Kategorichef'!R122="WEB","",'2. Artikeldata Utökad'!U122))</f>
        <v/>
      </c>
      <c r="BT122" s="223"/>
      <c r="BU122" s="223"/>
      <c r="BV122" s="269" t="str">
        <f>TRIM(IF('APH Kategorichef'!L122&lt;&gt;200,'APH Kategorichef'!D122,'2. Artikeldata Utökad'!J122))</f>
        <v/>
      </c>
      <c r="BW122" s="269" t="str">
        <f>TRIM('2. Artikeldata Utökad'!D122)</f>
        <v/>
      </c>
      <c r="BX122" s="415" t="str">
        <f>LEFT('2. Artikeldata Utökad'!I122,1)</f>
        <v xml:space="preserve"> </v>
      </c>
      <c r="BY122" s="415" t="str">
        <f>TRIM(LEFT('2. Artikeldata Utökad'!K122,2))</f>
        <v/>
      </c>
      <c r="BZ122" s="227" t="s">
        <v>189</v>
      </c>
      <c r="CA122" s="223"/>
      <c r="CB122" s="223"/>
      <c r="CC122" s="223"/>
      <c r="CD122" s="223"/>
      <c r="CE122" s="223"/>
    </row>
    <row r="123" spans="1:83" x14ac:dyDescent="0.25">
      <c r="A123" s="228">
        <v>119</v>
      </c>
      <c r="B123" s="228" t="str">
        <f>'APH Kategorichef'!H123</f>
        <v>Välj…</v>
      </c>
      <c r="C123" s="228" t="str">
        <f>'APH Kategorichef'!J123</f>
        <v>Välj…</v>
      </c>
      <c r="D123" s="227">
        <v>1</v>
      </c>
      <c r="E123" s="269" t="str">
        <f>TRIM('APH Kategorichef'!D123)</f>
        <v/>
      </c>
      <c r="F123" s="226" t="str">
        <f>TRIM('1. Artikeldata Grund'!E123)</f>
        <v/>
      </c>
      <c r="G123" s="276" t="s">
        <v>182</v>
      </c>
      <c r="H123" s="223"/>
      <c r="I123" s="223"/>
      <c r="J123" s="223"/>
      <c r="K123" s="223"/>
      <c r="L123" s="223"/>
      <c r="M123" s="2" cm="1">
        <f t="array" ref="M123">IF('APH Kategorichef'!R123&lt;&gt;"WEB",1,_xlfn.IFS('APH Kategorichef'!J123=Tabeller!$AH$4,'APH Kategorichef'!P123,'APH Kategorichef'!J123=Tabeller!$AH$5,106628))</f>
        <v>1</v>
      </c>
      <c r="N123" s="434" t="str" cm="1">
        <f t="array" ref="N123">TRIM(IFERROR(IF('APH Kategorichef'!L123=200,'2. Artikeldata Utökad'!J123,(_xlfn.IFS('APH Kategorichef'!J123=Tabeller!$AH$4,'4. Inköpsdata'!D123,AND('APH Kategorichef'!J123=Tabeller!$AH$5,'APH Kategorichef'!L123&lt;&gt;200),'APH Kategorichef'!D123,'APH Kategorichef'!L123=200,'2. Artikeldata Utökad'!J123))),""))</f>
        <v/>
      </c>
      <c r="O123" s="270" t="str">
        <f>'APH Kategorichef'!E123</f>
        <v/>
      </c>
      <c r="P123" s="269" t="str">
        <f>TRIM('APH Kategorichef'!Q123)</f>
        <v/>
      </c>
      <c r="Q123" s="223"/>
      <c r="R123" s="271" t="str" cm="1">
        <f t="array" ref="R123">IFERROR(_xlfn.IFS('4. Inköpsdata'!M123=25%,41,'4. Inköpsdata'!M123=12%,42,'4. Inköpsdata'!M123=6%,43,'4. Inköpsdata'!M123="Momsfritt",38),"")</f>
        <v/>
      </c>
      <c r="S123" s="227" t="str">
        <f>'APH Kategorichef'!R123</f>
        <v xml:space="preserve">  Välj…</v>
      </c>
      <c r="T123" s="380" t="str">
        <f>'APH Kategorichef'!E123</f>
        <v/>
      </c>
      <c r="U123" s="227"/>
      <c r="V123" s="223"/>
      <c r="W123" s="223"/>
      <c r="X123" s="223"/>
      <c r="Y123" s="223"/>
      <c r="Z123" s="227" t="str">
        <f>TRIM(IF('2. Artikeldata Utökad'!G123="","",_xlfn.CONCAT('2. Artikeldata Utökad'!G123," ","dagar")))</f>
        <v/>
      </c>
      <c r="AA123" s="227" t="str">
        <f>TRIM(IF('2. Artikeldata Utökad'!H123="","",_xlfn.CONCAT('2. Artikeldata Utökad'!H123," ","dagar")))</f>
        <v/>
      </c>
      <c r="AB123" s="223"/>
      <c r="AC123" s="223"/>
      <c r="AD123" s="223"/>
      <c r="AE123" s="227">
        <v>1</v>
      </c>
      <c r="AF123" s="223"/>
      <c r="AG123" s="269" t="str">
        <f>TRIM('APH Kategorichef'!S123)</f>
        <v/>
      </c>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72" t="s">
        <v>189</v>
      </c>
      <c r="BD123" s="272" t="str">
        <f>IF('1. Artikeldata Grund'!F123="Välj…","",LEFT('1. Artikeldata Grund'!F123,1))</f>
        <v xml:space="preserve"> </v>
      </c>
      <c r="BE123" s="223"/>
      <c r="BF123" s="223"/>
      <c r="BG123" s="223"/>
      <c r="BH123" s="223"/>
      <c r="BI123" s="223"/>
      <c r="BJ123" s="223"/>
      <c r="BK123" s="223"/>
      <c r="BL123" s="269" t="str">
        <f>TRIM(IF('APH Kategorichef'!R123="WEB","",'2. Artikeldata Utökad'!Q123))</f>
        <v/>
      </c>
      <c r="BM123" s="269" t="str">
        <f>TRIM(IF('APH Kategorichef'!R123="WEB","",'2. Artikeldata Utökad'!R123))</f>
        <v/>
      </c>
      <c r="BN123" s="269" t="str">
        <f>TRIM(IF('APH Kategorichef'!R123="WEB","",'2. Artikeldata Utökad'!S123))</f>
        <v/>
      </c>
      <c r="BO123" s="269" t="str">
        <f>IF('2. Artikeldata Utökad'!F123="","",'2. Artikeldata Utökad'!F123)</f>
        <v xml:space="preserve">  Välj…</v>
      </c>
      <c r="BP123" s="269" t="str">
        <f>TRIM(IF('2. Artikeldata Utökad'!E123="","",'2. Artikeldata Utökad'!E123))</f>
        <v/>
      </c>
      <c r="BQ123" s="269" t="str">
        <f>TRIM(IF('APH Kategorichef'!R123="WEB","",'2. Artikeldata Utökad'!T123))</f>
        <v/>
      </c>
      <c r="BR123" s="227">
        <v>1</v>
      </c>
      <c r="BS123" s="269" t="str">
        <f>TRIM(IF('APH Kategorichef'!R123="WEB","",'2. Artikeldata Utökad'!U123))</f>
        <v/>
      </c>
      <c r="BT123" s="223"/>
      <c r="BU123" s="223"/>
      <c r="BV123" s="269" t="str">
        <f>TRIM(IF('APH Kategorichef'!L123&lt;&gt;200,'APH Kategorichef'!D123,'2. Artikeldata Utökad'!J123))</f>
        <v/>
      </c>
      <c r="BW123" s="269" t="str">
        <f>TRIM('2. Artikeldata Utökad'!D123)</f>
        <v/>
      </c>
      <c r="BX123" s="415" t="str">
        <f>LEFT('2. Artikeldata Utökad'!I123,1)</f>
        <v xml:space="preserve"> </v>
      </c>
      <c r="BY123" s="415" t="str">
        <f>TRIM(LEFT('2. Artikeldata Utökad'!K123,2))</f>
        <v/>
      </c>
      <c r="BZ123" s="227" t="s">
        <v>189</v>
      </c>
      <c r="CA123" s="223"/>
      <c r="CB123" s="223"/>
      <c r="CC123" s="223"/>
      <c r="CD123" s="223"/>
      <c r="CE123" s="223"/>
    </row>
    <row r="124" spans="1:83" x14ac:dyDescent="0.25">
      <c r="A124" s="228">
        <v>120</v>
      </c>
      <c r="B124" s="228" t="str">
        <f>'APH Kategorichef'!H124</f>
        <v>Välj…</v>
      </c>
      <c r="C124" s="228" t="str">
        <f>'APH Kategorichef'!J124</f>
        <v>Välj…</v>
      </c>
      <c r="D124" s="227">
        <v>1</v>
      </c>
      <c r="E124" s="269" t="str">
        <f>TRIM('APH Kategorichef'!D124)</f>
        <v/>
      </c>
      <c r="F124" s="226" t="str">
        <f>TRIM('1. Artikeldata Grund'!E124)</f>
        <v/>
      </c>
      <c r="G124" s="276" t="s">
        <v>182</v>
      </c>
      <c r="H124" s="223"/>
      <c r="I124" s="223"/>
      <c r="J124" s="223"/>
      <c r="K124" s="223"/>
      <c r="L124" s="223"/>
      <c r="M124" s="2" cm="1">
        <f t="array" ref="M124">IF('APH Kategorichef'!R124&lt;&gt;"WEB",1,_xlfn.IFS('APH Kategorichef'!J124=Tabeller!$AH$4,'APH Kategorichef'!P124,'APH Kategorichef'!J124=Tabeller!$AH$5,106628))</f>
        <v>1</v>
      </c>
      <c r="N124" s="434" t="str" cm="1">
        <f t="array" ref="N124">TRIM(IFERROR(IF('APH Kategorichef'!L124=200,'2. Artikeldata Utökad'!J124,(_xlfn.IFS('APH Kategorichef'!J124=Tabeller!$AH$4,'4. Inköpsdata'!D124,AND('APH Kategorichef'!J124=Tabeller!$AH$5,'APH Kategorichef'!L124&lt;&gt;200),'APH Kategorichef'!D124,'APH Kategorichef'!L124=200,'2. Artikeldata Utökad'!J124))),""))</f>
        <v/>
      </c>
      <c r="O124" s="270" t="str">
        <f>'APH Kategorichef'!E124</f>
        <v/>
      </c>
      <c r="P124" s="269" t="str">
        <f>TRIM('APH Kategorichef'!Q124)</f>
        <v/>
      </c>
      <c r="Q124" s="223"/>
      <c r="R124" s="271" t="str" cm="1">
        <f t="array" ref="R124">IFERROR(_xlfn.IFS('4. Inköpsdata'!M124=25%,41,'4. Inköpsdata'!M124=12%,42,'4. Inköpsdata'!M124=6%,43,'4. Inköpsdata'!M124="Momsfritt",38),"")</f>
        <v/>
      </c>
      <c r="S124" s="227" t="str">
        <f>'APH Kategorichef'!R124</f>
        <v xml:space="preserve">  Välj…</v>
      </c>
      <c r="T124" s="380" t="str">
        <f>'APH Kategorichef'!E124</f>
        <v/>
      </c>
      <c r="U124" s="227"/>
      <c r="V124" s="223"/>
      <c r="W124" s="223"/>
      <c r="X124" s="223"/>
      <c r="Y124" s="223"/>
      <c r="Z124" s="227" t="str">
        <f>TRIM(IF('2. Artikeldata Utökad'!G124="","",_xlfn.CONCAT('2. Artikeldata Utökad'!G124," ","dagar")))</f>
        <v/>
      </c>
      <c r="AA124" s="227" t="str">
        <f>TRIM(IF('2. Artikeldata Utökad'!H124="","",_xlfn.CONCAT('2. Artikeldata Utökad'!H124," ","dagar")))</f>
        <v/>
      </c>
      <c r="AB124" s="223"/>
      <c r="AC124" s="223"/>
      <c r="AD124" s="223"/>
      <c r="AE124" s="227">
        <v>1</v>
      </c>
      <c r="AF124" s="223"/>
      <c r="AG124" s="269" t="str">
        <f>TRIM('APH Kategorichef'!S124)</f>
        <v/>
      </c>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72" t="s">
        <v>189</v>
      </c>
      <c r="BD124" s="272" t="str">
        <f>IF('1. Artikeldata Grund'!F124="Välj…","",LEFT('1. Artikeldata Grund'!F124,1))</f>
        <v xml:space="preserve"> </v>
      </c>
      <c r="BE124" s="223"/>
      <c r="BF124" s="223"/>
      <c r="BG124" s="223"/>
      <c r="BH124" s="223"/>
      <c r="BI124" s="223"/>
      <c r="BJ124" s="223"/>
      <c r="BK124" s="223"/>
      <c r="BL124" s="269" t="str">
        <f>TRIM(IF('APH Kategorichef'!R124="WEB","",'2. Artikeldata Utökad'!Q124))</f>
        <v/>
      </c>
      <c r="BM124" s="269" t="str">
        <f>TRIM(IF('APH Kategorichef'!R124="WEB","",'2. Artikeldata Utökad'!R124))</f>
        <v/>
      </c>
      <c r="BN124" s="269" t="str">
        <f>TRIM(IF('APH Kategorichef'!R124="WEB","",'2. Artikeldata Utökad'!S124))</f>
        <v/>
      </c>
      <c r="BO124" s="269" t="str">
        <f>IF('2. Artikeldata Utökad'!F124="","",'2. Artikeldata Utökad'!F124)</f>
        <v xml:space="preserve">  Välj…</v>
      </c>
      <c r="BP124" s="269" t="str">
        <f>TRIM(IF('2. Artikeldata Utökad'!E124="","",'2. Artikeldata Utökad'!E124))</f>
        <v/>
      </c>
      <c r="BQ124" s="269" t="str">
        <f>TRIM(IF('APH Kategorichef'!R124="WEB","",'2. Artikeldata Utökad'!T124))</f>
        <v/>
      </c>
      <c r="BR124" s="227">
        <v>1</v>
      </c>
      <c r="BS124" s="269" t="str">
        <f>TRIM(IF('APH Kategorichef'!R124="WEB","",'2. Artikeldata Utökad'!U124))</f>
        <v/>
      </c>
      <c r="BT124" s="223"/>
      <c r="BU124" s="223"/>
      <c r="BV124" s="269" t="str">
        <f>TRIM(IF('APH Kategorichef'!L124&lt;&gt;200,'APH Kategorichef'!D124,'2. Artikeldata Utökad'!J124))</f>
        <v/>
      </c>
      <c r="BW124" s="269" t="str">
        <f>TRIM('2. Artikeldata Utökad'!D124)</f>
        <v/>
      </c>
      <c r="BX124" s="415" t="str">
        <f>LEFT('2. Artikeldata Utökad'!I124,1)</f>
        <v xml:space="preserve"> </v>
      </c>
      <c r="BY124" s="415" t="str">
        <f>TRIM(LEFT('2. Artikeldata Utökad'!K124,2))</f>
        <v/>
      </c>
      <c r="BZ124" s="227" t="s">
        <v>189</v>
      </c>
      <c r="CA124" s="223"/>
      <c r="CB124" s="223"/>
      <c r="CC124" s="223"/>
      <c r="CD124" s="223"/>
      <c r="CE124" s="223"/>
    </row>
    <row r="125" spans="1:83" x14ac:dyDescent="0.25">
      <c r="A125" s="228">
        <v>121</v>
      </c>
      <c r="B125" s="228" t="str">
        <f>'APH Kategorichef'!H125</f>
        <v>Välj…</v>
      </c>
      <c r="C125" s="228" t="str">
        <f>'APH Kategorichef'!J125</f>
        <v>Välj…</v>
      </c>
      <c r="D125" s="227">
        <v>1</v>
      </c>
      <c r="E125" s="269" t="str">
        <f>TRIM('APH Kategorichef'!D125)</f>
        <v/>
      </c>
      <c r="F125" s="226" t="str">
        <f>TRIM('1. Artikeldata Grund'!E125)</f>
        <v/>
      </c>
      <c r="G125" s="276" t="s">
        <v>182</v>
      </c>
      <c r="H125" s="223"/>
      <c r="I125" s="223"/>
      <c r="J125" s="223"/>
      <c r="K125" s="223"/>
      <c r="L125" s="223"/>
      <c r="M125" s="2" cm="1">
        <f t="array" ref="M125">IF('APH Kategorichef'!R125&lt;&gt;"WEB",1,_xlfn.IFS('APH Kategorichef'!J125=Tabeller!$AH$4,'APH Kategorichef'!P125,'APH Kategorichef'!J125=Tabeller!$AH$5,106628))</f>
        <v>1</v>
      </c>
      <c r="N125" s="434" t="str" cm="1">
        <f t="array" ref="N125">TRIM(IFERROR(IF('APH Kategorichef'!L125=200,'2. Artikeldata Utökad'!J125,(_xlfn.IFS('APH Kategorichef'!J125=Tabeller!$AH$4,'4. Inköpsdata'!D125,AND('APH Kategorichef'!J125=Tabeller!$AH$5,'APH Kategorichef'!L125&lt;&gt;200),'APH Kategorichef'!D125,'APH Kategorichef'!L125=200,'2. Artikeldata Utökad'!J125))),""))</f>
        <v/>
      </c>
      <c r="O125" s="270" t="str">
        <f>'APH Kategorichef'!E125</f>
        <v/>
      </c>
      <c r="P125" s="269" t="str">
        <f>TRIM('APH Kategorichef'!Q125)</f>
        <v/>
      </c>
      <c r="Q125" s="223"/>
      <c r="R125" s="271" t="str" cm="1">
        <f t="array" ref="R125">IFERROR(_xlfn.IFS('4. Inköpsdata'!M125=25%,41,'4. Inköpsdata'!M125=12%,42,'4. Inköpsdata'!M125=6%,43,'4. Inköpsdata'!M125="Momsfritt",38),"")</f>
        <v/>
      </c>
      <c r="S125" s="227" t="str">
        <f>'APH Kategorichef'!R125</f>
        <v xml:space="preserve">  Välj…</v>
      </c>
      <c r="T125" s="380" t="str">
        <f>'APH Kategorichef'!E125</f>
        <v/>
      </c>
      <c r="U125" s="227"/>
      <c r="V125" s="223"/>
      <c r="W125" s="223"/>
      <c r="X125" s="223"/>
      <c r="Y125" s="223"/>
      <c r="Z125" s="227" t="str">
        <f>TRIM(IF('2. Artikeldata Utökad'!G125="","",_xlfn.CONCAT('2. Artikeldata Utökad'!G125," ","dagar")))</f>
        <v/>
      </c>
      <c r="AA125" s="227" t="str">
        <f>TRIM(IF('2. Artikeldata Utökad'!H125="","",_xlfn.CONCAT('2. Artikeldata Utökad'!H125," ","dagar")))</f>
        <v/>
      </c>
      <c r="AB125" s="223"/>
      <c r="AC125" s="223"/>
      <c r="AD125" s="223"/>
      <c r="AE125" s="227">
        <v>1</v>
      </c>
      <c r="AF125" s="223"/>
      <c r="AG125" s="269" t="str">
        <f>TRIM('APH Kategorichef'!S125)</f>
        <v/>
      </c>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72" t="s">
        <v>189</v>
      </c>
      <c r="BD125" s="272" t="str">
        <f>IF('1. Artikeldata Grund'!F125="Välj…","",LEFT('1. Artikeldata Grund'!F125,1))</f>
        <v xml:space="preserve"> </v>
      </c>
      <c r="BE125" s="223"/>
      <c r="BF125" s="223"/>
      <c r="BG125" s="223"/>
      <c r="BH125" s="223"/>
      <c r="BI125" s="223"/>
      <c r="BJ125" s="223"/>
      <c r="BK125" s="223"/>
      <c r="BL125" s="269" t="str">
        <f>TRIM(IF('APH Kategorichef'!R125="WEB","",'2. Artikeldata Utökad'!Q125))</f>
        <v/>
      </c>
      <c r="BM125" s="269" t="str">
        <f>TRIM(IF('APH Kategorichef'!R125="WEB","",'2. Artikeldata Utökad'!R125))</f>
        <v/>
      </c>
      <c r="BN125" s="269" t="str">
        <f>TRIM(IF('APH Kategorichef'!R125="WEB","",'2. Artikeldata Utökad'!S125))</f>
        <v/>
      </c>
      <c r="BO125" s="269" t="str">
        <f>IF('2. Artikeldata Utökad'!F125="","",'2. Artikeldata Utökad'!F125)</f>
        <v xml:space="preserve">  Välj…</v>
      </c>
      <c r="BP125" s="269" t="str">
        <f>TRIM(IF('2. Artikeldata Utökad'!E125="","",'2. Artikeldata Utökad'!E125))</f>
        <v/>
      </c>
      <c r="BQ125" s="269" t="str">
        <f>TRIM(IF('APH Kategorichef'!R125="WEB","",'2. Artikeldata Utökad'!T125))</f>
        <v/>
      </c>
      <c r="BR125" s="227">
        <v>1</v>
      </c>
      <c r="BS125" s="269" t="str">
        <f>TRIM(IF('APH Kategorichef'!R125="WEB","",'2. Artikeldata Utökad'!U125))</f>
        <v/>
      </c>
      <c r="BT125" s="223"/>
      <c r="BU125" s="223"/>
      <c r="BV125" s="269" t="str">
        <f>TRIM(IF('APH Kategorichef'!L125&lt;&gt;200,'APH Kategorichef'!D125,'2. Artikeldata Utökad'!J125))</f>
        <v/>
      </c>
      <c r="BW125" s="269" t="str">
        <f>TRIM('2. Artikeldata Utökad'!D125)</f>
        <v/>
      </c>
      <c r="BX125" s="415" t="str">
        <f>LEFT('2. Artikeldata Utökad'!I125,1)</f>
        <v xml:space="preserve"> </v>
      </c>
      <c r="BY125" s="415" t="str">
        <f>TRIM(LEFT('2. Artikeldata Utökad'!K125,2))</f>
        <v/>
      </c>
      <c r="BZ125" s="227" t="s">
        <v>189</v>
      </c>
      <c r="CA125" s="223"/>
      <c r="CB125" s="223"/>
      <c r="CC125" s="223"/>
      <c r="CD125" s="223"/>
      <c r="CE125" s="223"/>
    </row>
    <row r="126" spans="1:83" x14ac:dyDescent="0.25">
      <c r="A126" s="228">
        <v>122</v>
      </c>
      <c r="B126" s="228" t="str">
        <f>'APH Kategorichef'!H126</f>
        <v>Välj…</v>
      </c>
      <c r="C126" s="228" t="str">
        <f>'APH Kategorichef'!J126</f>
        <v>Välj…</v>
      </c>
      <c r="D126" s="227">
        <v>1</v>
      </c>
      <c r="E126" s="269" t="str">
        <f>TRIM('APH Kategorichef'!D126)</f>
        <v/>
      </c>
      <c r="F126" s="226" t="str">
        <f>TRIM('1. Artikeldata Grund'!E126)</f>
        <v/>
      </c>
      <c r="G126" s="276" t="s">
        <v>182</v>
      </c>
      <c r="H126" s="223"/>
      <c r="I126" s="223"/>
      <c r="J126" s="223"/>
      <c r="K126" s="223"/>
      <c r="L126" s="223"/>
      <c r="M126" s="2" cm="1">
        <f t="array" ref="M126">IF('APH Kategorichef'!R126&lt;&gt;"WEB",1,_xlfn.IFS('APH Kategorichef'!J126=Tabeller!$AH$4,'APH Kategorichef'!P126,'APH Kategorichef'!J126=Tabeller!$AH$5,106628))</f>
        <v>1</v>
      </c>
      <c r="N126" s="434" t="str" cm="1">
        <f t="array" ref="N126">TRIM(IFERROR(IF('APH Kategorichef'!L126=200,'2. Artikeldata Utökad'!J126,(_xlfn.IFS('APH Kategorichef'!J126=Tabeller!$AH$4,'4. Inköpsdata'!D126,AND('APH Kategorichef'!J126=Tabeller!$AH$5,'APH Kategorichef'!L126&lt;&gt;200),'APH Kategorichef'!D126,'APH Kategorichef'!L126=200,'2. Artikeldata Utökad'!J126))),""))</f>
        <v/>
      </c>
      <c r="O126" s="270" t="str">
        <f>'APH Kategorichef'!E126</f>
        <v/>
      </c>
      <c r="P126" s="269" t="str">
        <f>TRIM('APH Kategorichef'!Q126)</f>
        <v/>
      </c>
      <c r="Q126" s="223"/>
      <c r="R126" s="271" t="str" cm="1">
        <f t="array" ref="R126">IFERROR(_xlfn.IFS('4. Inköpsdata'!M126=25%,41,'4. Inköpsdata'!M126=12%,42,'4. Inköpsdata'!M126=6%,43,'4. Inköpsdata'!M126="Momsfritt",38),"")</f>
        <v/>
      </c>
      <c r="S126" s="227" t="str">
        <f>'APH Kategorichef'!R126</f>
        <v xml:space="preserve">  Välj…</v>
      </c>
      <c r="T126" s="380" t="str">
        <f>'APH Kategorichef'!E126</f>
        <v/>
      </c>
      <c r="U126" s="227"/>
      <c r="V126" s="223"/>
      <c r="W126" s="223"/>
      <c r="X126" s="223"/>
      <c r="Y126" s="223"/>
      <c r="Z126" s="227" t="str">
        <f>TRIM(IF('2. Artikeldata Utökad'!G126="","",_xlfn.CONCAT('2. Artikeldata Utökad'!G126," ","dagar")))</f>
        <v/>
      </c>
      <c r="AA126" s="227" t="str">
        <f>TRIM(IF('2. Artikeldata Utökad'!H126="","",_xlfn.CONCAT('2. Artikeldata Utökad'!H126," ","dagar")))</f>
        <v/>
      </c>
      <c r="AB126" s="223"/>
      <c r="AC126" s="223"/>
      <c r="AD126" s="223"/>
      <c r="AE126" s="227">
        <v>1</v>
      </c>
      <c r="AF126" s="223"/>
      <c r="AG126" s="269" t="str">
        <f>TRIM('APH Kategorichef'!S126)</f>
        <v/>
      </c>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72" t="s">
        <v>189</v>
      </c>
      <c r="BD126" s="272" t="str">
        <f>IF('1. Artikeldata Grund'!F126="Välj…","",LEFT('1. Artikeldata Grund'!F126,1))</f>
        <v xml:space="preserve"> </v>
      </c>
      <c r="BE126" s="223"/>
      <c r="BF126" s="223"/>
      <c r="BG126" s="223"/>
      <c r="BH126" s="223"/>
      <c r="BI126" s="223"/>
      <c r="BJ126" s="223"/>
      <c r="BK126" s="223"/>
      <c r="BL126" s="269" t="str">
        <f>TRIM(IF('APH Kategorichef'!R126="WEB","",'2. Artikeldata Utökad'!Q126))</f>
        <v/>
      </c>
      <c r="BM126" s="269" t="str">
        <f>TRIM(IF('APH Kategorichef'!R126="WEB","",'2. Artikeldata Utökad'!R126))</f>
        <v/>
      </c>
      <c r="BN126" s="269" t="str">
        <f>TRIM(IF('APH Kategorichef'!R126="WEB","",'2. Artikeldata Utökad'!S126))</f>
        <v/>
      </c>
      <c r="BO126" s="269" t="str">
        <f>IF('2. Artikeldata Utökad'!F126="","",'2. Artikeldata Utökad'!F126)</f>
        <v xml:space="preserve">  Välj…</v>
      </c>
      <c r="BP126" s="269" t="str">
        <f>TRIM(IF('2. Artikeldata Utökad'!E126="","",'2. Artikeldata Utökad'!E126))</f>
        <v/>
      </c>
      <c r="BQ126" s="269" t="str">
        <f>TRIM(IF('APH Kategorichef'!R126="WEB","",'2. Artikeldata Utökad'!T126))</f>
        <v/>
      </c>
      <c r="BR126" s="227">
        <v>1</v>
      </c>
      <c r="BS126" s="269" t="str">
        <f>TRIM(IF('APH Kategorichef'!R126="WEB","",'2. Artikeldata Utökad'!U126))</f>
        <v/>
      </c>
      <c r="BT126" s="223"/>
      <c r="BU126" s="223"/>
      <c r="BV126" s="269" t="str">
        <f>TRIM(IF('APH Kategorichef'!L126&lt;&gt;200,'APH Kategorichef'!D126,'2. Artikeldata Utökad'!J126))</f>
        <v/>
      </c>
      <c r="BW126" s="269" t="str">
        <f>TRIM('2. Artikeldata Utökad'!D126)</f>
        <v/>
      </c>
      <c r="BX126" s="415" t="str">
        <f>LEFT('2. Artikeldata Utökad'!I126,1)</f>
        <v xml:space="preserve"> </v>
      </c>
      <c r="BY126" s="415" t="str">
        <f>TRIM(LEFT('2. Artikeldata Utökad'!K126,2))</f>
        <v/>
      </c>
      <c r="BZ126" s="227" t="s">
        <v>189</v>
      </c>
      <c r="CA126" s="223"/>
      <c r="CB126" s="223"/>
      <c r="CC126" s="223"/>
      <c r="CD126" s="223"/>
      <c r="CE126" s="223"/>
    </row>
    <row r="127" spans="1:83" x14ac:dyDescent="0.25">
      <c r="A127" s="228">
        <v>123</v>
      </c>
      <c r="B127" s="228" t="str">
        <f>'APH Kategorichef'!H127</f>
        <v>Välj…</v>
      </c>
      <c r="C127" s="228" t="str">
        <f>'APH Kategorichef'!J127</f>
        <v>Välj…</v>
      </c>
      <c r="D127" s="227">
        <v>1</v>
      </c>
      <c r="E127" s="269" t="str">
        <f>TRIM('APH Kategorichef'!D127)</f>
        <v/>
      </c>
      <c r="F127" s="226" t="str">
        <f>TRIM('1. Artikeldata Grund'!E127)</f>
        <v/>
      </c>
      <c r="G127" s="276" t="s">
        <v>182</v>
      </c>
      <c r="H127" s="223"/>
      <c r="I127" s="223"/>
      <c r="J127" s="223"/>
      <c r="K127" s="223"/>
      <c r="L127" s="223"/>
      <c r="M127" s="2" cm="1">
        <f t="array" ref="M127">IF('APH Kategorichef'!R127&lt;&gt;"WEB",1,_xlfn.IFS('APH Kategorichef'!J127=Tabeller!$AH$4,'APH Kategorichef'!P127,'APH Kategorichef'!J127=Tabeller!$AH$5,106628))</f>
        <v>1</v>
      </c>
      <c r="N127" s="434" t="str" cm="1">
        <f t="array" ref="N127">TRIM(IFERROR(IF('APH Kategorichef'!L127=200,'2. Artikeldata Utökad'!J127,(_xlfn.IFS('APH Kategorichef'!J127=Tabeller!$AH$4,'4. Inköpsdata'!D127,AND('APH Kategorichef'!J127=Tabeller!$AH$5,'APH Kategorichef'!L127&lt;&gt;200),'APH Kategorichef'!D127,'APH Kategorichef'!L127=200,'2. Artikeldata Utökad'!J127))),""))</f>
        <v/>
      </c>
      <c r="O127" s="270" t="str">
        <f>'APH Kategorichef'!E127</f>
        <v/>
      </c>
      <c r="P127" s="269" t="str">
        <f>TRIM('APH Kategorichef'!Q127)</f>
        <v/>
      </c>
      <c r="Q127" s="223"/>
      <c r="R127" s="271" t="str" cm="1">
        <f t="array" ref="R127">IFERROR(_xlfn.IFS('4. Inköpsdata'!M127=25%,41,'4. Inköpsdata'!M127=12%,42,'4. Inköpsdata'!M127=6%,43,'4. Inköpsdata'!M127="Momsfritt",38),"")</f>
        <v/>
      </c>
      <c r="S127" s="227" t="str">
        <f>'APH Kategorichef'!R127</f>
        <v xml:space="preserve">  Välj…</v>
      </c>
      <c r="T127" s="380" t="str">
        <f>'APH Kategorichef'!E127</f>
        <v/>
      </c>
      <c r="U127" s="227"/>
      <c r="V127" s="223"/>
      <c r="W127" s="223"/>
      <c r="X127" s="223"/>
      <c r="Y127" s="223"/>
      <c r="Z127" s="227" t="str">
        <f>TRIM(IF('2. Artikeldata Utökad'!G127="","",_xlfn.CONCAT('2. Artikeldata Utökad'!G127," ","dagar")))</f>
        <v/>
      </c>
      <c r="AA127" s="227" t="str">
        <f>TRIM(IF('2. Artikeldata Utökad'!H127="","",_xlfn.CONCAT('2. Artikeldata Utökad'!H127," ","dagar")))</f>
        <v/>
      </c>
      <c r="AB127" s="223"/>
      <c r="AC127" s="223"/>
      <c r="AD127" s="223"/>
      <c r="AE127" s="227">
        <v>1</v>
      </c>
      <c r="AF127" s="223"/>
      <c r="AG127" s="269" t="str">
        <f>TRIM('APH Kategorichef'!S127)</f>
        <v/>
      </c>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72" t="s">
        <v>189</v>
      </c>
      <c r="BD127" s="272" t="str">
        <f>IF('1. Artikeldata Grund'!F127="Välj…","",LEFT('1. Artikeldata Grund'!F127,1))</f>
        <v xml:space="preserve"> </v>
      </c>
      <c r="BE127" s="223"/>
      <c r="BF127" s="223"/>
      <c r="BG127" s="223"/>
      <c r="BH127" s="223"/>
      <c r="BI127" s="223"/>
      <c r="BJ127" s="223"/>
      <c r="BK127" s="223"/>
      <c r="BL127" s="269" t="str">
        <f>TRIM(IF('APH Kategorichef'!R127="WEB","",'2. Artikeldata Utökad'!Q127))</f>
        <v/>
      </c>
      <c r="BM127" s="269" t="str">
        <f>TRIM(IF('APH Kategorichef'!R127="WEB","",'2. Artikeldata Utökad'!R127))</f>
        <v/>
      </c>
      <c r="BN127" s="269" t="str">
        <f>TRIM(IF('APH Kategorichef'!R127="WEB","",'2. Artikeldata Utökad'!S127))</f>
        <v/>
      </c>
      <c r="BO127" s="269" t="str">
        <f>IF('2. Artikeldata Utökad'!F127="","",'2. Artikeldata Utökad'!F127)</f>
        <v xml:space="preserve">  Välj…</v>
      </c>
      <c r="BP127" s="269" t="str">
        <f>TRIM(IF('2. Artikeldata Utökad'!E127="","",'2. Artikeldata Utökad'!E127))</f>
        <v/>
      </c>
      <c r="BQ127" s="269" t="str">
        <f>TRIM(IF('APH Kategorichef'!R127="WEB","",'2. Artikeldata Utökad'!T127))</f>
        <v/>
      </c>
      <c r="BR127" s="227">
        <v>1</v>
      </c>
      <c r="BS127" s="269" t="str">
        <f>TRIM(IF('APH Kategorichef'!R127="WEB","",'2. Artikeldata Utökad'!U127))</f>
        <v/>
      </c>
      <c r="BT127" s="223"/>
      <c r="BU127" s="223"/>
      <c r="BV127" s="269" t="str">
        <f>TRIM(IF('APH Kategorichef'!L127&lt;&gt;200,'APH Kategorichef'!D127,'2. Artikeldata Utökad'!J127))</f>
        <v/>
      </c>
      <c r="BW127" s="269" t="str">
        <f>TRIM('2. Artikeldata Utökad'!D127)</f>
        <v/>
      </c>
      <c r="BX127" s="415" t="str">
        <f>LEFT('2. Artikeldata Utökad'!I127,1)</f>
        <v xml:space="preserve"> </v>
      </c>
      <c r="BY127" s="415" t="str">
        <f>TRIM(LEFT('2. Artikeldata Utökad'!K127,2))</f>
        <v/>
      </c>
      <c r="BZ127" s="227" t="s">
        <v>189</v>
      </c>
      <c r="CA127" s="223"/>
      <c r="CB127" s="223"/>
      <c r="CC127" s="223"/>
      <c r="CD127" s="223"/>
      <c r="CE127" s="223"/>
    </row>
    <row r="128" spans="1:83" x14ac:dyDescent="0.25">
      <c r="A128" s="225">
        <v>124</v>
      </c>
      <c r="B128" s="228" t="str">
        <f>'APH Kategorichef'!H128</f>
        <v>Välj…</v>
      </c>
      <c r="C128" s="228" t="str">
        <f>'APH Kategorichef'!J128</f>
        <v>Välj…</v>
      </c>
      <c r="D128" s="227">
        <v>1</v>
      </c>
      <c r="E128" s="269" t="str">
        <f>TRIM('APH Kategorichef'!D128)</f>
        <v/>
      </c>
      <c r="F128" s="226" t="str">
        <f>TRIM('1. Artikeldata Grund'!E128)</f>
        <v/>
      </c>
      <c r="G128" s="276" t="s">
        <v>182</v>
      </c>
      <c r="H128" s="223"/>
      <c r="I128" s="223"/>
      <c r="J128" s="223"/>
      <c r="K128" s="223"/>
      <c r="L128" s="223"/>
      <c r="M128" s="2" cm="1">
        <f t="array" ref="M128">IF('APH Kategorichef'!R128&lt;&gt;"WEB",1,_xlfn.IFS('APH Kategorichef'!J128=Tabeller!$AH$4,'APH Kategorichef'!P128,'APH Kategorichef'!J128=Tabeller!$AH$5,106628))</f>
        <v>1</v>
      </c>
      <c r="N128" s="434" t="str" cm="1">
        <f t="array" ref="N128">TRIM(IFERROR(IF('APH Kategorichef'!L128=200,'2. Artikeldata Utökad'!J128,(_xlfn.IFS('APH Kategorichef'!J128=Tabeller!$AH$4,'4. Inköpsdata'!D128,AND('APH Kategorichef'!J128=Tabeller!$AH$5,'APH Kategorichef'!L128&lt;&gt;200),'APH Kategorichef'!D128,'APH Kategorichef'!L128=200,'2. Artikeldata Utökad'!J128))),""))</f>
        <v/>
      </c>
      <c r="O128" s="270" t="str">
        <f>'APH Kategorichef'!E128</f>
        <v/>
      </c>
      <c r="P128" s="269" t="str">
        <f>TRIM('APH Kategorichef'!Q128)</f>
        <v/>
      </c>
      <c r="Q128" s="223"/>
      <c r="R128" s="271" t="str" cm="1">
        <f t="array" ref="R128">IFERROR(_xlfn.IFS('4. Inköpsdata'!M128=25%,41,'4. Inköpsdata'!M128=12%,42,'4. Inköpsdata'!M128=6%,43,'4. Inköpsdata'!M128="Momsfritt",38),"")</f>
        <v/>
      </c>
      <c r="S128" s="227" t="str">
        <f>'APH Kategorichef'!R128</f>
        <v xml:space="preserve">  Välj…</v>
      </c>
      <c r="T128" s="380" t="str">
        <f>'APH Kategorichef'!E128</f>
        <v/>
      </c>
      <c r="U128" s="227"/>
      <c r="V128" s="223"/>
      <c r="W128" s="223"/>
      <c r="X128" s="223"/>
      <c r="Y128" s="223"/>
      <c r="Z128" s="227" t="str">
        <f>TRIM(IF('2. Artikeldata Utökad'!G128="","",_xlfn.CONCAT('2. Artikeldata Utökad'!G128," ","dagar")))</f>
        <v/>
      </c>
      <c r="AA128" s="227" t="str">
        <f>TRIM(IF('2. Artikeldata Utökad'!H128="","",_xlfn.CONCAT('2. Artikeldata Utökad'!H128," ","dagar")))</f>
        <v/>
      </c>
      <c r="AB128" s="223"/>
      <c r="AC128" s="223"/>
      <c r="AD128" s="223"/>
      <c r="AE128" s="227">
        <v>1</v>
      </c>
      <c r="AF128" s="223"/>
      <c r="AG128" s="269" t="str">
        <f>TRIM('APH Kategorichef'!S128)</f>
        <v/>
      </c>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72" t="s">
        <v>189</v>
      </c>
      <c r="BD128" s="272" t="str">
        <f>IF('1. Artikeldata Grund'!F128="Välj…","",LEFT('1. Artikeldata Grund'!F128,1))</f>
        <v xml:space="preserve"> </v>
      </c>
      <c r="BE128" s="223"/>
      <c r="BF128" s="223"/>
      <c r="BG128" s="223"/>
      <c r="BH128" s="223"/>
      <c r="BI128" s="223"/>
      <c r="BJ128" s="223"/>
      <c r="BK128" s="223"/>
      <c r="BL128" s="269" t="str">
        <f>TRIM(IF('APH Kategorichef'!R128="WEB","",'2. Artikeldata Utökad'!Q128))</f>
        <v/>
      </c>
      <c r="BM128" s="269" t="str">
        <f>TRIM(IF('APH Kategorichef'!R128="WEB","",'2. Artikeldata Utökad'!R128))</f>
        <v/>
      </c>
      <c r="BN128" s="269" t="str">
        <f>TRIM(IF('APH Kategorichef'!R128="WEB","",'2. Artikeldata Utökad'!S128))</f>
        <v/>
      </c>
      <c r="BO128" s="269" t="str">
        <f>IF('2. Artikeldata Utökad'!F128="","",'2. Artikeldata Utökad'!F128)</f>
        <v xml:space="preserve">  Välj…</v>
      </c>
      <c r="BP128" s="269" t="str">
        <f>TRIM(IF('2. Artikeldata Utökad'!E128="","",'2. Artikeldata Utökad'!E128))</f>
        <v/>
      </c>
      <c r="BQ128" s="269" t="str">
        <f>TRIM(IF('APH Kategorichef'!R128="WEB","",'2. Artikeldata Utökad'!T128))</f>
        <v/>
      </c>
      <c r="BR128" s="227">
        <v>1</v>
      </c>
      <c r="BS128" s="269" t="str">
        <f>TRIM(IF('APH Kategorichef'!R128="WEB","",'2. Artikeldata Utökad'!U128))</f>
        <v/>
      </c>
      <c r="BT128" s="223"/>
      <c r="BU128" s="223"/>
      <c r="BV128" s="269" t="str">
        <f>TRIM(IF('APH Kategorichef'!L128&lt;&gt;200,'APH Kategorichef'!D128,'2. Artikeldata Utökad'!J128))</f>
        <v/>
      </c>
      <c r="BW128" s="269" t="str">
        <f>TRIM('2. Artikeldata Utökad'!D128)</f>
        <v/>
      </c>
      <c r="BX128" s="415" t="str">
        <f>LEFT('2. Artikeldata Utökad'!I128,1)</f>
        <v xml:space="preserve"> </v>
      </c>
      <c r="BY128" s="415" t="str">
        <f>TRIM(LEFT('2. Artikeldata Utökad'!K128,2))</f>
        <v/>
      </c>
      <c r="BZ128" s="227" t="s">
        <v>189</v>
      </c>
      <c r="CA128" s="223"/>
      <c r="CB128" s="223"/>
      <c r="CC128" s="223"/>
      <c r="CD128" s="223"/>
      <c r="CE128" s="223"/>
    </row>
    <row r="129" spans="1:83" x14ac:dyDescent="0.25">
      <c r="A129" s="228">
        <v>125</v>
      </c>
      <c r="B129" s="228" t="str">
        <f>'APH Kategorichef'!H129</f>
        <v>Välj…</v>
      </c>
      <c r="C129" s="228" t="str">
        <f>'APH Kategorichef'!J129</f>
        <v>Välj…</v>
      </c>
      <c r="D129" s="227">
        <v>1</v>
      </c>
      <c r="E129" s="269" t="str">
        <f>TRIM('APH Kategorichef'!D129)</f>
        <v/>
      </c>
      <c r="F129" s="226" t="str">
        <f>TRIM('1. Artikeldata Grund'!E129)</f>
        <v/>
      </c>
      <c r="G129" s="276" t="s">
        <v>182</v>
      </c>
      <c r="H129" s="223"/>
      <c r="I129" s="223"/>
      <c r="J129" s="223"/>
      <c r="K129" s="223"/>
      <c r="L129" s="223"/>
      <c r="M129" s="2" cm="1">
        <f t="array" ref="M129">IF('APH Kategorichef'!R129&lt;&gt;"WEB",1,_xlfn.IFS('APH Kategorichef'!J129=Tabeller!$AH$4,'APH Kategorichef'!P129,'APH Kategorichef'!J129=Tabeller!$AH$5,106628))</f>
        <v>1</v>
      </c>
      <c r="N129" s="434" t="str" cm="1">
        <f t="array" ref="N129">TRIM(IFERROR(IF('APH Kategorichef'!L129=200,'2. Artikeldata Utökad'!J129,(_xlfn.IFS('APH Kategorichef'!J129=Tabeller!$AH$4,'4. Inköpsdata'!D129,AND('APH Kategorichef'!J129=Tabeller!$AH$5,'APH Kategorichef'!L129&lt;&gt;200),'APH Kategorichef'!D129,'APH Kategorichef'!L129=200,'2. Artikeldata Utökad'!J129))),""))</f>
        <v/>
      </c>
      <c r="O129" s="270" t="str">
        <f>'APH Kategorichef'!E129</f>
        <v/>
      </c>
      <c r="P129" s="269" t="str">
        <f>TRIM('APH Kategorichef'!Q129)</f>
        <v/>
      </c>
      <c r="Q129" s="223"/>
      <c r="R129" s="271" t="str" cm="1">
        <f t="array" ref="R129">IFERROR(_xlfn.IFS('4. Inköpsdata'!M129=25%,41,'4. Inköpsdata'!M129=12%,42,'4. Inköpsdata'!M129=6%,43,'4. Inköpsdata'!M129="Momsfritt",38),"")</f>
        <v/>
      </c>
      <c r="S129" s="227" t="str">
        <f>'APH Kategorichef'!R129</f>
        <v xml:space="preserve">  Välj…</v>
      </c>
      <c r="T129" s="380" t="str">
        <f>'APH Kategorichef'!E129</f>
        <v/>
      </c>
      <c r="U129" s="227"/>
      <c r="V129" s="223"/>
      <c r="W129" s="223"/>
      <c r="X129" s="223"/>
      <c r="Y129" s="223"/>
      <c r="Z129" s="227" t="str">
        <f>TRIM(IF('2. Artikeldata Utökad'!G129="","",_xlfn.CONCAT('2. Artikeldata Utökad'!G129," ","dagar")))</f>
        <v/>
      </c>
      <c r="AA129" s="227" t="str">
        <f>TRIM(IF('2. Artikeldata Utökad'!H129="","",_xlfn.CONCAT('2. Artikeldata Utökad'!H129," ","dagar")))</f>
        <v/>
      </c>
      <c r="AB129" s="223"/>
      <c r="AC129" s="223"/>
      <c r="AD129" s="223"/>
      <c r="AE129" s="227">
        <v>1</v>
      </c>
      <c r="AF129" s="223"/>
      <c r="AG129" s="269" t="str">
        <f>TRIM('APH Kategorichef'!S129)</f>
        <v/>
      </c>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72" t="s">
        <v>189</v>
      </c>
      <c r="BD129" s="272" t="str">
        <f>IF('1. Artikeldata Grund'!F129="Välj…","",LEFT('1. Artikeldata Grund'!F129,1))</f>
        <v xml:space="preserve"> </v>
      </c>
      <c r="BE129" s="223"/>
      <c r="BF129" s="223"/>
      <c r="BG129" s="223"/>
      <c r="BH129" s="223"/>
      <c r="BI129" s="223"/>
      <c r="BJ129" s="223"/>
      <c r="BK129" s="223"/>
      <c r="BL129" s="269" t="str">
        <f>TRIM(IF('APH Kategorichef'!R129="WEB","",'2. Artikeldata Utökad'!Q129))</f>
        <v/>
      </c>
      <c r="BM129" s="269" t="str">
        <f>TRIM(IF('APH Kategorichef'!R129="WEB","",'2. Artikeldata Utökad'!R129))</f>
        <v/>
      </c>
      <c r="BN129" s="269" t="str">
        <f>TRIM(IF('APH Kategorichef'!R129="WEB","",'2. Artikeldata Utökad'!S129))</f>
        <v/>
      </c>
      <c r="BO129" s="269" t="str">
        <f>IF('2. Artikeldata Utökad'!F129="","",'2. Artikeldata Utökad'!F129)</f>
        <v xml:space="preserve">  Välj…</v>
      </c>
      <c r="BP129" s="269" t="str">
        <f>TRIM(IF('2. Artikeldata Utökad'!E129="","",'2. Artikeldata Utökad'!E129))</f>
        <v/>
      </c>
      <c r="BQ129" s="269" t="str">
        <f>TRIM(IF('APH Kategorichef'!R129="WEB","",'2. Artikeldata Utökad'!T129))</f>
        <v/>
      </c>
      <c r="BR129" s="227">
        <v>1</v>
      </c>
      <c r="BS129" s="269" t="str">
        <f>TRIM(IF('APH Kategorichef'!R129="WEB","",'2. Artikeldata Utökad'!U129))</f>
        <v/>
      </c>
      <c r="BT129" s="223"/>
      <c r="BU129" s="223"/>
      <c r="BV129" s="269" t="str">
        <f>TRIM(IF('APH Kategorichef'!L129&lt;&gt;200,'APH Kategorichef'!D129,'2. Artikeldata Utökad'!J129))</f>
        <v/>
      </c>
      <c r="BW129" s="269" t="str">
        <f>TRIM('2. Artikeldata Utökad'!D129)</f>
        <v/>
      </c>
      <c r="BX129" s="415" t="str">
        <f>LEFT('2. Artikeldata Utökad'!I129,1)</f>
        <v xml:space="preserve"> </v>
      </c>
      <c r="BY129" s="415" t="str">
        <f>TRIM(LEFT('2. Artikeldata Utökad'!K129,2))</f>
        <v/>
      </c>
      <c r="BZ129" s="227" t="s">
        <v>189</v>
      </c>
      <c r="CA129" s="223"/>
      <c r="CB129" s="223"/>
      <c r="CC129" s="223"/>
      <c r="CD129" s="223"/>
      <c r="CE129" s="223"/>
    </row>
    <row r="130" spans="1:83" x14ac:dyDescent="0.25">
      <c r="A130" s="228">
        <v>126</v>
      </c>
      <c r="B130" s="228" t="str">
        <f>'APH Kategorichef'!H130</f>
        <v>Välj…</v>
      </c>
      <c r="C130" s="228" t="str">
        <f>'APH Kategorichef'!J130</f>
        <v>Välj…</v>
      </c>
      <c r="D130" s="227">
        <v>1</v>
      </c>
      <c r="E130" s="269" t="str">
        <f>TRIM('APH Kategorichef'!D130)</f>
        <v/>
      </c>
      <c r="F130" s="226" t="str">
        <f>TRIM('1. Artikeldata Grund'!E130)</f>
        <v/>
      </c>
      <c r="G130" s="276" t="s">
        <v>182</v>
      </c>
      <c r="H130" s="223"/>
      <c r="I130" s="223"/>
      <c r="J130" s="223"/>
      <c r="K130" s="223"/>
      <c r="L130" s="223"/>
      <c r="M130" s="2" cm="1">
        <f t="array" ref="M130">IF('APH Kategorichef'!R130&lt;&gt;"WEB",1,_xlfn.IFS('APH Kategorichef'!J130=Tabeller!$AH$4,'APH Kategorichef'!P130,'APH Kategorichef'!J130=Tabeller!$AH$5,106628))</f>
        <v>1</v>
      </c>
      <c r="N130" s="434" t="str" cm="1">
        <f t="array" ref="N130">TRIM(IFERROR(IF('APH Kategorichef'!L130=200,'2. Artikeldata Utökad'!J130,(_xlfn.IFS('APH Kategorichef'!J130=Tabeller!$AH$4,'4. Inköpsdata'!D130,AND('APH Kategorichef'!J130=Tabeller!$AH$5,'APH Kategorichef'!L130&lt;&gt;200),'APH Kategorichef'!D130,'APH Kategorichef'!L130=200,'2. Artikeldata Utökad'!J130))),""))</f>
        <v/>
      </c>
      <c r="O130" s="270" t="str">
        <f>'APH Kategorichef'!E130</f>
        <v/>
      </c>
      <c r="P130" s="269" t="str">
        <f>TRIM('APH Kategorichef'!Q130)</f>
        <v/>
      </c>
      <c r="Q130" s="223"/>
      <c r="R130" s="271" t="str" cm="1">
        <f t="array" ref="R130">IFERROR(_xlfn.IFS('4. Inköpsdata'!M130=25%,41,'4. Inköpsdata'!M130=12%,42,'4. Inköpsdata'!M130=6%,43,'4. Inköpsdata'!M130="Momsfritt",38),"")</f>
        <v/>
      </c>
      <c r="S130" s="227" t="str">
        <f>'APH Kategorichef'!R130</f>
        <v xml:space="preserve">  Välj…</v>
      </c>
      <c r="T130" s="380" t="str">
        <f>'APH Kategorichef'!E130</f>
        <v/>
      </c>
      <c r="U130" s="227"/>
      <c r="V130" s="223"/>
      <c r="W130" s="223"/>
      <c r="X130" s="223"/>
      <c r="Y130" s="223"/>
      <c r="Z130" s="227" t="str">
        <f>TRIM(IF('2. Artikeldata Utökad'!G130="","",_xlfn.CONCAT('2. Artikeldata Utökad'!G130," ","dagar")))</f>
        <v/>
      </c>
      <c r="AA130" s="227" t="str">
        <f>TRIM(IF('2. Artikeldata Utökad'!H130="","",_xlfn.CONCAT('2. Artikeldata Utökad'!H130," ","dagar")))</f>
        <v/>
      </c>
      <c r="AB130" s="223"/>
      <c r="AC130" s="223"/>
      <c r="AD130" s="223"/>
      <c r="AE130" s="227">
        <v>1</v>
      </c>
      <c r="AF130" s="223"/>
      <c r="AG130" s="269" t="str">
        <f>TRIM('APH Kategorichef'!S130)</f>
        <v/>
      </c>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72" t="s">
        <v>189</v>
      </c>
      <c r="BD130" s="272" t="str">
        <f>IF('1. Artikeldata Grund'!F130="Välj…","",LEFT('1. Artikeldata Grund'!F130,1))</f>
        <v xml:space="preserve"> </v>
      </c>
      <c r="BE130" s="223"/>
      <c r="BF130" s="223"/>
      <c r="BG130" s="223"/>
      <c r="BH130" s="223"/>
      <c r="BI130" s="223"/>
      <c r="BJ130" s="223"/>
      <c r="BK130" s="223"/>
      <c r="BL130" s="269" t="str">
        <f>TRIM(IF('APH Kategorichef'!R130="WEB","",'2. Artikeldata Utökad'!Q130))</f>
        <v/>
      </c>
      <c r="BM130" s="269" t="str">
        <f>TRIM(IF('APH Kategorichef'!R130="WEB","",'2. Artikeldata Utökad'!R130))</f>
        <v/>
      </c>
      <c r="BN130" s="269" t="str">
        <f>TRIM(IF('APH Kategorichef'!R130="WEB","",'2. Artikeldata Utökad'!S130))</f>
        <v/>
      </c>
      <c r="BO130" s="269" t="str">
        <f>IF('2. Artikeldata Utökad'!F130="","",'2. Artikeldata Utökad'!F130)</f>
        <v xml:space="preserve">  Välj…</v>
      </c>
      <c r="BP130" s="269" t="str">
        <f>TRIM(IF('2. Artikeldata Utökad'!E130="","",'2. Artikeldata Utökad'!E130))</f>
        <v/>
      </c>
      <c r="BQ130" s="269" t="str">
        <f>TRIM(IF('APH Kategorichef'!R130="WEB","",'2. Artikeldata Utökad'!T130))</f>
        <v/>
      </c>
      <c r="BR130" s="227">
        <v>1</v>
      </c>
      <c r="BS130" s="269" t="str">
        <f>TRIM(IF('APH Kategorichef'!R130="WEB","",'2. Artikeldata Utökad'!U130))</f>
        <v/>
      </c>
      <c r="BT130" s="223"/>
      <c r="BU130" s="223"/>
      <c r="BV130" s="269" t="str">
        <f>TRIM(IF('APH Kategorichef'!L130&lt;&gt;200,'APH Kategorichef'!D130,'2. Artikeldata Utökad'!J130))</f>
        <v/>
      </c>
      <c r="BW130" s="269" t="str">
        <f>TRIM('2. Artikeldata Utökad'!D130)</f>
        <v/>
      </c>
      <c r="BX130" s="415" t="str">
        <f>LEFT('2. Artikeldata Utökad'!I130,1)</f>
        <v xml:space="preserve"> </v>
      </c>
      <c r="BY130" s="415" t="str">
        <f>TRIM(LEFT('2. Artikeldata Utökad'!K130,2))</f>
        <v/>
      </c>
      <c r="BZ130" s="227" t="s">
        <v>189</v>
      </c>
      <c r="CA130" s="223"/>
      <c r="CB130" s="223"/>
      <c r="CC130" s="223"/>
      <c r="CD130" s="223"/>
      <c r="CE130" s="223"/>
    </row>
    <row r="131" spans="1:83" x14ac:dyDescent="0.25">
      <c r="A131" s="228">
        <v>127</v>
      </c>
      <c r="B131" s="228" t="str">
        <f>'APH Kategorichef'!H131</f>
        <v>Välj…</v>
      </c>
      <c r="C131" s="228" t="str">
        <f>'APH Kategorichef'!J131</f>
        <v>Välj…</v>
      </c>
      <c r="D131" s="227">
        <v>1</v>
      </c>
      <c r="E131" s="269" t="str">
        <f>TRIM('APH Kategorichef'!D131)</f>
        <v/>
      </c>
      <c r="F131" s="226" t="str">
        <f>TRIM('1. Artikeldata Grund'!E131)</f>
        <v/>
      </c>
      <c r="G131" s="276" t="s">
        <v>182</v>
      </c>
      <c r="H131" s="223"/>
      <c r="I131" s="223"/>
      <c r="J131" s="223"/>
      <c r="K131" s="223"/>
      <c r="L131" s="223"/>
      <c r="M131" s="2" cm="1">
        <f t="array" ref="M131">IF('APH Kategorichef'!R131&lt;&gt;"WEB",1,_xlfn.IFS('APH Kategorichef'!J131=Tabeller!$AH$4,'APH Kategorichef'!P131,'APH Kategorichef'!J131=Tabeller!$AH$5,106628))</f>
        <v>1</v>
      </c>
      <c r="N131" s="434" t="str" cm="1">
        <f t="array" ref="N131">TRIM(IFERROR(IF('APH Kategorichef'!L131=200,'2. Artikeldata Utökad'!J131,(_xlfn.IFS('APH Kategorichef'!J131=Tabeller!$AH$4,'4. Inköpsdata'!D131,AND('APH Kategorichef'!J131=Tabeller!$AH$5,'APH Kategorichef'!L131&lt;&gt;200),'APH Kategorichef'!D131,'APH Kategorichef'!L131=200,'2. Artikeldata Utökad'!J131))),""))</f>
        <v/>
      </c>
      <c r="O131" s="270" t="str">
        <f>'APH Kategorichef'!E131</f>
        <v/>
      </c>
      <c r="P131" s="269" t="str">
        <f>TRIM('APH Kategorichef'!Q131)</f>
        <v/>
      </c>
      <c r="Q131" s="223"/>
      <c r="R131" s="271" t="str" cm="1">
        <f t="array" ref="R131">IFERROR(_xlfn.IFS('4. Inköpsdata'!M131=25%,41,'4. Inköpsdata'!M131=12%,42,'4. Inköpsdata'!M131=6%,43,'4. Inköpsdata'!M131="Momsfritt",38),"")</f>
        <v/>
      </c>
      <c r="S131" s="227" t="str">
        <f>'APH Kategorichef'!R131</f>
        <v xml:space="preserve">  Välj…</v>
      </c>
      <c r="T131" s="380" t="str">
        <f>'APH Kategorichef'!E131</f>
        <v/>
      </c>
      <c r="U131" s="227"/>
      <c r="V131" s="223"/>
      <c r="W131" s="223"/>
      <c r="X131" s="223"/>
      <c r="Y131" s="223"/>
      <c r="Z131" s="227" t="str">
        <f>TRIM(IF('2. Artikeldata Utökad'!G131="","",_xlfn.CONCAT('2. Artikeldata Utökad'!G131," ","dagar")))</f>
        <v/>
      </c>
      <c r="AA131" s="227" t="str">
        <f>TRIM(IF('2. Artikeldata Utökad'!H131="","",_xlfn.CONCAT('2. Artikeldata Utökad'!H131," ","dagar")))</f>
        <v/>
      </c>
      <c r="AB131" s="223"/>
      <c r="AC131" s="223"/>
      <c r="AD131" s="223"/>
      <c r="AE131" s="227">
        <v>1</v>
      </c>
      <c r="AF131" s="223"/>
      <c r="AG131" s="269" t="str">
        <f>TRIM('APH Kategorichef'!S131)</f>
        <v/>
      </c>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72" t="s">
        <v>189</v>
      </c>
      <c r="BD131" s="272" t="str">
        <f>IF('1. Artikeldata Grund'!F131="Välj…","",LEFT('1. Artikeldata Grund'!F131,1))</f>
        <v xml:space="preserve"> </v>
      </c>
      <c r="BE131" s="223"/>
      <c r="BF131" s="223"/>
      <c r="BG131" s="223"/>
      <c r="BH131" s="223"/>
      <c r="BI131" s="223"/>
      <c r="BJ131" s="223"/>
      <c r="BK131" s="223"/>
      <c r="BL131" s="269" t="str">
        <f>TRIM(IF('APH Kategorichef'!R131="WEB","",'2. Artikeldata Utökad'!Q131))</f>
        <v/>
      </c>
      <c r="BM131" s="269" t="str">
        <f>TRIM(IF('APH Kategorichef'!R131="WEB","",'2. Artikeldata Utökad'!R131))</f>
        <v/>
      </c>
      <c r="BN131" s="269" t="str">
        <f>TRIM(IF('APH Kategorichef'!R131="WEB","",'2. Artikeldata Utökad'!S131))</f>
        <v/>
      </c>
      <c r="BO131" s="269" t="str">
        <f>IF('2. Artikeldata Utökad'!F131="","",'2. Artikeldata Utökad'!F131)</f>
        <v xml:space="preserve">  Välj…</v>
      </c>
      <c r="BP131" s="269" t="str">
        <f>TRIM(IF('2. Artikeldata Utökad'!E131="","",'2. Artikeldata Utökad'!E131))</f>
        <v/>
      </c>
      <c r="BQ131" s="269" t="str">
        <f>TRIM(IF('APH Kategorichef'!R131="WEB","",'2. Artikeldata Utökad'!T131))</f>
        <v/>
      </c>
      <c r="BR131" s="227">
        <v>1</v>
      </c>
      <c r="BS131" s="269" t="str">
        <f>TRIM(IF('APH Kategorichef'!R131="WEB","",'2. Artikeldata Utökad'!U131))</f>
        <v/>
      </c>
      <c r="BT131" s="223"/>
      <c r="BU131" s="223"/>
      <c r="BV131" s="269" t="str">
        <f>TRIM(IF('APH Kategorichef'!L131&lt;&gt;200,'APH Kategorichef'!D131,'2. Artikeldata Utökad'!J131))</f>
        <v/>
      </c>
      <c r="BW131" s="269" t="str">
        <f>TRIM('2. Artikeldata Utökad'!D131)</f>
        <v/>
      </c>
      <c r="BX131" s="415" t="str">
        <f>LEFT('2. Artikeldata Utökad'!I131,1)</f>
        <v xml:space="preserve"> </v>
      </c>
      <c r="BY131" s="415" t="str">
        <f>TRIM(LEFT('2. Artikeldata Utökad'!K131,2))</f>
        <v/>
      </c>
      <c r="BZ131" s="227" t="s">
        <v>189</v>
      </c>
      <c r="CA131" s="223"/>
      <c r="CB131" s="223"/>
      <c r="CC131" s="223"/>
      <c r="CD131" s="223"/>
      <c r="CE131" s="223"/>
    </row>
    <row r="132" spans="1:83" x14ac:dyDescent="0.25">
      <c r="A132" s="228">
        <v>128</v>
      </c>
      <c r="B132" s="228" t="str">
        <f>'APH Kategorichef'!H132</f>
        <v>Välj…</v>
      </c>
      <c r="C132" s="228" t="str">
        <f>'APH Kategorichef'!J132</f>
        <v>Välj…</v>
      </c>
      <c r="D132" s="227">
        <v>1</v>
      </c>
      <c r="E132" s="269" t="str">
        <f>TRIM('APH Kategorichef'!D132)</f>
        <v/>
      </c>
      <c r="F132" s="226" t="str">
        <f>TRIM('1. Artikeldata Grund'!E132)</f>
        <v/>
      </c>
      <c r="G132" s="276" t="s">
        <v>182</v>
      </c>
      <c r="H132" s="223"/>
      <c r="I132" s="223"/>
      <c r="J132" s="223"/>
      <c r="K132" s="223"/>
      <c r="L132" s="223"/>
      <c r="M132" s="2" cm="1">
        <f t="array" ref="M132">IF('APH Kategorichef'!R132&lt;&gt;"WEB",1,_xlfn.IFS('APH Kategorichef'!J132=Tabeller!$AH$4,'APH Kategorichef'!P132,'APH Kategorichef'!J132=Tabeller!$AH$5,106628))</f>
        <v>1</v>
      </c>
      <c r="N132" s="434" t="str" cm="1">
        <f t="array" ref="N132">TRIM(IFERROR(IF('APH Kategorichef'!L132=200,'2. Artikeldata Utökad'!J132,(_xlfn.IFS('APH Kategorichef'!J132=Tabeller!$AH$4,'4. Inköpsdata'!D132,AND('APH Kategorichef'!J132=Tabeller!$AH$5,'APH Kategorichef'!L132&lt;&gt;200),'APH Kategorichef'!D132,'APH Kategorichef'!L132=200,'2. Artikeldata Utökad'!J132))),""))</f>
        <v/>
      </c>
      <c r="O132" s="270" t="str">
        <f>'APH Kategorichef'!E132</f>
        <v/>
      </c>
      <c r="P132" s="269" t="str">
        <f>TRIM('APH Kategorichef'!Q132)</f>
        <v/>
      </c>
      <c r="Q132" s="223"/>
      <c r="R132" s="271" t="str" cm="1">
        <f t="array" ref="R132">IFERROR(_xlfn.IFS('4. Inköpsdata'!M132=25%,41,'4. Inköpsdata'!M132=12%,42,'4. Inköpsdata'!M132=6%,43,'4. Inköpsdata'!M132="Momsfritt",38),"")</f>
        <v/>
      </c>
      <c r="S132" s="227" t="str">
        <f>'APH Kategorichef'!R132</f>
        <v xml:space="preserve">  Välj…</v>
      </c>
      <c r="T132" s="380" t="str">
        <f>'APH Kategorichef'!E132</f>
        <v/>
      </c>
      <c r="U132" s="227"/>
      <c r="V132" s="223"/>
      <c r="W132" s="223"/>
      <c r="X132" s="223"/>
      <c r="Y132" s="223"/>
      <c r="Z132" s="227" t="str">
        <f>TRIM(IF('2. Artikeldata Utökad'!G132="","",_xlfn.CONCAT('2. Artikeldata Utökad'!G132," ","dagar")))</f>
        <v/>
      </c>
      <c r="AA132" s="227" t="str">
        <f>TRIM(IF('2. Artikeldata Utökad'!H132="","",_xlfn.CONCAT('2. Artikeldata Utökad'!H132," ","dagar")))</f>
        <v/>
      </c>
      <c r="AB132" s="223"/>
      <c r="AC132" s="223"/>
      <c r="AD132" s="223"/>
      <c r="AE132" s="227">
        <v>1</v>
      </c>
      <c r="AF132" s="223"/>
      <c r="AG132" s="269" t="str">
        <f>TRIM('APH Kategorichef'!S132)</f>
        <v/>
      </c>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72" t="s">
        <v>189</v>
      </c>
      <c r="BD132" s="272" t="str">
        <f>IF('1. Artikeldata Grund'!F132="Välj…","",LEFT('1. Artikeldata Grund'!F132,1))</f>
        <v xml:space="preserve"> </v>
      </c>
      <c r="BE132" s="223"/>
      <c r="BF132" s="223"/>
      <c r="BG132" s="223"/>
      <c r="BH132" s="223"/>
      <c r="BI132" s="223"/>
      <c r="BJ132" s="223"/>
      <c r="BK132" s="223"/>
      <c r="BL132" s="269" t="str">
        <f>TRIM(IF('APH Kategorichef'!R132="WEB","",'2. Artikeldata Utökad'!Q132))</f>
        <v/>
      </c>
      <c r="BM132" s="269" t="str">
        <f>TRIM(IF('APH Kategorichef'!R132="WEB","",'2. Artikeldata Utökad'!R132))</f>
        <v/>
      </c>
      <c r="BN132" s="269" t="str">
        <f>TRIM(IF('APH Kategorichef'!R132="WEB","",'2. Artikeldata Utökad'!S132))</f>
        <v/>
      </c>
      <c r="BO132" s="269" t="str">
        <f>IF('2. Artikeldata Utökad'!F132="","",'2. Artikeldata Utökad'!F132)</f>
        <v xml:space="preserve">  Välj…</v>
      </c>
      <c r="BP132" s="269" t="str">
        <f>TRIM(IF('2. Artikeldata Utökad'!E132="","",'2. Artikeldata Utökad'!E132))</f>
        <v/>
      </c>
      <c r="BQ132" s="269" t="str">
        <f>TRIM(IF('APH Kategorichef'!R132="WEB","",'2. Artikeldata Utökad'!T132))</f>
        <v/>
      </c>
      <c r="BR132" s="227">
        <v>1</v>
      </c>
      <c r="BS132" s="269" t="str">
        <f>TRIM(IF('APH Kategorichef'!R132="WEB","",'2. Artikeldata Utökad'!U132))</f>
        <v/>
      </c>
      <c r="BT132" s="223"/>
      <c r="BU132" s="223"/>
      <c r="BV132" s="269" t="str">
        <f>TRIM(IF('APH Kategorichef'!L132&lt;&gt;200,'APH Kategorichef'!D132,'2. Artikeldata Utökad'!J132))</f>
        <v/>
      </c>
      <c r="BW132" s="269" t="str">
        <f>TRIM('2. Artikeldata Utökad'!D132)</f>
        <v/>
      </c>
      <c r="BX132" s="415" t="str">
        <f>LEFT('2. Artikeldata Utökad'!I132,1)</f>
        <v xml:space="preserve"> </v>
      </c>
      <c r="BY132" s="415" t="str">
        <f>TRIM(LEFT('2. Artikeldata Utökad'!K132,2))</f>
        <v/>
      </c>
      <c r="BZ132" s="227" t="s">
        <v>189</v>
      </c>
      <c r="CA132" s="223"/>
      <c r="CB132" s="223"/>
      <c r="CC132" s="223"/>
      <c r="CD132" s="223"/>
      <c r="CE132" s="223"/>
    </row>
    <row r="133" spans="1:83" x14ac:dyDescent="0.25">
      <c r="A133" s="228">
        <v>129</v>
      </c>
      <c r="B133" s="228" t="str">
        <f>'APH Kategorichef'!H133</f>
        <v>Välj…</v>
      </c>
      <c r="C133" s="228" t="str">
        <f>'APH Kategorichef'!J133</f>
        <v>Välj…</v>
      </c>
      <c r="D133" s="227">
        <v>1</v>
      </c>
      <c r="E133" s="269" t="str">
        <f>TRIM('APH Kategorichef'!D133)</f>
        <v/>
      </c>
      <c r="F133" s="226" t="str">
        <f>TRIM('1. Artikeldata Grund'!E133)</f>
        <v/>
      </c>
      <c r="G133" s="276" t="s">
        <v>182</v>
      </c>
      <c r="H133" s="223"/>
      <c r="I133" s="223"/>
      <c r="J133" s="223"/>
      <c r="K133" s="223"/>
      <c r="L133" s="223"/>
      <c r="M133" s="2" cm="1">
        <f t="array" ref="M133">IF('APH Kategorichef'!R133&lt;&gt;"WEB",1,_xlfn.IFS('APH Kategorichef'!J133=Tabeller!$AH$4,'APH Kategorichef'!P133,'APH Kategorichef'!J133=Tabeller!$AH$5,106628))</f>
        <v>1</v>
      </c>
      <c r="N133" s="434" t="str" cm="1">
        <f t="array" ref="N133">TRIM(IFERROR(IF('APH Kategorichef'!L133=200,'2. Artikeldata Utökad'!J133,(_xlfn.IFS('APH Kategorichef'!J133=Tabeller!$AH$4,'4. Inköpsdata'!D133,AND('APH Kategorichef'!J133=Tabeller!$AH$5,'APH Kategorichef'!L133&lt;&gt;200),'APH Kategorichef'!D133,'APH Kategorichef'!L133=200,'2. Artikeldata Utökad'!J133))),""))</f>
        <v/>
      </c>
      <c r="O133" s="270" t="str">
        <f>'APH Kategorichef'!E133</f>
        <v/>
      </c>
      <c r="P133" s="269" t="str">
        <f>TRIM('APH Kategorichef'!Q133)</f>
        <v/>
      </c>
      <c r="Q133" s="223"/>
      <c r="R133" s="271" t="str" cm="1">
        <f t="array" ref="R133">IFERROR(_xlfn.IFS('4. Inköpsdata'!M133=25%,41,'4. Inköpsdata'!M133=12%,42,'4. Inköpsdata'!M133=6%,43,'4. Inköpsdata'!M133="Momsfritt",38),"")</f>
        <v/>
      </c>
      <c r="S133" s="227" t="str">
        <f>'APH Kategorichef'!R133</f>
        <v xml:space="preserve">  Välj…</v>
      </c>
      <c r="T133" s="380" t="str">
        <f>'APH Kategorichef'!E133</f>
        <v/>
      </c>
      <c r="U133" s="227"/>
      <c r="V133" s="223"/>
      <c r="W133" s="223"/>
      <c r="X133" s="223"/>
      <c r="Y133" s="223"/>
      <c r="Z133" s="227" t="str">
        <f>TRIM(IF('2. Artikeldata Utökad'!G133="","",_xlfn.CONCAT('2. Artikeldata Utökad'!G133," ","dagar")))</f>
        <v/>
      </c>
      <c r="AA133" s="227" t="str">
        <f>TRIM(IF('2. Artikeldata Utökad'!H133="","",_xlfn.CONCAT('2. Artikeldata Utökad'!H133," ","dagar")))</f>
        <v/>
      </c>
      <c r="AB133" s="223"/>
      <c r="AC133" s="223"/>
      <c r="AD133" s="223"/>
      <c r="AE133" s="227">
        <v>1</v>
      </c>
      <c r="AF133" s="223"/>
      <c r="AG133" s="269" t="str">
        <f>TRIM('APH Kategorichef'!S133)</f>
        <v/>
      </c>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72" t="s">
        <v>189</v>
      </c>
      <c r="BD133" s="272" t="str">
        <f>IF('1. Artikeldata Grund'!F133="Välj…","",LEFT('1. Artikeldata Grund'!F133,1))</f>
        <v xml:space="preserve"> </v>
      </c>
      <c r="BE133" s="223"/>
      <c r="BF133" s="223"/>
      <c r="BG133" s="223"/>
      <c r="BH133" s="223"/>
      <c r="BI133" s="223"/>
      <c r="BJ133" s="223"/>
      <c r="BK133" s="223"/>
      <c r="BL133" s="269" t="str">
        <f>TRIM(IF('APH Kategorichef'!R133="WEB","",'2. Artikeldata Utökad'!Q133))</f>
        <v/>
      </c>
      <c r="BM133" s="269" t="str">
        <f>TRIM(IF('APH Kategorichef'!R133="WEB","",'2. Artikeldata Utökad'!R133))</f>
        <v/>
      </c>
      <c r="BN133" s="269" t="str">
        <f>TRIM(IF('APH Kategorichef'!R133="WEB","",'2. Artikeldata Utökad'!S133))</f>
        <v/>
      </c>
      <c r="BO133" s="269" t="str">
        <f>IF('2. Artikeldata Utökad'!F133="","",'2. Artikeldata Utökad'!F133)</f>
        <v xml:space="preserve">  Välj…</v>
      </c>
      <c r="BP133" s="269" t="str">
        <f>TRIM(IF('2. Artikeldata Utökad'!E133="","",'2. Artikeldata Utökad'!E133))</f>
        <v/>
      </c>
      <c r="BQ133" s="269" t="str">
        <f>TRIM(IF('APH Kategorichef'!R133="WEB","",'2. Artikeldata Utökad'!T133))</f>
        <v/>
      </c>
      <c r="BR133" s="227">
        <v>1</v>
      </c>
      <c r="BS133" s="269" t="str">
        <f>TRIM(IF('APH Kategorichef'!R133="WEB","",'2. Artikeldata Utökad'!U133))</f>
        <v/>
      </c>
      <c r="BT133" s="223"/>
      <c r="BU133" s="223"/>
      <c r="BV133" s="269" t="str">
        <f>TRIM(IF('APH Kategorichef'!L133&lt;&gt;200,'APH Kategorichef'!D133,'2. Artikeldata Utökad'!J133))</f>
        <v/>
      </c>
      <c r="BW133" s="269" t="str">
        <f>TRIM('2. Artikeldata Utökad'!D133)</f>
        <v/>
      </c>
      <c r="BX133" s="415" t="str">
        <f>LEFT('2. Artikeldata Utökad'!I133,1)</f>
        <v xml:space="preserve"> </v>
      </c>
      <c r="BY133" s="415" t="str">
        <f>TRIM(LEFT('2. Artikeldata Utökad'!K133,2))</f>
        <v/>
      </c>
      <c r="BZ133" s="227" t="s">
        <v>189</v>
      </c>
      <c r="CA133" s="223"/>
      <c r="CB133" s="223"/>
      <c r="CC133" s="223"/>
      <c r="CD133" s="223"/>
      <c r="CE133" s="223"/>
    </row>
    <row r="134" spans="1:83" x14ac:dyDescent="0.25">
      <c r="A134" s="228">
        <v>130</v>
      </c>
      <c r="B134" s="228" t="str">
        <f>'APH Kategorichef'!H134</f>
        <v>Välj…</v>
      </c>
      <c r="C134" s="228" t="str">
        <f>'APH Kategorichef'!J134</f>
        <v>Välj…</v>
      </c>
      <c r="D134" s="227">
        <v>1</v>
      </c>
      <c r="E134" s="269" t="str">
        <f>TRIM('APH Kategorichef'!D134)</f>
        <v/>
      </c>
      <c r="F134" s="226" t="str">
        <f>TRIM('1. Artikeldata Grund'!E134)</f>
        <v/>
      </c>
      <c r="G134" s="276" t="s">
        <v>182</v>
      </c>
      <c r="H134" s="223"/>
      <c r="I134" s="223"/>
      <c r="J134" s="223"/>
      <c r="K134" s="223"/>
      <c r="L134" s="223"/>
      <c r="M134" s="2" cm="1">
        <f t="array" ref="M134">IF('APH Kategorichef'!R134&lt;&gt;"WEB",1,_xlfn.IFS('APH Kategorichef'!J134=Tabeller!$AH$4,'APH Kategorichef'!P134,'APH Kategorichef'!J134=Tabeller!$AH$5,106628))</f>
        <v>1</v>
      </c>
      <c r="N134" s="434" t="str" cm="1">
        <f t="array" ref="N134">TRIM(IFERROR(IF('APH Kategorichef'!L134=200,'2. Artikeldata Utökad'!J134,(_xlfn.IFS('APH Kategorichef'!J134=Tabeller!$AH$4,'4. Inköpsdata'!D134,AND('APH Kategorichef'!J134=Tabeller!$AH$5,'APH Kategorichef'!L134&lt;&gt;200),'APH Kategorichef'!D134,'APH Kategorichef'!L134=200,'2. Artikeldata Utökad'!J134))),""))</f>
        <v/>
      </c>
      <c r="O134" s="270" t="str">
        <f>'APH Kategorichef'!E134</f>
        <v/>
      </c>
      <c r="P134" s="269" t="str">
        <f>TRIM('APH Kategorichef'!Q134)</f>
        <v/>
      </c>
      <c r="Q134" s="223"/>
      <c r="R134" s="271" t="str" cm="1">
        <f t="array" ref="R134">IFERROR(_xlfn.IFS('4. Inköpsdata'!M134=25%,41,'4. Inköpsdata'!M134=12%,42,'4. Inköpsdata'!M134=6%,43,'4. Inköpsdata'!M134="Momsfritt",38),"")</f>
        <v/>
      </c>
      <c r="S134" s="227" t="str">
        <f>'APH Kategorichef'!R134</f>
        <v xml:space="preserve">  Välj…</v>
      </c>
      <c r="T134" s="380" t="str">
        <f>'APH Kategorichef'!E134</f>
        <v/>
      </c>
      <c r="U134" s="227"/>
      <c r="V134" s="223"/>
      <c r="W134" s="223"/>
      <c r="X134" s="223"/>
      <c r="Y134" s="223"/>
      <c r="Z134" s="227" t="str">
        <f>TRIM(IF('2. Artikeldata Utökad'!G134="","",_xlfn.CONCAT('2. Artikeldata Utökad'!G134," ","dagar")))</f>
        <v/>
      </c>
      <c r="AA134" s="227" t="str">
        <f>TRIM(IF('2. Artikeldata Utökad'!H134="","",_xlfn.CONCAT('2. Artikeldata Utökad'!H134," ","dagar")))</f>
        <v/>
      </c>
      <c r="AB134" s="223"/>
      <c r="AC134" s="223"/>
      <c r="AD134" s="223"/>
      <c r="AE134" s="227">
        <v>1</v>
      </c>
      <c r="AF134" s="223"/>
      <c r="AG134" s="269" t="str">
        <f>TRIM('APH Kategorichef'!S134)</f>
        <v/>
      </c>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72" t="s">
        <v>189</v>
      </c>
      <c r="BD134" s="272" t="str">
        <f>IF('1. Artikeldata Grund'!F134="Välj…","",LEFT('1. Artikeldata Grund'!F134,1))</f>
        <v xml:space="preserve"> </v>
      </c>
      <c r="BE134" s="223"/>
      <c r="BF134" s="223"/>
      <c r="BG134" s="223"/>
      <c r="BH134" s="223"/>
      <c r="BI134" s="223"/>
      <c r="BJ134" s="223"/>
      <c r="BK134" s="223"/>
      <c r="BL134" s="269" t="str">
        <f>TRIM(IF('APH Kategorichef'!R134="WEB","",'2. Artikeldata Utökad'!Q134))</f>
        <v/>
      </c>
      <c r="BM134" s="269" t="str">
        <f>TRIM(IF('APH Kategorichef'!R134="WEB","",'2. Artikeldata Utökad'!R134))</f>
        <v/>
      </c>
      <c r="BN134" s="269" t="str">
        <f>TRIM(IF('APH Kategorichef'!R134="WEB","",'2. Artikeldata Utökad'!S134))</f>
        <v/>
      </c>
      <c r="BO134" s="269" t="str">
        <f>IF('2. Artikeldata Utökad'!F134="","",'2. Artikeldata Utökad'!F134)</f>
        <v xml:space="preserve">  Välj…</v>
      </c>
      <c r="BP134" s="269" t="str">
        <f>TRIM(IF('2. Artikeldata Utökad'!E134="","",'2. Artikeldata Utökad'!E134))</f>
        <v/>
      </c>
      <c r="BQ134" s="269" t="str">
        <f>TRIM(IF('APH Kategorichef'!R134="WEB","",'2. Artikeldata Utökad'!T134))</f>
        <v/>
      </c>
      <c r="BR134" s="227">
        <v>1</v>
      </c>
      <c r="BS134" s="269" t="str">
        <f>TRIM(IF('APH Kategorichef'!R134="WEB","",'2. Artikeldata Utökad'!U134))</f>
        <v/>
      </c>
      <c r="BT134" s="223"/>
      <c r="BU134" s="223"/>
      <c r="BV134" s="269" t="str">
        <f>TRIM(IF('APH Kategorichef'!L134&lt;&gt;200,'APH Kategorichef'!D134,'2. Artikeldata Utökad'!J134))</f>
        <v/>
      </c>
      <c r="BW134" s="269" t="str">
        <f>TRIM('2. Artikeldata Utökad'!D134)</f>
        <v/>
      </c>
      <c r="BX134" s="415" t="str">
        <f>LEFT('2. Artikeldata Utökad'!I134,1)</f>
        <v xml:space="preserve"> </v>
      </c>
      <c r="BY134" s="415" t="str">
        <f>TRIM(LEFT('2. Artikeldata Utökad'!K134,2))</f>
        <v/>
      </c>
      <c r="BZ134" s="227" t="s">
        <v>189</v>
      </c>
      <c r="CA134" s="223"/>
      <c r="CB134" s="223"/>
      <c r="CC134" s="223"/>
      <c r="CD134" s="223"/>
      <c r="CE134" s="223"/>
    </row>
    <row r="135" spans="1:83" x14ac:dyDescent="0.25">
      <c r="A135" s="225">
        <v>131</v>
      </c>
      <c r="B135" s="228" t="str">
        <f>'APH Kategorichef'!H135</f>
        <v>Välj…</v>
      </c>
      <c r="C135" s="228" t="str">
        <f>'APH Kategorichef'!J135</f>
        <v>Välj…</v>
      </c>
      <c r="D135" s="227">
        <v>1</v>
      </c>
      <c r="E135" s="269" t="str">
        <f>TRIM('APH Kategorichef'!D135)</f>
        <v/>
      </c>
      <c r="F135" s="226" t="str">
        <f>TRIM('1. Artikeldata Grund'!E135)</f>
        <v/>
      </c>
      <c r="G135" s="276" t="s">
        <v>182</v>
      </c>
      <c r="H135" s="223"/>
      <c r="I135" s="223"/>
      <c r="J135" s="223"/>
      <c r="K135" s="223"/>
      <c r="L135" s="223"/>
      <c r="M135" s="2" cm="1">
        <f t="array" ref="M135">IF('APH Kategorichef'!R135&lt;&gt;"WEB",1,_xlfn.IFS('APH Kategorichef'!J135=Tabeller!$AH$4,'APH Kategorichef'!P135,'APH Kategorichef'!J135=Tabeller!$AH$5,106628))</f>
        <v>1</v>
      </c>
      <c r="N135" s="434" t="str" cm="1">
        <f t="array" ref="N135">TRIM(IFERROR(IF('APH Kategorichef'!L135=200,'2. Artikeldata Utökad'!J135,(_xlfn.IFS('APH Kategorichef'!J135=Tabeller!$AH$4,'4. Inköpsdata'!D135,AND('APH Kategorichef'!J135=Tabeller!$AH$5,'APH Kategorichef'!L135&lt;&gt;200),'APH Kategorichef'!D135,'APH Kategorichef'!L135=200,'2. Artikeldata Utökad'!J135))),""))</f>
        <v/>
      </c>
      <c r="O135" s="270" t="str">
        <f>'APH Kategorichef'!E135</f>
        <v/>
      </c>
      <c r="P135" s="269" t="str">
        <f>TRIM('APH Kategorichef'!Q135)</f>
        <v/>
      </c>
      <c r="Q135" s="223"/>
      <c r="R135" s="271" t="str" cm="1">
        <f t="array" ref="R135">IFERROR(_xlfn.IFS('4. Inköpsdata'!M135=25%,41,'4. Inköpsdata'!M135=12%,42,'4. Inköpsdata'!M135=6%,43,'4. Inköpsdata'!M135="Momsfritt",38),"")</f>
        <v/>
      </c>
      <c r="S135" s="227" t="str">
        <f>'APH Kategorichef'!R135</f>
        <v xml:space="preserve">  Välj…</v>
      </c>
      <c r="T135" s="380" t="str">
        <f>'APH Kategorichef'!E135</f>
        <v/>
      </c>
      <c r="U135" s="227"/>
      <c r="V135" s="223"/>
      <c r="W135" s="223"/>
      <c r="X135" s="223"/>
      <c r="Y135" s="223"/>
      <c r="Z135" s="227" t="str">
        <f>TRIM(IF('2. Artikeldata Utökad'!G135="","",_xlfn.CONCAT('2. Artikeldata Utökad'!G135," ","dagar")))</f>
        <v/>
      </c>
      <c r="AA135" s="227" t="str">
        <f>TRIM(IF('2. Artikeldata Utökad'!H135="","",_xlfn.CONCAT('2. Artikeldata Utökad'!H135," ","dagar")))</f>
        <v/>
      </c>
      <c r="AB135" s="223"/>
      <c r="AC135" s="223"/>
      <c r="AD135" s="223"/>
      <c r="AE135" s="227">
        <v>1</v>
      </c>
      <c r="AF135" s="223"/>
      <c r="AG135" s="269" t="str">
        <f>TRIM('APH Kategorichef'!S135)</f>
        <v/>
      </c>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72" t="s">
        <v>189</v>
      </c>
      <c r="BD135" s="272" t="str">
        <f>IF('1. Artikeldata Grund'!F135="Välj…","",LEFT('1. Artikeldata Grund'!F135,1))</f>
        <v xml:space="preserve"> </v>
      </c>
      <c r="BE135" s="223"/>
      <c r="BF135" s="223"/>
      <c r="BG135" s="223"/>
      <c r="BH135" s="223"/>
      <c r="BI135" s="223"/>
      <c r="BJ135" s="223"/>
      <c r="BK135" s="223"/>
      <c r="BL135" s="269" t="str">
        <f>TRIM(IF('APH Kategorichef'!R135="WEB","",'2. Artikeldata Utökad'!Q135))</f>
        <v/>
      </c>
      <c r="BM135" s="269" t="str">
        <f>TRIM(IF('APH Kategorichef'!R135="WEB","",'2. Artikeldata Utökad'!R135))</f>
        <v/>
      </c>
      <c r="BN135" s="269" t="str">
        <f>TRIM(IF('APH Kategorichef'!R135="WEB","",'2. Artikeldata Utökad'!S135))</f>
        <v/>
      </c>
      <c r="BO135" s="269" t="str">
        <f>IF('2. Artikeldata Utökad'!F135="","",'2. Artikeldata Utökad'!F135)</f>
        <v xml:space="preserve">  Välj…</v>
      </c>
      <c r="BP135" s="269" t="str">
        <f>TRIM(IF('2. Artikeldata Utökad'!E135="","",'2. Artikeldata Utökad'!E135))</f>
        <v/>
      </c>
      <c r="BQ135" s="269" t="str">
        <f>TRIM(IF('APH Kategorichef'!R135="WEB","",'2. Artikeldata Utökad'!T135))</f>
        <v/>
      </c>
      <c r="BR135" s="227">
        <v>1</v>
      </c>
      <c r="BS135" s="269" t="str">
        <f>TRIM(IF('APH Kategorichef'!R135="WEB","",'2. Artikeldata Utökad'!U135))</f>
        <v/>
      </c>
      <c r="BT135" s="223"/>
      <c r="BU135" s="223"/>
      <c r="BV135" s="269" t="str">
        <f>TRIM(IF('APH Kategorichef'!L135&lt;&gt;200,'APH Kategorichef'!D135,'2. Artikeldata Utökad'!J135))</f>
        <v/>
      </c>
      <c r="BW135" s="269" t="str">
        <f>TRIM('2. Artikeldata Utökad'!D135)</f>
        <v/>
      </c>
      <c r="BX135" s="415" t="str">
        <f>LEFT('2. Artikeldata Utökad'!I135,1)</f>
        <v xml:space="preserve"> </v>
      </c>
      <c r="BY135" s="415" t="str">
        <f>TRIM(LEFT('2. Artikeldata Utökad'!K135,2))</f>
        <v/>
      </c>
      <c r="BZ135" s="227" t="s">
        <v>189</v>
      </c>
      <c r="CA135" s="223"/>
      <c r="CB135" s="223"/>
      <c r="CC135" s="223"/>
      <c r="CD135" s="223"/>
      <c r="CE135" s="223"/>
    </row>
    <row r="136" spans="1:83" x14ac:dyDescent="0.25">
      <c r="A136" s="228">
        <v>132</v>
      </c>
      <c r="B136" s="228" t="str">
        <f>'APH Kategorichef'!H136</f>
        <v>Välj…</v>
      </c>
      <c r="C136" s="228" t="str">
        <f>'APH Kategorichef'!J136</f>
        <v>Välj…</v>
      </c>
      <c r="D136" s="227">
        <v>1</v>
      </c>
      <c r="E136" s="269" t="str">
        <f>TRIM('APH Kategorichef'!D136)</f>
        <v/>
      </c>
      <c r="F136" s="226" t="str">
        <f>TRIM('1. Artikeldata Grund'!E136)</f>
        <v/>
      </c>
      <c r="G136" s="276" t="s">
        <v>182</v>
      </c>
      <c r="H136" s="223"/>
      <c r="I136" s="223"/>
      <c r="J136" s="223"/>
      <c r="K136" s="223"/>
      <c r="L136" s="223"/>
      <c r="M136" s="2" cm="1">
        <f t="array" ref="M136">IF('APH Kategorichef'!R136&lt;&gt;"WEB",1,_xlfn.IFS('APH Kategorichef'!J136=Tabeller!$AH$4,'APH Kategorichef'!P136,'APH Kategorichef'!J136=Tabeller!$AH$5,106628))</f>
        <v>1</v>
      </c>
      <c r="N136" s="434" t="str" cm="1">
        <f t="array" ref="N136">TRIM(IFERROR(IF('APH Kategorichef'!L136=200,'2. Artikeldata Utökad'!J136,(_xlfn.IFS('APH Kategorichef'!J136=Tabeller!$AH$4,'4. Inköpsdata'!D136,AND('APH Kategorichef'!J136=Tabeller!$AH$5,'APH Kategorichef'!L136&lt;&gt;200),'APH Kategorichef'!D136,'APH Kategorichef'!L136=200,'2. Artikeldata Utökad'!J136))),""))</f>
        <v/>
      </c>
      <c r="O136" s="270" t="str">
        <f>'APH Kategorichef'!E136</f>
        <v/>
      </c>
      <c r="P136" s="269" t="str">
        <f>TRIM('APH Kategorichef'!Q136)</f>
        <v/>
      </c>
      <c r="Q136" s="223"/>
      <c r="R136" s="271" t="str" cm="1">
        <f t="array" ref="R136">IFERROR(_xlfn.IFS('4. Inköpsdata'!M136=25%,41,'4. Inköpsdata'!M136=12%,42,'4. Inköpsdata'!M136=6%,43,'4. Inköpsdata'!M136="Momsfritt",38),"")</f>
        <v/>
      </c>
      <c r="S136" s="227" t="str">
        <f>'APH Kategorichef'!R136</f>
        <v xml:space="preserve">  Välj…</v>
      </c>
      <c r="T136" s="380" t="str">
        <f>'APH Kategorichef'!E136</f>
        <v/>
      </c>
      <c r="U136" s="227"/>
      <c r="V136" s="223"/>
      <c r="W136" s="223"/>
      <c r="X136" s="223"/>
      <c r="Y136" s="223"/>
      <c r="Z136" s="227" t="str">
        <f>TRIM(IF('2. Artikeldata Utökad'!G136="","",_xlfn.CONCAT('2. Artikeldata Utökad'!G136," ","dagar")))</f>
        <v/>
      </c>
      <c r="AA136" s="227" t="str">
        <f>TRIM(IF('2. Artikeldata Utökad'!H136="","",_xlfn.CONCAT('2. Artikeldata Utökad'!H136," ","dagar")))</f>
        <v/>
      </c>
      <c r="AB136" s="223"/>
      <c r="AC136" s="223"/>
      <c r="AD136" s="223"/>
      <c r="AE136" s="227">
        <v>1</v>
      </c>
      <c r="AF136" s="223"/>
      <c r="AG136" s="269" t="str">
        <f>TRIM('APH Kategorichef'!S136)</f>
        <v/>
      </c>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72" t="s">
        <v>189</v>
      </c>
      <c r="BD136" s="272" t="str">
        <f>IF('1. Artikeldata Grund'!F136="Välj…","",LEFT('1. Artikeldata Grund'!F136,1))</f>
        <v xml:space="preserve"> </v>
      </c>
      <c r="BE136" s="223"/>
      <c r="BF136" s="223"/>
      <c r="BG136" s="223"/>
      <c r="BH136" s="223"/>
      <c r="BI136" s="223"/>
      <c r="BJ136" s="223"/>
      <c r="BK136" s="223"/>
      <c r="BL136" s="269" t="str">
        <f>TRIM(IF('APH Kategorichef'!R136="WEB","",'2. Artikeldata Utökad'!Q136))</f>
        <v/>
      </c>
      <c r="BM136" s="269" t="str">
        <f>TRIM(IF('APH Kategorichef'!R136="WEB","",'2. Artikeldata Utökad'!R136))</f>
        <v/>
      </c>
      <c r="BN136" s="269" t="str">
        <f>TRIM(IF('APH Kategorichef'!R136="WEB","",'2. Artikeldata Utökad'!S136))</f>
        <v/>
      </c>
      <c r="BO136" s="269" t="str">
        <f>IF('2. Artikeldata Utökad'!F136="","",'2. Artikeldata Utökad'!F136)</f>
        <v xml:space="preserve">  Välj…</v>
      </c>
      <c r="BP136" s="269" t="str">
        <f>TRIM(IF('2. Artikeldata Utökad'!E136="","",'2. Artikeldata Utökad'!E136))</f>
        <v/>
      </c>
      <c r="BQ136" s="269" t="str">
        <f>TRIM(IF('APH Kategorichef'!R136="WEB","",'2. Artikeldata Utökad'!T136))</f>
        <v/>
      </c>
      <c r="BR136" s="227">
        <v>1</v>
      </c>
      <c r="BS136" s="269" t="str">
        <f>TRIM(IF('APH Kategorichef'!R136="WEB","",'2. Artikeldata Utökad'!U136))</f>
        <v/>
      </c>
      <c r="BT136" s="223"/>
      <c r="BU136" s="223"/>
      <c r="BV136" s="269" t="str">
        <f>TRIM(IF('APH Kategorichef'!L136&lt;&gt;200,'APH Kategorichef'!D136,'2. Artikeldata Utökad'!J136))</f>
        <v/>
      </c>
      <c r="BW136" s="269" t="str">
        <f>TRIM('2. Artikeldata Utökad'!D136)</f>
        <v/>
      </c>
      <c r="BX136" s="415" t="str">
        <f>LEFT('2. Artikeldata Utökad'!I136,1)</f>
        <v xml:space="preserve"> </v>
      </c>
      <c r="BY136" s="415" t="str">
        <f>TRIM(LEFT('2. Artikeldata Utökad'!K136,2))</f>
        <v/>
      </c>
      <c r="BZ136" s="227" t="s">
        <v>189</v>
      </c>
      <c r="CA136" s="223"/>
      <c r="CB136" s="223"/>
      <c r="CC136" s="223"/>
      <c r="CD136" s="223"/>
      <c r="CE136" s="223"/>
    </row>
    <row r="137" spans="1:83" x14ac:dyDescent="0.25">
      <c r="A137" s="228">
        <v>133</v>
      </c>
      <c r="B137" s="228" t="str">
        <f>'APH Kategorichef'!H137</f>
        <v>Välj…</v>
      </c>
      <c r="C137" s="228" t="str">
        <f>'APH Kategorichef'!J137</f>
        <v>Välj…</v>
      </c>
      <c r="D137" s="227">
        <v>1</v>
      </c>
      <c r="E137" s="269" t="str">
        <f>TRIM('APH Kategorichef'!D137)</f>
        <v/>
      </c>
      <c r="F137" s="226" t="str">
        <f>TRIM('1. Artikeldata Grund'!E137)</f>
        <v/>
      </c>
      <c r="G137" s="276" t="s">
        <v>182</v>
      </c>
      <c r="H137" s="223"/>
      <c r="I137" s="223"/>
      <c r="J137" s="223"/>
      <c r="K137" s="223"/>
      <c r="L137" s="223"/>
      <c r="M137" s="2" cm="1">
        <f t="array" ref="M137">IF('APH Kategorichef'!R137&lt;&gt;"WEB",1,_xlfn.IFS('APH Kategorichef'!J137=Tabeller!$AH$4,'APH Kategorichef'!P137,'APH Kategorichef'!J137=Tabeller!$AH$5,106628))</f>
        <v>1</v>
      </c>
      <c r="N137" s="434" t="str" cm="1">
        <f t="array" ref="N137">TRIM(IFERROR(IF('APH Kategorichef'!L137=200,'2. Artikeldata Utökad'!J137,(_xlfn.IFS('APH Kategorichef'!J137=Tabeller!$AH$4,'4. Inköpsdata'!D137,AND('APH Kategorichef'!J137=Tabeller!$AH$5,'APH Kategorichef'!L137&lt;&gt;200),'APH Kategorichef'!D137,'APH Kategorichef'!L137=200,'2. Artikeldata Utökad'!J137))),""))</f>
        <v/>
      </c>
      <c r="O137" s="270" t="str">
        <f>'APH Kategorichef'!E137</f>
        <v/>
      </c>
      <c r="P137" s="269" t="str">
        <f>TRIM('APH Kategorichef'!Q137)</f>
        <v/>
      </c>
      <c r="Q137" s="223"/>
      <c r="R137" s="271" t="str" cm="1">
        <f t="array" ref="R137">IFERROR(_xlfn.IFS('4. Inköpsdata'!M137=25%,41,'4. Inköpsdata'!M137=12%,42,'4. Inköpsdata'!M137=6%,43,'4. Inköpsdata'!M137="Momsfritt",38),"")</f>
        <v/>
      </c>
      <c r="S137" s="227" t="str">
        <f>'APH Kategorichef'!R137</f>
        <v xml:space="preserve">  Välj…</v>
      </c>
      <c r="T137" s="380" t="str">
        <f>'APH Kategorichef'!E137</f>
        <v/>
      </c>
      <c r="U137" s="227"/>
      <c r="V137" s="223"/>
      <c r="W137" s="223"/>
      <c r="X137" s="223"/>
      <c r="Y137" s="223"/>
      <c r="Z137" s="227" t="str">
        <f>TRIM(IF('2. Artikeldata Utökad'!G137="","",_xlfn.CONCAT('2. Artikeldata Utökad'!G137," ","dagar")))</f>
        <v/>
      </c>
      <c r="AA137" s="227" t="str">
        <f>TRIM(IF('2. Artikeldata Utökad'!H137="","",_xlfn.CONCAT('2. Artikeldata Utökad'!H137," ","dagar")))</f>
        <v/>
      </c>
      <c r="AB137" s="223"/>
      <c r="AC137" s="223"/>
      <c r="AD137" s="223"/>
      <c r="AE137" s="227">
        <v>1</v>
      </c>
      <c r="AF137" s="223"/>
      <c r="AG137" s="269" t="str">
        <f>TRIM('APH Kategorichef'!S137)</f>
        <v/>
      </c>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72" t="s">
        <v>189</v>
      </c>
      <c r="BD137" s="272" t="str">
        <f>IF('1. Artikeldata Grund'!F137="Välj…","",LEFT('1. Artikeldata Grund'!F137,1))</f>
        <v xml:space="preserve"> </v>
      </c>
      <c r="BE137" s="223"/>
      <c r="BF137" s="223"/>
      <c r="BG137" s="223"/>
      <c r="BH137" s="223"/>
      <c r="BI137" s="223"/>
      <c r="BJ137" s="223"/>
      <c r="BK137" s="223"/>
      <c r="BL137" s="269" t="str">
        <f>TRIM(IF('APH Kategorichef'!R137="WEB","",'2. Artikeldata Utökad'!Q137))</f>
        <v/>
      </c>
      <c r="BM137" s="269" t="str">
        <f>TRIM(IF('APH Kategorichef'!R137="WEB","",'2. Artikeldata Utökad'!R137))</f>
        <v/>
      </c>
      <c r="BN137" s="269" t="str">
        <f>TRIM(IF('APH Kategorichef'!R137="WEB","",'2. Artikeldata Utökad'!S137))</f>
        <v/>
      </c>
      <c r="BO137" s="269" t="str">
        <f>IF('2. Artikeldata Utökad'!F137="","",'2. Artikeldata Utökad'!F137)</f>
        <v xml:space="preserve">  Välj…</v>
      </c>
      <c r="BP137" s="269" t="str">
        <f>TRIM(IF('2. Artikeldata Utökad'!E137="","",'2. Artikeldata Utökad'!E137))</f>
        <v/>
      </c>
      <c r="BQ137" s="269" t="str">
        <f>TRIM(IF('APH Kategorichef'!R137="WEB","",'2. Artikeldata Utökad'!T137))</f>
        <v/>
      </c>
      <c r="BR137" s="227">
        <v>1</v>
      </c>
      <c r="BS137" s="269" t="str">
        <f>TRIM(IF('APH Kategorichef'!R137="WEB","",'2. Artikeldata Utökad'!U137))</f>
        <v/>
      </c>
      <c r="BT137" s="223"/>
      <c r="BU137" s="223"/>
      <c r="BV137" s="269" t="str">
        <f>TRIM(IF('APH Kategorichef'!L137&lt;&gt;200,'APH Kategorichef'!D137,'2. Artikeldata Utökad'!J137))</f>
        <v/>
      </c>
      <c r="BW137" s="269" t="str">
        <f>TRIM('2. Artikeldata Utökad'!D137)</f>
        <v/>
      </c>
      <c r="BX137" s="415" t="str">
        <f>LEFT('2. Artikeldata Utökad'!I137,1)</f>
        <v xml:space="preserve"> </v>
      </c>
      <c r="BY137" s="415" t="str">
        <f>TRIM(LEFT('2. Artikeldata Utökad'!K137,2))</f>
        <v/>
      </c>
      <c r="BZ137" s="227" t="s">
        <v>189</v>
      </c>
      <c r="CA137" s="223"/>
      <c r="CB137" s="223"/>
      <c r="CC137" s="223"/>
      <c r="CD137" s="223"/>
      <c r="CE137" s="223"/>
    </row>
    <row r="138" spans="1:83" x14ac:dyDescent="0.25">
      <c r="A138" s="228">
        <v>134</v>
      </c>
      <c r="B138" s="228" t="str">
        <f>'APH Kategorichef'!H138</f>
        <v>Välj…</v>
      </c>
      <c r="C138" s="228" t="str">
        <f>'APH Kategorichef'!J138</f>
        <v>Välj…</v>
      </c>
      <c r="D138" s="227">
        <v>1</v>
      </c>
      <c r="E138" s="269" t="str">
        <f>TRIM('APH Kategorichef'!D138)</f>
        <v/>
      </c>
      <c r="F138" s="226" t="str">
        <f>TRIM('1. Artikeldata Grund'!E138)</f>
        <v/>
      </c>
      <c r="G138" s="276" t="s">
        <v>182</v>
      </c>
      <c r="H138" s="223"/>
      <c r="I138" s="223"/>
      <c r="J138" s="223"/>
      <c r="K138" s="223"/>
      <c r="L138" s="223"/>
      <c r="M138" s="2" cm="1">
        <f t="array" ref="M138">IF('APH Kategorichef'!R138&lt;&gt;"WEB",1,_xlfn.IFS('APH Kategorichef'!J138=Tabeller!$AH$4,'APH Kategorichef'!P138,'APH Kategorichef'!J138=Tabeller!$AH$5,106628))</f>
        <v>1</v>
      </c>
      <c r="N138" s="434" t="str" cm="1">
        <f t="array" ref="N138">TRIM(IFERROR(IF('APH Kategorichef'!L138=200,'2. Artikeldata Utökad'!J138,(_xlfn.IFS('APH Kategorichef'!J138=Tabeller!$AH$4,'4. Inköpsdata'!D138,AND('APH Kategorichef'!J138=Tabeller!$AH$5,'APH Kategorichef'!L138&lt;&gt;200),'APH Kategorichef'!D138,'APH Kategorichef'!L138=200,'2. Artikeldata Utökad'!J138))),""))</f>
        <v/>
      </c>
      <c r="O138" s="270" t="str">
        <f>'APH Kategorichef'!E138</f>
        <v/>
      </c>
      <c r="P138" s="269" t="str">
        <f>TRIM('APH Kategorichef'!Q138)</f>
        <v/>
      </c>
      <c r="Q138" s="223"/>
      <c r="R138" s="271" t="str" cm="1">
        <f t="array" ref="R138">IFERROR(_xlfn.IFS('4. Inköpsdata'!M138=25%,41,'4. Inköpsdata'!M138=12%,42,'4. Inköpsdata'!M138=6%,43,'4. Inköpsdata'!M138="Momsfritt",38),"")</f>
        <v/>
      </c>
      <c r="S138" s="227" t="str">
        <f>'APH Kategorichef'!R138</f>
        <v xml:space="preserve">  Välj…</v>
      </c>
      <c r="T138" s="380" t="str">
        <f>'APH Kategorichef'!E138</f>
        <v/>
      </c>
      <c r="U138" s="227"/>
      <c r="V138" s="223"/>
      <c r="W138" s="223"/>
      <c r="X138" s="223"/>
      <c r="Y138" s="223"/>
      <c r="Z138" s="227" t="str">
        <f>TRIM(IF('2. Artikeldata Utökad'!G138="","",_xlfn.CONCAT('2. Artikeldata Utökad'!G138," ","dagar")))</f>
        <v/>
      </c>
      <c r="AA138" s="227" t="str">
        <f>TRIM(IF('2. Artikeldata Utökad'!H138="","",_xlfn.CONCAT('2. Artikeldata Utökad'!H138," ","dagar")))</f>
        <v/>
      </c>
      <c r="AB138" s="223"/>
      <c r="AC138" s="223"/>
      <c r="AD138" s="223"/>
      <c r="AE138" s="227">
        <v>1</v>
      </c>
      <c r="AF138" s="223"/>
      <c r="AG138" s="269" t="str">
        <f>TRIM('APH Kategorichef'!S138)</f>
        <v/>
      </c>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72" t="s">
        <v>189</v>
      </c>
      <c r="BD138" s="272" t="str">
        <f>IF('1. Artikeldata Grund'!F138="Välj…","",LEFT('1. Artikeldata Grund'!F138,1))</f>
        <v xml:space="preserve"> </v>
      </c>
      <c r="BE138" s="223"/>
      <c r="BF138" s="223"/>
      <c r="BG138" s="223"/>
      <c r="BH138" s="223"/>
      <c r="BI138" s="223"/>
      <c r="BJ138" s="223"/>
      <c r="BK138" s="223"/>
      <c r="BL138" s="269" t="str">
        <f>TRIM(IF('APH Kategorichef'!R138="WEB","",'2. Artikeldata Utökad'!Q138))</f>
        <v/>
      </c>
      <c r="BM138" s="269" t="str">
        <f>TRIM(IF('APH Kategorichef'!R138="WEB","",'2. Artikeldata Utökad'!R138))</f>
        <v/>
      </c>
      <c r="BN138" s="269" t="str">
        <f>TRIM(IF('APH Kategorichef'!R138="WEB","",'2. Artikeldata Utökad'!S138))</f>
        <v/>
      </c>
      <c r="BO138" s="269" t="str">
        <f>IF('2. Artikeldata Utökad'!F138="","",'2. Artikeldata Utökad'!F138)</f>
        <v xml:space="preserve">  Välj…</v>
      </c>
      <c r="BP138" s="269" t="str">
        <f>TRIM(IF('2. Artikeldata Utökad'!E138="","",'2. Artikeldata Utökad'!E138))</f>
        <v/>
      </c>
      <c r="BQ138" s="269" t="str">
        <f>TRIM(IF('APH Kategorichef'!R138="WEB","",'2. Artikeldata Utökad'!T138))</f>
        <v/>
      </c>
      <c r="BR138" s="227">
        <v>1</v>
      </c>
      <c r="BS138" s="269" t="str">
        <f>TRIM(IF('APH Kategorichef'!R138="WEB","",'2. Artikeldata Utökad'!U138))</f>
        <v/>
      </c>
      <c r="BT138" s="223"/>
      <c r="BU138" s="223"/>
      <c r="BV138" s="269" t="str">
        <f>TRIM(IF('APH Kategorichef'!L138&lt;&gt;200,'APH Kategorichef'!D138,'2. Artikeldata Utökad'!J138))</f>
        <v/>
      </c>
      <c r="BW138" s="269" t="str">
        <f>TRIM('2. Artikeldata Utökad'!D138)</f>
        <v/>
      </c>
      <c r="BX138" s="415" t="str">
        <f>LEFT('2. Artikeldata Utökad'!I138,1)</f>
        <v xml:space="preserve"> </v>
      </c>
      <c r="BY138" s="415" t="str">
        <f>TRIM(LEFT('2. Artikeldata Utökad'!K138,2))</f>
        <v/>
      </c>
      <c r="BZ138" s="227" t="s">
        <v>189</v>
      </c>
      <c r="CA138" s="223"/>
      <c r="CB138" s="223"/>
      <c r="CC138" s="223"/>
      <c r="CD138" s="223"/>
      <c r="CE138" s="223"/>
    </row>
    <row r="139" spans="1:83" x14ac:dyDescent="0.25">
      <c r="A139" s="228">
        <v>135</v>
      </c>
      <c r="B139" s="228" t="str">
        <f>'APH Kategorichef'!H139</f>
        <v>Välj…</v>
      </c>
      <c r="C139" s="228" t="str">
        <f>'APH Kategorichef'!J139</f>
        <v>Välj…</v>
      </c>
      <c r="D139" s="227">
        <v>1</v>
      </c>
      <c r="E139" s="269" t="str">
        <f>TRIM('APH Kategorichef'!D139)</f>
        <v/>
      </c>
      <c r="F139" s="226" t="str">
        <f>TRIM('1. Artikeldata Grund'!E139)</f>
        <v/>
      </c>
      <c r="G139" s="276" t="s">
        <v>182</v>
      </c>
      <c r="H139" s="223"/>
      <c r="I139" s="223"/>
      <c r="J139" s="223"/>
      <c r="K139" s="223"/>
      <c r="L139" s="223"/>
      <c r="M139" s="2" cm="1">
        <f t="array" ref="M139">IF('APH Kategorichef'!R139&lt;&gt;"WEB",1,_xlfn.IFS('APH Kategorichef'!J139=Tabeller!$AH$4,'APH Kategorichef'!P139,'APH Kategorichef'!J139=Tabeller!$AH$5,106628))</f>
        <v>1</v>
      </c>
      <c r="N139" s="434" t="str" cm="1">
        <f t="array" ref="N139">TRIM(IFERROR(IF('APH Kategorichef'!L139=200,'2. Artikeldata Utökad'!J139,(_xlfn.IFS('APH Kategorichef'!J139=Tabeller!$AH$4,'4. Inköpsdata'!D139,AND('APH Kategorichef'!J139=Tabeller!$AH$5,'APH Kategorichef'!L139&lt;&gt;200),'APH Kategorichef'!D139,'APH Kategorichef'!L139=200,'2. Artikeldata Utökad'!J139))),""))</f>
        <v/>
      </c>
      <c r="O139" s="270" t="str">
        <f>'APH Kategorichef'!E139</f>
        <v/>
      </c>
      <c r="P139" s="269" t="str">
        <f>TRIM('APH Kategorichef'!Q139)</f>
        <v/>
      </c>
      <c r="Q139" s="223"/>
      <c r="R139" s="271" t="str" cm="1">
        <f t="array" ref="R139">IFERROR(_xlfn.IFS('4. Inköpsdata'!M139=25%,41,'4. Inköpsdata'!M139=12%,42,'4. Inköpsdata'!M139=6%,43,'4. Inköpsdata'!M139="Momsfritt",38),"")</f>
        <v/>
      </c>
      <c r="S139" s="227" t="str">
        <f>'APH Kategorichef'!R139</f>
        <v xml:space="preserve">  Välj…</v>
      </c>
      <c r="T139" s="380" t="str">
        <f>'APH Kategorichef'!E139</f>
        <v/>
      </c>
      <c r="U139" s="227"/>
      <c r="V139" s="223"/>
      <c r="W139" s="223"/>
      <c r="X139" s="223"/>
      <c r="Y139" s="223"/>
      <c r="Z139" s="227" t="str">
        <f>TRIM(IF('2. Artikeldata Utökad'!G139="","",_xlfn.CONCAT('2. Artikeldata Utökad'!G139," ","dagar")))</f>
        <v/>
      </c>
      <c r="AA139" s="227" t="str">
        <f>TRIM(IF('2. Artikeldata Utökad'!H139="","",_xlfn.CONCAT('2. Artikeldata Utökad'!H139," ","dagar")))</f>
        <v/>
      </c>
      <c r="AB139" s="223"/>
      <c r="AC139" s="223"/>
      <c r="AD139" s="223"/>
      <c r="AE139" s="227">
        <v>1</v>
      </c>
      <c r="AF139" s="223"/>
      <c r="AG139" s="269" t="str">
        <f>TRIM('APH Kategorichef'!S139)</f>
        <v/>
      </c>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72" t="s">
        <v>189</v>
      </c>
      <c r="BD139" s="272" t="str">
        <f>IF('1. Artikeldata Grund'!F139="Välj…","",LEFT('1. Artikeldata Grund'!F139,1))</f>
        <v xml:space="preserve"> </v>
      </c>
      <c r="BE139" s="223"/>
      <c r="BF139" s="223"/>
      <c r="BG139" s="223"/>
      <c r="BH139" s="223"/>
      <c r="BI139" s="223"/>
      <c r="BJ139" s="223"/>
      <c r="BK139" s="223"/>
      <c r="BL139" s="269" t="str">
        <f>TRIM(IF('APH Kategorichef'!R139="WEB","",'2. Artikeldata Utökad'!Q139))</f>
        <v/>
      </c>
      <c r="BM139" s="269" t="str">
        <f>TRIM(IF('APH Kategorichef'!R139="WEB","",'2. Artikeldata Utökad'!R139))</f>
        <v/>
      </c>
      <c r="BN139" s="269" t="str">
        <f>TRIM(IF('APH Kategorichef'!R139="WEB","",'2. Artikeldata Utökad'!S139))</f>
        <v/>
      </c>
      <c r="BO139" s="269" t="str">
        <f>IF('2. Artikeldata Utökad'!F139="","",'2. Artikeldata Utökad'!F139)</f>
        <v xml:space="preserve">  Välj…</v>
      </c>
      <c r="BP139" s="269" t="str">
        <f>TRIM(IF('2. Artikeldata Utökad'!E139="","",'2. Artikeldata Utökad'!E139))</f>
        <v/>
      </c>
      <c r="BQ139" s="269" t="str">
        <f>TRIM(IF('APH Kategorichef'!R139="WEB","",'2. Artikeldata Utökad'!T139))</f>
        <v/>
      </c>
      <c r="BR139" s="227">
        <v>1</v>
      </c>
      <c r="BS139" s="269" t="str">
        <f>TRIM(IF('APH Kategorichef'!R139="WEB","",'2. Artikeldata Utökad'!U139))</f>
        <v/>
      </c>
      <c r="BT139" s="223"/>
      <c r="BU139" s="223"/>
      <c r="BV139" s="269" t="str">
        <f>TRIM(IF('APH Kategorichef'!L139&lt;&gt;200,'APH Kategorichef'!D139,'2. Artikeldata Utökad'!J139))</f>
        <v/>
      </c>
      <c r="BW139" s="269" t="str">
        <f>TRIM('2. Artikeldata Utökad'!D139)</f>
        <v/>
      </c>
      <c r="BX139" s="415" t="str">
        <f>LEFT('2. Artikeldata Utökad'!I139,1)</f>
        <v xml:space="preserve"> </v>
      </c>
      <c r="BY139" s="415" t="str">
        <f>TRIM(LEFT('2. Artikeldata Utökad'!K139,2))</f>
        <v/>
      </c>
      <c r="BZ139" s="227" t="s">
        <v>189</v>
      </c>
      <c r="CA139" s="223"/>
      <c r="CB139" s="223"/>
      <c r="CC139" s="223"/>
      <c r="CD139" s="223"/>
      <c r="CE139" s="223"/>
    </row>
    <row r="140" spans="1:83" x14ac:dyDescent="0.25">
      <c r="A140" s="228">
        <v>136</v>
      </c>
      <c r="B140" s="228" t="str">
        <f>'APH Kategorichef'!H140</f>
        <v>Välj…</v>
      </c>
      <c r="C140" s="228" t="str">
        <f>'APH Kategorichef'!J140</f>
        <v>Välj…</v>
      </c>
      <c r="D140" s="227">
        <v>1</v>
      </c>
      <c r="E140" s="269" t="str">
        <f>TRIM('APH Kategorichef'!D140)</f>
        <v/>
      </c>
      <c r="F140" s="226" t="str">
        <f>TRIM('1. Artikeldata Grund'!E140)</f>
        <v/>
      </c>
      <c r="G140" s="276" t="s">
        <v>182</v>
      </c>
      <c r="H140" s="223"/>
      <c r="I140" s="223"/>
      <c r="J140" s="223"/>
      <c r="K140" s="223"/>
      <c r="L140" s="223"/>
      <c r="M140" s="2" cm="1">
        <f t="array" ref="M140">IF('APH Kategorichef'!R140&lt;&gt;"WEB",1,_xlfn.IFS('APH Kategorichef'!J140=Tabeller!$AH$4,'APH Kategorichef'!P140,'APH Kategorichef'!J140=Tabeller!$AH$5,106628))</f>
        <v>1</v>
      </c>
      <c r="N140" s="434" t="str" cm="1">
        <f t="array" ref="N140">TRIM(IFERROR(IF('APH Kategorichef'!L140=200,'2. Artikeldata Utökad'!J140,(_xlfn.IFS('APH Kategorichef'!J140=Tabeller!$AH$4,'4. Inköpsdata'!D140,AND('APH Kategorichef'!J140=Tabeller!$AH$5,'APH Kategorichef'!L140&lt;&gt;200),'APH Kategorichef'!D140,'APH Kategorichef'!L140=200,'2. Artikeldata Utökad'!J140))),""))</f>
        <v/>
      </c>
      <c r="O140" s="270" t="str">
        <f>'APH Kategorichef'!E140</f>
        <v/>
      </c>
      <c r="P140" s="269" t="str">
        <f>TRIM('APH Kategorichef'!Q140)</f>
        <v/>
      </c>
      <c r="Q140" s="223"/>
      <c r="R140" s="271" t="str" cm="1">
        <f t="array" ref="R140">IFERROR(_xlfn.IFS('4. Inköpsdata'!M140=25%,41,'4. Inköpsdata'!M140=12%,42,'4. Inköpsdata'!M140=6%,43,'4. Inköpsdata'!M140="Momsfritt",38),"")</f>
        <v/>
      </c>
      <c r="S140" s="227" t="str">
        <f>'APH Kategorichef'!R140</f>
        <v xml:space="preserve">  Välj…</v>
      </c>
      <c r="T140" s="380" t="str">
        <f>'APH Kategorichef'!E140</f>
        <v/>
      </c>
      <c r="U140" s="227"/>
      <c r="V140" s="223"/>
      <c r="W140" s="223"/>
      <c r="X140" s="223"/>
      <c r="Y140" s="223"/>
      <c r="Z140" s="227" t="str">
        <f>TRIM(IF('2. Artikeldata Utökad'!G140="","",_xlfn.CONCAT('2. Artikeldata Utökad'!G140," ","dagar")))</f>
        <v/>
      </c>
      <c r="AA140" s="227" t="str">
        <f>TRIM(IF('2. Artikeldata Utökad'!H140="","",_xlfn.CONCAT('2. Artikeldata Utökad'!H140," ","dagar")))</f>
        <v/>
      </c>
      <c r="AB140" s="223"/>
      <c r="AC140" s="223"/>
      <c r="AD140" s="223"/>
      <c r="AE140" s="227">
        <v>1</v>
      </c>
      <c r="AF140" s="223"/>
      <c r="AG140" s="269" t="str">
        <f>TRIM('APH Kategorichef'!S140)</f>
        <v/>
      </c>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72" t="s">
        <v>189</v>
      </c>
      <c r="BD140" s="272" t="str">
        <f>IF('1. Artikeldata Grund'!F140="Välj…","",LEFT('1. Artikeldata Grund'!F140,1))</f>
        <v xml:space="preserve"> </v>
      </c>
      <c r="BE140" s="223"/>
      <c r="BF140" s="223"/>
      <c r="BG140" s="223"/>
      <c r="BH140" s="223"/>
      <c r="BI140" s="223"/>
      <c r="BJ140" s="223"/>
      <c r="BK140" s="223"/>
      <c r="BL140" s="269" t="str">
        <f>TRIM(IF('APH Kategorichef'!R140="WEB","",'2. Artikeldata Utökad'!Q140))</f>
        <v/>
      </c>
      <c r="BM140" s="269" t="str">
        <f>TRIM(IF('APH Kategorichef'!R140="WEB","",'2. Artikeldata Utökad'!R140))</f>
        <v/>
      </c>
      <c r="BN140" s="269" t="str">
        <f>TRIM(IF('APH Kategorichef'!R140="WEB","",'2. Artikeldata Utökad'!S140))</f>
        <v/>
      </c>
      <c r="BO140" s="269" t="str">
        <f>IF('2. Artikeldata Utökad'!F140="","",'2. Artikeldata Utökad'!F140)</f>
        <v xml:space="preserve">  Välj…</v>
      </c>
      <c r="BP140" s="269" t="str">
        <f>TRIM(IF('2. Artikeldata Utökad'!E140="","",'2. Artikeldata Utökad'!E140))</f>
        <v/>
      </c>
      <c r="BQ140" s="269" t="str">
        <f>TRIM(IF('APH Kategorichef'!R140="WEB","",'2. Artikeldata Utökad'!T140))</f>
        <v/>
      </c>
      <c r="BR140" s="227">
        <v>1</v>
      </c>
      <c r="BS140" s="269" t="str">
        <f>TRIM(IF('APH Kategorichef'!R140="WEB","",'2. Artikeldata Utökad'!U140))</f>
        <v/>
      </c>
      <c r="BT140" s="223"/>
      <c r="BU140" s="223"/>
      <c r="BV140" s="269" t="str">
        <f>TRIM(IF('APH Kategorichef'!L140&lt;&gt;200,'APH Kategorichef'!D140,'2. Artikeldata Utökad'!J140))</f>
        <v/>
      </c>
      <c r="BW140" s="269" t="str">
        <f>TRIM('2. Artikeldata Utökad'!D140)</f>
        <v/>
      </c>
      <c r="BX140" s="415" t="str">
        <f>LEFT('2. Artikeldata Utökad'!I140,1)</f>
        <v xml:space="preserve"> </v>
      </c>
      <c r="BY140" s="415" t="str">
        <f>TRIM(LEFT('2. Artikeldata Utökad'!K140,2))</f>
        <v/>
      </c>
      <c r="BZ140" s="227" t="s">
        <v>189</v>
      </c>
      <c r="CA140" s="223"/>
      <c r="CB140" s="223"/>
      <c r="CC140" s="223"/>
      <c r="CD140" s="223"/>
      <c r="CE140" s="223"/>
    </row>
    <row r="141" spans="1:83" x14ac:dyDescent="0.25">
      <c r="A141" s="228">
        <v>137</v>
      </c>
      <c r="B141" s="228" t="str">
        <f>'APH Kategorichef'!H141</f>
        <v>Välj…</v>
      </c>
      <c r="C141" s="228" t="str">
        <f>'APH Kategorichef'!J141</f>
        <v>Välj…</v>
      </c>
      <c r="D141" s="227">
        <v>1</v>
      </c>
      <c r="E141" s="269" t="str">
        <f>TRIM('APH Kategorichef'!D141)</f>
        <v/>
      </c>
      <c r="F141" s="226" t="str">
        <f>TRIM('1. Artikeldata Grund'!E141)</f>
        <v/>
      </c>
      <c r="G141" s="276" t="s">
        <v>182</v>
      </c>
      <c r="H141" s="223"/>
      <c r="I141" s="223"/>
      <c r="J141" s="223"/>
      <c r="K141" s="223"/>
      <c r="L141" s="223"/>
      <c r="M141" s="2" cm="1">
        <f t="array" ref="M141">IF('APH Kategorichef'!R141&lt;&gt;"WEB",1,_xlfn.IFS('APH Kategorichef'!J141=Tabeller!$AH$4,'APH Kategorichef'!P141,'APH Kategorichef'!J141=Tabeller!$AH$5,106628))</f>
        <v>1</v>
      </c>
      <c r="N141" s="434" t="str" cm="1">
        <f t="array" ref="N141">TRIM(IFERROR(IF('APH Kategorichef'!L141=200,'2. Artikeldata Utökad'!J141,(_xlfn.IFS('APH Kategorichef'!J141=Tabeller!$AH$4,'4. Inköpsdata'!D141,AND('APH Kategorichef'!J141=Tabeller!$AH$5,'APH Kategorichef'!L141&lt;&gt;200),'APH Kategorichef'!D141,'APH Kategorichef'!L141=200,'2. Artikeldata Utökad'!J141))),""))</f>
        <v/>
      </c>
      <c r="O141" s="270" t="str">
        <f>'APH Kategorichef'!E141</f>
        <v/>
      </c>
      <c r="P141" s="269" t="str">
        <f>TRIM('APH Kategorichef'!Q141)</f>
        <v/>
      </c>
      <c r="Q141" s="223"/>
      <c r="R141" s="271" t="str" cm="1">
        <f t="array" ref="R141">IFERROR(_xlfn.IFS('4. Inköpsdata'!M141=25%,41,'4. Inköpsdata'!M141=12%,42,'4. Inköpsdata'!M141=6%,43,'4. Inköpsdata'!M141="Momsfritt",38),"")</f>
        <v/>
      </c>
      <c r="S141" s="227" t="str">
        <f>'APH Kategorichef'!R141</f>
        <v xml:space="preserve">  Välj…</v>
      </c>
      <c r="T141" s="380" t="str">
        <f>'APH Kategorichef'!E141</f>
        <v/>
      </c>
      <c r="U141" s="227"/>
      <c r="V141" s="223"/>
      <c r="W141" s="223"/>
      <c r="X141" s="223"/>
      <c r="Y141" s="223"/>
      <c r="Z141" s="227" t="str">
        <f>TRIM(IF('2. Artikeldata Utökad'!G141="","",_xlfn.CONCAT('2. Artikeldata Utökad'!G141," ","dagar")))</f>
        <v/>
      </c>
      <c r="AA141" s="227" t="str">
        <f>TRIM(IF('2. Artikeldata Utökad'!H141="","",_xlfn.CONCAT('2. Artikeldata Utökad'!H141," ","dagar")))</f>
        <v/>
      </c>
      <c r="AB141" s="223"/>
      <c r="AC141" s="223"/>
      <c r="AD141" s="223"/>
      <c r="AE141" s="227">
        <v>1</v>
      </c>
      <c r="AF141" s="223"/>
      <c r="AG141" s="269" t="str">
        <f>TRIM('APH Kategorichef'!S141)</f>
        <v/>
      </c>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72" t="s">
        <v>189</v>
      </c>
      <c r="BD141" s="272" t="str">
        <f>IF('1. Artikeldata Grund'!F141="Välj…","",LEFT('1. Artikeldata Grund'!F141,1))</f>
        <v xml:space="preserve"> </v>
      </c>
      <c r="BE141" s="223"/>
      <c r="BF141" s="223"/>
      <c r="BG141" s="223"/>
      <c r="BH141" s="223"/>
      <c r="BI141" s="223"/>
      <c r="BJ141" s="223"/>
      <c r="BK141" s="223"/>
      <c r="BL141" s="269" t="str">
        <f>TRIM(IF('APH Kategorichef'!R141="WEB","",'2. Artikeldata Utökad'!Q141))</f>
        <v/>
      </c>
      <c r="BM141" s="269" t="str">
        <f>TRIM(IF('APH Kategorichef'!R141="WEB","",'2. Artikeldata Utökad'!R141))</f>
        <v/>
      </c>
      <c r="BN141" s="269" t="str">
        <f>TRIM(IF('APH Kategorichef'!R141="WEB","",'2. Artikeldata Utökad'!S141))</f>
        <v/>
      </c>
      <c r="BO141" s="269" t="str">
        <f>IF('2. Artikeldata Utökad'!F141="","",'2. Artikeldata Utökad'!F141)</f>
        <v xml:space="preserve">  Välj…</v>
      </c>
      <c r="BP141" s="269" t="str">
        <f>TRIM(IF('2. Artikeldata Utökad'!E141="","",'2. Artikeldata Utökad'!E141))</f>
        <v/>
      </c>
      <c r="BQ141" s="269" t="str">
        <f>TRIM(IF('APH Kategorichef'!R141="WEB","",'2. Artikeldata Utökad'!T141))</f>
        <v/>
      </c>
      <c r="BR141" s="227">
        <v>1</v>
      </c>
      <c r="BS141" s="269" t="str">
        <f>TRIM(IF('APH Kategorichef'!R141="WEB","",'2. Artikeldata Utökad'!U141))</f>
        <v/>
      </c>
      <c r="BT141" s="223"/>
      <c r="BU141" s="223"/>
      <c r="BV141" s="269" t="str">
        <f>TRIM(IF('APH Kategorichef'!L141&lt;&gt;200,'APH Kategorichef'!D141,'2. Artikeldata Utökad'!J141))</f>
        <v/>
      </c>
      <c r="BW141" s="269" t="str">
        <f>TRIM('2. Artikeldata Utökad'!D141)</f>
        <v/>
      </c>
      <c r="BX141" s="415" t="str">
        <f>LEFT('2. Artikeldata Utökad'!I141,1)</f>
        <v xml:space="preserve"> </v>
      </c>
      <c r="BY141" s="415" t="str">
        <f>TRIM(LEFT('2. Artikeldata Utökad'!K141,2))</f>
        <v/>
      </c>
      <c r="BZ141" s="227" t="s">
        <v>189</v>
      </c>
      <c r="CA141" s="223"/>
      <c r="CB141" s="223"/>
      <c r="CC141" s="223"/>
      <c r="CD141" s="223"/>
      <c r="CE141" s="223"/>
    </row>
    <row r="142" spans="1:83" x14ac:dyDescent="0.25">
      <c r="A142" s="225">
        <v>138</v>
      </c>
      <c r="B142" s="228" t="str">
        <f>'APH Kategorichef'!H142</f>
        <v>Välj…</v>
      </c>
      <c r="C142" s="228" t="str">
        <f>'APH Kategorichef'!J142</f>
        <v>Välj…</v>
      </c>
      <c r="D142" s="227">
        <v>1</v>
      </c>
      <c r="E142" s="269" t="str">
        <f>TRIM('APH Kategorichef'!D142)</f>
        <v/>
      </c>
      <c r="F142" s="226" t="str">
        <f>TRIM('1. Artikeldata Grund'!E142)</f>
        <v/>
      </c>
      <c r="G142" s="276" t="s">
        <v>182</v>
      </c>
      <c r="H142" s="223"/>
      <c r="I142" s="223"/>
      <c r="J142" s="223"/>
      <c r="K142" s="223"/>
      <c r="L142" s="223"/>
      <c r="M142" s="2" cm="1">
        <f t="array" ref="M142">IF('APH Kategorichef'!R142&lt;&gt;"WEB",1,_xlfn.IFS('APH Kategorichef'!J142=Tabeller!$AH$4,'APH Kategorichef'!P142,'APH Kategorichef'!J142=Tabeller!$AH$5,106628))</f>
        <v>1</v>
      </c>
      <c r="N142" s="434" t="str" cm="1">
        <f t="array" ref="N142">TRIM(IFERROR(IF('APH Kategorichef'!L142=200,'2. Artikeldata Utökad'!J142,(_xlfn.IFS('APH Kategorichef'!J142=Tabeller!$AH$4,'4. Inköpsdata'!D142,AND('APH Kategorichef'!J142=Tabeller!$AH$5,'APH Kategorichef'!L142&lt;&gt;200),'APH Kategorichef'!D142,'APH Kategorichef'!L142=200,'2. Artikeldata Utökad'!J142))),""))</f>
        <v/>
      </c>
      <c r="O142" s="270" t="str">
        <f>'APH Kategorichef'!E142</f>
        <v/>
      </c>
      <c r="P142" s="269" t="str">
        <f>TRIM('APH Kategorichef'!Q142)</f>
        <v/>
      </c>
      <c r="Q142" s="223"/>
      <c r="R142" s="271" t="str" cm="1">
        <f t="array" ref="R142">IFERROR(_xlfn.IFS('4. Inköpsdata'!M142=25%,41,'4. Inköpsdata'!M142=12%,42,'4. Inköpsdata'!M142=6%,43,'4. Inköpsdata'!M142="Momsfritt",38),"")</f>
        <v/>
      </c>
      <c r="S142" s="227" t="str">
        <f>'APH Kategorichef'!R142</f>
        <v xml:space="preserve">  Välj…</v>
      </c>
      <c r="T142" s="380" t="str">
        <f>'APH Kategorichef'!E142</f>
        <v/>
      </c>
      <c r="U142" s="227"/>
      <c r="V142" s="223"/>
      <c r="W142" s="223"/>
      <c r="X142" s="223"/>
      <c r="Y142" s="223"/>
      <c r="Z142" s="227" t="str">
        <f>TRIM(IF('2. Artikeldata Utökad'!G142="","",_xlfn.CONCAT('2. Artikeldata Utökad'!G142," ","dagar")))</f>
        <v/>
      </c>
      <c r="AA142" s="227" t="str">
        <f>TRIM(IF('2. Artikeldata Utökad'!H142="","",_xlfn.CONCAT('2. Artikeldata Utökad'!H142," ","dagar")))</f>
        <v/>
      </c>
      <c r="AB142" s="223"/>
      <c r="AC142" s="223"/>
      <c r="AD142" s="223"/>
      <c r="AE142" s="227">
        <v>1</v>
      </c>
      <c r="AF142" s="223"/>
      <c r="AG142" s="269" t="str">
        <f>TRIM('APH Kategorichef'!S142)</f>
        <v/>
      </c>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72" t="s">
        <v>189</v>
      </c>
      <c r="BD142" s="272" t="str">
        <f>IF('1. Artikeldata Grund'!F142="Välj…","",LEFT('1. Artikeldata Grund'!F142,1))</f>
        <v xml:space="preserve"> </v>
      </c>
      <c r="BE142" s="223"/>
      <c r="BF142" s="223"/>
      <c r="BG142" s="223"/>
      <c r="BH142" s="223"/>
      <c r="BI142" s="223"/>
      <c r="BJ142" s="223"/>
      <c r="BK142" s="223"/>
      <c r="BL142" s="269" t="str">
        <f>TRIM(IF('APH Kategorichef'!R142="WEB","",'2. Artikeldata Utökad'!Q142))</f>
        <v/>
      </c>
      <c r="BM142" s="269" t="str">
        <f>TRIM(IF('APH Kategorichef'!R142="WEB","",'2. Artikeldata Utökad'!R142))</f>
        <v/>
      </c>
      <c r="BN142" s="269" t="str">
        <f>TRIM(IF('APH Kategorichef'!R142="WEB","",'2. Artikeldata Utökad'!S142))</f>
        <v/>
      </c>
      <c r="BO142" s="269" t="str">
        <f>IF('2. Artikeldata Utökad'!F142="","",'2. Artikeldata Utökad'!F142)</f>
        <v xml:space="preserve">  Välj…</v>
      </c>
      <c r="BP142" s="269" t="str">
        <f>TRIM(IF('2. Artikeldata Utökad'!E142="","",'2. Artikeldata Utökad'!E142))</f>
        <v/>
      </c>
      <c r="BQ142" s="269" t="str">
        <f>TRIM(IF('APH Kategorichef'!R142="WEB","",'2. Artikeldata Utökad'!T142))</f>
        <v/>
      </c>
      <c r="BR142" s="227">
        <v>1</v>
      </c>
      <c r="BS142" s="269" t="str">
        <f>TRIM(IF('APH Kategorichef'!R142="WEB","",'2. Artikeldata Utökad'!U142))</f>
        <v/>
      </c>
      <c r="BT142" s="223"/>
      <c r="BU142" s="223"/>
      <c r="BV142" s="269" t="str">
        <f>TRIM(IF('APH Kategorichef'!L142&lt;&gt;200,'APH Kategorichef'!D142,'2. Artikeldata Utökad'!J142))</f>
        <v/>
      </c>
      <c r="BW142" s="269" t="str">
        <f>TRIM('2. Artikeldata Utökad'!D142)</f>
        <v/>
      </c>
      <c r="BX142" s="415" t="str">
        <f>LEFT('2. Artikeldata Utökad'!I142,1)</f>
        <v xml:space="preserve"> </v>
      </c>
      <c r="BY142" s="415" t="str">
        <f>TRIM(LEFT('2. Artikeldata Utökad'!K142,2))</f>
        <v/>
      </c>
      <c r="BZ142" s="227" t="s">
        <v>189</v>
      </c>
      <c r="CA142" s="223"/>
      <c r="CB142" s="223"/>
      <c r="CC142" s="223"/>
      <c r="CD142" s="223"/>
      <c r="CE142" s="223"/>
    </row>
    <row r="143" spans="1:83" x14ac:dyDescent="0.25">
      <c r="A143" s="228">
        <v>139</v>
      </c>
      <c r="B143" s="228" t="str">
        <f>'APH Kategorichef'!H143</f>
        <v>Välj…</v>
      </c>
      <c r="C143" s="228" t="str">
        <f>'APH Kategorichef'!J143</f>
        <v>Välj…</v>
      </c>
      <c r="D143" s="227">
        <v>1</v>
      </c>
      <c r="E143" s="269" t="str">
        <f>TRIM('APH Kategorichef'!D143)</f>
        <v/>
      </c>
      <c r="F143" s="226" t="str">
        <f>TRIM('1. Artikeldata Grund'!E143)</f>
        <v/>
      </c>
      <c r="G143" s="276" t="s">
        <v>182</v>
      </c>
      <c r="H143" s="223"/>
      <c r="I143" s="223"/>
      <c r="J143" s="223"/>
      <c r="K143" s="223"/>
      <c r="L143" s="223"/>
      <c r="M143" s="2" cm="1">
        <f t="array" ref="M143">IF('APH Kategorichef'!R143&lt;&gt;"WEB",1,_xlfn.IFS('APH Kategorichef'!J143=Tabeller!$AH$4,'APH Kategorichef'!P143,'APH Kategorichef'!J143=Tabeller!$AH$5,106628))</f>
        <v>1</v>
      </c>
      <c r="N143" s="434" t="str" cm="1">
        <f t="array" ref="N143">TRIM(IFERROR(IF('APH Kategorichef'!L143=200,'2. Artikeldata Utökad'!J143,(_xlfn.IFS('APH Kategorichef'!J143=Tabeller!$AH$4,'4. Inköpsdata'!D143,AND('APH Kategorichef'!J143=Tabeller!$AH$5,'APH Kategorichef'!L143&lt;&gt;200),'APH Kategorichef'!D143,'APH Kategorichef'!L143=200,'2. Artikeldata Utökad'!J143))),""))</f>
        <v/>
      </c>
      <c r="O143" s="270" t="str">
        <f>'APH Kategorichef'!E143</f>
        <v/>
      </c>
      <c r="P143" s="269" t="str">
        <f>TRIM('APH Kategorichef'!Q143)</f>
        <v/>
      </c>
      <c r="Q143" s="223"/>
      <c r="R143" s="271" t="str" cm="1">
        <f t="array" ref="R143">IFERROR(_xlfn.IFS('4. Inköpsdata'!M143=25%,41,'4. Inköpsdata'!M143=12%,42,'4. Inköpsdata'!M143=6%,43,'4. Inköpsdata'!M143="Momsfritt",38),"")</f>
        <v/>
      </c>
      <c r="S143" s="227" t="str">
        <f>'APH Kategorichef'!R143</f>
        <v xml:space="preserve">  Välj…</v>
      </c>
      <c r="T143" s="380" t="str">
        <f>'APH Kategorichef'!E143</f>
        <v/>
      </c>
      <c r="U143" s="227"/>
      <c r="V143" s="223"/>
      <c r="W143" s="223"/>
      <c r="X143" s="223"/>
      <c r="Y143" s="223"/>
      <c r="Z143" s="227" t="str">
        <f>TRIM(IF('2. Artikeldata Utökad'!G143="","",_xlfn.CONCAT('2. Artikeldata Utökad'!G143," ","dagar")))</f>
        <v/>
      </c>
      <c r="AA143" s="227" t="str">
        <f>TRIM(IF('2. Artikeldata Utökad'!H143="","",_xlfn.CONCAT('2. Artikeldata Utökad'!H143," ","dagar")))</f>
        <v/>
      </c>
      <c r="AB143" s="223"/>
      <c r="AC143" s="223"/>
      <c r="AD143" s="223"/>
      <c r="AE143" s="227">
        <v>1</v>
      </c>
      <c r="AF143" s="223"/>
      <c r="AG143" s="269" t="str">
        <f>TRIM('APH Kategorichef'!S143)</f>
        <v/>
      </c>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72" t="s">
        <v>189</v>
      </c>
      <c r="BD143" s="272" t="str">
        <f>IF('1. Artikeldata Grund'!F143="Välj…","",LEFT('1. Artikeldata Grund'!F143,1))</f>
        <v xml:space="preserve"> </v>
      </c>
      <c r="BE143" s="223"/>
      <c r="BF143" s="223"/>
      <c r="BG143" s="223"/>
      <c r="BH143" s="223"/>
      <c r="BI143" s="223"/>
      <c r="BJ143" s="223"/>
      <c r="BK143" s="223"/>
      <c r="BL143" s="269" t="str">
        <f>TRIM(IF('APH Kategorichef'!R143="WEB","",'2. Artikeldata Utökad'!Q143))</f>
        <v/>
      </c>
      <c r="BM143" s="269" t="str">
        <f>TRIM(IF('APH Kategorichef'!R143="WEB","",'2. Artikeldata Utökad'!R143))</f>
        <v/>
      </c>
      <c r="BN143" s="269" t="str">
        <f>TRIM(IF('APH Kategorichef'!R143="WEB","",'2. Artikeldata Utökad'!S143))</f>
        <v/>
      </c>
      <c r="BO143" s="269" t="str">
        <f>IF('2. Artikeldata Utökad'!F143="","",'2. Artikeldata Utökad'!F143)</f>
        <v xml:space="preserve">  Välj…</v>
      </c>
      <c r="BP143" s="269" t="str">
        <f>TRIM(IF('2. Artikeldata Utökad'!E143="","",'2. Artikeldata Utökad'!E143))</f>
        <v/>
      </c>
      <c r="BQ143" s="269" t="str">
        <f>TRIM(IF('APH Kategorichef'!R143="WEB","",'2. Artikeldata Utökad'!T143))</f>
        <v/>
      </c>
      <c r="BR143" s="227">
        <v>1</v>
      </c>
      <c r="BS143" s="269" t="str">
        <f>TRIM(IF('APH Kategorichef'!R143="WEB","",'2. Artikeldata Utökad'!U143))</f>
        <v/>
      </c>
      <c r="BT143" s="223"/>
      <c r="BU143" s="223"/>
      <c r="BV143" s="269" t="str">
        <f>TRIM(IF('APH Kategorichef'!L143&lt;&gt;200,'APH Kategorichef'!D143,'2. Artikeldata Utökad'!J143))</f>
        <v/>
      </c>
      <c r="BW143" s="269" t="str">
        <f>TRIM('2. Artikeldata Utökad'!D143)</f>
        <v/>
      </c>
      <c r="BX143" s="415" t="str">
        <f>LEFT('2. Artikeldata Utökad'!I143,1)</f>
        <v xml:space="preserve"> </v>
      </c>
      <c r="BY143" s="415" t="str">
        <f>TRIM(LEFT('2. Artikeldata Utökad'!K143,2))</f>
        <v/>
      </c>
      <c r="BZ143" s="227" t="s">
        <v>189</v>
      </c>
      <c r="CA143" s="223"/>
      <c r="CB143" s="223"/>
      <c r="CC143" s="223"/>
      <c r="CD143" s="223"/>
      <c r="CE143" s="223"/>
    </row>
    <row r="144" spans="1:83" x14ac:dyDescent="0.25">
      <c r="A144" s="228">
        <v>140</v>
      </c>
      <c r="B144" s="228" t="str">
        <f>'APH Kategorichef'!H144</f>
        <v>Välj…</v>
      </c>
      <c r="C144" s="228" t="str">
        <f>'APH Kategorichef'!J144</f>
        <v>Välj…</v>
      </c>
      <c r="D144" s="227">
        <v>1</v>
      </c>
      <c r="E144" s="269" t="str">
        <f>TRIM('APH Kategorichef'!D144)</f>
        <v/>
      </c>
      <c r="F144" s="226" t="str">
        <f>TRIM('1. Artikeldata Grund'!E144)</f>
        <v/>
      </c>
      <c r="G144" s="276" t="s">
        <v>182</v>
      </c>
      <c r="H144" s="223"/>
      <c r="I144" s="223"/>
      <c r="J144" s="223"/>
      <c r="K144" s="223"/>
      <c r="L144" s="223"/>
      <c r="M144" s="2" cm="1">
        <f t="array" ref="M144">IF('APH Kategorichef'!R144&lt;&gt;"WEB",1,_xlfn.IFS('APH Kategorichef'!J144=Tabeller!$AH$4,'APH Kategorichef'!P144,'APH Kategorichef'!J144=Tabeller!$AH$5,106628))</f>
        <v>1</v>
      </c>
      <c r="N144" s="434" t="str" cm="1">
        <f t="array" ref="N144">TRIM(IFERROR(IF('APH Kategorichef'!L144=200,'2. Artikeldata Utökad'!J144,(_xlfn.IFS('APH Kategorichef'!J144=Tabeller!$AH$4,'4. Inköpsdata'!D144,AND('APH Kategorichef'!J144=Tabeller!$AH$5,'APH Kategorichef'!L144&lt;&gt;200),'APH Kategorichef'!D144,'APH Kategorichef'!L144=200,'2. Artikeldata Utökad'!J144))),""))</f>
        <v/>
      </c>
      <c r="O144" s="270" t="str">
        <f>'APH Kategorichef'!E144</f>
        <v/>
      </c>
      <c r="P144" s="269" t="str">
        <f>TRIM('APH Kategorichef'!Q144)</f>
        <v/>
      </c>
      <c r="Q144" s="223"/>
      <c r="R144" s="271" t="str" cm="1">
        <f t="array" ref="R144">IFERROR(_xlfn.IFS('4. Inköpsdata'!M144=25%,41,'4. Inköpsdata'!M144=12%,42,'4. Inköpsdata'!M144=6%,43,'4. Inköpsdata'!M144="Momsfritt",38),"")</f>
        <v/>
      </c>
      <c r="S144" s="227" t="str">
        <f>'APH Kategorichef'!R144</f>
        <v xml:space="preserve">  Välj…</v>
      </c>
      <c r="T144" s="380" t="str">
        <f>'APH Kategorichef'!E144</f>
        <v/>
      </c>
      <c r="U144" s="227"/>
      <c r="V144" s="223"/>
      <c r="W144" s="223"/>
      <c r="X144" s="223"/>
      <c r="Y144" s="223"/>
      <c r="Z144" s="227" t="str">
        <f>TRIM(IF('2. Artikeldata Utökad'!G144="","",_xlfn.CONCAT('2. Artikeldata Utökad'!G144," ","dagar")))</f>
        <v/>
      </c>
      <c r="AA144" s="227" t="str">
        <f>TRIM(IF('2. Artikeldata Utökad'!H144="","",_xlfn.CONCAT('2. Artikeldata Utökad'!H144," ","dagar")))</f>
        <v/>
      </c>
      <c r="AB144" s="223"/>
      <c r="AC144" s="223"/>
      <c r="AD144" s="223"/>
      <c r="AE144" s="227">
        <v>1</v>
      </c>
      <c r="AF144" s="223"/>
      <c r="AG144" s="269" t="str">
        <f>TRIM('APH Kategorichef'!S144)</f>
        <v/>
      </c>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72" t="s">
        <v>189</v>
      </c>
      <c r="BD144" s="272" t="str">
        <f>IF('1. Artikeldata Grund'!F144="Välj…","",LEFT('1. Artikeldata Grund'!F144,1))</f>
        <v xml:space="preserve"> </v>
      </c>
      <c r="BE144" s="223"/>
      <c r="BF144" s="223"/>
      <c r="BG144" s="223"/>
      <c r="BH144" s="223"/>
      <c r="BI144" s="223"/>
      <c r="BJ144" s="223"/>
      <c r="BK144" s="223"/>
      <c r="BL144" s="269" t="str">
        <f>TRIM(IF('APH Kategorichef'!R144="WEB","",'2. Artikeldata Utökad'!Q144))</f>
        <v/>
      </c>
      <c r="BM144" s="269" t="str">
        <f>TRIM(IF('APH Kategorichef'!R144="WEB","",'2. Artikeldata Utökad'!R144))</f>
        <v/>
      </c>
      <c r="BN144" s="269" t="str">
        <f>TRIM(IF('APH Kategorichef'!R144="WEB","",'2. Artikeldata Utökad'!S144))</f>
        <v/>
      </c>
      <c r="BO144" s="269" t="str">
        <f>IF('2. Artikeldata Utökad'!F144="","",'2. Artikeldata Utökad'!F144)</f>
        <v xml:space="preserve">  Välj…</v>
      </c>
      <c r="BP144" s="269" t="str">
        <f>TRIM(IF('2. Artikeldata Utökad'!E144="","",'2. Artikeldata Utökad'!E144))</f>
        <v/>
      </c>
      <c r="BQ144" s="269" t="str">
        <f>TRIM(IF('APH Kategorichef'!R144="WEB","",'2. Artikeldata Utökad'!T144))</f>
        <v/>
      </c>
      <c r="BR144" s="227">
        <v>1</v>
      </c>
      <c r="BS144" s="269" t="str">
        <f>TRIM(IF('APH Kategorichef'!R144="WEB","",'2. Artikeldata Utökad'!U144))</f>
        <v/>
      </c>
      <c r="BT144" s="223"/>
      <c r="BU144" s="223"/>
      <c r="BV144" s="269" t="str">
        <f>TRIM(IF('APH Kategorichef'!L144&lt;&gt;200,'APH Kategorichef'!D144,'2. Artikeldata Utökad'!J144))</f>
        <v/>
      </c>
      <c r="BW144" s="269" t="str">
        <f>TRIM('2. Artikeldata Utökad'!D144)</f>
        <v/>
      </c>
      <c r="BX144" s="415" t="str">
        <f>LEFT('2. Artikeldata Utökad'!I144,1)</f>
        <v xml:space="preserve"> </v>
      </c>
      <c r="BY144" s="415" t="str">
        <f>TRIM(LEFT('2. Artikeldata Utökad'!K144,2))</f>
        <v/>
      </c>
      <c r="BZ144" s="227" t="s">
        <v>189</v>
      </c>
      <c r="CA144" s="223"/>
      <c r="CB144" s="223"/>
      <c r="CC144" s="223"/>
      <c r="CD144" s="223"/>
      <c r="CE144" s="223"/>
    </row>
    <row r="145" spans="1:83" x14ac:dyDescent="0.25">
      <c r="A145" s="228">
        <v>141</v>
      </c>
      <c r="B145" s="228" t="str">
        <f>'APH Kategorichef'!H145</f>
        <v>Välj…</v>
      </c>
      <c r="C145" s="228" t="str">
        <f>'APH Kategorichef'!J145</f>
        <v>Välj…</v>
      </c>
      <c r="D145" s="227">
        <v>1</v>
      </c>
      <c r="E145" s="269" t="str">
        <f>TRIM('APH Kategorichef'!D145)</f>
        <v/>
      </c>
      <c r="F145" s="226" t="str">
        <f>TRIM('1. Artikeldata Grund'!E145)</f>
        <v/>
      </c>
      <c r="G145" s="276" t="s">
        <v>182</v>
      </c>
      <c r="H145" s="223"/>
      <c r="I145" s="223"/>
      <c r="J145" s="223"/>
      <c r="K145" s="223"/>
      <c r="L145" s="223"/>
      <c r="M145" s="2" cm="1">
        <f t="array" ref="M145">IF('APH Kategorichef'!R145&lt;&gt;"WEB",1,_xlfn.IFS('APH Kategorichef'!J145=Tabeller!$AH$4,'APH Kategorichef'!P145,'APH Kategorichef'!J145=Tabeller!$AH$5,106628))</f>
        <v>1</v>
      </c>
      <c r="N145" s="434" t="str" cm="1">
        <f t="array" ref="N145">TRIM(IFERROR(IF('APH Kategorichef'!L145=200,'2. Artikeldata Utökad'!J145,(_xlfn.IFS('APH Kategorichef'!J145=Tabeller!$AH$4,'4. Inköpsdata'!D145,AND('APH Kategorichef'!J145=Tabeller!$AH$5,'APH Kategorichef'!L145&lt;&gt;200),'APH Kategorichef'!D145,'APH Kategorichef'!L145=200,'2. Artikeldata Utökad'!J145))),""))</f>
        <v/>
      </c>
      <c r="O145" s="270" t="str">
        <f>'APH Kategorichef'!E145</f>
        <v/>
      </c>
      <c r="P145" s="269" t="str">
        <f>TRIM('APH Kategorichef'!Q145)</f>
        <v/>
      </c>
      <c r="Q145" s="223"/>
      <c r="R145" s="271" t="str" cm="1">
        <f t="array" ref="R145">IFERROR(_xlfn.IFS('4. Inköpsdata'!M145=25%,41,'4. Inköpsdata'!M145=12%,42,'4. Inköpsdata'!M145=6%,43,'4. Inköpsdata'!M145="Momsfritt",38),"")</f>
        <v/>
      </c>
      <c r="S145" s="227" t="str">
        <f>'APH Kategorichef'!R145</f>
        <v xml:space="preserve">  Välj…</v>
      </c>
      <c r="T145" s="380" t="str">
        <f>'APH Kategorichef'!E145</f>
        <v/>
      </c>
      <c r="U145" s="227"/>
      <c r="V145" s="223"/>
      <c r="W145" s="223"/>
      <c r="X145" s="223"/>
      <c r="Y145" s="223"/>
      <c r="Z145" s="227" t="str">
        <f>TRIM(IF('2. Artikeldata Utökad'!G145="","",_xlfn.CONCAT('2. Artikeldata Utökad'!G145," ","dagar")))</f>
        <v/>
      </c>
      <c r="AA145" s="227" t="str">
        <f>TRIM(IF('2. Artikeldata Utökad'!H145="","",_xlfn.CONCAT('2. Artikeldata Utökad'!H145," ","dagar")))</f>
        <v/>
      </c>
      <c r="AB145" s="223"/>
      <c r="AC145" s="223"/>
      <c r="AD145" s="223"/>
      <c r="AE145" s="227">
        <v>1</v>
      </c>
      <c r="AF145" s="223"/>
      <c r="AG145" s="269" t="str">
        <f>TRIM('APH Kategorichef'!S145)</f>
        <v/>
      </c>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72" t="s">
        <v>189</v>
      </c>
      <c r="BD145" s="272" t="str">
        <f>IF('1. Artikeldata Grund'!F145="Välj…","",LEFT('1. Artikeldata Grund'!F145,1))</f>
        <v xml:space="preserve"> </v>
      </c>
      <c r="BE145" s="223"/>
      <c r="BF145" s="223"/>
      <c r="BG145" s="223"/>
      <c r="BH145" s="223"/>
      <c r="BI145" s="223"/>
      <c r="BJ145" s="223"/>
      <c r="BK145" s="223"/>
      <c r="BL145" s="269" t="str">
        <f>TRIM(IF('APH Kategorichef'!R145="WEB","",'2. Artikeldata Utökad'!Q145))</f>
        <v/>
      </c>
      <c r="BM145" s="269" t="str">
        <f>TRIM(IF('APH Kategorichef'!R145="WEB","",'2. Artikeldata Utökad'!R145))</f>
        <v/>
      </c>
      <c r="BN145" s="269" t="str">
        <f>TRIM(IF('APH Kategorichef'!R145="WEB","",'2. Artikeldata Utökad'!S145))</f>
        <v/>
      </c>
      <c r="BO145" s="269" t="str">
        <f>IF('2. Artikeldata Utökad'!F145="","",'2. Artikeldata Utökad'!F145)</f>
        <v xml:space="preserve">  Välj…</v>
      </c>
      <c r="BP145" s="269" t="str">
        <f>TRIM(IF('2. Artikeldata Utökad'!E145="","",'2. Artikeldata Utökad'!E145))</f>
        <v/>
      </c>
      <c r="BQ145" s="269" t="str">
        <f>TRIM(IF('APH Kategorichef'!R145="WEB","",'2. Artikeldata Utökad'!T145))</f>
        <v/>
      </c>
      <c r="BR145" s="227">
        <v>1</v>
      </c>
      <c r="BS145" s="269" t="str">
        <f>TRIM(IF('APH Kategorichef'!R145="WEB","",'2. Artikeldata Utökad'!U145))</f>
        <v/>
      </c>
      <c r="BT145" s="223"/>
      <c r="BU145" s="223"/>
      <c r="BV145" s="269" t="str">
        <f>TRIM(IF('APH Kategorichef'!L145&lt;&gt;200,'APH Kategorichef'!D145,'2. Artikeldata Utökad'!J145))</f>
        <v/>
      </c>
      <c r="BW145" s="269" t="str">
        <f>TRIM('2. Artikeldata Utökad'!D145)</f>
        <v/>
      </c>
      <c r="BX145" s="415" t="str">
        <f>LEFT('2. Artikeldata Utökad'!I145,1)</f>
        <v xml:space="preserve"> </v>
      </c>
      <c r="BY145" s="415" t="str">
        <f>TRIM(LEFT('2. Artikeldata Utökad'!K145,2))</f>
        <v/>
      </c>
      <c r="BZ145" s="227" t="s">
        <v>189</v>
      </c>
      <c r="CA145" s="223"/>
      <c r="CB145" s="223"/>
      <c r="CC145" s="223"/>
      <c r="CD145" s="223"/>
      <c r="CE145" s="223"/>
    </row>
    <row r="146" spans="1:83" x14ac:dyDescent="0.25">
      <c r="A146" s="228">
        <v>142</v>
      </c>
      <c r="B146" s="228" t="str">
        <f>'APH Kategorichef'!H146</f>
        <v>Välj…</v>
      </c>
      <c r="C146" s="228" t="str">
        <f>'APH Kategorichef'!J146</f>
        <v>Välj…</v>
      </c>
      <c r="D146" s="227">
        <v>1</v>
      </c>
      <c r="E146" s="269" t="str">
        <f>TRIM('APH Kategorichef'!D146)</f>
        <v/>
      </c>
      <c r="F146" s="226" t="str">
        <f>TRIM('1. Artikeldata Grund'!E146)</f>
        <v/>
      </c>
      <c r="G146" s="276" t="s">
        <v>182</v>
      </c>
      <c r="H146" s="223"/>
      <c r="I146" s="223"/>
      <c r="J146" s="223"/>
      <c r="K146" s="223"/>
      <c r="L146" s="223"/>
      <c r="M146" s="2" cm="1">
        <f t="array" ref="M146">IF('APH Kategorichef'!R146&lt;&gt;"WEB",1,_xlfn.IFS('APH Kategorichef'!J146=Tabeller!$AH$4,'APH Kategorichef'!P146,'APH Kategorichef'!J146=Tabeller!$AH$5,106628))</f>
        <v>1</v>
      </c>
      <c r="N146" s="434" t="str" cm="1">
        <f t="array" ref="N146">TRIM(IFERROR(IF('APH Kategorichef'!L146=200,'2. Artikeldata Utökad'!J146,(_xlfn.IFS('APH Kategorichef'!J146=Tabeller!$AH$4,'4. Inköpsdata'!D146,AND('APH Kategorichef'!J146=Tabeller!$AH$5,'APH Kategorichef'!L146&lt;&gt;200),'APH Kategorichef'!D146,'APH Kategorichef'!L146=200,'2. Artikeldata Utökad'!J146))),""))</f>
        <v/>
      </c>
      <c r="O146" s="270" t="str">
        <f>'APH Kategorichef'!E146</f>
        <v/>
      </c>
      <c r="P146" s="269" t="str">
        <f>TRIM('APH Kategorichef'!Q146)</f>
        <v/>
      </c>
      <c r="Q146" s="223"/>
      <c r="R146" s="271" t="str" cm="1">
        <f t="array" ref="R146">IFERROR(_xlfn.IFS('4. Inköpsdata'!M146=25%,41,'4. Inköpsdata'!M146=12%,42,'4. Inköpsdata'!M146=6%,43,'4. Inköpsdata'!M146="Momsfritt",38),"")</f>
        <v/>
      </c>
      <c r="S146" s="227" t="str">
        <f>'APH Kategorichef'!R146</f>
        <v xml:space="preserve">  Välj…</v>
      </c>
      <c r="T146" s="380" t="str">
        <f>'APH Kategorichef'!E146</f>
        <v/>
      </c>
      <c r="U146" s="227"/>
      <c r="V146" s="223"/>
      <c r="W146" s="223"/>
      <c r="X146" s="223"/>
      <c r="Y146" s="223"/>
      <c r="Z146" s="227" t="str">
        <f>TRIM(IF('2. Artikeldata Utökad'!G146="","",_xlfn.CONCAT('2. Artikeldata Utökad'!G146," ","dagar")))</f>
        <v/>
      </c>
      <c r="AA146" s="227" t="str">
        <f>TRIM(IF('2. Artikeldata Utökad'!H146="","",_xlfn.CONCAT('2. Artikeldata Utökad'!H146," ","dagar")))</f>
        <v/>
      </c>
      <c r="AB146" s="223"/>
      <c r="AC146" s="223"/>
      <c r="AD146" s="223"/>
      <c r="AE146" s="227">
        <v>1</v>
      </c>
      <c r="AF146" s="223"/>
      <c r="AG146" s="269" t="str">
        <f>TRIM('APH Kategorichef'!S146)</f>
        <v/>
      </c>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72" t="s">
        <v>189</v>
      </c>
      <c r="BD146" s="272" t="str">
        <f>IF('1. Artikeldata Grund'!F146="Välj…","",LEFT('1. Artikeldata Grund'!F146,1))</f>
        <v xml:space="preserve"> </v>
      </c>
      <c r="BE146" s="223"/>
      <c r="BF146" s="223"/>
      <c r="BG146" s="223"/>
      <c r="BH146" s="223"/>
      <c r="BI146" s="223"/>
      <c r="BJ146" s="223"/>
      <c r="BK146" s="223"/>
      <c r="BL146" s="269" t="str">
        <f>TRIM(IF('APH Kategorichef'!R146="WEB","",'2. Artikeldata Utökad'!Q146))</f>
        <v/>
      </c>
      <c r="BM146" s="269" t="str">
        <f>TRIM(IF('APH Kategorichef'!R146="WEB","",'2. Artikeldata Utökad'!R146))</f>
        <v/>
      </c>
      <c r="BN146" s="269" t="str">
        <f>TRIM(IF('APH Kategorichef'!R146="WEB","",'2. Artikeldata Utökad'!S146))</f>
        <v/>
      </c>
      <c r="BO146" s="269" t="str">
        <f>IF('2. Artikeldata Utökad'!F146="","",'2. Artikeldata Utökad'!F146)</f>
        <v xml:space="preserve">  Välj…</v>
      </c>
      <c r="BP146" s="269" t="str">
        <f>TRIM(IF('2. Artikeldata Utökad'!E146="","",'2. Artikeldata Utökad'!E146))</f>
        <v/>
      </c>
      <c r="BQ146" s="269" t="str">
        <f>TRIM(IF('APH Kategorichef'!R146="WEB","",'2. Artikeldata Utökad'!T146))</f>
        <v/>
      </c>
      <c r="BR146" s="227">
        <v>1</v>
      </c>
      <c r="BS146" s="269" t="str">
        <f>TRIM(IF('APH Kategorichef'!R146="WEB","",'2. Artikeldata Utökad'!U146))</f>
        <v/>
      </c>
      <c r="BT146" s="223"/>
      <c r="BU146" s="223"/>
      <c r="BV146" s="269" t="str">
        <f>TRIM(IF('APH Kategorichef'!L146&lt;&gt;200,'APH Kategorichef'!D146,'2. Artikeldata Utökad'!J146))</f>
        <v/>
      </c>
      <c r="BW146" s="269" t="str">
        <f>TRIM('2. Artikeldata Utökad'!D146)</f>
        <v/>
      </c>
      <c r="BX146" s="415" t="str">
        <f>LEFT('2. Artikeldata Utökad'!I146,1)</f>
        <v xml:space="preserve"> </v>
      </c>
      <c r="BY146" s="415" t="str">
        <f>TRIM(LEFT('2. Artikeldata Utökad'!K146,2))</f>
        <v/>
      </c>
      <c r="BZ146" s="227" t="s">
        <v>189</v>
      </c>
      <c r="CA146" s="223"/>
      <c r="CB146" s="223"/>
      <c r="CC146" s="223"/>
      <c r="CD146" s="223"/>
      <c r="CE146" s="223"/>
    </row>
    <row r="147" spans="1:83" x14ac:dyDescent="0.25">
      <c r="A147" s="228">
        <v>143</v>
      </c>
      <c r="B147" s="228" t="str">
        <f>'APH Kategorichef'!H147</f>
        <v>Välj…</v>
      </c>
      <c r="C147" s="228" t="str">
        <f>'APH Kategorichef'!J147</f>
        <v>Välj…</v>
      </c>
      <c r="D147" s="227">
        <v>1</v>
      </c>
      <c r="E147" s="269" t="str">
        <f>TRIM('APH Kategorichef'!D147)</f>
        <v/>
      </c>
      <c r="F147" s="226" t="str">
        <f>TRIM('1. Artikeldata Grund'!E147)</f>
        <v/>
      </c>
      <c r="G147" s="276" t="s">
        <v>182</v>
      </c>
      <c r="H147" s="223"/>
      <c r="I147" s="223"/>
      <c r="J147" s="223"/>
      <c r="K147" s="223"/>
      <c r="L147" s="223"/>
      <c r="M147" s="2" cm="1">
        <f t="array" ref="M147">IF('APH Kategorichef'!R147&lt;&gt;"WEB",1,_xlfn.IFS('APH Kategorichef'!J147=Tabeller!$AH$4,'APH Kategorichef'!P147,'APH Kategorichef'!J147=Tabeller!$AH$5,106628))</f>
        <v>1</v>
      </c>
      <c r="N147" s="434" t="str" cm="1">
        <f t="array" ref="N147">TRIM(IFERROR(IF('APH Kategorichef'!L147=200,'2. Artikeldata Utökad'!J147,(_xlfn.IFS('APH Kategorichef'!J147=Tabeller!$AH$4,'4. Inköpsdata'!D147,AND('APH Kategorichef'!J147=Tabeller!$AH$5,'APH Kategorichef'!L147&lt;&gt;200),'APH Kategorichef'!D147,'APH Kategorichef'!L147=200,'2. Artikeldata Utökad'!J147))),""))</f>
        <v/>
      </c>
      <c r="O147" s="270" t="str">
        <f>'APH Kategorichef'!E147</f>
        <v/>
      </c>
      <c r="P147" s="269" t="str">
        <f>TRIM('APH Kategorichef'!Q147)</f>
        <v/>
      </c>
      <c r="Q147" s="223"/>
      <c r="R147" s="271" t="str" cm="1">
        <f t="array" ref="R147">IFERROR(_xlfn.IFS('4. Inköpsdata'!M147=25%,41,'4. Inköpsdata'!M147=12%,42,'4. Inköpsdata'!M147=6%,43,'4. Inköpsdata'!M147="Momsfritt",38),"")</f>
        <v/>
      </c>
      <c r="S147" s="227" t="str">
        <f>'APH Kategorichef'!R147</f>
        <v xml:space="preserve">  Välj…</v>
      </c>
      <c r="T147" s="380" t="str">
        <f>'APH Kategorichef'!E147</f>
        <v/>
      </c>
      <c r="U147" s="227"/>
      <c r="V147" s="223"/>
      <c r="W147" s="223"/>
      <c r="X147" s="223"/>
      <c r="Y147" s="223"/>
      <c r="Z147" s="227" t="str">
        <f>TRIM(IF('2. Artikeldata Utökad'!G147="","",_xlfn.CONCAT('2. Artikeldata Utökad'!G147," ","dagar")))</f>
        <v/>
      </c>
      <c r="AA147" s="227" t="str">
        <f>TRIM(IF('2. Artikeldata Utökad'!H147="","",_xlfn.CONCAT('2. Artikeldata Utökad'!H147," ","dagar")))</f>
        <v/>
      </c>
      <c r="AB147" s="223"/>
      <c r="AC147" s="223"/>
      <c r="AD147" s="223"/>
      <c r="AE147" s="227">
        <v>1</v>
      </c>
      <c r="AF147" s="223"/>
      <c r="AG147" s="269" t="str">
        <f>TRIM('APH Kategorichef'!S147)</f>
        <v/>
      </c>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72" t="s">
        <v>189</v>
      </c>
      <c r="BD147" s="272" t="str">
        <f>IF('1. Artikeldata Grund'!F147="Välj…","",LEFT('1. Artikeldata Grund'!F147,1))</f>
        <v xml:space="preserve"> </v>
      </c>
      <c r="BE147" s="223"/>
      <c r="BF147" s="223"/>
      <c r="BG147" s="223"/>
      <c r="BH147" s="223"/>
      <c r="BI147" s="223"/>
      <c r="BJ147" s="223"/>
      <c r="BK147" s="223"/>
      <c r="BL147" s="269" t="str">
        <f>TRIM(IF('APH Kategorichef'!R147="WEB","",'2. Artikeldata Utökad'!Q147))</f>
        <v/>
      </c>
      <c r="BM147" s="269" t="str">
        <f>TRIM(IF('APH Kategorichef'!R147="WEB","",'2. Artikeldata Utökad'!R147))</f>
        <v/>
      </c>
      <c r="BN147" s="269" t="str">
        <f>TRIM(IF('APH Kategorichef'!R147="WEB","",'2. Artikeldata Utökad'!S147))</f>
        <v/>
      </c>
      <c r="BO147" s="269" t="str">
        <f>IF('2. Artikeldata Utökad'!F147="","",'2. Artikeldata Utökad'!F147)</f>
        <v xml:space="preserve">  Välj…</v>
      </c>
      <c r="BP147" s="269" t="str">
        <f>TRIM(IF('2. Artikeldata Utökad'!E147="","",'2. Artikeldata Utökad'!E147))</f>
        <v/>
      </c>
      <c r="BQ147" s="269" t="str">
        <f>TRIM(IF('APH Kategorichef'!R147="WEB","",'2. Artikeldata Utökad'!T147))</f>
        <v/>
      </c>
      <c r="BR147" s="227">
        <v>1</v>
      </c>
      <c r="BS147" s="269" t="str">
        <f>TRIM(IF('APH Kategorichef'!R147="WEB","",'2. Artikeldata Utökad'!U147))</f>
        <v/>
      </c>
      <c r="BT147" s="223"/>
      <c r="BU147" s="223"/>
      <c r="BV147" s="269" t="str">
        <f>TRIM(IF('APH Kategorichef'!L147&lt;&gt;200,'APH Kategorichef'!D147,'2. Artikeldata Utökad'!J147))</f>
        <v/>
      </c>
      <c r="BW147" s="269" t="str">
        <f>TRIM('2. Artikeldata Utökad'!D147)</f>
        <v/>
      </c>
      <c r="BX147" s="415" t="str">
        <f>LEFT('2. Artikeldata Utökad'!I147,1)</f>
        <v xml:space="preserve"> </v>
      </c>
      <c r="BY147" s="415" t="str">
        <f>TRIM(LEFT('2. Artikeldata Utökad'!K147,2))</f>
        <v/>
      </c>
      <c r="BZ147" s="227" t="s">
        <v>189</v>
      </c>
      <c r="CA147" s="223"/>
      <c r="CB147" s="223"/>
      <c r="CC147" s="223"/>
      <c r="CD147" s="223"/>
      <c r="CE147" s="223"/>
    </row>
    <row r="148" spans="1:83" x14ac:dyDescent="0.25">
      <c r="A148" s="228">
        <v>144</v>
      </c>
      <c r="B148" s="228" t="str">
        <f>'APH Kategorichef'!H148</f>
        <v>Välj…</v>
      </c>
      <c r="C148" s="228" t="str">
        <f>'APH Kategorichef'!J148</f>
        <v>Välj…</v>
      </c>
      <c r="D148" s="227">
        <v>1</v>
      </c>
      <c r="E148" s="269" t="str">
        <f>TRIM('APH Kategorichef'!D148)</f>
        <v/>
      </c>
      <c r="F148" s="226" t="str">
        <f>TRIM('1. Artikeldata Grund'!E148)</f>
        <v/>
      </c>
      <c r="G148" s="276" t="s">
        <v>182</v>
      </c>
      <c r="H148" s="223"/>
      <c r="I148" s="223"/>
      <c r="J148" s="223"/>
      <c r="K148" s="223"/>
      <c r="L148" s="223"/>
      <c r="M148" s="2" cm="1">
        <f t="array" ref="M148">IF('APH Kategorichef'!R148&lt;&gt;"WEB",1,_xlfn.IFS('APH Kategorichef'!J148=Tabeller!$AH$4,'APH Kategorichef'!P148,'APH Kategorichef'!J148=Tabeller!$AH$5,106628))</f>
        <v>1</v>
      </c>
      <c r="N148" s="434" t="str" cm="1">
        <f t="array" ref="N148">TRIM(IFERROR(IF('APH Kategorichef'!L148=200,'2. Artikeldata Utökad'!J148,(_xlfn.IFS('APH Kategorichef'!J148=Tabeller!$AH$4,'4. Inköpsdata'!D148,AND('APH Kategorichef'!J148=Tabeller!$AH$5,'APH Kategorichef'!L148&lt;&gt;200),'APH Kategorichef'!D148,'APH Kategorichef'!L148=200,'2. Artikeldata Utökad'!J148))),""))</f>
        <v/>
      </c>
      <c r="O148" s="270" t="str">
        <f>'APH Kategorichef'!E148</f>
        <v/>
      </c>
      <c r="P148" s="269" t="str">
        <f>TRIM('APH Kategorichef'!Q148)</f>
        <v/>
      </c>
      <c r="Q148" s="223"/>
      <c r="R148" s="271" t="str" cm="1">
        <f t="array" ref="R148">IFERROR(_xlfn.IFS('4. Inköpsdata'!M148=25%,41,'4. Inköpsdata'!M148=12%,42,'4. Inköpsdata'!M148=6%,43,'4. Inköpsdata'!M148="Momsfritt",38),"")</f>
        <v/>
      </c>
      <c r="S148" s="227" t="str">
        <f>'APH Kategorichef'!R148</f>
        <v xml:space="preserve">  Välj…</v>
      </c>
      <c r="T148" s="380" t="str">
        <f>'APH Kategorichef'!E148</f>
        <v/>
      </c>
      <c r="U148" s="227"/>
      <c r="V148" s="223"/>
      <c r="W148" s="223"/>
      <c r="X148" s="223"/>
      <c r="Y148" s="223"/>
      <c r="Z148" s="227" t="str">
        <f>TRIM(IF('2. Artikeldata Utökad'!G148="","",_xlfn.CONCAT('2. Artikeldata Utökad'!G148," ","dagar")))</f>
        <v/>
      </c>
      <c r="AA148" s="227" t="str">
        <f>TRIM(IF('2. Artikeldata Utökad'!H148="","",_xlfn.CONCAT('2. Artikeldata Utökad'!H148," ","dagar")))</f>
        <v/>
      </c>
      <c r="AB148" s="223"/>
      <c r="AC148" s="223"/>
      <c r="AD148" s="223"/>
      <c r="AE148" s="227">
        <v>1</v>
      </c>
      <c r="AF148" s="223"/>
      <c r="AG148" s="269" t="str">
        <f>TRIM('APH Kategorichef'!S148)</f>
        <v/>
      </c>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72" t="s">
        <v>189</v>
      </c>
      <c r="BD148" s="272" t="str">
        <f>IF('1. Artikeldata Grund'!F148="Välj…","",LEFT('1. Artikeldata Grund'!F148,1))</f>
        <v xml:space="preserve"> </v>
      </c>
      <c r="BE148" s="223"/>
      <c r="BF148" s="223"/>
      <c r="BG148" s="223"/>
      <c r="BH148" s="223"/>
      <c r="BI148" s="223"/>
      <c r="BJ148" s="223"/>
      <c r="BK148" s="223"/>
      <c r="BL148" s="269" t="str">
        <f>TRIM(IF('APH Kategorichef'!R148="WEB","",'2. Artikeldata Utökad'!Q148))</f>
        <v/>
      </c>
      <c r="BM148" s="269" t="str">
        <f>TRIM(IF('APH Kategorichef'!R148="WEB","",'2. Artikeldata Utökad'!R148))</f>
        <v/>
      </c>
      <c r="BN148" s="269" t="str">
        <f>TRIM(IF('APH Kategorichef'!R148="WEB","",'2. Artikeldata Utökad'!S148))</f>
        <v/>
      </c>
      <c r="BO148" s="269" t="str">
        <f>IF('2. Artikeldata Utökad'!F148="","",'2. Artikeldata Utökad'!F148)</f>
        <v xml:space="preserve">  Välj…</v>
      </c>
      <c r="BP148" s="269" t="str">
        <f>TRIM(IF('2. Artikeldata Utökad'!E148="","",'2. Artikeldata Utökad'!E148))</f>
        <v/>
      </c>
      <c r="BQ148" s="269" t="str">
        <f>TRIM(IF('APH Kategorichef'!R148="WEB","",'2. Artikeldata Utökad'!T148))</f>
        <v/>
      </c>
      <c r="BR148" s="227">
        <v>1</v>
      </c>
      <c r="BS148" s="269" t="str">
        <f>TRIM(IF('APH Kategorichef'!R148="WEB","",'2. Artikeldata Utökad'!U148))</f>
        <v/>
      </c>
      <c r="BT148" s="223"/>
      <c r="BU148" s="223"/>
      <c r="BV148" s="269" t="str">
        <f>TRIM(IF('APH Kategorichef'!L148&lt;&gt;200,'APH Kategorichef'!D148,'2. Artikeldata Utökad'!J148))</f>
        <v/>
      </c>
      <c r="BW148" s="269" t="str">
        <f>TRIM('2. Artikeldata Utökad'!D148)</f>
        <v/>
      </c>
      <c r="BX148" s="415" t="str">
        <f>LEFT('2. Artikeldata Utökad'!I148,1)</f>
        <v xml:space="preserve"> </v>
      </c>
      <c r="BY148" s="415" t="str">
        <f>TRIM(LEFT('2. Artikeldata Utökad'!K148,2))</f>
        <v/>
      </c>
      <c r="BZ148" s="227" t="s">
        <v>189</v>
      </c>
      <c r="CA148" s="223"/>
      <c r="CB148" s="223"/>
      <c r="CC148" s="223"/>
      <c r="CD148" s="223"/>
      <c r="CE148" s="223"/>
    </row>
    <row r="149" spans="1:83" x14ac:dyDescent="0.25">
      <c r="A149" s="225">
        <v>145</v>
      </c>
      <c r="B149" s="228" t="str">
        <f>'APH Kategorichef'!H149</f>
        <v>Välj…</v>
      </c>
      <c r="C149" s="228" t="str">
        <f>'APH Kategorichef'!J149</f>
        <v>Välj…</v>
      </c>
      <c r="D149" s="227">
        <v>1</v>
      </c>
      <c r="E149" s="269" t="str">
        <f>TRIM('APH Kategorichef'!D149)</f>
        <v/>
      </c>
      <c r="F149" s="226" t="str">
        <f>TRIM('1. Artikeldata Grund'!E149)</f>
        <v/>
      </c>
      <c r="G149" s="276" t="s">
        <v>182</v>
      </c>
      <c r="H149" s="223"/>
      <c r="I149" s="223"/>
      <c r="J149" s="223"/>
      <c r="K149" s="223"/>
      <c r="L149" s="223"/>
      <c r="M149" s="2" cm="1">
        <f t="array" ref="M149">IF('APH Kategorichef'!R149&lt;&gt;"WEB",1,_xlfn.IFS('APH Kategorichef'!J149=Tabeller!$AH$4,'APH Kategorichef'!P149,'APH Kategorichef'!J149=Tabeller!$AH$5,106628))</f>
        <v>1</v>
      </c>
      <c r="N149" s="434" t="str" cm="1">
        <f t="array" ref="N149">TRIM(IFERROR(IF('APH Kategorichef'!L149=200,'2. Artikeldata Utökad'!J149,(_xlfn.IFS('APH Kategorichef'!J149=Tabeller!$AH$4,'4. Inköpsdata'!D149,AND('APH Kategorichef'!J149=Tabeller!$AH$5,'APH Kategorichef'!L149&lt;&gt;200),'APH Kategorichef'!D149,'APH Kategorichef'!L149=200,'2. Artikeldata Utökad'!J149))),""))</f>
        <v/>
      </c>
      <c r="O149" s="270" t="str">
        <f>'APH Kategorichef'!E149</f>
        <v/>
      </c>
      <c r="P149" s="269" t="str">
        <f>TRIM('APH Kategorichef'!Q149)</f>
        <v/>
      </c>
      <c r="Q149" s="223"/>
      <c r="R149" s="271" t="str" cm="1">
        <f t="array" ref="R149">IFERROR(_xlfn.IFS('4. Inköpsdata'!M149=25%,41,'4. Inköpsdata'!M149=12%,42,'4. Inköpsdata'!M149=6%,43,'4. Inköpsdata'!M149="Momsfritt",38),"")</f>
        <v/>
      </c>
      <c r="S149" s="227" t="str">
        <f>'APH Kategorichef'!R149</f>
        <v xml:space="preserve">  Välj…</v>
      </c>
      <c r="T149" s="380" t="str">
        <f>'APH Kategorichef'!E149</f>
        <v/>
      </c>
      <c r="U149" s="227"/>
      <c r="V149" s="223"/>
      <c r="W149" s="223"/>
      <c r="X149" s="223"/>
      <c r="Y149" s="223"/>
      <c r="Z149" s="227" t="str">
        <f>TRIM(IF('2. Artikeldata Utökad'!G149="","",_xlfn.CONCAT('2. Artikeldata Utökad'!G149," ","dagar")))</f>
        <v/>
      </c>
      <c r="AA149" s="227" t="str">
        <f>TRIM(IF('2. Artikeldata Utökad'!H149="","",_xlfn.CONCAT('2. Artikeldata Utökad'!H149," ","dagar")))</f>
        <v/>
      </c>
      <c r="AB149" s="223"/>
      <c r="AC149" s="223"/>
      <c r="AD149" s="223"/>
      <c r="AE149" s="227">
        <v>1</v>
      </c>
      <c r="AF149" s="223"/>
      <c r="AG149" s="269" t="str">
        <f>TRIM('APH Kategorichef'!S149)</f>
        <v/>
      </c>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72" t="s">
        <v>189</v>
      </c>
      <c r="BD149" s="272" t="str">
        <f>IF('1. Artikeldata Grund'!F149="Välj…","",LEFT('1. Artikeldata Grund'!F149,1))</f>
        <v xml:space="preserve"> </v>
      </c>
      <c r="BE149" s="223"/>
      <c r="BF149" s="223"/>
      <c r="BG149" s="223"/>
      <c r="BH149" s="223"/>
      <c r="BI149" s="223"/>
      <c r="BJ149" s="223"/>
      <c r="BK149" s="223"/>
      <c r="BL149" s="269" t="str">
        <f>TRIM(IF('APH Kategorichef'!R149="WEB","",'2. Artikeldata Utökad'!Q149))</f>
        <v/>
      </c>
      <c r="BM149" s="269" t="str">
        <f>TRIM(IF('APH Kategorichef'!R149="WEB","",'2. Artikeldata Utökad'!R149))</f>
        <v/>
      </c>
      <c r="BN149" s="269" t="str">
        <f>TRIM(IF('APH Kategorichef'!R149="WEB","",'2. Artikeldata Utökad'!S149))</f>
        <v/>
      </c>
      <c r="BO149" s="269" t="str">
        <f>IF('2. Artikeldata Utökad'!F149="","",'2. Artikeldata Utökad'!F149)</f>
        <v xml:space="preserve">  Välj…</v>
      </c>
      <c r="BP149" s="269" t="str">
        <f>TRIM(IF('2. Artikeldata Utökad'!E149="","",'2. Artikeldata Utökad'!E149))</f>
        <v/>
      </c>
      <c r="BQ149" s="269" t="str">
        <f>TRIM(IF('APH Kategorichef'!R149="WEB","",'2. Artikeldata Utökad'!T149))</f>
        <v/>
      </c>
      <c r="BR149" s="227">
        <v>1</v>
      </c>
      <c r="BS149" s="269" t="str">
        <f>TRIM(IF('APH Kategorichef'!R149="WEB","",'2. Artikeldata Utökad'!U149))</f>
        <v/>
      </c>
      <c r="BT149" s="223"/>
      <c r="BU149" s="223"/>
      <c r="BV149" s="269" t="str">
        <f>TRIM(IF('APH Kategorichef'!L149&lt;&gt;200,'APH Kategorichef'!D149,'2. Artikeldata Utökad'!J149))</f>
        <v/>
      </c>
      <c r="BW149" s="269" t="str">
        <f>TRIM('2. Artikeldata Utökad'!D149)</f>
        <v/>
      </c>
      <c r="BX149" s="415" t="str">
        <f>LEFT('2. Artikeldata Utökad'!I149,1)</f>
        <v xml:space="preserve"> </v>
      </c>
      <c r="BY149" s="415" t="str">
        <f>TRIM(LEFT('2. Artikeldata Utökad'!K149,2))</f>
        <v/>
      </c>
      <c r="BZ149" s="227" t="s">
        <v>189</v>
      </c>
      <c r="CA149" s="223"/>
      <c r="CB149" s="223"/>
      <c r="CC149" s="223"/>
      <c r="CD149" s="223"/>
      <c r="CE149" s="223"/>
    </row>
    <row r="150" spans="1:83" x14ac:dyDescent="0.25">
      <c r="A150" s="228">
        <v>146</v>
      </c>
      <c r="B150" s="228" t="str">
        <f>'APH Kategorichef'!H150</f>
        <v>Välj…</v>
      </c>
      <c r="C150" s="228" t="str">
        <f>'APH Kategorichef'!J150</f>
        <v>Välj…</v>
      </c>
      <c r="D150" s="227">
        <v>1</v>
      </c>
      <c r="E150" s="269" t="str">
        <f>TRIM('APH Kategorichef'!D150)</f>
        <v/>
      </c>
      <c r="F150" s="226" t="str">
        <f>TRIM('1. Artikeldata Grund'!E150)</f>
        <v/>
      </c>
      <c r="G150" s="276" t="s">
        <v>182</v>
      </c>
      <c r="H150" s="223"/>
      <c r="I150" s="223"/>
      <c r="J150" s="223"/>
      <c r="K150" s="223"/>
      <c r="L150" s="223"/>
      <c r="M150" s="2" cm="1">
        <f t="array" ref="M150">IF('APH Kategorichef'!R150&lt;&gt;"WEB",1,_xlfn.IFS('APH Kategorichef'!J150=Tabeller!$AH$4,'APH Kategorichef'!P150,'APH Kategorichef'!J150=Tabeller!$AH$5,106628))</f>
        <v>1</v>
      </c>
      <c r="N150" s="434" t="str" cm="1">
        <f t="array" ref="N150">TRIM(IFERROR(IF('APH Kategorichef'!L150=200,'2. Artikeldata Utökad'!J150,(_xlfn.IFS('APH Kategorichef'!J150=Tabeller!$AH$4,'4. Inköpsdata'!D150,AND('APH Kategorichef'!J150=Tabeller!$AH$5,'APH Kategorichef'!L150&lt;&gt;200),'APH Kategorichef'!D150,'APH Kategorichef'!L150=200,'2. Artikeldata Utökad'!J150))),""))</f>
        <v/>
      </c>
      <c r="O150" s="270" t="str">
        <f>'APH Kategorichef'!E150</f>
        <v/>
      </c>
      <c r="P150" s="269" t="str">
        <f>TRIM('APH Kategorichef'!Q150)</f>
        <v/>
      </c>
      <c r="Q150" s="223"/>
      <c r="R150" s="271" t="str" cm="1">
        <f t="array" ref="R150">IFERROR(_xlfn.IFS('4. Inköpsdata'!M150=25%,41,'4. Inköpsdata'!M150=12%,42,'4. Inköpsdata'!M150=6%,43,'4. Inköpsdata'!M150="Momsfritt",38),"")</f>
        <v/>
      </c>
      <c r="S150" s="227" t="str">
        <f>'APH Kategorichef'!R150</f>
        <v xml:space="preserve">  Välj…</v>
      </c>
      <c r="T150" s="380" t="str">
        <f>'APH Kategorichef'!E150</f>
        <v/>
      </c>
      <c r="U150" s="227"/>
      <c r="V150" s="223"/>
      <c r="W150" s="223"/>
      <c r="X150" s="223"/>
      <c r="Y150" s="223"/>
      <c r="Z150" s="227" t="str">
        <f>TRIM(IF('2. Artikeldata Utökad'!G150="","",_xlfn.CONCAT('2. Artikeldata Utökad'!G150," ","dagar")))</f>
        <v/>
      </c>
      <c r="AA150" s="227" t="str">
        <f>TRIM(IF('2. Artikeldata Utökad'!H150="","",_xlfn.CONCAT('2. Artikeldata Utökad'!H150," ","dagar")))</f>
        <v/>
      </c>
      <c r="AB150" s="223"/>
      <c r="AC150" s="223"/>
      <c r="AD150" s="223"/>
      <c r="AE150" s="227">
        <v>1</v>
      </c>
      <c r="AF150" s="223"/>
      <c r="AG150" s="269" t="str">
        <f>TRIM('APH Kategorichef'!S150)</f>
        <v/>
      </c>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72" t="s">
        <v>189</v>
      </c>
      <c r="BD150" s="272" t="str">
        <f>IF('1. Artikeldata Grund'!F150="Välj…","",LEFT('1. Artikeldata Grund'!F150,1))</f>
        <v xml:space="preserve"> </v>
      </c>
      <c r="BE150" s="223"/>
      <c r="BF150" s="223"/>
      <c r="BG150" s="223"/>
      <c r="BH150" s="223"/>
      <c r="BI150" s="223"/>
      <c r="BJ150" s="223"/>
      <c r="BK150" s="223"/>
      <c r="BL150" s="269" t="str">
        <f>TRIM(IF('APH Kategorichef'!R150="WEB","",'2. Artikeldata Utökad'!Q150))</f>
        <v/>
      </c>
      <c r="BM150" s="269" t="str">
        <f>TRIM(IF('APH Kategorichef'!R150="WEB","",'2. Artikeldata Utökad'!R150))</f>
        <v/>
      </c>
      <c r="BN150" s="269" t="str">
        <f>TRIM(IF('APH Kategorichef'!R150="WEB","",'2. Artikeldata Utökad'!S150))</f>
        <v/>
      </c>
      <c r="BO150" s="269" t="str">
        <f>IF('2. Artikeldata Utökad'!F150="","",'2. Artikeldata Utökad'!F150)</f>
        <v xml:space="preserve">  Välj…</v>
      </c>
      <c r="BP150" s="269" t="str">
        <f>TRIM(IF('2. Artikeldata Utökad'!E150="","",'2. Artikeldata Utökad'!E150))</f>
        <v/>
      </c>
      <c r="BQ150" s="269" t="str">
        <f>TRIM(IF('APH Kategorichef'!R150="WEB","",'2. Artikeldata Utökad'!T150))</f>
        <v/>
      </c>
      <c r="BR150" s="227">
        <v>1</v>
      </c>
      <c r="BS150" s="269" t="str">
        <f>TRIM(IF('APH Kategorichef'!R150="WEB","",'2. Artikeldata Utökad'!U150))</f>
        <v/>
      </c>
      <c r="BT150" s="223"/>
      <c r="BU150" s="223"/>
      <c r="BV150" s="269" t="str">
        <f>TRIM(IF('APH Kategorichef'!L150&lt;&gt;200,'APH Kategorichef'!D150,'2. Artikeldata Utökad'!J150))</f>
        <v/>
      </c>
      <c r="BW150" s="269" t="str">
        <f>TRIM('2. Artikeldata Utökad'!D150)</f>
        <v/>
      </c>
      <c r="BX150" s="415" t="str">
        <f>LEFT('2. Artikeldata Utökad'!I150,1)</f>
        <v xml:space="preserve"> </v>
      </c>
      <c r="BY150" s="415" t="str">
        <f>TRIM(LEFT('2. Artikeldata Utökad'!K150,2))</f>
        <v/>
      </c>
      <c r="BZ150" s="227" t="s">
        <v>189</v>
      </c>
      <c r="CA150" s="223"/>
      <c r="CB150" s="223"/>
      <c r="CC150" s="223"/>
      <c r="CD150" s="223"/>
      <c r="CE150" s="223"/>
    </row>
    <row r="151" spans="1:83" x14ac:dyDescent="0.25">
      <c r="A151" s="228">
        <v>147</v>
      </c>
      <c r="B151" s="228" t="str">
        <f>'APH Kategorichef'!H151</f>
        <v>Välj…</v>
      </c>
      <c r="C151" s="228" t="str">
        <f>'APH Kategorichef'!J151</f>
        <v>Välj…</v>
      </c>
      <c r="D151" s="227">
        <v>1</v>
      </c>
      <c r="E151" s="269" t="str">
        <f>TRIM('APH Kategorichef'!D151)</f>
        <v/>
      </c>
      <c r="F151" s="226" t="str">
        <f>TRIM('1. Artikeldata Grund'!E151)</f>
        <v/>
      </c>
      <c r="G151" s="276" t="s">
        <v>182</v>
      </c>
      <c r="H151" s="223"/>
      <c r="I151" s="223"/>
      <c r="J151" s="223"/>
      <c r="K151" s="223"/>
      <c r="L151" s="223"/>
      <c r="M151" s="2" cm="1">
        <f t="array" ref="M151">IF('APH Kategorichef'!R151&lt;&gt;"WEB",1,_xlfn.IFS('APH Kategorichef'!J151=Tabeller!$AH$4,'APH Kategorichef'!P151,'APH Kategorichef'!J151=Tabeller!$AH$5,106628))</f>
        <v>1</v>
      </c>
      <c r="N151" s="434" t="str" cm="1">
        <f t="array" ref="N151">TRIM(IFERROR(IF('APH Kategorichef'!L151=200,'2. Artikeldata Utökad'!J151,(_xlfn.IFS('APH Kategorichef'!J151=Tabeller!$AH$4,'4. Inköpsdata'!D151,AND('APH Kategorichef'!J151=Tabeller!$AH$5,'APH Kategorichef'!L151&lt;&gt;200),'APH Kategorichef'!D151,'APH Kategorichef'!L151=200,'2. Artikeldata Utökad'!J151))),""))</f>
        <v/>
      </c>
      <c r="O151" s="270" t="str">
        <f>'APH Kategorichef'!E151</f>
        <v/>
      </c>
      <c r="P151" s="269" t="str">
        <f>TRIM('APH Kategorichef'!Q151)</f>
        <v/>
      </c>
      <c r="Q151" s="223"/>
      <c r="R151" s="271" t="str" cm="1">
        <f t="array" ref="R151">IFERROR(_xlfn.IFS('4. Inköpsdata'!M151=25%,41,'4. Inköpsdata'!M151=12%,42,'4. Inköpsdata'!M151=6%,43,'4. Inköpsdata'!M151="Momsfritt",38),"")</f>
        <v/>
      </c>
      <c r="S151" s="227" t="str">
        <f>'APH Kategorichef'!R151</f>
        <v xml:space="preserve">  Välj…</v>
      </c>
      <c r="T151" s="380" t="str">
        <f>'APH Kategorichef'!E151</f>
        <v/>
      </c>
      <c r="U151" s="227"/>
      <c r="V151" s="223"/>
      <c r="W151" s="223"/>
      <c r="X151" s="223"/>
      <c r="Y151" s="223"/>
      <c r="Z151" s="227" t="str">
        <f>TRIM(IF('2. Artikeldata Utökad'!G151="","",_xlfn.CONCAT('2. Artikeldata Utökad'!G151," ","dagar")))</f>
        <v/>
      </c>
      <c r="AA151" s="227" t="str">
        <f>TRIM(IF('2. Artikeldata Utökad'!H151="","",_xlfn.CONCAT('2. Artikeldata Utökad'!H151," ","dagar")))</f>
        <v/>
      </c>
      <c r="AB151" s="223"/>
      <c r="AC151" s="223"/>
      <c r="AD151" s="223"/>
      <c r="AE151" s="227">
        <v>1</v>
      </c>
      <c r="AF151" s="223"/>
      <c r="AG151" s="269" t="str">
        <f>TRIM('APH Kategorichef'!S151)</f>
        <v/>
      </c>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72" t="s">
        <v>189</v>
      </c>
      <c r="BD151" s="272" t="str">
        <f>IF('1. Artikeldata Grund'!F151="Välj…","",LEFT('1. Artikeldata Grund'!F151,1))</f>
        <v xml:space="preserve"> </v>
      </c>
      <c r="BE151" s="223"/>
      <c r="BF151" s="223"/>
      <c r="BG151" s="223"/>
      <c r="BH151" s="223"/>
      <c r="BI151" s="223"/>
      <c r="BJ151" s="223"/>
      <c r="BK151" s="223"/>
      <c r="BL151" s="269" t="str">
        <f>TRIM(IF('APH Kategorichef'!R151="WEB","",'2. Artikeldata Utökad'!Q151))</f>
        <v/>
      </c>
      <c r="BM151" s="269" t="str">
        <f>TRIM(IF('APH Kategorichef'!R151="WEB","",'2. Artikeldata Utökad'!R151))</f>
        <v/>
      </c>
      <c r="BN151" s="269" t="str">
        <f>TRIM(IF('APH Kategorichef'!R151="WEB","",'2. Artikeldata Utökad'!S151))</f>
        <v/>
      </c>
      <c r="BO151" s="269" t="str">
        <f>IF('2. Artikeldata Utökad'!F151="","",'2. Artikeldata Utökad'!F151)</f>
        <v xml:space="preserve">  Välj…</v>
      </c>
      <c r="BP151" s="269" t="str">
        <f>TRIM(IF('2. Artikeldata Utökad'!E151="","",'2. Artikeldata Utökad'!E151))</f>
        <v/>
      </c>
      <c r="BQ151" s="269" t="str">
        <f>TRIM(IF('APH Kategorichef'!R151="WEB","",'2. Artikeldata Utökad'!T151))</f>
        <v/>
      </c>
      <c r="BR151" s="227">
        <v>1</v>
      </c>
      <c r="BS151" s="269" t="str">
        <f>TRIM(IF('APH Kategorichef'!R151="WEB","",'2. Artikeldata Utökad'!U151))</f>
        <v/>
      </c>
      <c r="BT151" s="223"/>
      <c r="BU151" s="223"/>
      <c r="BV151" s="269" t="str">
        <f>TRIM(IF('APH Kategorichef'!L151&lt;&gt;200,'APH Kategorichef'!D151,'2. Artikeldata Utökad'!J151))</f>
        <v/>
      </c>
      <c r="BW151" s="269" t="str">
        <f>TRIM('2. Artikeldata Utökad'!D151)</f>
        <v/>
      </c>
      <c r="BX151" s="415" t="str">
        <f>LEFT('2. Artikeldata Utökad'!I151,1)</f>
        <v xml:space="preserve"> </v>
      </c>
      <c r="BY151" s="415" t="str">
        <f>TRIM(LEFT('2. Artikeldata Utökad'!K151,2))</f>
        <v/>
      </c>
      <c r="BZ151" s="227" t="s">
        <v>189</v>
      </c>
      <c r="CA151" s="223"/>
      <c r="CB151" s="223"/>
      <c r="CC151" s="223"/>
      <c r="CD151" s="223"/>
      <c r="CE151" s="223"/>
    </row>
    <row r="152" spans="1:83" x14ac:dyDescent="0.25">
      <c r="A152" s="228">
        <v>148</v>
      </c>
      <c r="B152" s="228" t="str">
        <f>'APH Kategorichef'!H152</f>
        <v>Välj…</v>
      </c>
      <c r="C152" s="228" t="str">
        <f>'APH Kategorichef'!J152</f>
        <v>Välj…</v>
      </c>
      <c r="D152" s="227">
        <v>1</v>
      </c>
      <c r="E152" s="269" t="str">
        <f>TRIM('APH Kategorichef'!D152)</f>
        <v/>
      </c>
      <c r="F152" s="226" t="str">
        <f>TRIM('1. Artikeldata Grund'!E152)</f>
        <v/>
      </c>
      <c r="G152" s="276" t="s">
        <v>182</v>
      </c>
      <c r="H152" s="223"/>
      <c r="I152" s="223"/>
      <c r="J152" s="223"/>
      <c r="K152" s="223"/>
      <c r="L152" s="223"/>
      <c r="M152" s="2" cm="1">
        <f t="array" ref="M152">IF('APH Kategorichef'!R152&lt;&gt;"WEB",1,_xlfn.IFS('APH Kategorichef'!J152=Tabeller!$AH$4,'APH Kategorichef'!P152,'APH Kategorichef'!J152=Tabeller!$AH$5,106628))</f>
        <v>1</v>
      </c>
      <c r="N152" s="434" t="str" cm="1">
        <f t="array" ref="N152">TRIM(IFERROR(IF('APH Kategorichef'!L152=200,'2. Artikeldata Utökad'!J152,(_xlfn.IFS('APH Kategorichef'!J152=Tabeller!$AH$4,'4. Inköpsdata'!D152,AND('APH Kategorichef'!J152=Tabeller!$AH$5,'APH Kategorichef'!L152&lt;&gt;200),'APH Kategorichef'!D152,'APH Kategorichef'!L152=200,'2. Artikeldata Utökad'!J152))),""))</f>
        <v/>
      </c>
      <c r="O152" s="270" t="str">
        <f>'APH Kategorichef'!E152</f>
        <v/>
      </c>
      <c r="P152" s="269" t="str">
        <f>TRIM('APH Kategorichef'!Q152)</f>
        <v/>
      </c>
      <c r="Q152" s="223"/>
      <c r="R152" s="271" t="str" cm="1">
        <f t="array" ref="R152">IFERROR(_xlfn.IFS('4. Inköpsdata'!M152=25%,41,'4. Inköpsdata'!M152=12%,42,'4. Inköpsdata'!M152=6%,43,'4. Inköpsdata'!M152="Momsfritt",38),"")</f>
        <v/>
      </c>
      <c r="S152" s="227" t="str">
        <f>'APH Kategorichef'!R152</f>
        <v xml:space="preserve">  Välj…</v>
      </c>
      <c r="T152" s="380" t="str">
        <f>'APH Kategorichef'!E152</f>
        <v/>
      </c>
      <c r="U152" s="227"/>
      <c r="V152" s="223"/>
      <c r="W152" s="223"/>
      <c r="X152" s="223"/>
      <c r="Y152" s="223"/>
      <c r="Z152" s="227" t="str">
        <f>TRIM(IF('2. Artikeldata Utökad'!G152="","",_xlfn.CONCAT('2. Artikeldata Utökad'!G152," ","dagar")))</f>
        <v/>
      </c>
      <c r="AA152" s="227" t="str">
        <f>TRIM(IF('2. Artikeldata Utökad'!H152="","",_xlfn.CONCAT('2. Artikeldata Utökad'!H152," ","dagar")))</f>
        <v/>
      </c>
      <c r="AB152" s="223"/>
      <c r="AC152" s="223"/>
      <c r="AD152" s="223"/>
      <c r="AE152" s="227">
        <v>1</v>
      </c>
      <c r="AF152" s="223"/>
      <c r="AG152" s="269" t="str">
        <f>TRIM('APH Kategorichef'!S152)</f>
        <v/>
      </c>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72" t="s">
        <v>189</v>
      </c>
      <c r="BD152" s="272" t="str">
        <f>IF('1. Artikeldata Grund'!F152="Välj…","",LEFT('1. Artikeldata Grund'!F152,1))</f>
        <v xml:space="preserve"> </v>
      </c>
      <c r="BE152" s="223"/>
      <c r="BF152" s="223"/>
      <c r="BG152" s="223"/>
      <c r="BH152" s="223"/>
      <c r="BI152" s="223"/>
      <c r="BJ152" s="223"/>
      <c r="BK152" s="223"/>
      <c r="BL152" s="269" t="str">
        <f>TRIM(IF('APH Kategorichef'!R152="WEB","",'2. Artikeldata Utökad'!Q152))</f>
        <v/>
      </c>
      <c r="BM152" s="269" t="str">
        <f>TRIM(IF('APH Kategorichef'!R152="WEB","",'2. Artikeldata Utökad'!R152))</f>
        <v/>
      </c>
      <c r="BN152" s="269" t="str">
        <f>TRIM(IF('APH Kategorichef'!R152="WEB","",'2. Artikeldata Utökad'!S152))</f>
        <v/>
      </c>
      <c r="BO152" s="269" t="str">
        <f>IF('2. Artikeldata Utökad'!F152="","",'2. Artikeldata Utökad'!F152)</f>
        <v xml:space="preserve">  Välj…</v>
      </c>
      <c r="BP152" s="269" t="str">
        <f>TRIM(IF('2. Artikeldata Utökad'!E152="","",'2. Artikeldata Utökad'!E152))</f>
        <v/>
      </c>
      <c r="BQ152" s="269" t="str">
        <f>TRIM(IF('APH Kategorichef'!R152="WEB","",'2. Artikeldata Utökad'!T152))</f>
        <v/>
      </c>
      <c r="BR152" s="227">
        <v>1</v>
      </c>
      <c r="BS152" s="269" t="str">
        <f>TRIM(IF('APH Kategorichef'!R152="WEB","",'2. Artikeldata Utökad'!U152))</f>
        <v/>
      </c>
      <c r="BT152" s="223"/>
      <c r="BU152" s="223"/>
      <c r="BV152" s="269" t="str">
        <f>TRIM(IF('APH Kategorichef'!L152&lt;&gt;200,'APH Kategorichef'!D152,'2. Artikeldata Utökad'!J152))</f>
        <v/>
      </c>
      <c r="BW152" s="269" t="str">
        <f>TRIM('2. Artikeldata Utökad'!D152)</f>
        <v/>
      </c>
      <c r="BX152" s="415" t="str">
        <f>LEFT('2. Artikeldata Utökad'!I152,1)</f>
        <v xml:space="preserve"> </v>
      </c>
      <c r="BY152" s="415" t="str">
        <f>TRIM(LEFT('2. Artikeldata Utökad'!K152,2))</f>
        <v/>
      </c>
      <c r="BZ152" s="227" t="s">
        <v>189</v>
      </c>
      <c r="CA152" s="223"/>
      <c r="CB152" s="223"/>
      <c r="CC152" s="223"/>
      <c r="CD152" s="223"/>
      <c r="CE152" s="223"/>
    </row>
    <row r="153" spans="1:83" x14ac:dyDescent="0.25">
      <c r="A153" s="228">
        <v>149</v>
      </c>
      <c r="B153" s="228" t="str">
        <f>'APH Kategorichef'!H153</f>
        <v>Välj…</v>
      </c>
      <c r="C153" s="228" t="str">
        <f>'APH Kategorichef'!J153</f>
        <v>Välj…</v>
      </c>
      <c r="D153" s="227">
        <v>1</v>
      </c>
      <c r="E153" s="269" t="str">
        <f>TRIM('APH Kategorichef'!D153)</f>
        <v/>
      </c>
      <c r="F153" s="226" t="str">
        <f>TRIM('1. Artikeldata Grund'!E153)</f>
        <v/>
      </c>
      <c r="G153" s="276" t="s">
        <v>182</v>
      </c>
      <c r="H153" s="223"/>
      <c r="I153" s="223"/>
      <c r="J153" s="223"/>
      <c r="K153" s="223"/>
      <c r="L153" s="223"/>
      <c r="M153" s="2" cm="1">
        <f t="array" ref="M153">IF('APH Kategorichef'!R153&lt;&gt;"WEB",1,_xlfn.IFS('APH Kategorichef'!J153=Tabeller!$AH$4,'APH Kategorichef'!P153,'APH Kategorichef'!J153=Tabeller!$AH$5,106628))</f>
        <v>1</v>
      </c>
      <c r="N153" s="434" t="str" cm="1">
        <f t="array" ref="N153">TRIM(IFERROR(IF('APH Kategorichef'!L153=200,'2. Artikeldata Utökad'!J153,(_xlfn.IFS('APH Kategorichef'!J153=Tabeller!$AH$4,'4. Inköpsdata'!D153,AND('APH Kategorichef'!J153=Tabeller!$AH$5,'APH Kategorichef'!L153&lt;&gt;200),'APH Kategorichef'!D153,'APH Kategorichef'!L153=200,'2. Artikeldata Utökad'!J153))),""))</f>
        <v/>
      </c>
      <c r="O153" s="270" t="str">
        <f>'APH Kategorichef'!E153</f>
        <v/>
      </c>
      <c r="P153" s="269" t="str">
        <f>TRIM('APH Kategorichef'!Q153)</f>
        <v/>
      </c>
      <c r="Q153" s="223"/>
      <c r="R153" s="271" t="str" cm="1">
        <f t="array" ref="R153">IFERROR(_xlfn.IFS('4. Inköpsdata'!M153=25%,41,'4. Inköpsdata'!M153=12%,42,'4. Inköpsdata'!M153=6%,43,'4. Inköpsdata'!M153="Momsfritt",38),"")</f>
        <v/>
      </c>
      <c r="S153" s="227" t="str">
        <f>'APH Kategorichef'!R153</f>
        <v xml:space="preserve">  Välj…</v>
      </c>
      <c r="T153" s="380" t="str">
        <f>'APH Kategorichef'!E153</f>
        <v/>
      </c>
      <c r="U153" s="227"/>
      <c r="V153" s="223"/>
      <c r="W153" s="223"/>
      <c r="X153" s="223"/>
      <c r="Y153" s="223"/>
      <c r="Z153" s="227" t="str">
        <f>TRIM(IF('2. Artikeldata Utökad'!G153="","",_xlfn.CONCAT('2. Artikeldata Utökad'!G153," ","dagar")))</f>
        <v/>
      </c>
      <c r="AA153" s="227" t="str">
        <f>TRIM(IF('2. Artikeldata Utökad'!H153="","",_xlfn.CONCAT('2. Artikeldata Utökad'!H153," ","dagar")))</f>
        <v/>
      </c>
      <c r="AB153" s="223"/>
      <c r="AC153" s="223"/>
      <c r="AD153" s="223"/>
      <c r="AE153" s="227">
        <v>1</v>
      </c>
      <c r="AF153" s="223"/>
      <c r="AG153" s="269" t="str">
        <f>TRIM('APH Kategorichef'!S153)</f>
        <v/>
      </c>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72" t="s">
        <v>189</v>
      </c>
      <c r="BD153" s="272" t="str">
        <f>IF('1. Artikeldata Grund'!F153="Välj…","",LEFT('1. Artikeldata Grund'!F153,1))</f>
        <v xml:space="preserve"> </v>
      </c>
      <c r="BE153" s="223"/>
      <c r="BF153" s="223"/>
      <c r="BG153" s="223"/>
      <c r="BH153" s="223"/>
      <c r="BI153" s="223"/>
      <c r="BJ153" s="223"/>
      <c r="BK153" s="223"/>
      <c r="BL153" s="269" t="str">
        <f>TRIM(IF('APH Kategorichef'!R153="WEB","",'2. Artikeldata Utökad'!Q153))</f>
        <v/>
      </c>
      <c r="BM153" s="269" t="str">
        <f>TRIM(IF('APH Kategorichef'!R153="WEB","",'2. Artikeldata Utökad'!R153))</f>
        <v/>
      </c>
      <c r="BN153" s="269" t="str">
        <f>TRIM(IF('APH Kategorichef'!R153="WEB","",'2. Artikeldata Utökad'!S153))</f>
        <v/>
      </c>
      <c r="BO153" s="269" t="str">
        <f>IF('2. Artikeldata Utökad'!F153="","",'2. Artikeldata Utökad'!F153)</f>
        <v xml:space="preserve">  Välj…</v>
      </c>
      <c r="BP153" s="269" t="str">
        <f>TRIM(IF('2. Artikeldata Utökad'!E153="","",'2. Artikeldata Utökad'!E153))</f>
        <v/>
      </c>
      <c r="BQ153" s="269" t="str">
        <f>TRIM(IF('APH Kategorichef'!R153="WEB","",'2. Artikeldata Utökad'!T153))</f>
        <v/>
      </c>
      <c r="BR153" s="227">
        <v>1</v>
      </c>
      <c r="BS153" s="269" t="str">
        <f>TRIM(IF('APH Kategorichef'!R153="WEB","",'2. Artikeldata Utökad'!U153))</f>
        <v/>
      </c>
      <c r="BT153" s="223"/>
      <c r="BU153" s="223"/>
      <c r="BV153" s="269" t="str">
        <f>TRIM(IF('APH Kategorichef'!L153&lt;&gt;200,'APH Kategorichef'!D153,'2. Artikeldata Utökad'!J153))</f>
        <v/>
      </c>
      <c r="BW153" s="269" t="str">
        <f>TRIM('2. Artikeldata Utökad'!D153)</f>
        <v/>
      </c>
      <c r="BX153" s="415" t="str">
        <f>LEFT('2. Artikeldata Utökad'!I153,1)</f>
        <v xml:space="preserve"> </v>
      </c>
      <c r="BY153" s="415" t="str">
        <f>TRIM(LEFT('2. Artikeldata Utökad'!K153,2))</f>
        <v/>
      </c>
      <c r="BZ153" s="227" t="s">
        <v>189</v>
      </c>
      <c r="CA153" s="223"/>
      <c r="CB153" s="223"/>
      <c r="CC153" s="223"/>
      <c r="CD153" s="223"/>
      <c r="CE153" s="223"/>
    </row>
    <row r="154" spans="1:83" x14ac:dyDescent="0.25">
      <c r="A154" s="228">
        <v>150</v>
      </c>
      <c r="B154" s="228" t="str">
        <f>'APH Kategorichef'!H154</f>
        <v>Välj…</v>
      </c>
      <c r="C154" s="228" t="str">
        <f>'APH Kategorichef'!J154</f>
        <v>Välj…</v>
      </c>
      <c r="D154" s="227">
        <v>1</v>
      </c>
      <c r="E154" s="269" t="str">
        <f>TRIM('APH Kategorichef'!D154)</f>
        <v/>
      </c>
      <c r="F154" s="226" t="str">
        <f>TRIM('1. Artikeldata Grund'!E154)</f>
        <v/>
      </c>
      <c r="G154" s="276" t="s">
        <v>182</v>
      </c>
      <c r="H154" s="223"/>
      <c r="I154" s="223"/>
      <c r="J154" s="223"/>
      <c r="K154" s="223"/>
      <c r="L154" s="223"/>
      <c r="M154" s="2" cm="1">
        <f t="array" ref="M154">IF('APH Kategorichef'!R154&lt;&gt;"WEB",1,_xlfn.IFS('APH Kategorichef'!J154=Tabeller!$AH$4,'APH Kategorichef'!P154,'APH Kategorichef'!J154=Tabeller!$AH$5,106628))</f>
        <v>1</v>
      </c>
      <c r="N154" s="434" t="str" cm="1">
        <f t="array" ref="N154">TRIM(IFERROR(IF('APH Kategorichef'!L154=200,'2. Artikeldata Utökad'!J154,(_xlfn.IFS('APH Kategorichef'!J154=Tabeller!$AH$4,'4. Inköpsdata'!D154,AND('APH Kategorichef'!J154=Tabeller!$AH$5,'APH Kategorichef'!L154&lt;&gt;200),'APH Kategorichef'!D154,'APH Kategorichef'!L154=200,'2. Artikeldata Utökad'!J154))),""))</f>
        <v/>
      </c>
      <c r="O154" s="270" t="str">
        <f>'APH Kategorichef'!E154</f>
        <v/>
      </c>
      <c r="P154" s="269" t="str">
        <f>TRIM('APH Kategorichef'!Q154)</f>
        <v/>
      </c>
      <c r="Q154" s="223"/>
      <c r="R154" s="271" t="str" cm="1">
        <f t="array" ref="R154">IFERROR(_xlfn.IFS('4. Inköpsdata'!M154=25%,41,'4. Inköpsdata'!M154=12%,42,'4. Inköpsdata'!M154=6%,43,'4. Inköpsdata'!M154="Momsfritt",38),"")</f>
        <v/>
      </c>
      <c r="S154" s="227" t="str">
        <f>'APH Kategorichef'!R154</f>
        <v xml:space="preserve">  Välj…</v>
      </c>
      <c r="T154" s="380" t="str">
        <f>'APH Kategorichef'!E154</f>
        <v/>
      </c>
      <c r="U154" s="227"/>
      <c r="V154" s="223"/>
      <c r="W154" s="223"/>
      <c r="X154" s="223"/>
      <c r="Y154" s="223"/>
      <c r="Z154" s="227" t="str">
        <f>TRIM(IF('2. Artikeldata Utökad'!G154="","",_xlfn.CONCAT('2. Artikeldata Utökad'!G154," ","dagar")))</f>
        <v/>
      </c>
      <c r="AA154" s="227" t="str">
        <f>TRIM(IF('2. Artikeldata Utökad'!H154="","",_xlfn.CONCAT('2. Artikeldata Utökad'!H154," ","dagar")))</f>
        <v/>
      </c>
      <c r="AB154" s="223"/>
      <c r="AC154" s="223"/>
      <c r="AD154" s="223"/>
      <c r="AE154" s="227">
        <v>1</v>
      </c>
      <c r="AF154" s="223"/>
      <c r="AG154" s="269" t="str">
        <f>TRIM('APH Kategorichef'!S154)</f>
        <v/>
      </c>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72" t="s">
        <v>189</v>
      </c>
      <c r="BD154" s="272" t="str">
        <f>IF('1. Artikeldata Grund'!F154="Välj…","",LEFT('1. Artikeldata Grund'!F154,1))</f>
        <v xml:space="preserve"> </v>
      </c>
      <c r="BE154" s="223"/>
      <c r="BF154" s="223"/>
      <c r="BG154" s="223"/>
      <c r="BH154" s="223"/>
      <c r="BI154" s="223"/>
      <c r="BJ154" s="223"/>
      <c r="BK154" s="223"/>
      <c r="BL154" s="269" t="str">
        <f>TRIM(IF('APH Kategorichef'!R154="WEB","",'2. Artikeldata Utökad'!Q154))</f>
        <v/>
      </c>
      <c r="BM154" s="269" t="str">
        <f>TRIM(IF('APH Kategorichef'!R154="WEB","",'2. Artikeldata Utökad'!R154))</f>
        <v/>
      </c>
      <c r="BN154" s="269" t="str">
        <f>TRIM(IF('APH Kategorichef'!R154="WEB","",'2. Artikeldata Utökad'!S154))</f>
        <v/>
      </c>
      <c r="BO154" s="269" t="str">
        <f>IF('2. Artikeldata Utökad'!F154="","",'2. Artikeldata Utökad'!F154)</f>
        <v xml:space="preserve">  Välj…</v>
      </c>
      <c r="BP154" s="269" t="str">
        <f>TRIM(IF('2. Artikeldata Utökad'!E154="","",'2. Artikeldata Utökad'!E154))</f>
        <v/>
      </c>
      <c r="BQ154" s="269" t="str">
        <f>TRIM(IF('APH Kategorichef'!R154="WEB","",'2. Artikeldata Utökad'!T154))</f>
        <v/>
      </c>
      <c r="BR154" s="227">
        <v>1</v>
      </c>
      <c r="BS154" s="269" t="str">
        <f>TRIM(IF('APH Kategorichef'!R154="WEB","",'2. Artikeldata Utökad'!U154))</f>
        <v/>
      </c>
      <c r="BT154" s="223"/>
      <c r="BU154" s="223"/>
      <c r="BV154" s="269" t="str">
        <f>TRIM(IF('APH Kategorichef'!L154&lt;&gt;200,'APH Kategorichef'!D154,'2. Artikeldata Utökad'!J154))</f>
        <v/>
      </c>
      <c r="BW154" s="269" t="str">
        <f>TRIM('2. Artikeldata Utökad'!D154)</f>
        <v/>
      </c>
      <c r="BX154" s="415" t="str">
        <f>LEFT('2. Artikeldata Utökad'!I154,1)</f>
        <v xml:space="preserve"> </v>
      </c>
      <c r="BY154" s="415" t="str">
        <f>TRIM(LEFT('2. Artikeldata Utökad'!K154,2))</f>
        <v/>
      </c>
      <c r="BZ154" s="227" t="s">
        <v>189</v>
      </c>
      <c r="CA154" s="223"/>
      <c r="CB154" s="223"/>
      <c r="CC154" s="223"/>
      <c r="CD154" s="223"/>
      <c r="CE154" s="223"/>
    </row>
    <row r="155" spans="1:83" x14ac:dyDescent="0.25">
      <c r="A155" s="228">
        <v>151</v>
      </c>
      <c r="B155" s="228" t="str">
        <f>'APH Kategorichef'!H155</f>
        <v>Välj…</v>
      </c>
      <c r="C155" s="228" t="str">
        <f>'APH Kategorichef'!J155</f>
        <v>Välj…</v>
      </c>
      <c r="D155" s="227">
        <v>1</v>
      </c>
      <c r="E155" s="269" t="str">
        <f>TRIM('APH Kategorichef'!D155)</f>
        <v/>
      </c>
      <c r="F155" s="226" t="str">
        <f>TRIM('1. Artikeldata Grund'!E155)</f>
        <v/>
      </c>
      <c r="G155" s="276" t="s">
        <v>182</v>
      </c>
      <c r="H155" s="223"/>
      <c r="I155" s="223"/>
      <c r="J155" s="223"/>
      <c r="K155" s="223"/>
      <c r="L155" s="223"/>
      <c r="M155" s="2" cm="1">
        <f t="array" ref="M155">IF('APH Kategorichef'!R155&lt;&gt;"WEB",1,_xlfn.IFS('APH Kategorichef'!J155=Tabeller!$AH$4,'APH Kategorichef'!P155,'APH Kategorichef'!J155=Tabeller!$AH$5,106628))</f>
        <v>1</v>
      </c>
      <c r="N155" s="434" t="str" cm="1">
        <f t="array" ref="N155">TRIM(IFERROR(IF('APH Kategorichef'!L155=200,'2. Artikeldata Utökad'!J155,(_xlfn.IFS('APH Kategorichef'!J155=Tabeller!$AH$4,'4. Inköpsdata'!D155,AND('APH Kategorichef'!J155=Tabeller!$AH$5,'APH Kategorichef'!L155&lt;&gt;200),'APH Kategorichef'!D155,'APH Kategorichef'!L155=200,'2. Artikeldata Utökad'!J155))),""))</f>
        <v/>
      </c>
      <c r="O155" s="270" t="str">
        <f>'APH Kategorichef'!E155</f>
        <v/>
      </c>
      <c r="P155" s="269" t="str">
        <f>TRIM('APH Kategorichef'!Q155)</f>
        <v/>
      </c>
      <c r="Q155" s="223"/>
      <c r="R155" s="271" t="str" cm="1">
        <f t="array" ref="R155">IFERROR(_xlfn.IFS('4. Inköpsdata'!M155=25%,41,'4. Inköpsdata'!M155=12%,42,'4. Inköpsdata'!M155=6%,43,'4. Inköpsdata'!M155="Momsfritt",38),"")</f>
        <v/>
      </c>
      <c r="S155" s="227" t="str">
        <f>'APH Kategorichef'!R155</f>
        <v xml:space="preserve">  Välj…</v>
      </c>
      <c r="T155" s="380" t="str">
        <f>'APH Kategorichef'!E155</f>
        <v/>
      </c>
      <c r="U155" s="227"/>
      <c r="V155" s="223"/>
      <c r="W155" s="223"/>
      <c r="X155" s="223"/>
      <c r="Y155" s="223"/>
      <c r="Z155" s="227" t="str">
        <f>TRIM(IF('2. Artikeldata Utökad'!G155="","",_xlfn.CONCAT('2. Artikeldata Utökad'!G155," ","dagar")))</f>
        <v/>
      </c>
      <c r="AA155" s="227" t="str">
        <f>TRIM(IF('2. Artikeldata Utökad'!H155="","",_xlfn.CONCAT('2. Artikeldata Utökad'!H155," ","dagar")))</f>
        <v/>
      </c>
      <c r="AB155" s="223"/>
      <c r="AC155" s="223"/>
      <c r="AD155" s="223"/>
      <c r="AE155" s="227">
        <v>1</v>
      </c>
      <c r="AF155" s="223"/>
      <c r="AG155" s="269" t="str">
        <f>TRIM('APH Kategorichef'!S155)</f>
        <v/>
      </c>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72" t="s">
        <v>189</v>
      </c>
      <c r="BD155" s="272" t="str">
        <f>IF('1. Artikeldata Grund'!F155="Välj…","",LEFT('1. Artikeldata Grund'!F155,1))</f>
        <v xml:space="preserve"> </v>
      </c>
      <c r="BE155" s="223"/>
      <c r="BF155" s="223"/>
      <c r="BG155" s="223"/>
      <c r="BH155" s="223"/>
      <c r="BI155" s="223"/>
      <c r="BJ155" s="223"/>
      <c r="BK155" s="223"/>
      <c r="BL155" s="269" t="str">
        <f>TRIM(IF('APH Kategorichef'!R155="WEB","",'2. Artikeldata Utökad'!Q155))</f>
        <v/>
      </c>
      <c r="BM155" s="269" t="str">
        <f>TRIM(IF('APH Kategorichef'!R155="WEB","",'2. Artikeldata Utökad'!R155))</f>
        <v/>
      </c>
      <c r="BN155" s="269" t="str">
        <f>TRIM(IF('APH Kategorichef'!R155="WEB","",'2. Artikeldata Utökad'!S155))</f>
        <v/>
      </c>
      <c r="BO155" s="269" t="str">
        <f>IF('2. Artikeldata Utökad'!F155="","",'2. Artikeldata Utökad'!F155)</f>
        <v xml:space="preserve">  Välj…</v>
      </c>
      <c r="BP155" s="269" t="str">
        <f>TRIM(IF('2. Artikeldata Utökad'!E155="","",'2. Artikeldata Utökad'!E155))</f>
        <v/>
      </c>
      <c r="BQ155" s="269" t="str">
        <f>TRIM(IF('APH Kategorichef'!R155="WEB","",'2. Artikeldata Utökad'!T155))</f>
        <v/>
      </c>
      <c r="BR155" s="227">
        <v>1</v>
      </c>
      <c r="BS155" s="269" t="str">
        <f>TRIM(IF('APH Kategorichef'!R155="WEB","",'2. Artikeldata Utökad'!U155))</f>
        <v/>
      </c>
      <c r="BT155" s="223"/>
      <c r="BU155" s="223"/>
      <c r="BV155" s="269" t="str">
        <f>TRIM(IF('APH Kategorichef'!L155&lt;&gt;200,'APH Kategorichef'!D155,'2. Artikeldata Utökad'!J155))</f>
        <v/>
      </c>
      <c r="BW155" s="269" t="str">
        <f>TRIM('2. Artikeldata Utökad'!D155)</f>
        <v/>
      </c>
      <c r="BX155" s="415" t="str">
        <f>LEFT('2. Artikeldata Utökad'!I155,1)</f>
        <v xml:space="preserve"> </v>
      </c>
      <c r="BY155" s="415" t="str">
        <f>TRIM(LEFT('2. Artikeldata Utökad'!K155,2))</f>
        <v/>
      </c>
      <c r="BZ155" s="227" t="s">
        <v>189</v>
      </c>
      <c r="CA155" s="223"/>
      <c r="CB155" s="223"/>
      <c r="CC155" s="223"/>
      <c r="CD155" s="223"/>
      <c r="CE155" s="223"/>
    </row>
    <row r="156" spans="1:83" x14ac:dyDescent="0.25">
      <c r="A156" s="225">
        <v>152</v>
      </c>
      <c r="B156" s="228" t="str">
        <f>'APH Kategorichef'!H156</f>
        <v>Välj…</v>
      </c>
      <c r="C156" s="228" t="str">
        <f>'APH Kategorichef'!J156</f>
        <v>Välj…</v>
      </c>
      <c r="D156" s="227">
        <v>1</v>
      </c>
      <c r="E156" s="269" t="str">
        <f>TRIM('APH Kategorichef'!D156)</f>
        <v/>
      </c>
      <c r="F156" s="226" t="str">
        <f>TRIM('1. Artikeldata Grund'!E156)</f>
        <v/>
      </c>
      <c r="G156" s="276" t="s">
        <v>182</v>
      </c>
      <c r="H156" s="223"/>
      <c r="I156" s="223"/>
      <c r="J156" s="223"/>
      <c r="K156" s="223"/>
      <c r="L156" s="223"/>
      <c r="M156" s="2" cm="1">
        <f t="array" ref="M156">IF('APH Kategorichef'!R156&lt;&gt;"WEB",1,_xlfn.IFS('APH Kategorichef'!J156=Tabeller!$AH$4,'APH Kategorichef'!P156,'APH Kategorichef'!J156=Tabeller!$AH$5,106628))</f>
        <v>1</v>
      </c>
      <c r="N156" s="434" t="str" cm="1">
        <f t="array" ref="N156">TRIM(IFERROR(IF('APH Kategorichef'!L156=200,'2. Artikeldata Utökad'!J156,(_xlfn.IFS('APH Kategorichef'!J156=Tabeller!$AH$4,'4. Inköpsdata'!D156,AND('APH Kategorichef'!J156=Tabeller!$AH$5,'APH Kategorichef'!L156&lt;&gt;200),'APH Kategorichef'!D156,'APH Kategorichef'!L156=200,'2. Artikeldata Utökad'!J156))),""))</f>
        <v/>
      </c>
      <c r="O156" s="270" t="str">
        <f>'APH Kategorichef'!E156</f>
        <v/>
      </c>
      <c r="P156" s="269" t="str">
        <f>TRIM('APH Kategorichef'!Q156)</f>
        <v/>
      </c>
      <c r="Q156" s="223"/>
      <c r="R156" s="271" t="str" cm="1">
        <f t="array" ref="R156">IFERROR(_xlfn.IFS('4. Inköpsdata'!M156=25%,41,'4. Inköpsdata'!M156=12%,42,'4. Inköpsdata'!M156=6%,43,'4. Inköpsdata'!M156="Momsfritt",38),"")</f>
        <v/>
      </c>
      <c r="S156" s="227" t="str">
        <f>'APH Kategorichef'!R156</f>
        <v xml:space="preserve">  Välj…</v>
      </c>
      <c r="T156" s="380" t="str">
        <f>'APH Kategorichef'!E156</f>
        <v/>
      </c>
      <c r="U156" s="227"/>
      <c r="V156" s="223"/>
      <c r="W156" s="223"/>
      <c r="X156" s="223"/>
      <c r="Y156" s="223"/>
      <c r="Z156" s="227" t="str">
        <f>TRIM(IF('2. Artikeldata Utökad'!G156="","",_xlfn.CONCAT('2. Artikeldata Utökad'!G156," ","dagar")))</f>
        <v/>
      </c>
      <c r="AA156" s="227" t="str">
        <f>TRIM(IF('2. Artikeldata Utökad'!H156="","",_xlfn.CONCAT('2. Artikeldata Utökad'!H156," ","dagar")))</f>
        <v/>
      </c>
      <c r="AB156" s="223"/>
      <c r="AC156" s="223"/>
      <c r="AD156" s="223"/>
      <c r="AE156" s="227">
        <v>1</v>
      </c>
      <c r="AF156" s="223"/>
      <c r="AG156" s="269" t="str">
        <f>TRIM('APH Kategorichef'!S156)</f>
        <v/>
      </c>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72" t="s">
        <v>189</v>
      </c>
      <c r="BD156" s="272" t="str">
        <f>IF('1. Artikeldata Grund'!F156="Välj…","",LEFT('1. Artikeldata Grund'!F156,1))</f>
        <v xml:space="preserve"> </v>
      </c>
      <c r="BE156" s="223"/>
      <c r="BF156" s="223"/>
      <c r="BG156" s="223"/>
      <c r="BH156" s="223"/>
      <c r="BI156" s="223"/>
      <c r="BJ156" s="223"/>
      <c r="BK156" s="223"/>
      <c r="BL156" s="269" t="str">
        <f>TRIM(IF('APH Kategorichef'!R156="WEB","",'2. Artikeldata Utökad'!Q156))</f>
        <v/>
      </c>
      <c r="BM156" s="269" t="str">
        <f>TRIM(IF('APH Kategorichef'!R156="WEB","",'2. Artikeldata Utökad'!R156))</f>
        <v/>
      </c>
      <c r="BN156" s="269" t="str">
        <f>TRIM(IF('APH Kategorichef'!R156="WEB","",'2. Artikeldata Utökad'!S156))</f>
        <v/>
      </c>
      <c r="BO156" s="269" t="str">
        <f>IF('2. Artikeldata Utökad'!F156="","",'2. Artikeldata Utökad'!F156)</f>
        <v xml:space="preserve">  Välj…</v>
      </c>
      <c r="BP156" s="269" t="str">
        <f>TRIM(IF('2. Artikeldata Utökad'!E156="","",'2. Artikeldata Utökad'!E156))</f>
        <v/>
      </c>
      <c r="BQ156" s="269" t="str">
        <f>TRIM(IF('APH Kategorichef'!R156="WEB","",'2. Artikeldata Utökad'!T156))</f>
        <v/>
      </c>
      <c r="BR156" s="227">
        <v>1</v>
      </c>
      <c r="BS156" s="269" t="str">
        <f>TRIM(IF('APH Kategorichef'!R156="WEB","",'2. Artikeldata Utökad'!U156))</f>
        <v/>
      </c>
      <c r="BT156" s="223"/>
      <c r="BU156" s="223"/>
      <c r="BV156" s="269" t="str">
        <f>TRIM(IF('APH Kategorichef'!L156&lt;&gt;200,'APH Kategorichef'!D156,'2. Artikeldata Utökad'!J156))</f>
        <v/>
      </c>
      <c r="BW156" s="269" t="str">
        <f>TRIM('2. Artikeldata Utökad'!D156)</f>
        <v/>
      </c>
      <c r="BX156" s="415" t="str">
        <f>LEFT('2. Artikeldata Utökad'!I156,1)</f>
        <v xml:space="preserve"> </v>
      </c>
      <c r="BY156" s="415" t="str">
        <f>TRIM(LEFT('2. Artikeldata Utökad'!K156,2))</f>
        <v/>
      </c>
      <c r="BZ156" s="227" t="s">
        <v>189</v>
      </c>
      <c r="CA156" s="223"/>
      <c r="CB156" s="223"/>
      <c r="CC156" s="223"/>
      <c r="CD156" s="223"/>
      <c r="CE156" s="223"/>
    </row>
    <row r="157" spans="1:83" x14ac:dyDescent="0.25">
      <c r="A157" s="228">
        <v>153</v>
      </c>
      <c r="B157" s="228" t="str">
        <f>'APH Kategorichef'!H157</f>
        <v>Välj…</v>
      </c>
      <c r="C157" s="228" t="str">
        <f>'APH Kategorichef'!J157</f>
        <v>Välj…</v>
      </c>
      <c r="D157" s="227">
        <v>1</v>
      </c>
      <c r="E157" s="269" t="str">
        <f>TRIM('APH Kategorichef'!D157)</f>
        <v/>
      </c>
      <c r="F157" s="226" t="str">
        <f>TRIM('1. Artikeldata Grund'!E157)</f>
        <v/>
      </c>
      <c r="G157" s="276" t="s">
        <v>182</v>
      </c>
      <c r="H157" s="223"/>
      <c r="I157" s="223"/>
      <c r="J157" s="223"/>
      <c r="K157" s="223"/>
      <c r="L157" s="223"/>
      <c r="M157" s="2" cm="1">
        <f t="array" ref="M157">IF('APH Kategorichef'!R157&lt;&gt;"WEB",1,_xlfn.IFS('APH Kategorichef'!J157=Tabeller!$AH$4,'APH Kategorichef'!P157,'APH Kategorichef'!J157=Tabeller!$AH$5,106628))</f>
        <v>1</v>
      </c>
      <c r="N157" s="434" t="str" cm="1">
        <f t="array" ref="N157">TRIM(IFERROR(IF('APH Kategorichef'!L157=200,'2. Artikeldata Utökad'!J157,(_xlfn.IFS('APH Kategorichef'!J157=Tabeller!$AH$4,'4. Inköpsdata'!D157,AND('APH Kategorichef'!J157=Tabeller!$AH$5,'APH Kategorichef'!L157&lt;&gt;200),'APH Kategorichef'!D157,'APH Kategorichef'!L157=200,'2. Artikeldata Utökad'!J157))),""))</f>
        <v/>
      </c>
      <c r="O157" s="270" t="str">
        <f>'APH Kategorichef'!E157</f>
        <v/>
      </c>
      <c r="P157" s="269" t="str">
        <f>TRIM('APH Kategorichef'!Q157)</f>
        <v/>
      </c>
      <c r="Q157" s="223"/>
      <c r="R157" s="271" t="str" cm="1">
        <f t="array" ref="R157">IFERROR(_xlfn.IFS('4. Inköpsdata'!M157=25%,41,'4. Inköpsdata'!M157=12%,42,'4. Inköpsdata'!M157=6%,43,'4. Inköpsdata'!M157="Momsfritt",38),"")</f>
        <v/>
      </c>
      <c r="S157" s="227" t="str">
        <f>'APH Kategorichef'!R157</f>
        <v xml:space="preserve">  Välj…</v>
      </c>
      <c r="T157" s="380" t="str">
        <f>'APH Kategorichef'!E157</f>
        <v/>
      </c>
      <c r="U157" s="227"/>
      <c r="V157" s="223"/>
      <c r="W157" s="223"/>
      <c r="X157" s="223"/>
      <c r="Y157" s="223"/>
      <c r="Z157" s="227" t="str">
        <f>TRIM(IF('2. Artikeldata Utökad'!G157="","",_xlfn.CONCAT('2. Artikeldata Utökad'!G157," ","dagar")))</f>
        <v/>
      </c>
      <c r="AA157" s="227" t="str">
        <f>TRIM(IF('2. Artikeldata Utökad'!H157="","",_xlfn.CONCAT('2. Artikeldata Utökad'!H157," ","dagar")))</f>
        <v/>
      </c>
      <c r="AB157" s="223"/>
      <c r="AC157" s="223"/>
      <c r="AD157" s="223"/>
      <c r="AE157" s="227">
        <v>1</v>
      </c>
      <c r="AF157" s="223"/>
      <c r="AG157" s="269" t="str">
        <f>TRIM('APH Kategorichef'!S157)</f>
        <v/>
      </c>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72" t="s">
        <v>189</v>
      </c>
      <c r="BD157" s="272" t="str">
        <f>IF('1. Artikeldata Grund'!F157="Välj…","",LEFT('1. Artikeldata Grund'!F157,1))</f>
        <v xml:space="preserve"> </v>
      </c>
      <c r="BE157" s="223"/>
      <c r="BF157" s="223"/>
      <c r="BG157" s="223"/>
      <c r="BH157" s="223"/>
      <c r="BI157" s="223"/>
      <c r="BJ157" s="223"/>
      <c r="BK157" s="223"/>
      <c r="BL157" s="269" t="str">
        <f>TRIM(IF('APH Kategorichef'!R157="WEB","",'2. Artikeldata Utökad'!Q157))</f>
        <v/>
      </c>
      <c r="BM157" s="269" t="str">
        <f>TRIM(IF('APH Kategorichef'!R157="WEB","",'2. Artikeldata Utökad'!R157))</f>
        <v/>
      </c>
      <c r="BN157" s="269" t="str">
        <f>TRIM(IF('APH Kategorichef'!R157="WEB","",'2. Artikeldata Utökad'!S157))</f>
        <v/>
      </c>
      <c r="BO157" s="269" t="str">
        <f>IF('2. Artikeldata Utökad'!F157="","",'2. Artikeldata Utökad'!F157)</f>
        <v xml:space="preserve">  Välj…</v>
      </c>
      <c r="BP157" s="269" t="str">
        <f>TRIM(IF('2. Artikeldata Utökad'!E157="","",'2. Artikeldata Utökad'!E157))</f>
        <v/>
      </c>
      <c r="BQ157" s="269" t="str">
        <f>TRIM(IF('APH Kategorichef'!R157="WEB","",'2. Artikeldata Utökad'!T157))</f>
        <v/>
      </c>
      <c r="BR157" s="227">
        <v>1</v>
      </c>
      <c r="BS157" s="269" t="str">
        <f>TRIM(IF('APH Kategorichef'!R157="WEB","",'2. Artikeldata Utökad'!U157))</f>
        <v/>
      </c>
      <c r="BT157" s="223"/>
      <c r="BU157" s="223"/>
      <c r="BV157" s="269" t="str">
        <f>TRIM(IF('APH Kategorichef'!L157&lt;&gt;200,'APH Kategorichef'!D157,'2. Artikeldata Utökad'!J157))</f>
        <v/>
      </c>
      <c r="BW157" s="269" t="str">
        <f>TRIM('2. Artikeldata Utökad'!D157)</f>
        <v/>
      </c>
      <c r="BX157" s="415" t="str">
        <f>LEFT('2. Artikeldata Utökad'!I157,1)</f>
        <v xml:space="preserve"> </v>
      </c>
      <c r="BY157" s="415" t="str">
        <f>TRIM(LEFT('2. Artikeldata Utökad'!K157,2))</f>
        <v/>
      </c>
      <c r="BZ157" s="227" t="s">
        <v>189</v>
      </c>
      <c r="CA157" s="223"/>
      <c r="CB157" s="223"/>
      <c r="CC157" s="223"/>
      <c r="CD157" s="223"/>
      <c r="CE157" s="223"/>
    </row>
    <row r="158" spans="1:83" x14ac:dyDescent="0.25">
      <c r="A158" s="228">
        <v>154</v>
      </c>
      <c r="B158" s="228" t="str">
        <f>'APH Kategorichef'!H158</f>
        <v>Välj…</v>
      </c>
      <c r="C158" s="228" t="str">
        <f>'APH Kategorichef'!J158</f>
        <v>Välj…</v>
      </c>
      <c r="D158" s="227">
        <v>1</v>
      </c>
      <c r="E158" s="269" t="str">
        <f>TRIM('APH Kategorichef'!D158)</f>
        <v/>
      </c>
      <c r="F158" s="226" t="str">
        <f>TRIM('1. Artikeldata Grund'!E158)</f>
        <v/>
      </c>
      <c r="G158" s="276" t="s">
        <v>182</v>
      </c>
      <c r="H158" s="223"/>
      <c r="I158" s="223"/>
      <c r="J158" s="223"/>
      <c r="K158" s="223"/>
      <c r="L158" s="223"/>
      <c r="M158" s="2" cm="1">
        <f t="array" ref="M158">IF('APH Kategorichef'!R158&lt;&gt;"WEB",1,_xlfn.IFS('APH Kategorichef'!J158=Tabeller!$AH$4,'APH Kategorichef'!P158,'APH Kategorichef'!J158=Tabeller!$AH$5,106628))</f>
        <v>1</v>
      </c>
      <c r="N158" s="434" t="str" cm="1">
        <f t="array" ref="N158">TRIM(IFERROR(IF('APH Kategorichef'!L158=200,'2. Artikeldata Utökad'!J158,(_xlfn.IFS('APH Kategorichef'!J158=Tabeller!$AH$4,'4. Inköpsdata'!D158,AND('APH Kategorichef'!J158=Tabeller!$AH$5,'APH Kategorichef'!L158&lt;&gt;200),'APH Kategorichef'!D158,'APH Kategorichef'!L158=200,'2. Artikeldata Utökad'!J158))),""))</f>
        <v/>
      </c>
      <c r="O158" s="270" t="str">
        <f>'APH Kategorichef'!E158</f>
        <v/>
      </c>
      <c r="P158" s="269" t="str">
        <f>TRIM('APH Kategorichef'!Q158)</f>
        <v/>
      </c>
      <c r="Q158" s="223"/>
      <c r="R158" s="271" t="str" cm="1">
        <f t="array" ref="R158">IFERROR(_xlfn.IFS('4. Inköpsdata'!M158=25%,41,'4. Inköpsdata'!M158=12%,42,'4. Inköpsdata'!M158=6%,43,'4. Inköpsdata'!M158="Momsfritt",38),"")</f>
        <v/>
      </c>
      <c r="S158" s="227" t="str">
        <f>'APH Kategorichef'!R158</f>
        <v xml:space="preserve">  Välj…</v>
      </c>
      <c r="T158" s="380" t="str">
        <f>'APH Kategorichef'!E158</f>
        <v/>
      </c>
      <c r="U158" s="227"/>
      <c r="V158" s="223"/>
      <c r="W158" s="223"/>
      <c r="X158" s="223"/>
      <c r="Y158" s="223"/>
      <c r="Z158" s="227" t="str">
        <f>TRIM(IF('2. Artikeldata Utökad'!G158="","",_xlfn.CONCAT('2. Artikeldata Utökad'!G158," ","dagar")))</f>
        <v/>
      </c>
      <c r="AA158" s="227" t="str">
        <f>TRIM(IF('2. Artikeldata Utökad'!H158="","",_xlfn.CONCAT('2. Artikeldata Utökad'!H158," ","dagar")))</f>
        <v/>
      </c>
      <c r="AB158" s="223"/>
      <c r="AC158" s="223"/>
      <c r="AD158" s="223"/>
      <c r="AE158" s="227">
        <v>1</v>
      </c>
      <c r="AF158" s="223"/>
      <c r="AG158" s="269" t="str">
        <f>TRIM('APH Kategorichef'!S158)</f>
        <v/>
      </c>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72" t="s">
        <v>189</v>
      </c>
      <c r="BD158" s="272" t="str">
        <f>IF('1. Artikeldata Grund'!F158="Välj…","",LEFT('1. Artikeldata Grund'!F158,1))</f>
        <v xml:space="preserve"> </v>
      </c>
      <c r="BE158" s="223"/>
      <c r="BF158" s="223"/>
      <c r="BG158" s="223"/>
      <c r="BH158" s="223"/>
      <c r="BI158" s="223"/>
      <c r="BJ158" s="223"/>
      <c r="BK158" s="223"/>
      <c r="BL158" s="269" t="str">
        <f>TRIM(IF('APH Kategorichef'!R158="WEB","",'2. Artikeldata Utökad'!Q158))</f>
        <v/>
      </c>
      <c r="BM158" s="269" t="str">
        <f>TRIM(IF('APH Kategorichef'!R158="WEB","",'2. Artikeldata Utökad'!R158))</f>
        <v/>
      </c>
      <c r="BN158" s="269" t="str">
        <f>TRIM(IF('APH Kategorichef'!R158="WEB","",'2. Artikeldata Utökad'!S158))</f>
        <v/>
      </c>
      <c r="BO158" s="269" t="str">
        <f>IF('2. Artikeldata Utökad'!F158="","",'2. Artikeldata Utökad'!F158)</f>
        <v xml:space="preserve">  Välj…</v>
      </c>
      <c r="BP158" s="269" t="str">
        <f>TRIM(IF('2. Artikeldata Utökad'!E158="","",'2. Artikeldata Utökad'!E158))</f>
        <v/>
      </c>
      <c r="BQ158" s="269" t="str">
        <f>TRIM(IF('APH Kategorichef'!R158="WEB","",'2. Artikeldata Utökad'!T158))</f>
        <v/>
      </c>
      <c r="BR158" s="227">
        <v>1</v>
      </c>
      <c r="BS158" s="269" t="str">
        <f>TRIM(IF('APH Kategorichef'!R158="WEB","",'2. Artikeldata Utökad'!U158))</f>
        <v/>
      </c>
      <c r="BT158" s="223"/>
      <c r="BU158" s="223"/>
      <c r="BV158" s="269" t="str">
        <f>TRIM(IF('APH Kategorichef'!L158&lt;&gt;200,'APH Kategorichef'!D158,'2. Artikeldata Utökad'!J158))</f>
        <v/>
      </c>
      <c r="BW158" s="269" t="str">
        <f>TRIM('2. Artikeldata Utökad'!D158)</f>
        <v/>
      </c>
      <c r="BX158" s="415" t="str">
        <f>LEFT('2. Artikeldata Utökad'!I158,1)</f>
        <v xml:space="preserve"> </v>
      </c>
      <c r="BY158" s="415" t="str">
        <f>TRIM(LEFT('2. Artikeldata Utökad'!K158,2))</f>
        <v/>
      </c>
      <c r="BZ158" s="227" t="s">
        <v>189</v>
      </c>
      <c r="CA158" s="223"/>
      <c r="CB158" s="223"/>
      <c r="CC158" s="223"/>
      <c r="CD158" s="223"/>
      <c r="CE158" s="223"/>
    </row>
    <row r="159" spans="1:83" x14ac:dyDescent="0.25">
      <c r="A159" s="228">
        <v>155</v>
      </c>
      <c r="B159" s="228" t="str">
        <f>'APH Kategorichef'!H159</f>
        <v>Välj…</v>
      </c>
      <c r="C159" s="228" t="str">
        <f>'APH Kategorichef'!J159</f>
        <v>Välj…</v>
      </c>
      <c r="D159" s="227">
        <v>1</v>
      </c>
      <c r="E159" s="269" t="str">
        <f>TRIM('APH Kategorichef'!D159)</f>
        <v/>
      </c>
      <c r="F159" s="226" t="str">
        <f>TRIM('1. Artikeldata Grund'!E159)</f>
        <v/>
      </c>
      <c r="G159" s="276" t="s">
        <v>182</v>
      </c>
      <c r="H159" s="223"/>
      <c r="I159" s="223"/>
      <c r="J159" s="223"/>
      <c r="K159" s="223"/>
      <c r="L159" s="223"/>
      <c r="M159" s="2" cm="1">
        <f t="array" ref="M159">IF('APH Kategorichef'!R159&lt;&gt;"WEB",1,_xlfn.IFS('APH Kategorichef'!J159=Tabeller!$AH$4,'APH Kategorichef'!P159,'APH Kategorichef'!J159=Tabeller!$AH$5,106628))</f>
        <v>1</v>
      </c>
      <c r="N159" s="434" t="str" cm="1">
        <f t="array" ref="N159">TRIM(IFERROR(IF('APH Kategorichef'!L159=200,'2. Artikeldata Utökad'!J159,(_xlfn.IFS('APH Kategorichef'!J159=Tabeller!$AH$4,'4. Inköpsdata'!D159,AND('APH Kategorichef'!J159=Tabeller!$AH$5,'APH Kategorichef'!L159&lt;&gt;200),'APH Kategorichef'!D159,'APH Kategorichef'!L159=200,'2. Artikeldata Utökad'!J159))),""))</f>
        <v/>
      </c>
      <c r="O159" s="270" t="str">
        <f>'APH Kategorichef'!E159</f>
        <v/>
      </c>
      <c r="P159" s="269" t="str">
        <f>TRIM('APH Kategorichef'!Q159)</f>
        <v/>
      </c>
      <c r="Q159" s="223"/>
      <c r="R159" s="271" t="str" cm="1">
        <f t="array" ref="R159">IFERROR(_xlfn.IFS('4. Inköpsdata'!M159=25%,41,'4. Inköpsdata'!M159=12%,42,'4. Inköpsdata'!M159=6%,43,'4. Inköpsdata'!M159="Momsfritt",38),"")</f>
        <v/>
      </c>
      <c r="S159" s="227" t="str">
        <f>'APH Kategorichef'!R159</f>
        <v xml:space="preserve">  Välj…</v>
      </c>
      <c r="T159" s="380" t="str">
        <f>'APH Kategorichef'!E159</f>
        <v/>
      </c>
      <c r="U159" s="227"/>
      <c r="V159" s="223"/>
      <c r="W159" s="223"/>
      <c r="X159" s="223"/>
      <c r="Y159" s="223"/>
      <c r="Z159" s="227" t="str">
        <f>TRIM(IF('2. Artikeldata Utökad'!G159="","",_xlfn.CONCAT('2. Artikeldata Utökad'!G159," ","dagar")))</f>
        <v/>
      </c>
      <c r="AA159" s="227" t="str">
        <f>TRIM(IF('2. Artikeldata Utökad'!H159="","",_xlfn.CONCAT('2. Artikeldata Utökad'!H159," ","dagar")))</f>
        <v/>
      </c>
      <c r="AB159" s="223"/>
      <c r="AC159" s="223"/>
      <c r="AD159" s="223"/>
      <c r="AE159" s="227">
        <v>1</v>
      </c>
      <c r="AF159" s="223"/>
      <c r="AG159" s="269" t="str">
        <f>TRIM('APH Kategorichef'!S159)</f>
        <v/>
      </c>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72" t="s">
        <v>189</v>
      </c>
      <c r="BD159" s="272" t="str">
        <f>IF('1. Artikeldata Grund'!F159="Välj…","",LEFT('1. Artikeldata Grund'!F159,1))</f>
        <v xml:space="preserve"> </v>
      </c>
      <c r="BE159" s="223"/>
      <c r="BF159" s="223"/>
      <c r="BG159" s="223"/>
      <c r="BH159" s="223"/>
      <c r="BI159" s="223"/>
      <c r="BJ159" s="223"/>
      <c r="BK159" s="223"/>
      <c r="BL159" s="269" t="str">
        <f>TRIM(IF('APH Kategorichef'!R159="WEB","",'2. Artikeldata Utökad'!Q159))</f>
        <v/>
      </c>
      <c r="BM159" s="269" t="str">
        <f>TRIM(IF('APH Kategorichef'!R159="WEB","",'2. Artikeldata Utökad'!R159))</f>
        <v/>
      </c>
      <c r="BN159" s="269" t="str">
        <f>TRIM(IF('APH Kategorichef'!R159="WEB","",'2. Artikeldata Utökad'!S159))</f>
        <v/>
      </c>
      <c r="BO159" s="269" t="str">
        <f>IF('2. Artikeldata Utökad'!F159="","",'2. Artikeldata Utökad'!F159)</f>
        <v xml:space="preserve">  Välj…</v>
      </c>
      <c r="BP159" s="269" t="str">
        <f>TRIM(IF('2. Artikeldata Utökad'!E159="","",'2. Artikeldata Utökad'!E159))</f>
        <v/>
      </c>
      <c r="BQ159" s="269" t="str">
        <f>TRIM(IF('APH Kategorichef'!R159="WEB","",'2. Artikeldata Utökad'!T159))</f>
        <v/>
      </c>
      <c r="BR159" s="227">
        <v>1</v>
      </c>
      <c r="BS159" s="269" t="str">
        <f>TRIM(IF('APH Kategorichef'!R159="WEB","",'2. Artikeldata Utökad'!U159))</f>
        <v/>
      </c>
      <c r="BT159" s="223"/>
      <c r="BU159" s="223"/>
      <c r="BV159" s="269" t="str">
        <f>TRIM(IF('APH Kategorichef'!L159&lt;&gt;200,'APH Kategorichef'!D159,'2. Artikeldata Utökad'!J159))</f>
        <v/>
      </c>
      <c r="BW159" s="269" t="str">
        <f>TRIM('2. Artikeldata Utökad'!D159)</f>
        <v/>
      </c>
      <c r="BX159" s="415" t="str">
        <f>LEFT('2. Artikeldata Utökad'!I159,1)</f>
        <v xml:space="preserve"> </v>
      </c>
      <c r="BY159" s="415" t="str">
        <f>TRIM(LEFT('2. Artikeldata Utökad'!K159,2))</f>
        <v/>
      </c>
      <c r="BZ159" s="227" t="s">
        <v>189</v>
      </c>
      <c r="CA159" s="223"/>
      <c r="CB159" s="223"/>
      <c r="CC159" s="223"/>
      <c r="CD159" s="223"/>
      <c r="CE159" s="223"/>
    </row>
    <row r="160" spans="1:83" x14ac:dyDescent="0.25">
      <c r="A160" s="228">
        <v>156</v>
      </c>
      <c r="B160" s="228" t="str">
        <f>'APH Kategorichef'!H160</f>
        <v>Välj…</v>
      </c>
      <c r="C160" s="228" t="str">
        <f>'APH Kategorichef'!J160</f>
        <v>Välj…</v>
      </c>
      <c r="D160" s="227">
        <v>1</v>
      </c>
      <c r="E160" s="269" t="str">
        <f>TRIM('APH Kategorichef'!D160)</f>
        <v/>
      </c>
      <c r="F160" s="226" t="str">
        <f>TRIM('1. Artikeldata Grund'!E160)</f>
        <v/>
      </c>
      <c r="G160" s="276" t="s">
        <v>182</v>
      </c>
      <c r="H160" s="223"/>
      <c r="I160" s="223"/>
      <c r="J160" s="223"/>
      <c r="K160" s="223"/>
      <c r="L160" s="223"/>
      <c r="M160" s="2" cm="1">
        <f t="array" ref="M160">IF('APH Kategorichef'!R160&lt;&gt;"WEB",1,_xlfn.IFS('APH Kategorichef'!J160=Tabeller!$AH$4,'APH Kategorichef'!P160,'APH Kategorichef'!J160=Tabeller!$AH$5,106628))</f>
        <v>1</v>
      </c>
      <c r="N160" s="434" t="str" cm="1">
        <f t="array" ref="N160">TRIM(IFERROR(IF('APH Kategorichef'!L160=200,'2. Artikeldata Utökad'!J160,(_xlfn.IFS('APH Kategorichef'!J160=Tabeller!$AH$4,'4. Inköpsdata'!D160,AND('APH Kategorichef'!J160=Tabeller!$AH$5,'APH Kategorichef'!L160&lt;&gt;200),'APH Kategorichef'!D160,'APH Kategorichef'!L160=200,'2. Artikeldata Utökad'!J160))),""))</f>
        <v/>
      </c>
      <c r="O160" s="270" t="str">
        <f>'APH Kategorichef'!E160</f>
        <v/>
      </c>
      <c r="P160" s="269" t="str">
        <f>TRIM('APH Kategorichef'!Q160)</f>
        <v/>
      </c>
      <c r="Q160" s="223"/>
      <c r="R160" s="271" t="str" cm="1">
        <f t="array" ref="R160">IFERROR(_xlfn.IFS('4. Inköpsdata'!M160=25%,41,'4. Inköpsdata'!M160=12%,42,'4. Inköpsdata'!M160=6%,43,'4. Inköpsdata'!M160="Momsfritt",38),"")</f>
        <v/>
      </c>
      <c r="S160" s="227" t="str">
        <f>'APH Kategorichef'!R160</f>
        <v xml:space="preserve">  Välj…</v>
      </c>
      <c r="T160" s="380" t="str">
        <f>'APH Kategorichef'!E160</f>
        <v/>
      </c>
      <c r="U160" s="227"/>
      <c r="V160" s="223"/>
      <c r="W160" s="223"/>
      <c r="X160" s="223"/>
      <c r="Y160" s="223"/>
      <c r="Z160" s="227" t="str">
        <f>TRIM(IF('2. Artikeldata Utökad'!G160="","",_xlfn.CONCAT('2. Artikeldata Utökad'!G160," ","dagar")))</f>
        <v/>
      </c>
      <c r="AA160" s="227" t="str">
        <f>TRIM(IF('2. Artikeldata Utökad'!H160="","",_xlfn.CONCAT('2. Artikeldata Utökad'!H160," ","dagar")))</f>
        <v/>
      </c>
      <c r="AB160" s="223"/>
      <c r="AC160" s="223"/>
      <c r="AD160" s="223"/>
      <c r="AE160" s="227">
        <v>1</v>
      </c>
      <c r="AF160" s="223"/>
      <c r="AG160" s="269" t="str">
        <f>TRIM('APH Kategorichef'!S160)</f>
        <v/>
      </c>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72" t="s">
        <v>189</v>
      </c>
      <c r="BD160" s="272" t="str">
        <f>IF('1. Artikeldata Grund'!F160="Välj…","",LEFT('1. Artikeldata Grund'!F160,1))</f>
        <v xml:space="preserve"> </v>
      </c>
      <c r="BE160" s="223"/>
      <c r="BF160" s="223"/>
      <c r="BG160" s="223"/>
      <c r="BH160" s="223"/>
      <c r="BI160" s="223"/>
      <c r="BJ160" s="223"/>
      <c r="BK160" s="223"/>
      <c r="BL160" s="269" t="str">
        <f>TRIM(IF('APH Kategorichef'!R160="WEB","",'2. Artikeldata Utökad'!Q160))</f>
        <v/>
      </c>
      <c r="BM160" s="269" t="str">
        <f>TRIM(IF('APH Kategorichef'!R160="WEB","",'2. Artikeldata Utökad'!R160))</f>
        <v/>
      </c>
      <c r="BN160" s="269" t="str">
        <f>TRIM(IF('APH Kategorichef'!R160="WEB","",'2. Artikeldata Utökad'!S160))</f>
        <v/>
      </c>
      <c r="BO160" s="269" t="str">
        <f>IF('2. Artikeldata Utökad'!F160="","",'2. Artikeldata Utökad'!F160)</f>
        <v xml:space="preserve">  Välj…</v>
      </c>
      <c r="BP160" s="269" t="str">
        <f>TRIM(IF('2. Artikeldata Utökad'!E160="","",'2. Artikeldata Utökad'!E160))</f>
        <v/>
      </c>
      <c r="BQ160" s="269" t="str">
        <f>TRIM(IF('APH Kategorichef'!R160="WEB","",'2. Artikeldata Utökad'!T160))</f>
        <v/>
      </c>
      <c r="BR160" s="227">
        <v>1</v>
      </c>
      <c r="BS160" s="269" t="str">
        <f>TRIM(IF('APH Kategorichef'!R160="WEB","",'2. Artikeldata Utökad'!U160))</f>
        <v/>
      </c>
      <c r="BT160" s="223"/>
      <c r="BU160" s="223"/>
      <c r="BV160" s="269" t="str">
        <f>TRIM(IF('APH Kategorichef'!L160&lt;&gt;200,'APH Kategorichef'!D160,'2. Artikeldata Utökad'!J160))</f>
        <v/>
      </c>
      <c r="BW160" s="269" t="str">
        <f>TRIM('2. Artikeldata Utökad'!D160)</f>
        <v/>
      </c>
      <c r="BX160" s="415" t="str">
        <f>LEFT('2. Artikeldata Utökad'!I160,1)</f>
        <v xml:space="preserve"> </v>
      </c>
      <c r="BY160" s="415" t="str">
        <f>TRIM(LEFT('2. Artikeldata Utökad'!K160,2))</f>
        <v/>
      </c>
      <c r="BZ160" s="227" t="s">
        <v>189</v>
      </c>
      <c r="CA160" s="223"/>
      <c r="CB160" s="223"/>
      <c r="CC160" s="223"/>
      <c r="CD160" s="223"/>
      <c r="CE160" s="223"/>
    </row>
    <row r="161" spans="1:83" x14ac:dyDescent="0.25">
      <c r="A161" s="228">
        <v>157</v>
      </c>
      <c r="B161" s="228" t="str">
        <f>'APH Kategorichef'!H161</f>
        <v>Välj…</v>
      </c>
      <c r="C161" s="228" t="str">
        <f>'APH Kategorichef'!J161</f>
        <v>Välj…</v>
      </c>
      <c r="D161" s="227">
        <v>1</v>
      </c>
      <c r="E161" s="269" t="str">
        <f>TRIM('APH Kategorichef'!D161)</f>
        <v/>
      </c>
      <c r="F161" s="226" t="str">
        <f>TRIM('1. Artikeldata Grund'!E161)</f>
        <v/>
      </c>
      <c r="G161" s="276" t="s">
        <v>182</v>
      </c>
      <c r="H161" s="223"/>
      <c r="I161" s="223"/>
      <c r="J161" s="223"/>
      <c r="K161" s="223"/>
      <c r="L161" s="223"/>
      <c r="M161" s="2" cm="1">
        <f t="array" ref="M161">IF('APH Kategorichef'!R161&lt;&gt;"WEB",1,_xlfn.IFS('APH Kategorichef'!J161=Tabeller!$AH$4,'APH Kategorichef'!P161,'APH Kategorichef'!J161=Tabeller!$AH$5,106628))</f>
        <v>1</v>
      </c>
      <c r="N161" s="434" t="str" cm="1">
        <f t="array" ref="N161">TRIM(IFERROR(IF('APH Kategorichef'!L161=200,'2. Artikeldata Utökad'!J161,(_xlfn.IFS('APH Kategorichef'!J161=Tabeller!$AH$4,'4. Inköpsdata'!D161,AND('APH Kategorichef'!J161=Tabeller!$AH$5,'APH Kategorichef'!L161&lt;&gt;200),'APH Kategorichef'!D161,'APH Kategorichef'!L161=200,'2. Artikeldata Utökad'!J161))),""))</f>
        <v/>
      </c>
      <c r="O161" s="270" t="str">
        <f>'APH Kategorichef'!E161</f>
        <v/>
      </c>
      <c r="P161" s="269" t="str">
        <f>TRIM('APH Kategorichef'!Q161)</f>
        <v/>
      </c>
      <c r="Q161" s="223"/>
      <c r="R161" s="271" t="str" cm="1">
        <f t="array" ref="R161">IFERROR(_xlfn.IFS('4. Inköpsdata'!M161=25%,41,'4. Inköpsdata'!M161=12%,42,'4. Inköpsdata'!M161=6%,43,'4. Inköpsdata'!M161="Momsfritt",38),"")</f>
        <v/>
      </c>
      <c r="S161" s="227" t="str">
        <f>'APH Kategorichef'!R161</f>
        <v xml:space="preserve">  Välj…</v>
      </c>
      <c r="T161" s="380" t="str">
        <f>'APH Kategorichef'!E161</f>
        <v/>
      </c>
      <c r="U161" s="227"/>
      <c r="V161" s="223"/>
      <c r="W161" s="223"/>
      <c r="X161" s="223"/>
      <c r="Y161" s="223"/>
      <c r="Z161" s="227" t="str">
        <f>TRIM(IF('2. Artikeldata Utökad'!G161="","",_xlfn.CONCAT('2. Artikeldata Utökad'!G161," ","dagar")))</f>
        <v/>
      </c>
      <c r="AA161" s="227" t="str">
        <f>TRIM(IF('2. Artikeldata Utökad'!H161="","",_xlfn.CONCAT('2. Artikeldata Utökad'!H161," ","dagar")))</f>
        <v/>
      </c>
      <c r="AB161" s="223"/>
      <c r="AC161" s="223"/>
      <c r="AD161" s="223"/>
      <c r="AE161" s="227">
        <v>1</v>
      </c>
      <c r="AF161" s="223"/>
      <c r="AG161" s="269" t="str">
        <f>TRIM('APH Kategorichef'!S161)</f>
        <v/>
      </c>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72" t="s">
        <v>189</v>
      </c>
      <c r="BD161" s="272" t="str">
        <f>IF('1. Artikeldata Grund'!F161="Välj…","",LEFT('1. Artikeldata Grund'!F161,1))</f>
        <v xml:space="preserve"> </v>
      </c>
      <c r="BE161" s="223"/>
      <c r="BF161" s="223"/>
      <c r="BG161" s="223"/>
      <c r="BH161" s="223"/>
      <c r="BI161" s="223"/>
      <c r="BJ161" s="223"/>
      <c r="BK161" s="223"/>
      <c r="BL161" s="269" t="str">
        <f>TRIM(IF('APH Kategorichef'!R161="WEB","",'2. Artikeldata Utökad'!Q161))</f>
        <v/>
      </c>
      <c r="BM161" s="269" t="str">
        <f>TRIM(IF('APH Kategorichef'!R161="WEB","",'2. Artikeldata Utökad'!R161))</f>
        <v/>
      </c>
      <c r="BN161" s="269" t="str">
        <f>TRIM(IF('APH Kategorichef'!R161="WEB","",'2. Artikeldata Utökad'!S161))</f>
        <v/>
      </c>
      <c r="BO161" s="269" t="str">
        <f>IF('2. Artikeldata Utökad'!F161="","",'2. Artikeldata Utökad'!F161)</f>
        <v xml:space="preserve">  Välj…</v>
      </c>
      <c r="BP161" s="269" t="str">
        <f>TRIM(IF('2. Artikeldata Utökad'!E161="","",'2. Artikeldata Utökad'!E161))</f>
        <v/>
      </c>
      <c r="BQ161" s="269" t="str">
        <f>TRIM(IF('APH Kategorichef'!R161="WEB","",'2. Artikeldata Utökad'!T161))</f>
        <v/>
      </c>
      <c r="BR161" s="227">
        <v>1</v>
      </c>
      <c r="BS161" s="269" t="str">
        <f>TRIM(IF('APH Kategorichef'!R161="WEB","",'2. Artikeldata Utökad'!U161))</f>
        <v/>
      </c>
      <c r="BT161" s="223"/>
      <c r="BU161" s="223"/>
      <c r="BV161" s="269" t="str">
        <f>TRIM(IF('APH Kategorichef'!L161&lt;&gt;200,'APH Kategorichef'!D161,'2. Artikeldata Utökad'!J161))</f>
        <v/>
      </c>
      <c r="BW161" s="269" t="str">
        <f>TRIM('2. Artikeldata Utökad'!D161)</f>
        <v/>
      </c>
      <c r="BX161" s="415" t="str">
        <f>LEFT('2. Artikeldata Utökad'!I161,1)</f>
        <v xml:space="preserve"> </v>
      </c>
      <c r="BY161" s="415" t="str">
        <f>TRIM(LEFT('2. Artikeldata Utökad'!K161,2))</f>
        <v/>
      </c>
      <c r="BZ161" s="227" t="s">
        <v>189</v>
      </c>
      <c r="CA161" s="223"/>
      <c r="CB161" s="223"/>
      <c r="CC161" s="223"/>
      <c r="CD161" s="223"/>
      <c r="CE161" s="223"/>
    </row>
    <row r="162" spans="1:83" x14ac:dyDescent="0.25">
      <c r="A162" s="228">
        <v>158</v>
      </c>
      <c r="B162" s="228" t="str">
        <f>'APH Kategorichef'!H162</f>
        <v>Välj…</v>
      </c>
      <c r="C162" s="228" t="str">
        <f>'APH Kategorichef'!J162</f>
        <v>Välj…</v>
      </c>
      <c r="D162" s="227">
        <v>1</v>
      </c>
      <c r="E162" s="269" t="str">
        <f>TRIM('APH Kategorichef'!D162)</f>
        <v/>
      </c>
      <c r="F162" s="226" t="str">
        <f>TRIM('1. Artikeldata Grund'!E162)</f>
        <v/>
      </c>
      <c r="G162" s="276" t="s">
        <v>182</v>
      </c>
      <c r="H162" s="223"/>
      <c r="I162" s="223"/>
      <c r="J162" s="223"/>
      <c r="K162" s="223"/>
      <c r="L162" s="223"/>
      <c r="M162" s="2" cm="1">
        <f t="array" ref="M162">IF('APH Kategorichef'!R162&lt;&gt;"WEB",1,_xlfn.IFS('APH Kategorichef'!J162=Tabeller!$AH$4,'APH Kategorichef'!P162,'APH Kategorichef'!J162=Tabeller!$AH$5,106628))</f>
        <v>1</v>
      </c>
      <c r="N162" s="434" t="str" cm="1">
        <f t="array" ref="N162">TRIM(IFERROR(IF('APH Kategorichef'!L162=200,'2. Artikeldata Utökad'!J162,(_xlfn.IFS('APH Kategorichef'!J162=Tabeller!$AH$4,'4. Inköpsdata'!D162,AND('APH Kategorichef'!J162=Tabeller!$AH$5,'APH Kategorichef'!L162&lt;&gt;200),'APH Kategorichef'!D162,'APH Kategorichef'!L162=200,'2. Artikeldata Utökad'!J162))),""))</f>
        <v/>
      </c>
      <c r="O162" s="270" t="str">
        <f>'APH Kategorichef'!E162</f>
        <v/>
      </c>
      <c r="P162" s="269" t="str">
        <f>TRIM('APH Kategorichef'!Q162)</f>
        <v/>
      </c>
      <c r="Q162" s="223"/>
      <c r="R162" s="271" t="str" cm="1">
        <f t="array" ref="R162">IFERROR(_xlfn.IFS('4. Inköpsdata'!M162=25%,41,'4. Inköpsdata'!M162=12%,42,'4. Inköpsdata'!M162=6%,43,'4. Inköpsdata'!M162="Momsfritt",38),"")</f>
        <v/>
      </c>
      <c r="S162" s="227" t="str">
        <f>'APH Kategorichef'!R162</f>
        <v xml:space="preserve">  Välj…</v>
      </c>
      <c r="T162" s="380" t="str">
        <f>'APH Kategorichef'!E162</f>
        <v/>
      </c>
      <c r="U162" s="227"/>
      <c r="V162" s="223"/>
      <c r="W162" s="223"/>
      <c r="X162" s="223"/>
      <c r="Y162" s="223"/>
      <c r="Z162" s="227" t="str">
        <f>TRIM(IF('2. Artikeldata Utökad'!G162="","",_xlfn.CONCAT('2. Artikeldata Utökad'!G162," ","dagar")))</f>
        <v/>
      </c>
      <c r="AA162" s="227" t="str">
        <f>TRIM(IF('2. Artikeldata Utökad'!H162="","",_xlfn.CONCAT('2. Artikeldata Utökad'!H162," ","dagar")))</f>
        <v/>
      </c>
      <c r="AB162" s="223"/>
      <c r="AC162" s="223"/>
      <c r="AD162" s="223"/>
      <c r="AE162" s="227">
        <v>1</v>
      </c>
      <c r="AF162" s="223"/>
      <c r="AG162" s="269" t="str">
        <f>TRIM('APH Kategorichef'!S162)</f>
        <v/>
      </c>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72" t="s">
        <v>189</v>
      </c>
      <c r="BD162" s="272" t="str">
        <f>IF('1. Artikeldata Grund'!F162="Välj…","",LEFT('1. Artikeldata Grund'!F162,1))</f>
        <v xml:space="preserve"> </v>
      </c>
      <c r="BE162" s="223"/>
      <c r="BF162" s="223"/>
      <c r="BG162" s="223"/>
      <c r="BH162" s="223"/>
      <c r="BI162" s="223"/>
      <c r="BJ162" s="223"/>
      <c r="BK162" s="223"/>
      <c r="BL162" s="269" t="str">
        <f>TRIM(IF('APH Kategorichef'!R162="WEB","",'2. Artikeldata Utökad'!Q162))</f>
        <v/>
      </c>
      <c r="BM162" s="269" t="str">
        <f>TRIM(IF('APH Kategorichef'!R162="WEB","",'2. Artikeldata Utökad'!R162))</f>
        <v/>
      </c>
      <c r="BN162" s="269" t="str">
        <f>TRIM(IF('APH Kategorichef'!R162="WEB","",'2. Artikeldata Utökad'!S162))</f>
        <v/>
      </c>
      <c r="BO162" s="269" t="str">
        <f>IF('2. Artikeldata Utökad'!F162="","",'2. Artikeldata Utökad'!F162)</f>
        <v xml:space="preserve">  Välj…</v>
      </c>
      <c r="BP162" s="269" t="str">
        <f>TRIM(IF('2. Artikeldata Utökad'!E162="","",'2. Artikeldata Utökad'!E162))</f>
        <v/>
      </c>
      <c r="BQ162" s="269" t="str">
        <f>TRIM(IF('APH Kategorichef'!R162="WEB","",'2. Artikeldata Utökad'!T162))</f>
        <v/>
      </c>
      <c r="BR162" s="227">
        <v>1</v>
      </c>
      <c r="BS162" s="269" t="str">
        <f>TRIM(IF('APH Kategorichef'!R162="WEB","",'2. Artikeldata Utökad'!U162))</f>
        <v/>
      </c>
      <c r="BT162" s="223"/>
      <c r="BU162" s="223"/>
      <c r="BV162" s="269" t="str">
        <f>TRIM(IF('APH Kategorichef'!L162&lt;&gt;200,'APH Kategorichef'!D162,'2. Artikeldata Utökad'!J162))</f>
        <v/>
      </c>
      <c r="BW162" s="269" t="str">
        <f>TRIM('2. Artikeldata Utökad'!D162)</f>
        <v/>
      </c>
      <c r="BX162" s="415" t="str">
        <f>LEFT('2. Artikeldata Utökad'!I162,1)</f>
        <v xml:space="preserve"> </v>
      </c>
      <c r="BY162" s="415" t="str">
        <f>TRIM(LEFT('2. Artikeldata Utökad'!K162,2))</f>
        <v/>
      </c>
      <c r="BZ162" s="227" t="s">
        <v>189</v>
      </c>
      <c r="CA162" s="223"/>
      <c r="CB162" s="223"/>
      <c r="CC162" s="223"/>
      <c r="CD162" s="223"/>
      <c r="CE162" s="223"/>
    </row>
    <row r="163" spans="1:83" x14ac:dyDescent="0.25">
      <c r="A163" s="225">
        <v>159</v>
      </c>
      <c r="B163" s="228" t="str">
        <f>'APH Kategorichef'!H163</f>
        <v>Välj…</v>
      </c>
      <c r="C163" s="228" t="str">
        <f>'APH Kategorichef'!J163</f>
        <v>Välj…</v>
      </c>
      <c r="D163" s="227">
        <v>1</v>
      </c>
      <c r="E163" s="269" t="str">
        <f>TRIM('APH Kategorichef'!D163)</f>
        <v/>
      </c>
      <c r="F163" s="226" t="str">
        <f>TRIM('1. Artikeldata Grund'!E163)</f>
        <v/>
      </c>
      <c r="G163" s="276" t="s">
        <v>182</v>
      </c>
      <c r="H163" s="223"/>
      <c r="I163" s="223"/>
      <c r="J163" s="223"/>
      <c r="K163" s="223"/>
      <c r="L163" s="223"/>
      <c r="M163" s="2" cm="1">
        <f t="array" ref="M163">IF('APH Kategorichef'!R163&lt;&gt;"WEB",1,_xlfn.IFS('APH Kategorichef'!J163=Tabeller!$AH$4,'APH Kategorichef'!P163,'APH Kategorichef'!J163=Tabeller!$AH$5,106628))</f>
        <v>1</v>
      </c>
      <c r="N163" s="434" t="str" cm="1">
        <f t="array" ref="N163">TRIM(IFERROR(IF('APH Kategorichef'!L163=200,'2. Artikeldata Utökad'!J163,(_xlfn.IFS('APH Kategorichef'!J163=Tabeller!$AH$4,'4. Inköpsdata'!D163,AND('APH Kategorichef'!J163=Tabeller!$AH$5,'APH Kategorichef'!L163&lt;&gt;200),'APH Kategorichef'!D163,'APH Kategorichef'!L163=200,'2. Artikeldata Utökad'!J163))),""))</f>
        <v/>
      </c>
      <c r="O163" s="270" t="str">
        <f>'APH Kategorichef'!E163</f>
        <v/>
      </c>
      <c r="P163" s="269" t="str">
        <f>TRIM('APH Kategorichef'!Q163)</f>
        <v/>
      </c>
      <c r="Q163" s="223"/>
      <c r="R163" s="271" t="str" cm="1">
        <f t="array" ref="R163">IFERROR(_xlfn.IFS('4. Inköpsdata'!M163=25%,41,'4. Inköpsdata'!M163=12%,42,'4. Inköpsdata'!M163=6%,43,'4. Inköpsdata'!M163="Momsfritt",38),"")</f>
        <v/>
      </c>
      <c r="S163" s="227" t="str">
        <f>'APH Kategorichef'!R163</f>
        <v xml:space="preserve">  Välj…</v>
      </c>
      <c r="T163" s="380" t="str">
        <f>'APH Kategorichef'!E163</f>
        <v/>
      </c>
      <c r="U163" s="227"/>
      <c r="V163" s="223"/>
      <c r="W163" s="223"/>
      <c r="X163" s="223"/>
      <c r="Y163" s="223"/>
      <c r="Z163" s="227" t="str">
        <f>TRIM(IF('2. Artikeldata Utökad'!G163="","",_xlfn.CONCAT('2. Artikeldata Utökad'!G163," ","dagar")))</f>
        <v/>
      </c>
      <c r="AA163" s="227" t="str">
        <f>TRIM(IF('2. Artikeldata Utökad'!H163="","",_xlfn.CONCAT('2. Artikeldata Utökad'!H163," ","dagar")))</f>
        <v/>
      </c>
      <c r="AB163" s="223"/>
      <c r="AC163" s="223"/>
      <c r="AD163" s="223"/>
      <c r="AE163" s="227">
        <v>1</v>
      </c>
      <c r="AF163" s="223"/>
      <c r="AG163" s="269" t="str">
        <f>TRIM('APH Kategorichef'!S163)</f>
        <v/>
      </c>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72" t="s">
        <v>189</v>
      </c>
      <c r="BD163" s="272" t="str">
        <f>IF('1. Artikeldata Grund'!F163="Välj…","",LEFT('1. Artikeldata Grund'!F163,1))</f>
        <v xml:space="preserve"> </v>
      </c>
      <c r="BE163" s="223"/>
      <c r="BF163" s="223"/>
      <c r="BG163" s="223"/>
      <c r="BH163" s="223"/>
      <c r="BI163" s="223"/>
      <c r="BJ163" s="223"/>
      <c r="BK163" s="223"/>
      <c r="BL163" s="269" t="str">
        <f>TRIM(IF('APH Kategorichef'!R163="WEB","",'2. Artikeldata Utökad'!Q163))</f>
        <v/>
      </c>
      <c r="BM163" s="269" t="str">
        <f>TRIM(IF('APH Kategorichef'!R163="WEB","",'2. Artikeldata Utökad'!R163))</f>
        <v/>
      </c>
      <c r="BN163" s="269" t="str">
        <f>TRIM(IF('APH Kategorichef'!R163="WEB","",'2. Artikeldata Utökad'!S163))</f>
        <v/>
      </c>
      <c r="BO163" s="269" t="str">
        <f>IF('2. Artikeldata Utökad'!F163="","",'2. Artikeldata Utökad'!F163)</f>
        <v xml:space="preserve">  Välj…</v>
      </c>
      <c r="BP163" s="269" t="str">
        <f>TRIM(IF('2. Artikeldata Utökad'!E163="","",'2. Artikeldata Utökad'!E163))</f>
        <v/>
      </c>
      <c r="BQ163" s="269" t="str">
        <f>TRIM(IF('APH Kategorichef'!R163="WEB","",'2. Artikeldata Utökad'!T163))</f>
        <v/>
      </c>
      <c r="BR163" s="227">
        <v>1</v>
      </c>
      <c r="BS163" s="269" t="str">
        <f>TRIM(IF('APH Kategorichef'!R163="WEB","",'2. Artikeldata Utökad'!U163))</f>
        <v/>
      </c>
      <c r="BT163" s="223"/>
      <c r="BU163" s="223"/>
      <c r="BV163" s="269" t="str">
        <f>TRIM(IF('APH Kategorichef'!L163&lt;&gt;200,'APH Kategorichef'!D163,'2. Artikeldata Utökad'!J163))</f>
        <v/>
      </c>
      <c r="BW163" s="269" t="str">
        <f>TRIM('2. Artikeldata Utökad'!D163)</f>
        <v/>
      </c>
      <c r="BX163" s="415" t="str">
        <f>LEFT('2. Artikeldata Utökad'!I163,1)</f>
        <v xml:space="preserve"> </v>
      </c>
      <c r="BY163" s="415" t="str">
        <f>TRIM(LEFT('2. Artikeldata Utökad'!K163,2))</f>
        <v/>
      </c>
      <c r="BZ163" s="227" t="s">
        <v>189</v>
      </c>
      <c r="CA163" s="223"/>
      <c r="CB163" s="223"/>
      <c r="CC163" s="223"/>
      <c r="CD163" s="223"/>
      <c r="CE163" s="223"/>
    </row>
    <row r="164" spans="1:83" x14ac:dyDescent="0.25">
      <c r="A164" s="228">
        <v>160</v>
      </c>
      <c r="B164" s="228" t="str">
        <f>'APH Kategorichef'!H164</f>
        <v>Välj…</v>
      </c>
      <c r="C164" s="228" t="str">
        <f>'APH Kategorichef'!J164</f>
        <v>Välj…</v>
      </c>
      <c r="D164" s="227">
        <v>1</v>
      </c>
      <c r="E164" s="269" t="str">
        <f>TRIM('APH Kategorichef'!D164)</f>
        <v/>
      </c>
      <c r="F164" s="226" t="str">
        <f>TRIM('1. Artikeldata Grund'!E164)</f>
        <v/>
      </c>
      <c r="G164" s="276" t="s">
        <v>182</v>
      </c>
      <c r="H164" s="223"/>
      <c r="I164" s="223"/>
      <c r="J164" s="223"/>
      <c r="K164" s="223"/>
      <c r="L164" s="223"/>
      <c r="M164" s="2" cm="1">
        <f t="array" ref="M164">IF('APH Kategorichef'!R164&lt;&gt;"WEB",1,_xlfn.IFS('APH Kategorichef'!J164=Tabeller!$AH$4,'APH Kategorichef'!P164,'APH Kategorichef'!J164=Tabeller!$AH$5,106628))</f>
        <v>1</v>
      </c>
      <c r="N164" s="434" t="str" cm="1">
        <f t="array" ref="N164">TRIM(IFERROR(IF('APH Kategorichef'!L164=200,'2. Artikeldata Utökad'!J164,(_xlfn.IFS('APH Kategorichef'!J164=Tabeller!$AH$4,'4. Inköpsdata'!D164,AND('APH Kategorichef'!J164=Tabeller!$AH$5,'APH Kategorichef'!L164&lt;&gt;200),'APH Kategorichef'!D164,'APH Kategorichef'!L164=200,'2. Artikeldata Utökad'!J164))),""))</f>
        <v/>
      </c>
      <c r="O164" s="270" t="str">
        <f>'APH Kategorichef'!E164</f>
        <v/>
      </c>
      <c r="P164" s="269" t="str">
        <f>TRIM('APH Kategorichef'!Q164)</f>
        <v/>
      </c>
      <c r="Q164" s="223"/>
      <c r="R164" s="271" t="str" cm="1">
        <f t="array" ref="R164">IFERROR(_xlfn.IFS('4. Inköpsdata'!M164=25%,41,'4. Inköpsdata'!M164=12%,42,'4. Inköpsdata'!M164=6%,43,'4. Inköpsdata'!M164="Momsfritt",38),"")</f>
        <v/>
      </c>
      <c r="S164" s="227" t="str">
        <f>'APH Kategorichef'!R164</f>
        <v xml:space="preserve">  Välj…</v>
      </c>
      <c r="T164" s="380" t="str">
        <f>'APH Kategorichef'!E164</f>
        <v/>
      </c>
      <c r="U164" s="227"/>
      <c r="V164" s="223"/>
      <c r="W164" s="223"/>
      <c r="X164" s="223"/>
      <c r="Y164" s="223"/>
      <c r="Z164" s="227" t="str">
        <f>TRIM(IF('2. Artikeldata Utökad'!G164="","",_xlfn.CONCAT('2. Artikeldata Utökad'!G164," ","dagar")))</f>
        <v/>
      </c>
      <c r="AA164" s="227" t="str">
        <f>TRIM(IF('2. Artikeldata Utökad'!H164="","",_xlfn.CONCAT('2. Artikeldata Utökad'!H164," ","dagar")))</f>
        <v/>
      </c>
      <c r="AB164" s="223"/>
      <c r="AC164" s="223"/>
      <c r="AD164" s="223"/>
      <c r="AE164" s="227">
        <v>1</v>
      </c>
      <c r="AF164" s="223"/>
      <c r="AG164" s="269" t="str">
        <f>TRIM('APH Kategorichef'!S164)</f>
        <v/>
      </c>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72" t="s">
        <v>189</v>
      </c>
      <c r="BD164" s="272" t="str">
        <f>IF('1. Artikeldata Grund'!F164="Välj…","",LEFT('1. Artikeldata Grund'!F164,1))</f>
        <v xml:space="preserve"> </v>
      </c>
      <c r="BE164" s="223"/>
      <c r="BF164" s="223"/>
      <c r="BG164" s="223"/>
      <c r="BH164" s="223"/>
      <c r="BI164" s="223"/>
      <c r="BJ164" s="223"/>
      <c r="BK164" s="223"/>
      <c r="BL164" s="269" t="str">
        <f>TRIM(IF('APH Kategorichef'!R164="WEB","",'2. Artikeldata Utökad'!Q164))</f>
        <v/>
      </c>
      <c r="BM164" s="269" t="str">
        <f>TRIM(IF('APH Kategorichef'!R164="WEB","",'2. Artikeldata Utökad'!R164))</f>
        <v/>
      </c>
      <c r="BN164" s="269" t="str">
        <f>TRIM(IF('APH Kategorichef'!R164="WEB","",'2. Artikeldata Utökad'!S164))</f>
        <v/>
      </c>
      <c r="BO164" s="269" t="str">
        <f>IF('2. Artikeldata Utökad'!F164="","",'2. Artikeldata Utökad'!F164)</f>
        <v xml:space="preserve">  Välj…</v>
      </c>
      <c r="BP164" s="269" t="str">
        <f>TRIM(IF('2. Artikeldata Utökad'!E164="","",'2. Artikeldata Utökad'!E164))</f>
        <v/>
      </c>
      <c r="BQ164" s="269" t="str">
        <f>TRIM(IF('APH Kategorichef'!R164="WEB","",'2. Artikeldata Utökad'!T164))</f>
        <v/>
      </c>
      <c r="BR164" s="227">
        <v>1</v>
      </c>
      <c r="BS164" s="269" t="str">
        <f>TRIM(IF('APH Kategorichef'!R164="WEB","",'2. Artikeldata Utökad'!U164))</f>
        <v/>
      </c>
      <c r="BT164" s="223"/>
      <c r="BU164" s="223"/>
      <c r="BV164" s="269" t="str">
        <f>TRIM(IF('APH Kategorichef'!L164&lt;&gt;200,'APH Kategorichef'!D164,'2. Artikeldata Utökad'!J164))</f>
        <v/>
      </c>
      <c r="BW164" s="269" t="str">
        <f>TRIM('2. Artikeldata Utökad'!D164)</f>
        <v/>
      </c>
      <c r="BX164" s="415" t="str">
        <f>LEFT('2. Artikeldata Utökad'!I164,1)</f>
        <v xml:space="preserve"> </v>
      </c>
      <c r="BY164" s="415" t="str">
        <f>TRIM(LEFT('2. Artikeldata Utökad'!K164,2))</f>
        <v/>
      </c>
      <c r="BZ164" s="227" t="s">
        <v>189</v>
      </c>
      <c r="CA164" s="223"/>
      <c r="CB164" s="223"/>
      <c r="CC164" s="223"/>
      <c r="CD164" s="223"/>
      <c r="CE164" s="223"/>
    </row>
    <row r="165" spans="1:83" x14ac:dyDescent="0.25">
      <c r="A165" s="228">
        <v>161</v>
      </c>
      <c r="B165" s="228" t="str">
        <f>'APH Kategorichef'!H165</f>
        <v>Välj…</v>
      </c>
      <c r="C165" s="228" t="str">
        <f>'APH Kategorichef'!J165</f>
        <v>Välj…</v>
      </c>
      <c r="D165" s="227">
        <v>1</v>
      </c>
      <c r="E165" s="269" t="str">
        <f>TRIM('APH Kategorichef'!D165)</f>
        <v/>
      </c>
      <c r="F165" s="226" t="str">
        <f>TRIM('1. Artikeldata Grund'!E165)</f>
        <v/>
      </c>
      <c r="G165" s="276" t="s">
        <v>182</v>
      </c>
      <c r="H165" s="223"/>
      <c r="I165" s="223"/>
      <c r="J165" s="223"/>
      <c r="K165" s="223"/>
      <c r="L165" s="223"/>
      <c r="M165" s="2" cm="1">
        <f t="array" ref="M165">IF('APH Kategorichef'!R165&lt;&gt;"WEB",1,_xlfn.IFS('APH Kategorichef'!J165=Tabeller!$AH$4,'APH Kategorichef'!P165,'APH Kategorichef'!J165=Tabeller!$AH$5,106628))</f>
        <v>1</v>
      </c>
      <c r="N165" s="434" t="str" cm="1">
        <f t="array" ref="N165">TRIM(IFERROR(IF('APH Kategorichef'!L165=200,'2. Artikeldata Utökad'!J165,(_xlfn.IFS('APH Kategorichef'!J165=Tabeller!$AH$4,'4. Inköpsdata'!D165,AND('APH Kategorichef'!J165=Tabeller!$AH$5,'APH Kategorichef'!L165&lt;&gt;200),'APH Kategorichef'!D165,'APH Kategorichef'!L165=200,'2. Artikeldata Utökad'!J165))),""))</f>
        <v/>
      </c>
      <c r="O165" s="270" t="str">
        <f>'APH Kategorichef'!E165</f>
        <v/>
      </c>
      <c r="P165" s="269" t="str">
        <f>TRIM('APH Kategorichef'!Q165)</f>
        <v/>
      </c>
      <c r="Q165" s="223"/>
      <c r="R165" s="271" t="str" cm="1">
        <f t="array" ref="R165">IFERROR(_xlfn.IFS('4. Inköpsdata'!M165=25%,41,'4. Inköpsdata'!M165=12%,42,'4. Inköpsdata'!M165=6%,43,'4. Inköpsdata'!M165="Momsfritt",38),"")</f>
        <v/>
      </c>
      <c r="S165" s="227" t="str">
        <f>'APH Kategorichef'!R165</f>
        <v xml:space="preserve">  Välj…</v>
      </c>
      <c r="T165" s="380" t="str">
        <f>'APH Kategorichef'!E165</f>
        <v/>
      </c>
      <c r="U165" s="227"/>
      <c r="V165" s="223"/>
      <c r="W165" s="223"/>
      <c r="X165" s="223"/>
      <c r="Y165" s="223"/>
      <c r="Z165" s="227" t="str">
        <f>TRIM(IF('2. Artikeldata Utökad'!G165="","",_xlfn.CONCAT('2. Artikeldata Utökad'!G165," ","dagar")))</f>
        <v/>
      </c>
      <c r="AA165" s="227" t="str">
        <f>TRIM(IF('2. Artikeldata Utökad'!H165="","",_xlfn.CONCAT('2. Artikeldata Utökad'!H165," ","dagar")))</f>
        <v/>
      </c>
      <c r="AB165" s="223"/>
      <c r="AC165" s="223"/>
      <c r="AD165" s="223"/>
      <c r="AE165" s="227">
        <v>1</v>
      </c>
      <c r="AF165" s="223"/>
      <c r="AG165" s="269" t="str">
        <f>TRIM('APH Kategorichef'!S165)</f>
        <v/>
      </c>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72" t="s">
        <v>189</v>
      </c>
      <c r="BD165" s="272" t="str">
        <f>IF('1. Artikeldata Grund'!F165="Välj…","",LEFT('1. Artikeldata Grund'!F165,1))</f>
        <v xml:space="preserve"> </v>
      </c>
      <c r="BE165" s="223"/>
      <c r="BF165" s="223"/>
      <c r="BG165" s="223"/>
      <c r="BH165" s="223"/>
      <c r="BI165" s="223"/>
      <c r="BJ165" s="223"/>
      <c r="BK165" s="223"/>
      <c r="BL165" s="269" t="str">
        <f>TRIM(IF('APH Kategorichef'!R165="WEB","",'2. Artikeldata Utökad'!Q165))</f>
        <v/>
      </c>
      <c r="BM165" s="269" t="str">
        <f>TRIM(IF('APH Kategorichef'!R165="WEB","",'2. Artikeldata Utökad'!R165))</f>
        <v/>
      </c>
      <c r="BN165" s="269" t="str">
        <f>TRIM(IF('APH Kategorichef'!R165="WEB","",'2. Artikeldata Utökad'!S165))</f>
        <v/>
      </c>
      <c r="BO165" s="269" t="str">
        <f>IF('2. Artikeldata Utökad'!F165="","",'2. Artikeldata Utökad'!F165)</f>
        <v xml:space="preserve">  Välj…</v>
      </c>
      <c r="BP165" s="269" t="str">
        <f>TRIM(IF('2. Artikeldata Utökad'!E165="","",'2. Artikeldata Utökad'!E165))</f>
        <v/>
      </c>
      <c r="BQ165" s="269" t="str">
        <f>TRIM(IF('APH Kategorichef'!R165="WEB","",'2. Artikeldata Utökad'!T165))</f>
        <v/>
      </c>
      <c r="BR165" s="227">
        <v>1</v>
      </c>
      <c r="BS165" s="269" t="str">
        <f>TRIM(IF('APH Kategorichef'!R165="WEB","",'2. Artikeldata Utökad'!U165))</f>
        <v/>
      </c>
      <c r="BT165" s="223"/>
      <c r="BU165" s="223"/>
      <c r="BV165" s="269" t="str">
        <f>TRIM(IF('APH Kategorichef'!L165&lt;&gt;200,'APH Kategorichef'!D165,'2. Artikeldata Utökad'!J165))</f>
        <v/>
      </c>
      <c r="BW165" s="269" t="str">
        <f>TRIM('2. Artikeldata Utökad'!D165)</f>
        <v/>
      </c>
      <c r="BX165" s="415" t="str">
        <f>LEFT('2. Artikeldata Utökad'!I165,1)</f>
        <v xml:space="preserve"> </v>
      </c>
      <c r="BY165" s="415" t="str">
        <f>TRIM(LEFT('2. Artikeldata Utökad'!K165,2))</f>
        <v/>
      </c>
      <c r="BZ165" s="227" t="s">
        <v>189</v>
      </c>
      <c r="CA165" s="223"/>
      <c r="CB165" s="223"/>
      <c r="CC165" s="223"/>
      <c r="CD165" s="223"/>
      <c r="CE165" s="223"/>
    </row>
    <row r="166" spans="1:83" x14ac:dyDescent="0.25">
      <c r="A166" s="228">
        <v>162</v>
      </c>
      <c r="B166" s="228" t="str">
        <f>'APH Kategorichef'!H166</f>
        <v>Välj…</v>
      </c>
      <c r="C166" s="228" t="str">
        <f>'APH Kategorichef'!J166</f>
        <v>Välj…</v>
      </c>
      <c r="D166" s="227">
        <v>1</v>
      </c>
      <c r="E166" s="269" t="str">
        <f>TRIM('APH Kategorichef'!D166)</f>
        <v/>
      </c>
      <c r="F166" s="226" t="str">
        <f>TRIM('1. Artikeldata Grund'!E166)</f>
        <v/>
      </c>
      <c r="G166" s="276" t="s">
        <v>182</v>
      </c>
      <c r="H166" s="223"/>
      <c r="I166" s="223"/>
      <c r="J166" s="223"/>
      <c r="K166" s="223"/>
      <c r="L166" s="223"/>
      <c r="M166" s="2" cm="1">
        <f t="array" ref="M166">IF('APH Kategorichef'!R166&lt;&gt;"WEB",1,_xlfn.IFS('APH Kategorichef'!J166=Tabeller!$AH$4,'APH Kategorichef'!P166,'APH Kategorichef'!J166=Tabeller!$AH$5,106628))</f>
        <v>1</v>
      </c>
      <c r="N166" s="434" t="str" cm="1">
        <f t="array" ref="N166">TRIM(IFERROR(IF('APH Kategorichef'!L166=200,'2. Artikeldata Utökad'!J166,(_xlfn.IFS('APH Kategorichef'!J166=Tabeller!$AH$4,'4. Inköpsdata'!D166,AND('APH Kategorichef'!J166=Tabeller!$AH$5,'APH Kategorichef'!L166&lt;&gt;200),'APH Kategorichef'!D166,'APH Kategorichef'!L166=200,'2. Artikeldata Utökad'!J166))),""))</f>
        <v/>
      </c>
      <c r="O166" s="270" t="str">
        <f>'APH Kategorichef'!E166</f>
        <v/>
      </c>
      <c r="P166" s="269" t="str">
        <f>TRIM('APH Kategorichef'!Q166)</f>
        <v/>
      </c>
      <c r="Q166" s="223"/>
      <c r="R166" s="271" t="str" cm="1">
        <f t="array" ref="R166">IFERROR(_xlfn.IFS('4. Inköpsdata'!M166=25%,41,'4. Inköpsdata'!M166=12%,42,'4. Inköpsdata'!M166=6%,43,'4. Inköpsdata'!M166="Momsfritt",38),"")</f>
        <v/>
      </c>
      <c r="S166" s="227" t="str">
        <f>'APH Kategorichef'!R166</f>
        <v xml:space="preserve">  Välj…</v>
      </c>
      <c r="T166" s="380" t="str">
        <f>'APH Kategorichef'!E166</f>
        <v/>
      </c>
      <c r="U166" s="227"/>
      <c r="V166" s="223"/>
      <c r="W166" s="223"/>
      <c r="X166" s="223"/>
      <c r="Y166" s="223"/>
      <c r="Z166" s="227" t="str">
        <f>TRIM(IF('2. Artikeldata Utökad'!G166="","",_xlfn.CONCAT('2. Artikeldata Utökad'!G166," ","dagar")))</f>
        <v/>
      </c>
      <c r="AA166" s="227" t="str">
        <f>TRIM(IF('2. Artikeldata Utökad'!H166="","",_xlfn.CONCAT('2. Artikeldata Utökad'!H166," ","dagar")))</f>
        <v/>
      </c>
      <c r="AB166" s="223"/>
      <c r="AC166" s="223"/>
      <c r="AD166" s="223"/>
      <c r="AE166" s="227">
        <v>1</v>
      </c>
      <c r="AF166" s="223"/>
      <c r="AG166" s="269" t="str">
        <f>TRIM('APH Kategorichef'!S166)</f>
        <v/>
      </c>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72" t="s">
        <v>189</v>
      </c>
      <c r="BD166" s="272" t="str">
        <f>IF('1. Artikeldata Grund'!F166="Välj…","",LEFT('1. Artikeldata Grund'!F166,1))</f>
        <v xml:space="preserve"> </v>
      </c>
      <c r="BE166" s="223"/>
      <c r="BF166" s="223"/>
      <c r="BG166" s="223"/>
      <c r="BH166" s="223"/>
      <c r="BI166" s="223"/>
      <c r="BJ166" s="223"/>
      <c r="BK166" s="223"/>
      <c r="BL166" s="269" t="str">
        <f>TRIM(IF('APH Kategorichef'!R166="WEB","",'2. Artikeldata Utökad'!Q166))</f>
        <v/>
      </c>
      <c r="BM166" s="269" t="str">
        <f>TRIM(IF('APH Kategorichef'!R166="WEB","",'2. Artikeldata Utökad'!R166))</f>
        <v/>
      </c>
      <c r="BN166" s="269" t="str">
        <f>TRIM(IF('APH Kategorichef'!R166="WEB","",'2. Artikeldata Utökad'!S166))</f>
        <v/>
      </c>
      <c r="BO166" s="269" t="str">
        <f>IF('2. Artikeldata Utökad'!F166="","",'2. Artikeldata Utökad'!F166)</f>
        <v xml:space="preserve">  Välj…</v>
      </c>
      <c r="BP166" s="269" t="str">
        <f>TRIM(IF('2. Artikeldata Utökad'!E166="","",'2. Artikeldata Utökad'!E166))</f>
        <v/>
      </c>
      <c r="BQ166" s="269" t="str">
        <f>TRIM(IF('APH Kategorichef'!R166="WEB","",'2. Artikeldata Utökad'!T166))</f>
        <v/>
      </c>
      <c r="BR166" s="227">
        <v>1</v>
      </c>
      <c r="BS166" s="269" t="str">
        <f>TRIM(IF('APH Kategorichef'!R166="WEB","",'2. Artikeldata Utökad'!U166))</f>
        <v/>
      </c>
      <c r="BT166" s="223"/>
      <c r="BU166" s="223"/>
      <c r="BV166" s="269" t="str">
        <f>TRIM(IF('APH Kategorichef'!L166&lt;&gt;200,'APH Kategorichef'!D166,'2. Artikeldata Utökad'!J166))</f>
        <v/>
      </c>
      <c r="BW166" s="269" t="str">
        <f>TRIM('2. Artikeldata Utökad'!D166)</f>
        <v/>
      </c>
      <c r="BX166" s="415" t="str">
        <f>LEFT('2. Artikeldata Utökad'!I166,1)</f>
        <v xml:space="preserve"> </v>
      </c>
      <c r="BY166" s="415" t="str">
        <f>TRIM(LEFT('2. Artikeldata Utökad'!K166,2))</f>
        <v/>
      </c>
      <c r="BZ166" s="227" t="s">
        <v>189</v>
      </c>
      <c r="CA166" s="223"/>
      <c r="CB166" s="223"/>
      <c r="CC166" s="223"/>
      <c r="CD166" s="223"/>
      <c r="CE166" s="223"/>
    </row>
    <row r="167" spans="1:83" x14ac:dyDescent="0.25">
      <c r="A167" s="228">
        <v>163</v>
      </c>
      <c r="B167" s="228" t="str">
        <f>'APH Kategorichef'!H167</f>
        <v>Välj…</v>
      </c>
      <c r="C167" s="228" t="str">
        <f>'APH Kategorichef'!J167</f>
        <v>Välj…</v>
      </c>
      <c r="D167" s="227">
        <v>1</v>
      </c>
      <c r="E167" s="269" t="str">
        <f>TRIM('APH Kategorichef'!D167)</f>
        <v/>
      </c>
      <c r="F167" s="226" t="str">
        <f>TRIM('1. Artikeldata Grund'!E167)</f>
        <v/>
      </c>
      <c r="G167" s="276" t="s">
        <v>182</v>
      </c>
      <c r="H167" s="223"/>
      <c r="I167" s="223"/>
      <c r="J167" s="223"/>
      <c r="K167" s="223"/>
      <c r="L167" s="223"/>
      <c r="M167" s="2" cm="1">
        <f t="array" ref="M167">IF('APH Kategorichef'!R167&lt;&gt;"WEB",1,_xlfn.IFS('APH Kategorichef'!J167=Tabeller!$AH$4,'APH Kategorichef'!P167,'APH Kategorichef'!J167=Tabeller!$AH$5,106628))</f>
        <v>1</v>
      </c>
      <c r="N167" s="434" t="str" cm="1">
        <f t="array" ref="N167">TRIM(IFERROR(IF('APH Kategorichef'!L167=200,'2. Artikeldata Utökad'!J167,(_xlfn.IFS('APH Kategorichef'!J167=Tabeller!$AH$4,'4. Inköpsdata'!D167,AND('APH Kategorichef'!J167=Tabeller!$AH$5,'APH Kategorichef'!L167&lt;&gt;200),'APH Kategorichef'!D167,'APH Kategorichef'!L167=200,'2. Artikeldata Utökad'!J167))),""))</f>
        <v/>
      </c>
      <c r="O167" s="270" t="str">
        <f>'APH Kategorichef'!E167</f>
        <v/>
      </c>
      <c r="P167" s="269" t="str">
        <f>TRIM('APH Kategorichef'!Q167)</f>
        <v/>
      </c>
      <c r="Q167" s="223"/>
      <c r="R167" s="271" t="str" cm="1">
        <f t="array" ref="R167">IFERROR(_xlfn.IFS('4. Inköpsdata'!M167=25%,41,'4. Inköpsdata'!M167=12%,42,'4. Inköpsdata'!M167=6%,43,'4. Inköpsdata'!M167="Momsfritt",38),"")</f>
        <v/>
      </c>
      <c r="S167" s="227" t="str">
        <f>'APH Kategorichef'!R167</f>
        <v xml:space="preserve">  Välj…</v>
      </c>
      <c r="T167" s="380" t="str">
        <f>'APH Kategorichef'!E167</f>
        <v/>
      </c>
      <c r="U167" s="227"/>
      <c r="V167" s="223"/>
      <c r="W167" s="223"/>
      <c r="X167" s="223"/>
      <c r="Y167" s="223"/>
      <c r="Z167" s="227" t="str">
        <f>TRIM(IF('2. Artikeldata Utökad'!G167="","",_xlfn.CONCAT('2. Artikeldata Utökad'!G167," ","dagar")))</f>
        <v/>
      </c>
      <c r="AA167" s="227" t="str">
        <f>TRIM(IF('2. Artikeldata Utökad'!H167="","",_xlfn.CONCAT('2. Artikeldata Utökad'!H167," ","dagar")))</f>
        <v/>
      </c>
      <c r="AB167" s="223"/>
      <c r="AC167" s="223"/>
      <c r="AD167" s="223"/>
      <c r="AE167" s="227">
        <v>1</v>
      </c>
      <c r="AF167" s="223"/>
      <c r="AG167" s="269" t="str">
        <f>TRIM('APH Kategorichef'!S167)</f>
        <v/>
      </c>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72" t="s">
        <v>189</v>
      </c>
      <c r="BD167" s="272" t="str">
        <f>IF('1. Artikeldata Grund'!F167="Välj…","",LEFT('1. Artikeldata Grund'!F167,1))</f>
        <v xml:space="preserve"> </v>
      </c>
      <c r="BE167" s="223"/>
      <c r="BF167" s="223"/>
      <c r="BG167" s="223"/>
      <c r="BH167" s="223"/>
      <c r="BI167" s="223"/>
      <c r="BJ167" s="223"/>
      <c r="BK167" s="223"/>
      <c r="BL167" s="269" t="str">
        <f>TRIM(IF('APH Kategorichef'!R167="WEB","",'2. Artikeldata Utökad'!Q167))</f>
        <v/>
      </c>
      <c r="BM167" s="269" t="str">
        <f>TRIM(IF('APH Kategorichef'!R167="WEB","",'2. Artikeldata Utökad'!R167))</f>
        <v/>
      </c>
      <c r="BN167" s="269" t="str">
        <f>TRIM(IF('APH Kategorichef'!R167="WEB","",'2. Artikeldata Utökad'!S167))</f>
        <v/>
      </c>
      <c r="BO167" s="269" t="str">
        <f>IF('2. Artikeldata Utökad'!F167="","",'2. Artikeldata Utökad'!F167)</f>
        <v xml:space="preserve">  Välj…</v>
      </c>
      <c r="BP167" s="269" t="str">
        <f>TRIM(IF('2. Artikeldata Utökad'!E167="","",'2. Artikeldata Utökad'!E167))</f>
        <v/>
      </c>
      <c r="BQ167" s="269" t="str">
        <f>TRIM(IF('APH Kategorichef'!R167="WEB","",'2. Artikeldata Utökad'!T167))</f>
        <v/>
      </c>
      <c r="BR167" s="227">
        <v>1</v>
      </c>
      <c r="BS167" s="269" t="str">
        <f>TRIM(IF('APH Kategorichef'!R167="WEB","",'2. Artikeldata Utökad'!U167))</f>
        <v/>
      </c>
      <c r="BT167" s="223"/>
      <c r="BU167" s="223"/>
      <c r="BV167" s="269" t="str">
        <f>TRIM(IF('APH Kategorichef'!L167&lt;&gt;200,'APH Kategorichef'!D167,'2. Artikeldata Utökad'!J167))</f>
        <v/>
      </c>
      <c r="BW167" s="269" t="str">
        <f>TRIM('2. Artikeldata Utökad'!D167)</f>
        <v/>
      </c>
      <c r="BX167" s="415" t="str">
        <f>LEFT('2. Artikeldata Utökad'!I167,1)</f>
        <v xml:space="preserve"> </v>
      </c>
      <c r="BY167" s="415" t="str">
        <f>TRIM(LEFT('2. Artikeldata Utökad'!K167,2))</f>
        <v/>
      </c>
      <c r="BZ167" s="227" t="s">
        <v>189</v>
      </c>
      <c r="CA167" s="223"/>
      <c r="CB167" s="223"/>
      <c r="CC167" s="223"/>
      <c r="CD167" s="223"/>
      <c r="CE167" s="223"/>
    </row>
    <row r="168" spans="1:83" x14ac:dyDescent="0.25">
      <c r="A168" s="228">
        <v>164</v>
      </c>
      <c r="B168" s="228" t="str">
        <f>'APH Kategorichef'!H168</f>
        <v>Välj…</v>
      </c>
      <c r="C168" s="228" t="str">
        <f>'APH Kategorichef'!J168</f>
        <v>Välj…</v>
      </c>
      <c r="D168" s="227">
        <v>1</v>
      </c>
      <c r="E168" s="269" t="str">
        <f>TRIM('APH Kategorichef'!D168)</f>
        <v/>
      </c>
      <c r="F168" s="226" t="str">
        <f>TRIM('1. Artikeldata Grund'!E168)</f>
        <v/>
      </c>
      <c r="G168" s="276" t="s">
        <v>182</v>
      </c>
      <c r="H168" s="223"/>
      <c r="I168" s="223"/>
      <c r="J168" s="223"/>
      <c r="K168" s="223"/>
      <c r="L168" s="223"/>
      <c r="M168" s="2" cm="1">
        <f t="array" ref="M168">IF('APH Kategorichef'!R168&lt;&gt;"WEB",1,_xlfn.IFS('APH Kategorichef'!J168=Tabeller!$AH$4,'APH Kategorichef'!P168,'APH Kategorichef'!J168=Tabeller!$AH$5,106628))</f>
        <v>1</v>
      </c>
      <c r="N168" s="434" t="str" cm="1">
        <f t="array" ref="N168">TRIM(IFERROR(IF('APH Kategorichef'!L168=200,'2. Artikeldata Utökad'!J168,(_xlfn.IFS('APH Kategorichef'!J168=Tabeller!$AH$4,'4. Inköpsdata'!D168,AND('APH Kategorichef'!J168=Tabeller!$AH$5,'APH Kategorichef'!L168&lt;&gt;200),'APH Kategorichef'!D168,'APH Kategorichef'!L168=200,'2. Artikeldata Utökad'!J168))),""))</f>
        <v/>
      </c>
      <c r="O168" s="270" t="str">
        <f>'APH Kategorichef'!E168</f>
        <v/>
      </c>
      <c r="P168" s="269" t="str">
        <f>TRIM('APH Kategorichef'!Q168)</f>
        <v/>
      </c>
      <c r="Q168" s="223"/>
      <c r="R168" s="271" t="str" cm="1">
        <f t="array" ref="R168">IFERROR(_xlfn.IFS('4. Inköpsdata'!M168=25%,41,'4. Inköpsdata'!M168=12%,42,'4. Inköpsdata'!M168=6%,43,'4. Inköpsdata'!M168="Momsfritt",38),"")</f>
        <v/>
      </c>
      <c r="S168" s="227" t="str">
        <f>'APH Kategorichef'!R168</f>
        <v xml:space="preserve">  Välj…</v>
      </c>
      <c r="T168" s="380" t="str">
        <f>'APH Kategorichef'!E168</f>
        <v/>
      </c>
      <c r="U168" s="227"/>
      <c r="V168" s="223"/>
      <c r="W168" s="223"/>
      <c r="X168" s="223"/>
      <c r="Y168" s="223"/>
      <c r="Z168" s="227" t="str">
        <f>TRIM(IF('2. Artikeldata Utökad'!G168="","",_xlfn.CONCAT('2. Artikeldata Utökad'!G168," ","dagar")))</f>
        <v/>
      </c>
      <c r="AA168" s="227" t="str">
        <f>TRIM(IF('2. Artikeldata Utökad'!H168="","",_xlfn.CONCAT('2. Artikeldata Utökad'!H168," ","dagar")))</f>
        <v/>
      </c>
      <c r="AB168" s="223"/>
      <c r="AC168" s="223"/>
      <c r="AD168" s="223"/>
      <c r="AE168" s="227">
        <v>1</v>
      </c>
      <c r="AF168" s="223"/>
      <c r="AG168" s="269" t="str">
        <f>TRIM('APH Kategorichef'!S168)</f>
        <v/>
      </c>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72" t="s">
        <v>189</v>
      </c>
      <c r="BD168" s="272" t="str">
        <f>IF('1. Artikeldata Grund'!F168="Välj…","",LEFT('1. Artikeldata Grund'!F168,1))</f>
        <v xml:space="preserve"> </v>
      </c>
      <c r="BE168" s="223"/>
      <c r="BF168" s="223"/>
      <c r="BG168" s="223"/>
      <c r="BH168" s="223"/>
      <c r="BI168" s="223"/>
      <c r="BJ168" s="223"/>
      <c r="BK168" s="223"/>
      <c r="BL168" s="269" t="str">
        <f>TRIM(IF('APH Kategorichef'!R168="WEB","",'2. Artikeldata Utökad'!Q168))</f>
        <v/>
      </c>
      <c r="BM168" s="269" t="str">
        <f>TRIM(IF('APH Kategorichef'!R168="WEB","",'2. Artikeldata Utökad'!R168))</f>
        <v/>
      </c>
      <c r="BN168" s="269" t="str">
        <f>TRIM(IF('APH Kategorichef'!R168="WEB","",'2. Artikeldata Utökad'!S168))</f>
        <v/>
      </c>
      <c r="BO168" s="269" t="str">
        <f>IF('2. Artikeldata Utökad'!F168="","",'2. Artikeldata Utökad'!F168)</f>
        <v xml:space="preserve">  Välj…</v>
      </c>
      <c r="BP168" s="269" t="str">
        <f>TRIM(IF('2. Artikeldata Utökad'!E168="","",'2. Artikeldata Utökad'!E168))</f>
        <v/>
      </c>
      <c r="BQ168" s="269" t="str">
        <f>TRIM(IF('APH Kategorichef'!R168="WEB","",'2. Artikeldata Utökad'!T168))</f>
        <v/>
      </c>
      <c r="BR168" s="227">
        <v>1</v>
      </c>
      <c r="BS168" s="269" t="str">
        <f>TRIM(IF('APH Kategorichef'!R168="WEB","",'2. Artikeldata Utökad'!U168))</f>
        <v/>
      </c>
      <c r="BT168" s="223"/>
      <c r="BU168" s="223"/>
      <c r="BV168" s="269" t="str">
        <f>TRIM(IF('APH Kategorichef'!L168&lt;&gt;200,'APH Kategorichef'!D168,'2. Artikeldata Utökad'!J168))</f>
        <v/>
      </c>
      <c r="BW168" s="269" t="str">
        <f>TRIM('2. Artikeldata Utökad'!D168)</f>
        <v/>
      </c>
      <c r="BX168" s="415" t="str">
        <f>LEFT('2. Artikeldata Utökad'!I168,1)</f>
        <v xml:space="preserve"> </v>
      </c>
      <c r="BY168" s="415" t="str">
        <f>TRIM(LEFT('2. Artikeldata Utökad'!K168,2))</f>
        <v/>
      </c>
      <c r="BZ168" s="227" t="s">
        <v>189</v>
      </c>
      <c r="CA168" s="223"/>
      <c r="CB168" s="223"/>
      <c r="CC168" s="223"/>
      <c r="CD168" s="223"/>
      <c r="CE168" s="223"/>
    </row>
    <row r="169" spans="1:83" x14ac:dyDescent="0.25">
      <c r="A169" s="228">
        <v>165</v>
      </c>
      <c r="B169" s="228" t="str">
        <f>'APH Kategorichef'!H169</f>
        <v>Välj…</v>
      </c>
      <c r="C169" s="228" t="str">
        <f>'APH Kategorichef'!J169</f>
        <v>Välj…</v>
      </c>
      <c r="D169" s="227">
        <v>1</v>
      </c>
      <c r="E169" s="269" t="str">
        <f>TRIM('APH Kategorichef'!D169)</f>
        <v/>
      </c>
      <c r="F169" s="226" t="str">
        <f>TRIM('1. Artikeldata Grund'!E169)</f>
        <v/>
      </c>
      <c r="G169" s="276" t="s">
        <v>182</v>
      </c>
      <c r="H169" s="223"/>
      <c r="I169" s="223"/>
      <c r="J169" s="223"/>
      <c r="K169" s="223"/>
      <c r="L169" s="223"/>
      <c r="M169" s="2" cm="1">
        <f t="array" ref="M169">IF('APH Kategorichef'!R169&lt;&gt;"WEB",1,_xlfn.IFS('APH Kategorichef'!J169=Tabeller!$AH$4,'APH Kategorichef'!P169,'APH Kategorichef'!J169=Tabeller!$AH$5,106628))</f>
        <v>1</v>
      </c>
      <c r="N169" s="434" t="str" cm="1">
        <f t="array" ref="N169">TRIM(IFERROR(IF('APH Kategorichef'!L169=200,'2. Artikeldata Utökad'!J169,(_xlfn.IFS('APH Kategorichef'!J169=Tabeller!$AH$4,'4. Inköpsdata'!D169,AND('APH Kategorichef'!J169=Tabeller!$AH$5,'APH Kategorichef'!L169&lt;&gt;200),'APH Kategorichef'!D169,'APH Kategorichef'!L169=200,'2. Artikeldata Utökad'!J169))),""))</f>
        <v/>
      </c>
      <c r="O169" s="270" t="str">
        <f>'APH Kategorichef'!E169</f>
        <v/>
      </c>
      <c r="P169" s="269" t="str">
        <f>TRIM('APH Kategorichef'!Q169)</f>
        <v/>
      </c>
      <c r="Q169" s="223"/>
      <c r="R169" s="271" t="str" cm="1">
        <f t="array" ref="R169">IFERROR(_xlfn.IFS('4. Inköpsdata'!M169=25%,41,'4. Inköpsdata'!M169=12%,42,'4. Inköpsdata'!M169=6%,43,'4. Inköpsdata'!M169="Momsfritt",38),"")</f>
        <v/>
      </c>
      <c r="S169" s="227" t="str">
        <f>'APH Kategorichef'!R169</f>
        <v xml:space="preserve">  Välj…</v>
      </c>
      <c r="T169" s="380" t="str">
        <f>'APH Kategorichef'!E169</f>
        <v/>
      </c>
      <c r="U169" s="227"/>
      <c r="V169" s="223"/>
      <c r="W169" s="223"/>
      <c r="X169" s="223"/>
      <c r="Y169" s="223"/>
      <c r="Z169" s="227" t="str">
        <f>TRIM(IF('2. Artikeldata Utökad'!G169="","",_xlfn.CONCAT('2. Artikeldata Utökad'!G169," ","dagar")))</f>
        <v/>
      </c>
      <c r="AA169" s="227" t="str">
        <f>TRIM(IF('2. Artikeldata Utökad'!H169="","",_xlfn.CONCAT('2. Artikeldata Utökad'!H169," ","dagar")))</f>
        <v/>
      </c>
      <c r="AB169" s="223"/>
      <c r="AC169" s="223"/>
      <c r="AD169" s="223"/>
      <c r="AE169" s="227">
        <v>1</v>
      </c>
      <c r="AF169" s="223"/>
      <c r="AG169" s="269" t="str">
        <f>TRIM('APH Kategorichef'!S169)</f>
        <v/>
      </c>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72" t="s">
        <v>189</v>
      </c>
      <c r="BD169" s="272" t="str">
        <f>IF('1. Artikeldata Grund'!F169="Välj…","",LEFT('1. Artikeldata Grund'!F169,1))</f>
        <v xml:space="preserve"> </v>
      </c>
      <c r="BE169" s="223"/>
      <c r="BF169" s="223"/>
      <c r="BG169" s="223"/>
      <c r="BH169" s="223"/>
      <c r="BI169" s="223"/>
      <c r="BJ169" s="223"/>
      <c r="BK169" s="223"/>
      <c r="BL169" s="269" t="str">
        <f>TRIM(IF('APH Kategorichef'!R169="WEB","",'2. Artikeldata Utökad'!Q169))</f>
        <v/>
      </c>
      <c r="BM169" s="269" t="str">
        <f>TRIM(IF('APH Kategorichef'!R169="WEB","",'2. Artikeldata Utökad'!R169))</f>
        <v/>
      </c>
      <c r="BN169" s="269" t="str">
        <f>TRIM(IF('APH Kategorichef'!R169="WEB","",'2. Artikeldata Utökad'!S169))</f>
        <v/>
      </c>
      <c r="BO169" s="269" t="str">
        <f>IF('2. Artikeldata Utökad'!F169="","",'2. Artikeldata Utökad'!F169)</f>
        <v xml:space="preserve">  Välj…</v>
      </c>
      <c r="BP169" s="269" t="str">
        <f>TRIM(IF('2. Artikeldata Utökad'!E169="","",'2. Artikeldata Utökad'!E169))</f>
        <v/>
      </c>
      <c r="BQ169" s="269" t="str">
        <f>TRIM(IF('APH Kategorichef'!R169="WEB","",'2. Artikeldata Utökad'!T169))</f>
        <v/>
      </c>
      <c r="BR169" s="227">
        <v>1</v>
      </c>
      <c r="BS169" s="269" t="str">
        <f>TRIM(IF('APH Kategorichef'!R169="WEB","",'2. Artikeldata Utökad'!U169))</f>
        <v/>
      </c>
      <c r="BT169" s="223"/>
      <c r="BU169" s="223"/>
      <c r="BV169" s="269" t="str">
        <f>TRIM(IF('APH Kategorichef'!L169&lt;&gt;200,'APH Kategorichef'!D169,'2. Artikeldata Utökad'!J169))</f>
        <v/>
      </c>
      <c r="BW169" s="269" t="str">
        <f>TRIM('2. Artikeldata Utökad'!D169)</f>
        <v/>
      </c>
      <c r="BX169" s="415" t="str">
        <f>LEFT('2. Artikeldata Utökad'!I169,1)</f>
        <v xml:space="preserve"> </v>
      </c>
      <c r="BY169" s="415" t="str">
        <f>TRIM(LEFT('2. Artikeldata Utökad'!K169,2))</f>
        <v/>
      </c>
      <c r="BZ169" s="227" t="s">
        <v>189</v>
      </c>
      <c r="CA169" s="223"/>
      <c r="CB169" s="223"/>
      <c r="CC169" s="223"/>
      <c r="CD169" s="223"/>
      <c r="CE169" s="223"/>
    </row>
    <row r="170" spans="1:83" x14ac:dyDescent="0.25">
      <c r="A170" s="225">
        <v>166</v>
      </c>
      <c r="B170" s="228" t="str">
        <f>'APH Kategorichef'!H170</f>
        <v>Välj…</v>
      </c>
      <c r="C170" s="228" t="str">
        <f>'APH Kategorichef'!J170</f>
        <v>Välj…</v>
      </c>
      <c r="D170" s="227">
        <v>1</v>
      </c>
      <c r="E170" s="269" t="str">
        <f>TRIM('APH Kategorichef'!D170)</f>
        <v/>
      </c>
      <c r="F170" s="226" t="str">
        <f>TRIM('1. Artikeldata Grund'!E170)</f>
        <v/>
      </c>
      <c r="G170" s="276" t="s">
        <v>182</v>
      </c>
      <c r="H170" s="223"/>
      <c r="I170" s="223"/>
      <c r="J170" s="223"/>
      <c r="K170" s="223"/>
      <c r="L170" s="223"/>
      <c r="M170" s="2" cm="1">
        <f t="array" ref="M170">IF('APH Kategorichef'!R170&lt;&gt;"WEB",1,_xlfn.IFS('APH Kategorichef'!J170=Tabeller!$AH$4,'APH Kategorichef'!P170,'APH Kategorichef'!J170=Tabeller!$AH$5,106628))</f>
        <v>1</v>
      </c>
      <c r="N170" s="434" t="str" cm="1">
        <f t="array" ref="N170">TRIM(IFERROR(IF('APH Kategorichef'!L170=200,'2. Artikeldata Utökad'!J170,(_xlfn.IFS('APH Kategorichef'!J170=Tabeller!$AH$4,'4. Inköpsdata'!D170,AND('APH Kategorichef'!J170=Tabeller!$AH$5,'APH Kategorichef'!L170&lt;&gt;200),'APH Kategorichef'!D170,'APH Kategorichef'!L170=200,'2. Artikeldata Utökad'!J170))),""))</f>
        <v/>
      </c>
      <c r="O170" s="270" t="str">
        <f>'APH Kategorichef'!E170</f>
        <v/>
      </c>
      <c r="P170" s="269" t="str">
        <f>TRIM('APH Kategorichef'!Q170)</f>
        <v/>
      </c>
      <c r="Q170" s="223"/>
      <c r="R170" s="271" t="str" cm="1">
        <f t="array" ref="R170">IFERROR(_xlfn.IFS('4. Inköpsdata'!M170=25%,41,'4. Inköpsdata'!M170=12%,42,'4. Inköpsdata'!M170=6%,43,'4. Inköpsdata'!M170="Momsfritt",38),"")</f>
        <v/>
      </c>
      <c r="S170" s="227" t="str">
        <f>'APH Kategorichef'!R170</f>
        <v xml:space="preserve">  Välj…</v>
      </c>
      <c r="T170" s="380" t="str">
        <f>'APH Kategorichef'!E170</f>
        <v/>
      </c>
      <c r="U170" s="227"/>
      <c r="V170" s="223"/>
      <c r="W170" s="223"/>
      <c r="X170" s="223"/>
      <c r="Y170" s="223"/>
      <c r="Z170" s="227" t="str">
        <f>TRIM(IF('2. Artikeldata Utökad'!G170="","",_xlfn.CONCAT('2. Artikeldata Utökad'!G170," ","dagar")))</f>
        <v/>
      </c>
      <c r="AA170" s="227" t="str">
        <f>TRIM(IF('2. Artikeldata Utökad'!H170="","",_xlfn.CONCAT('2. Artikeldata Utökad'!H170," ","dagar")))</f>
        <v/>
      </c>
      <c r="AB170" s="223"/>
      <c r="AC170" s="223"/>
      <c r="AD170" s="223"/>
      <c r="AE170" s="227">
        <v>1</v>
      </c>
      <c r="AF170" s="223"/>
      <c r="AG170" s="269" t="str">
        <f>TRIM('APH Kategorichef'!S170)</f>
        <v/>
      </c>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72" t="s">
        <v>189</v>
      </c>
      <c r="BD170" s="272" t="str">
        <f>IF('1. Artikeldata Grund'!F170="Välj…","",LEFT('1. Artikeldata Grund'!F170,1))</f>
        <v xml:space="preserve"> </v>
      </c>
      <c r="BE170" s="223"/>
      <c r="BF170" s="223"/>
      <c r="BG170" s="223"/>
      <c r="BH170" s="223"/>
      <c r="BI170" s="223"/>
      <c r="BJ170" s="223"/>
      <c r="BK170" s="223"/>
      <c r="BL170" s="269" t="str">
        <f>TRIM(IF('APH Kategorichef'!R170="WEB","",'2. Artikeldata Utökad'!Q170))</f>
        <v/>
      </c>
      <c r="BM170" s="269" t="str">
        <f>TRIM(IF('APH Kategorichef'!R170="WEB","",'2. Artikeldata Utökad'!R170))</f>
        <v/>
      </c>
      <c r="BN170" s="269" t="str">
        <f>TRIM(IF('APH Kategorichef'!R170="WEB","",'2. Artikeldata Utökad'!S170))</f>
        <v/>
      </c>
      <c r="BO170" s="269" t="str">
        <f>IF('2. Artikeldata Utökad'!F170="","",'2. Artikeldata Utökad'!F170)</f>
        <v xml:space="preserve">  Välj…</v>
      </c>
      <c r="BP170" s="269" t="str">
        <f>TRIM(IF('2. Artikeldata Utökad'!E170="","",'2. Artikeldata Utökad'!E170))</f>
        <v/>
      </c>
      <c r="BQ170" s="269" t="str">
        <f>TRIM(IF('APH Kategorichef'!R170="WEB","",'2. Artikeldata Utökad'!T170))</f>
        <v/>
      </c>
      <c r="BR170" s="227">
        <v>1</v>
      </c>
      <c r="BS170" s="269" t="str">
        <f>TRIM(IF('APH Kategorichef'!R170="WEB","",'2. Artikeldata Utökad'!U170))</f>
        <v/>
      </c>
      <c r="BT170" s="223"/>
      <c r="BU170" s="223"/>
      <c r="BV170" s="269" t="str">
        <f>TRIM(IF('APH Kategorichef'!L170&lt;&gt;200,'APH Kategorichef'!D170,'2. Artikeldata Utökad'!J170))</f>
        <v/>
      </c>
      <c r="BW170" s="269" t="str">
        <f>TRIM('2. Artikeldata Utökad'!D170)</f>
        <v/>
      </c>
      <c r="BX170" s="415" t="str">
        <f>LEFT('2. Artikeldata Utökad'!I170,1)</f>
        <v xml:space="preserve"> </v>
      </c>
      <c r="BY170" s="415" t="str">
        <f>TRIM(LEFT('2. Artikeldata Utökad'!K170,2))</f>
        <v/>
      </c>
      <c r="BZ170" s="227" t="s">
        <v>189</v>
      </c>
      <c r="CA170" s="223"/>
      <c r="CB170" s="223"/>
      <c r="CC170" s="223"/>
      <c r="CD170" s="223"/>
      <c r="CE170" s="223"/>
    </row>
    <row r="171" spans="1:83" x14ac:dyDescent="0.25">
      <c r="A171" s="228">
        <v>167</v>
      </c>
      <c r="B171" s="228" t="str">
        <f>'APH Kategorichef'!H171</f>
        <v>Välj…</v>
      </c>
      <c r="C171" s="228" t="str">
        <f>'APH Kategorichef'!J171</f>
        <v>Välj…</v>
      </c>
      <c r="D171" s="227">
        <v>1</v>
      </c>
      <c r="E171" s="269" t="str">
        <f>TRIM('APH Kategorichef'!D171)</f>
        <v/>
      </c>
      <c r="F171" s="226" t="str">
        <f>TRIM('1. Artikeldata Grund'!E171)</f>
        <v/>
      </c>
      <c r="G171" s="276" t="s">
        <v>182</v>
      </c>
      <c r="H171" s="223"/>
      <c r="I171" s="223"/>
      <c r="J171" s="223"/>
      <c r="K171" s="223"/>
      <c r="L171" s="223"/>
      <c r="M171" s="2" cm="1">
        <f t="array" ref="M171">IF('APH Kategorichef'!R171&lt;&gt;"WEB",1,_xlfn.IFS('APH Kategorichef'!J171=Tabeller!$AH$4,'APH Kategorichef'!P171,'APH Kategorichef'!J171=Tabeller!$AH$5,106628))</f>
        <v>1</v>
      </c>
      <c r="N171" s="434" t="str" cm="1">
        <f t="array" ref="N171">TRIM(IFERROR(IF('APH Kategorichef'!L171=200,'2. Artikeldata Utökad'!J171,(_xlfn.IFS('APH Kategorichef'!J171=Tabeller!$AH$4,'4. Inköpsdata'!D171,AND('APH Kategorichef'!J171=Tabeller!$AH$5,'APH Kategorichef'!L171&lt;&gt;200),'APH Kategorichef'!D171,'APH Kategorichef'!L171=200,'2. Artikeldata Utökad'!J171))),""))</f>
        <v/>
      </c>
      <c r="O171" s="270" t="str">
        <f>'APH Kategorichef'!E171</f>
        <v/>
      </c>
      <c r="P171" s="269" t="str">
        <f>TRIM('APH Kategorichef'!Q171)</f>
        <v/>
      </c>
      <c r="Q171" s="223"/>
      <c r="R171" s="271" t="str" cm="1">
        <f t="array" ref="R171">IFERROR(_xlfn.IFS('4. Inköpsdata'!M171=25%,41,'4. Inköpsdata'!M171=12%,42,'4. Inköpsdata'!M171=6%,43,'4. Inköpsdata'!M171="Momsfritt",38),"")</f>
        <v/>
      </c>
      <c r="S171" s="227" t="str">
        <f>'APH Kategorichef'!R171</f>
        <v xml:space="preserve">  Välj…</v>
      </c>
      <c r="T171" s="380" t="str">
        <f>'APH Kategorichef'!E171</f>
        <v/>
      </c>
      <c r="U171" s="227"/>
      <c r="V171" s="223"/>
      <c r="W171" s="223"/>
      <c r="X171" s="223"/>
      <c r="Y171" s="223"/>
      <c r="Z171" s="227" t="str">
        <f>TRIM(IF('2. Artikeldata Utökad'!G171="","",_xlfn.CONCAT('2. Artikeldata Utökad'!G171," ","dagar")))</f>
        <v/>
      </c>
      <c r="AA171" s="227" t="str">
        <f>TRIM(IF('2. Artikeldata Utökad'!H171="","",_xlfn.CONCAT('2. Artikeldata Utökad'!H171," ","dagar")))</f>
        <v/>
      </c>
      <c r="AB171" s="223"/>
      <c r="AC171" s="223"/>
      <c r="AD171" s="223"/>
      <c r="AE171" s="227">
        <v>1</v>
      </c>
      <c r="AF171" s="223"/>
      <c r="AG171" s="269" t="str">
        <f>TRIM('APH Kategorichef'!S171)</f>
        <v/>
      </c>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72" t="s">
        <v>189</v>
      </c>
      <c r="BD171" s="272" t="str">
        <f>IF('1. Artikeldata Grund'!F171="Välj…","",LEFT('1. Artikeldata Grund'!F171,1))</f>
        <v xml:space="preserve"> </v>
      </c>
      <c r="BE171" s="223"/>
      <c r="BF171" s="223"/>
      <c r="BG171" s="223"/>
      <c r="BH171" s="223"/>
      <c r="BI171" s="223"/>
      <c r="BJ171" s="223"/>
      <c r="BK171" s="223"/>
      <c r="BL171" s="269" t="str">
        <f>TRIM(IF('APH Kategorichef'!R171="WEB","",'2. Artikeldata Utökad'!Q171))</f>
        <v/>
      </c>
      <c r="BM171" s="269" t="str">
        <f>TRIM(IF('APH Kategorichef'!R171="WEB","",'2. Artikeldata Utökad'!R171))</f>
        <v/>
      </c>
      <c r="BN171" s="269" t="str">
        <f>TRIM(IF('APH Kategorichef'!R171="WEB","",'2. Artikeldata Utökad'!S171))</f>
        <v/>
      </c>
      <c r="BO171" s="269" t="str">
        <f>IF('2. Artikeldata Utökad'!F171="","",'2. Artikeldata Utökad'!F171)</f>
        <v xml:space="preserve">  Välj…</v>
      </c>
      <c r="BP171" s="269" t="str">
        <f>TRIM(IF('2. Artikeldata Utökad'!E171="","",'2. Artikeldata Utökad'!E171))</f>
        <v/>
      </c>
      <c r="BQ171" s="269" t="str">
        <f>TRIM(IF('APH Kategorichef'!R171="WEB","",'2. Artikeldata Utökad'!T171))</f>
        <v/>
      </c>
      <c r="BR171" s="227">
        <v>1</v>
      </c>
      <c r="BS171" s="269" t="str">
        <f>TRIM(IF('APH Kategorichef'!R171="WEB","",'2. Artikeldata Utökad'!U171))</f>
        <v/>
      </c>
      <c r="BT171" s="223"/>
      <c r="BU171" s="223"/>
      <c r="BV171" s="269" t="str">
        <f>TRIM(IF('APH Kategorichef'!L171&lt;&gt;200,'APH Kategorichef'!D171,'2. Artikeldata Utökad'!J171))</f>
        <v/>
      </c>
      <c r="BW171" s="269" t="str">
        <f>TRIM('2. Artikeldata Utökad'!D171)</f>
        <v/>
      </c>
      <c r="BX171" s="415" t="str">
        <f>LEFT('2. Artikeldata Utökad'!I171,1)</f>
        <v xml:space="preserve"> </v>
      </c>
      <c r="BY171" s="415" t="str">
        <f>TRIM(LEFT('2. Artikeldata Utökad'!K171,2))</f>
        <v/>
      </c>
      <c r="BZ171" s="227" t="s">
        <v>189</v>
      </c>
      <c r="CA171" s="223"/>
      <c r="CB171" s="223"/>
      <c r="CC171" s="223"/>
      <c r="CD171" s="223"/>
      <c r="CE171" s="223"/>
    </row>
    <row r="172" spans="1:83" x14ac:dyDescent="0.25">
      <c r="A172" s="228">
        <v>168</v>
      </c>
      <c r="B172" s="228" t="str">
        <f>'APH Kategorichef'!H172</f>
        <v>Välj…</v>
      </c>
      <c r="C172" s="228" t="str">
        <f>'APH Kategorichef'!J172</f>
        <v>Välj…</v>
      </c>
      <c r="D172" s="227">
        <v>1</v>
      </c>
      <c r="E172" s="269" t="str">
        <f>TRIM('APH Kategorichef'!D172)</f>
        <v/>
      </c>
      <c r="F172" s="226" t="str">
        <f>TRIM('1. Artikeldata Grund'!E172)</f>
        <v/>
      </c>
      <c r="G172" s="276" t="s">
        <v>182</v>
      </c>
      <c r="H172" s="223"/>
      <c r="I172" s="223"/>
      <c r="J172" s="223"/>
      <c r="K172" s="223"/>
      <c r="L172" s="223"/>
      <c r="M172" s="2" cm="1">
        <f t="array" ref="M172">IF('APH Kategorichef'!R172&lt;&gt;"WEB",1,_xlfn.IFS('APH Kategorichef'!J172=Tabeller!$AH$4,'APH Kategorichef'!P172,'APH Kategorichef'!J172=Tabeller!$AH$5,106628))</f>
        <v>1</v>
      </c>
      <c r="N172" s="434" t="str" cm="1">
        <f t="array" ref="N172">TRIM(IFERROR(IF('APH Kategorichef'!L172=200,'2. Artikeldata Utökad'!J172,(_xlfn.IFS('APH Kategorichef'!J172=Tabeller!$AH$4,'4. Inköpsdata'!D172,AND('APH Kategorichef'!J172=Tabeller!$AH$5,'APH Kategorichef'!L172&lt;&gt;200),'APH Kategorichef'!D172,'APH Kategorichef'!L172=200,'2. Artikeldata Utökad'!J172))),""))</f>
        <v/>
      </c>
      <c r="O172" s="270" t="str">
        <f>'APH Kategorichef'!E172</f>
        <v/>
      </c>
      <c r="P172" s="269" t="str">
        <f>TRIM('APH Kategorichef'!Q172)</f>
        <v/>
      </c>
      <c r="Q172" s="223"/>
      <c r="R172" s="271" t="str" cm="1">
        <f t="array" ref="R172">IFERROR(_xlfn.IFS('4. Inköpsdata'!M172=25%,41,'4. Inköpsdata'!M172=12%,42,'4. Inköpsdata'!M172=6%,43,'4. Inköpsdata'!M172="Momsfritt",38),"")</f>
        <v/>
      </c>
      <c r="S172" s="227" t="str">
        <f>'APH Kategorichef'!R172</f>
        <v xml:space="preserve">  Välj…</v>
      </c>
      <c r="T172" s="380" t="str">
        <f>'APH Kategorichef'!E172</f>
        <v/>
      </c>
      <c r="U172" s="227"/>
      <c r="V172" s="223"/>
      <c r="W172" s="223"/>
      <c r="X172" s="223"/>
      <c r="Y172" s="223"/>
      <c r="Z172" s="227" t="str">
        <f>TRIM(IF('2. Artikeldata Utökad'!G172="","",_xlfn.CONCAT('2. Artikeldata Utökad'!G172," ","dagar")))</f>
        <v/>
      </c>
      <c r="AA172" s="227" t="str">
        <f>TRIM(IF('2. Artikeldata Utökad'!H172="","",_xlfn.CONCAT('2. Artikeldata Utökad'!H172," ","dagar")))</f>
        <v/>
      </c>
      <c r="AB172" s="223"/>
      <c r="AC172" s="223"/>
      <c r="AD172" s="223"/>
      <c r="AE172" s="227">
        <v>1</v>
      </c>
      <c r="AF172" s="223"/>
      <c r="AG172" s="269" t="str">
        <f>TRIM('APH Kategorichef'!S172)</f>
        <v/>
      </c>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72" t="s">
        <v>189</v>
      </c>
      <c r="BD172" s="272" t="str">
        <f>IF('1. Artikeldata Grund'!F172="Välj…","",LEFT('1. Artikeldata Grund'!F172,1))</f>
        <v xml:space="preserve"> </v>
      </c>
      <c r="BE172" s="223"/>
      <c r="BF172" s="223"/>
      <c r="BG172" s="223"/>
      <c r="BH172" s="223"/>
      <c r="BI172" s="223"/>
      <c r="BJ172" s="223"/>
      <c r="BK172" s="223"/>
      <c r="BL172" s="269" t="str">
        <f>TRIM(IF('APH Kategorichef'!R172="WEB","",'2. Artikeldata Utökad'!Q172))</f>
        <v/>
      </c>
      <c r="BM172" s="269" t="str">
        <f>TRIM(IF('APH Kategorichef'!R172="WEB","",'2. Artikeldata Utökad'!R172))</f>
        <v/>
      </c>
      <c r="BN172" s="269" t="str">
        <f>TRIM(IF('APH Kategorichef'!R172="WEB","",'2. Artikeldata Utökad'!S172))</f>
        <v/>
      </c>
      <c r="BO172" s="269" t="str">
        <f>IF('2. Artikeldata Utökad'!F172="","",'2. Artikeldata Utökad'!F172)</f>
        <v xml:space="preserve">  Välj…</v>
      </c>
      <c r="BP172" s="269" t="str">
        <f>TRIM(IF('2. Artikeldata Utökad'!E172="","",'2. Artikeldata Utökad'!E172))</f>
        <v/>
      </c>
      <c r="BQ172" s="269" t="str">
        <f>TRIM(IF('APH Kategorichef'!R172="WEB","",'2. Artikeldata Utökad'!T172))</f>
        <v/>
      </c>
      <c r="BR172" s="227">
        <v>1</v>
      </c>
      <c r="BS172" s="269" t="str">
        <f>TRIM(IF('APH Kategorichef'!R172="WEB","",'2. Artikeldata Utökad'!U172))</f>
        <v/>
      </c>
      <c r="BT172" s="223"/>
      <c r="BU172" s="223"/>
      <c r="BV172" s="269" t="str">
        <f>TRIM(IF('APH Kategorichef'!L172&lt;&gt;200,'APH Kategorichef'!D172,'2. Artikeldata Utökad'!J172))</f>
        <v/>
      </c>
      <c r="BW172" s="269" t="str">
        <f>TRIM('2. Artikeldata Utökad'!D172)</f>
        <v/>
      </c>
      <c r="BX172" s="415" t="str">
        <f>LEFT('2. Artikeldata Utökad'!I172,1)</f>
        <v xml:space="preserve"> </v>
      </c>
      <c r="BY172" s="415" t="str">
        <f>TRIM(LEFT('2. Artikeldata Utökad'!K172,2))</f>
        <v/>
      </c>
      <c r="BZ172" s="227" t="s">
        <v>189</v>
      </c>
      <c r="CA172" s="223"/>
      <c r="CB172" s="223"/>
      <c r="CC172" s="223"/>
      <c r="CD172" s="223"/>
      <c r="CE172" s="223"/>
    </row>
    <row r="173" spans="1:83" x14ac:dyDescent="0.25">
      <c r="A173" s="228">
        <v>169</v>
      </c>
      <c r="B173" s="228" t="str">
        <f>'APH Kategorichef'!H173</f>
        <v>Välj…</v>
      </c>
      <c r="C173" s="228" t="str">
        <f>'APH Kategorichef'!J173</f>
        <v>Välj…</v>
      </c>
      <c r="D173" s="227">
        <v>1</v>
      </c>
      <c r="E173" s="269" t="str">
        <f>TRIM('APH Kategorichef'!D173)</f>
        <v/>
      </c>
      <c r="F173" s="226" t="str">
        <f>TRIM('1. Artikeldata Grund'!E173)</f>
        <v/>
      </c>
      <c r="G173" s="276" t="s">
        <v>182</v>
      </c>
      <c r="H173" s="223"/>
      <c r="I173" s="223"/>
      <c r="J173" s="223"/>
      <c r="K173" s="223"/>
      <c r="L173" s="223"/>
      <c r="M173" s="2" cm="1">
        <f t="array" ref="M173">IF('APH Kategorichef'!R173&lt;&gt;"WEB",1,_xlfn.IFS('APH Kategorichef'!J173=Tabeller!$AH$4,'APH Kategorichef'!P173,'APH Kategorichef'!J173=Tabeller!$AH$5,106628))</f>
        <v>1</v>
      </c>
      <c r="N173" s="434" t="str" cm="1">
        <f t="array" ref="N173">TRIM(IFERROR(IF('APH Kategorichef'!L173=200,'2. Artikeldata Utökad'!J173,(_xlfn.IFS('APH Kategorichef'!J173=Tabeller!$AH$4,'4. Inköpsdata'!D173,AND('APH Kategorichef'!J173=Tabeller!$AH$5,'APH Kategorichef'!L173&lt;&gt;200),'APH Kategorichef'!D173,'APH Kategorichef'!L173=200,'2. Artikeldata Utökad'!J173))),""))</f>
        <v/>
      </c>
      <c r="O173" s="270" t="str">
        <f>'APH Kategorichef'!E173</f>
        <v/>
      </c>
      <c r="P173" s="269" t="str">
        <f>TRIM('APH Kategorichef'!Q173)</f>
        <v/>
      </c>
      <c r="Q173" s="223"/>
      <c r="R173" s="271" t="str" cm="1">
        <f t="array" ref="R173">IFERROR(_xlfn.IFS('4. Inköpsdata'!M173=25%,41,'4. Inköpsdata'!M173=12%,42,'4. Inköpsdata'!M173=6%,43,'4. Inköpsdata'!M173="Momsfritt",38),"")</f>
        <v/>
      </c>
      <c r="S173" s="227" t="str">
        <f>'APH Kategorichef'!R173</f>
        <v xml:space="preserve">  Välj…</v>
      </c>
      <c r="T173" s="380" t="str">
        <f>'APH Kategorichef'!E173</f>
        <v/>
      </c>
      <c r="U173" s="227"/>
      <c r="V173" s="223"/>
      <c r="W173" s="223"/>
      <c r="X173" s="223"/>
      <c r="Y173" s="223"/>
      <c r="Z173" s="227" t="str">
        <f>TRIM(IF('2. Artikeldata Utökad'!G173="","",_xlfn.CONCAT('2. Artikeldata Utökad'!G173," ","dagar")))</f>
        <v/>
      </c>
      <c r="AA173" s="227" t="str">
        <f>TRIM(IF('2. Artikeldata Utökad'!H173="","",_xlfn.CONCAT('2. Artikeldata Utökad'!H173," ","dagar")))</f>
        <v/>
      </c>
      <c r="AB173" s="223"/>
      <c r="AC173" s="223"/>
      <c r="AD173" s="223"/>
      <c r="AE173" s="227">
        <v>1</v>
      </c>
      <c r="AF173" s="223"/>
      <c r="AG173" s="269" t="str">
        <f>TRIM('APH Kategorichef'!S173)</f>
        <v/>
      </c>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72" t="s">
        <v>189</v>
      </c>
      <c r="BD173" s="272" t="str">
        <f>IF('1. Artikeldata Grund'!F173="Välj…","",LEFT('1. Artikeldata Grund'!F173,1))</f>
        <v xml:space="preserve"> </v>
      </c>
      <c r="BE173" s="223"/>
      <c r="BF173" s="223"/>
      <c r="BG173" s="223"/>
      <c r="BH173" s="223"/>
      <c r="BI173" s="223"/>
      <c r="BJ173" s="223"/>
      <c r="BK173" s="223"/>
      <c r="BL173" s="269" t="str">
        <f>TRIM(IF('APH Kategorichef'!R173="WEB","",'2. Artikeldata Utökad'!Q173))</f>
        <v/>
      </c>
      <c r="BM173" s="269" t="str">
        <f>TRIM(IF('APH Kategorichef'!R173="WEB","",'2. Artikeldata Utökad'!R173))</f>
        <v/>
      </c>
      <c r="BN173" s="269" t="str">
        <f>TRIM(IF('APH Kategorichef'!R173="WEB","",'2. Artikeldata Utökad'!S173))</f>
        <v/>
      </c>
      <c r="BO173" s="269" t="str">
        <f>IF('2. Artikeldata Utökad'!F173="","",'2. Artikeldata Utökad'!F173)</f>
        <v xml:space="preserve">  Välj…</v>
      </c>
      <c r="BP173" s="269" t="str">
        <f>TRIM(IF('2. Artikeldata Utökad'!E173="","",'2. Artikeldata Utökad'!E173))</f>
        <v/>
      </c>
      <c r="BQ173" s="269" t="str">
        <f>TRIM(IF('APH Kategorichef'!R173="WEB","",'2. Artikeldata Utökad'!T173))</f>
        <v/>
      </c>
      <c r="BR173" s="227">
        <v>1</v>
      </c>
      <c r="BS173" s="269" t="str">
        <f>TRIM(IF('APH Kategorichef'!R173="WEB","",'2. Artikeldata Utökad'!U173))</f>
        <v/>
      </c>
      <c r="BT173" s="223"/>
      <c r="BU173" s="223"/>
      <c r="BV173" s="269" t="str">
        <f>TRIM(IF('APH Kategorichef'!L173&lt;&gt;200,'APH Kategorichef'!D173,'2. Artikeldata Utökad'!J173))</f>
        <v/>
      </c>
      <c r="BW173" s="269" t="str">
        <f>TRIM('2. Artikeldata Utökad'!D173)</f>
        <v/>
      </c>
      <c r="BX173" s="415" t="str">
        <f>LEFT('2. Artikeldata Utökad'!I173,1)</f>
        <v xml:space="preserve"> </v>
      </c>
      <c r="BY173" s="415" t="str">
        <f>TRIM(LEFT('2. Artikeldata Utökad'!K173,2))</f>
        <v/>
      </c>
      <c r="BZ173" s="227" t="s">
        <v>189</v>
      </c>
      <c r="CA173" s="223"/>
      <c r="CB173" s="223"/>
      <c r="CC173" s="223"/>
      <c r="CD173" s="223"/>
      <c r="CE173" s="223"/>
    </row>
    <row r="174" spans="1:83" x14ac:dyDescent="0.25">
      <c r="A174" s="228">
        <v>170</v>
      </c>
      <c r="B174" s="228" t="str">
        <f>'APH Kategorichef'!H174</f>
        <v>Välj…</v>
      </c>
      <c r="C174" s="228" t="str">
        <f>'APH Kategorichef'!J174</f>
        <v>Välj…</v>
      </c>
      <c r="D174" s="227">
        <v>1</v>
      </c>
      <c r="E174" s="269" t="str">
        <f>TRIM('APH Kategorichef'!D174)</f>
        <v/>
      </c>
      <c r="F174" s="226" t="str">
        <f>TRIM('1. Artikeldata Grund'!E174)</f>
        <v/>
      </c>
      <c r="G174" s="276" t="s">
        <v>182</v>
      </c>
      <c r="H174" s="223"/>
      <c r="I174" s="223"/>
      <c r="J174" s="223"/>
      <c r="K174" s="223"/>
      <c r="L174" s="223"/>
      <c r="M174" s="2" cm="1">
        <f t="array" ref="M174">IF('APH Kategorichef'!R174&lt;&gt;"WEB",1,_xlfn.IFS('APH Kategorichef'!J174=Tabeller!$AH$4,'APH Kategorichef'!P174,'APH Kategorichef'!J174=Tabeller!$AH$5,106628))</f>
        <v>1</v>
      </c>
      <c r="N174" s="434" t="str" cm="1">
        <f t="array" ref="N174">TRIM(IFERROR(IF('APH Kategorichef'!L174=200,'2. Artikeldata Utökad'!J174,(_xlfn.IFS('APH Kategorichef'!J174=Tabeller!$AH$4,'4. Inköpsdata'!D174,AND('APH Kategorichef'!J174=Tabeller!$AH$5,'APH Kategorichef'!L174&lt;&gt;200),'APH Kategorichef'!D174,'APH Kategorichef'!L174=200,'2. Artikeldata Utökad'!J174))),""))</f>
        <v/>
      </c>
      <c r="O174" s="270" t="str">
        <f>'APH Kategorichef'!E174</f>
        <v/>
      </c>
      <c r="P174" s="269" t="str">
        <f>TRIM('APH Kategorichef'!Q174)</f>
        <v/>
      </c>
      <c r="Q174" s="223"/>
      <c r="R174" s="271" t="str" cm="1">
        <f t="array" ref="R174">IFERROR(_xlfn.IFS('4. Inköpsdata'!M174=25%,41,'4. Inköpsdata'!M174=12%,42,'4. Inköpsdata'!M174=6%,43,'4. Inköpsdata'!M174="Momsfritt",38),"")</f>
        <v/>
      </c>
      <c r="S174" s="227" t="str">
        <f>'APH Kategorichef'!R174</f>
        <v xml:space="preserve">  Välj…</v>
      </c>
      <c r="T174" s="380" t="str">
        <f>'APH Kategorichef'!E174</f>
        <v/>
      </c>
      <c r="U174" s="227"/>
      <c r="V174" s="223"/>
      <c r="W174" s="223"/>
      <c r="X174" s="223"/>
      <c r="Y174" s="223"/>
      <c r="Z174" s="227" t="str">
        <f>TRIM(IF('2. Artikeldata Utökad'!G174="","",_xlfn.CONCAT('2. Artikeldata Utökad'!G174," ","dagar")))</f>
        <v/>
      </c>
      <c r="AA174" s="227" t="str">
        <f>TRIM(IF('2. Artikeldata Utökad'!H174="","",_xlfn.CONCAT('2. Artikeldata Utökad'!H174," ","dagar")))</f>
        <v/>
      </c>
      <c r="AB174" s="223"/>
      <c r="AC174" s="223"/>
      <c r="AD174" s="223"/>
      <c r="AE174" s="227">
        <v>1</v>
      </c>
      <c r="AF174" s="223"/>
      <c r="AG174" s="269" t="str">
        <f>TRIM('APH Kategorichef'!S174)</f>
        <v/>
      </c>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72" t="s">
        <v>189</v>
      </c>
      <c r="BD174" s="272" t="str">
        <f>IF('1. Artikeldata Grund'!F174="Välj…","",LEFT('1. Artikeldata Grund'!F174,1))</f>
        <v xml:space="preserve"> </v>
      </c>
      <c r="BE174" s="223"/>
      <c r="BF174" s="223"/>
      <c r="BG174" s="223"/>
      <c r="BH174" s="223"/>
      <c r="BI174" s="223"/>
      <c r="BJ174" s="223"/>
      <c r="BK174" s="223"/>
      <c r="BL174" s="269" t="str">
        <f>TRIM(IF('APH Kategorichef'!R174="WEB","",'2. Artikeldata Utökad'!Q174))</f>
        <v/>
      </c>
      <c r="BM174" s="269" t="str">
        <f>TRIM(IF('APH Kategorichef'!R174="WEB","",'2. Artikeldata Utökad'!R174))</f>
        <v/>
      </c>
      <c r="BN174" s="269" t="str">
        <f>TRIM(IF('APH Kategorichef'!R174="WEB","",'2. Artikeldata Utökad'!S174))</f>
        <v/>
      </c>
      <c r="BO174" s="269" t="str">
        <f>IF('2. Artikeldata Utökad'!F174="","",'2. Artikeldata Utökad'!F174)</f>
        <v xml:space="preserve">  Välj…</v>
      </c>
      <c r="BP174" s="269" t="str">
        <f>TRIM(IF('2. Artikeldata Utökad'!E174="","",'2. Artikeldata Utökad'!E174))</f>
        <v/>
      </c>
      <c r="BQ174" s="269" t="str">
        <f>TRIM(IF('APH Kategorichef'!R174="WEB","",'2. Artikeldata Utökad'!T174))</f>
        <v/>
      </c>
      <c r="BR174" s="227">
        <v>1</v>
      </c>
      <c r="BS174" s="269" t="str">
        <f>TRIM(IF('APH Kategorichef'!R174="WEB","",'2. Artikeldata Utökad'!U174))</f>
        <v/>
      </c>
      <c r="BT174" s="223"/>
      <c r="BU174" s="223"/>
      <c r="BV174" s="269" t="str">
        <f>TRIM(IF('APH Kategorichef'!L174&lt;&gt;200,'APH Kategorichef'!D174,'2. Artikeldata Utökad'!J174))</f>
        <v/>
      </c>
      <c r="BW174" s="269" t="str">
        <f>TRIM('2. Artikeldata Utökad'!D174)</f>
        <v/>
      </c>
      <c r="BX174" s="415" t="str">
        <f>LEFT('2. Artikeldata Utökad'!I174,1)</f>
        <v xml:space="preserve"> </v>
      </c>
      <c r="BY174" s="415" t="str">
        <f>TRIM(LEFT('2. Artikeldata Utökad'!K174,2))</f>
        <v/>
      </c>
      <c r="BZ174" s="227" t="s">
        <v>189</v>
      </c>
      <c r="CA174" s="223"/>
      <c r="CB174" s="223"/>
      <c r="CC174" s="223"/>
      <c r="CD174" s="223"/>
      <c r="CE174" s="223"/>
    </row>
    <row r="175" spans="1:83" x14ac:dyDescent="0.25">
      <c r="A175" s="228">
        <v>171</v>
      </c>
      <c r="B175" s="228" t="str">
        <f>'APH Kategorichef'!H175</f>
        <v>Välj…</v>
      </c>
      <c r="C175" s="228" t="str">
        <f>'APH Kategorichef'!J175</f>
        <v>Välj…</v>
      </c>
      <c r="D175" s="227">
        <v>1</v>
      </c>
      <c r="E175" s="269" t="str">
        <f>TRIM('APH Kategorichef'!D175)</f>
        <v/>
      </c>
      <c r="F175" s="226" t="str">
        <f>TRIM('1. Artikeldata Grund'!E175)</f>
        <v/>
      </c>
      <c r="G175" s="276" t="s">
        <v>182</v>
      </c>
      <c r="H175" s="223"/>
      <c r="I175" s="223"/>
      <c r="J175" s="223"/>
      <c r="K175" s="223"/>
      <c r="L175" s="223"/>
      <c r="M175" s="2" cm="1">
        <f t="array" ref="M175">IF('APH Kategorichef'!R175&lt;&gt;"WEB",1,_xlfn.IFS('APH Kategorichef'!J175=Tabeller!$AH$4,'APH Kategorichef'!P175,'APH Kategorichef'!J175=Tabeller!$AH$5,106628))</f>
        <v>1</v>
      </c>
      <c r="N175" s="434" t="str" cm="1">
        <f t="array" ref="N175">TRIM(IFERROR(IF('APH Kategorichef'!L175=200,'2. Artikeldata Utökad'!J175,(_xlfn.IFS('APH Kategorichef'!J175=Tabeller!$AH$4,'4. Inköpsdata'!D175,AND('APH Kategorichef'!J175=Tabeller!$AH$5,'APH Kategorichef'!L175&lt;&gt;200),'APH Kategorichef'!D175,'APH Kategorichef'!L175=200,'2. Artikeldata Utökad'!J175))),""))</f>
        <v/>
      </c>
      <c r="O175" s="270" t="str">
        <f>'APH Kategorichef'!E175</f>
        <v/>
      </c>
      <c r="P175" s="269" t="str">
        <f>TRIM('APH Kategorichef'!Q175)</f>
        <v/>
      </c>
      <c r="Q175" s="223"/>
      <c r="R175" s="271" t="str" cm="1">
        <f t="array" ref="R175">IFERROR(_xlfn.IFS('4. Inköpsdata'!M175=25%,41,'4. Inköpsdata'!M175=12%,42,'4. Inköpsdata'!M175=6%,43,'4. Inköpsdata'!M175="Momsfritt",38),"")</f>
        <v/>
      </c>
      <c r="S175" s="227" t="str">
        <f>'APH Kategorichef'!R175</f>
        <v xml:space="preserve">  Välj…</v>
      </c>
      <c r="T175" s="380" t="str">
        <f>'APH Kategorichef'!E175</f>
        <v/>
      </c>
      <c r="U175" s="227"/>
      <c r="V175" s="223"/>
      <c r="W175" s="223"/>
      <c r="X175" s="223"/>
      <c r="Y175" s="223"/>
      <c r="Z175" s="227" t="str">
        <f>TRIM(IF('2. Artikeldata Utökad'!G175="","",_xlfn.CONCAT('2. Artikeldata Utökad'!G175," ","dagar")))</f>
        <v/>
      </c>
      <c r="AA175" s="227" t="str">
        <f>TRIM(IF('2. Artikeldata Utökad'!H175="","",_xlfn.CONCAT('2. Artikeldata Utökad'!H175," ","dagar")))</f>
        <v/>
      </c>
      <c r="AB175" s="223"/>
      <c r="AC175" s="223"/>
      <c r="AD175" s="223"/>
      <c r="AE175" s="227">
        <v>1</v>
      </c>
      <c r="AF175" s="223"/>
      <c r="AG175" s="269" t="str">
        <f>TRIM('APH Kategorichef'!S175)</f>
        <v/>
      </c>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72" t="s">
        <v>189</v>
      </c>
      <c r="BD175" s="272" t="str">
        <f>IF('1. Artikeldata Grund'!F175="Välj…","",LEFT('1. Artikeldata Grund'!F175,1))</f>
        <v xml:space="preserve"> </v>
      </c>
      <c r="BE175" s="223"/>
      <c r="BF175" s="223"/>
      <c r="BG175" s="223"/>
      <c r="BH175" s="223"/>
      <c r="BI175" s="223"/>
      <c r="BJ175" s="223"/>
      <c r="BK175" s="223"/>
      <c r="BL175" s="269" t="str">
        <f>TRIM(IF('APH Kategorichef'!R175="WEB","",'2. Artikeldata Utökad'!Q175))</f>
        <v/>
      </c>
      <c r="BM175" s="269" t="str">
        <f>TRIM(IF('APH Kategorichef'!R175="WEB","",'2. Artikeldata Utökad'!R175))</f>
        <v/>
      </c>
      <c r="BN175" s="269" t="str">
        <f>TRIM(IF('APH Kategorichef'!R175="WEB","",'2. Artikeldata Utökad'!S175))</f>
        <v/>
      </c>
      <c r="BO175" s="269" t="str">
        <f>IF('2. Artikeldata Utökad'!F175="","",'2. Artikeldata Utökad'!F175)</f>
        <v xml:space="preserve">  Välj…</v>
      </c>
      <c r="BP175" s="269" t="str">
        <f>TRIM(IF('2. Artikeldata Utökad'!E175="","",'2. Artikeldata Utökad'!E175))</f>
        <v/>
      </c>
      <c r="BQ175" s="269" t="str">
        <f>TRIM(IF('APH Kategorichef'!R175="WEB","",'2. Artikeldata Utökad'!T175))</f>
        <v/>
      </c>
      <c r="BR175" s="227">
        <v>1</v>
      </c>
      <c r="BS175" s="269" t="str">
        <f>TRIM(IF('APH Kategorichef'!R175="WEB","",'2. Artikeldata Utökad'!U175))</f>
        <v/>
      </c>
      <c r="BT175" s="223"/>
      <c r="BU175" s="223"/>
      <c r="BV175" s="269" t="str">
        <f>TRIM(IF('APH Kategorichef'!L175&lt;&gt;200,'APH Kategorichef'!D175,'2. Artikeldata Utökad'!J175))</f>
        <v/>
      </c>
      <c r="BW175" s="269" t="str">
        <f>TRIM('2. Artikeldata Utökad'!D175)</f>
        <v/>
      </c>
      <c r="BX175" s="415" t="str">
        <f>LEFT('2. Artikeldata Utökad'!I175,1)</f>
        <v xml:space="preserve"> </v>
      </c>
      <c r="BY175" s="415" t="str">
        <f>TRIM(LEFT('2. Artikeldata Utökad'!K175,2))</f>
        <v/>
      </c>
      <c r="BZ175" s="227" t="s">
        <v>189</v>
      </c>
      <c r="CA175" s="223"/>
      <c r="CB175" s="223"/>
      <c r="CC175" s="223"/>
      <c r="CD175" s="223"/>
      <c r="CE175" s="223"/>
    </row>
    <row r="176" spans="1:83" x14ac:dyDescent="0.25">
      <c r="A176" s="228">
        <v>172</v>
      </c>
      <c r="B176" s="228" t="str">
        <f>'APH Kategorichef'!H176</f>
        <v>Välj…</v>
      </c>
      <c r="C176" s="228" t="str">
        <f>'APH Kategorichef'!J176</f>
        <v>Välj…</v>
      </c>
      <c r="D176" s="227">
        <v>1</v>
      </c>
      <c r="E176" s="269" t="str">
        <f>TRIM('APH Kategorichef'!D176)</f>
        <v/>
      </c>
      <c r="F176" s="226" t="str">
        <f>TRIM('1. Artikeldata Grund'!E176)</f>
        <v/>
      </c>
      <c r="G176" s="276" t="s">
        <v>182</v>
      </c>
      <c r="H176" s="223"/>
      <c r="I176" s="223"/>
      <c r="J176" s="223"/>
      <c r="K176" s="223"/>
      <c r="L176" s="223"/>
      <c r="M176" s="2" cm="1">
        <f t="array" ref="M176">IF('APH Kategorichef'!R176&lt;&gt;"WEB",1,_xlfn.IFS('APH Kategorichef'!J176=Tabeller!$AH$4,'APH Kategorichef'!P176,'APH Kategorichef'!J176=Tabeller!$AH$5,106628))</f>
        <v>1</v>
      </c>
      <c r="N176" s="434" t="str" cm="1">
        <f t="array" ref="N176">TRIM(IFERROR(IF('APH Kategorichef'!L176=200,'2. Artikeldata Utökad'!J176,(_xlfn.IFS('APH Kategorichef'!J176=Tabeller!$AH$4,'4. Inköpsdata'!D176,AND('APH Kategorichef'!J176=Tabeller!$AH$5,'APH Kategorichef'!L176&lt;&gt;200),'APH Kategorichef'!D176,'APH Kategorichef'!L176=200,'2. Artikeldata Utökad'!J176))),""))</f>
        <v/>
      </c>
      <c r="O176" s="270" t="str">
        <f>'APH Kategorichef'!E176</f>
        <v/>
      </c>
      <c r="P176" s="269" t="str">
        <f>TRIM('APH Kategorichef'!Q176)</f>
        <v/>
      </c>
      <c r="Q176" s="223"/>
      <c r="R176" s="271" t="str" cm="1">
        <f t="array" ref="R176">IFERROR(_xlfn.IFS('4. Inköpsdata'!M176=25%,41,'4. Inköpsdata'!M176=12%,42,'4. Inköpsdata'!M176=6%,43,'4. Inköpsdata'!M176="Momsfritt",38),"")</f>
        <v/>
      </c>
      <c r="S176" s="227" t="str">
        <f>'APH Kategorichef'!R176</f>
        <v xml:space="preserve">  Välj…</v>
      </c>
      <c r="T176" s="380" t="str">
        <f>'APH Kategorichef'!E176</f>
        <v/>
      </c>
      <c r="U176" s="227"/>
      <c r="V176" s="223"/>
      <c r="W176" s="223"/>
      <c r="X176" s="223"/>
      <c r="Y176" s="223"/>
      <c r="Z176" s="227" t="str">
        <f>TRIM(IF('2. Artikeldata Utökad'!G176="","",_xlfn.CONCAT('2. Artikeldata Utökad'!G176," ","dagar")))</f>
        <v/>
      </c>
      <c r="AA176" s="227" t="str">
        <f>TRIM(IF('2. Artikeldata Utökad'!H176="","",_xlfn.CONCAT('2. Artikeldata Utökad'!H176," ","dagar")))</f>
        <v/>
      </c>
      <c r="AB176" s="223"/>
      <c r="AC176" s="223"/>
      <c r="AD176" s="223"/>
      <c r="AE176" s="227">
        <v>1</v>
      </c>
      <c r="AF176" s="223"/>
      <c r="AG176" s="269" t="str">
        <f>TRIM('APH Kategorichef'!S176)</f>
        <v/>
      </c>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72" t="s">
        <v>189</v>
      </c>
      <c r="BD176" s="272" t="str">
        <f>IF('1. Artikeldata Grund'!F176="Välj…","",LEFT('1. Artikeldata Grund'!F176,1))</f>
        <v xml:space="preserve"> </v>
      </c>
      <c r="BE176" s="223"/>
      <c r="BF176" s="223"/>
      <c r="BG176" s="223"/>
      <c r="BH176" s="223"/>
      <c r="BI176" s="223"/>
      <c r="BJ176" s="223"/>
      <c r="BK176" s="223"/>
      <c r="BL176" s="269" t="str">
        <f>TRIM(IF('APH Kategorichef'!R176="WEB","",'2. Artikeldata Utökad'!Q176))</f>
        <v/>
      </c>
      <c r="BM176" s="269" t="str">
        <f>TRIM(IF('APH Kategorichef'!R176="WEB","",'2. Artikeldata Utökad'!R176))</f>
        <v/>
      </c>
      <c r="BN176" s="269" t="str">
        <f>TRIM(IF('APH Kategorichef'!R176="WEB","",'2. Artikeldata Utökad'!S176))</f>
        <v/>
      </c>
      <c r="BO176" s="269" t="str">
        <f>IF('2. Artikeldata Utökad'!F176="","",'2. Artikeldata Utökad'!F176)</f>
        <v xml:space="preserve">  Välj…</v>
      </c>
      <c r="BP176" s="269" t="str">
        <f>TRIM(IF('2. Artikeldata Utökad'!E176="","",'2. Artikeldata Utökad'!E176))</f>
        <v/>
      </c>
      <c r="BQ176" s="269" t="str">
        <f>TRIM(IF('APH Kategorichef'!R176="WEB","",'2. Artikeldata Utökad'!T176))</f>
        <v/>
      </c>
      <c r="BR176" s="227">
        <v>1</v>
      </c>
      <c r="BS176" s="269" t="str">
        <f>TRIM(IF('APH Kategorichef'!R176="WEB","",'2. Artikeldata Utökad'!U176))</f>
        <v/>
      </c>
      <c r="BT176" s="223"/>
      <c r="BU176" s="223"/>
      <c r="BV176" s="269" t="str">
        <f>TRIM(IF('APH Kategorichef'!L176&lt;&gt;200,'APH Kategorichef'!D176,'2. Artikeldata Utökad'!J176))</f>
        <v/>
      </c>
      <c r="BW176" s="269" t="str">
        <f>TRIM('2. Artikeldata Utökad'!D176)</f>
        <v/>
      </c>
      <c r="BX176" s="415" t="str">
        <f>LEFT('2. Artikeldata Utökad'!I176,1)</f>
        <v xml:space="preserve"> </v>
      </c>
      <c r="BY176" s="415" t="str">
        <f>TRIM(LEFT('2. Artikeldata Utökad'!K176,2))</f>
        <v/>
      </c>
      <c r="BZ176" s="227" t="s">
        <v>189</v>
      </c>
      <c r="CA176" s="223"/>
      <c r="CB176" s="223"/>
      <c r="CC176" s="223"/>
      <c r="CD176" s="223"/>
      <c r="CE176" s="223"/>
    </row>
    <row r="177" spans="1:83" x14ac:dyDescent="0.25">
      <c r="A177" s="225">
        <v>173</v>
      </c>
      <c r="B177" s="228" t="str">
        <f>'APH Kategorichef'!H177</f>
        <v>Välj…</v>
      </c>
      <c r="C177" s="228" t="str">
        <f>'APH Kategorichef'!J177</f>
        <v>Välj…</v>
      </c>
      <c r="D177" s="227">
        <v>1</v>
      </c>
      <c r="E177" s="269" t="str">
        <f>TRIM('APH Kategorichef'!D177)</f>
        <v/>
      </c>
      <c r="F177" s="226" t="str">
        <f>TRIM('1. Artikeldata Grund'!E177)</f>
        <v/>
      </c>
      <c r="G177" s="276" t="s">
        <v>182</v>
      </c>
      <c r="H177" s="223"/>
      <c r="I177" s="223"/>
      <c r="J177" s="223"/>
      <c r="K177" s="223"/>
      <c r="L177" s="223"/>
      <c r="M177" s="2" cm="1">
        <f t="array" ref="M177">IF('APH Kategorichef'!R177&lt;&gt;"WEB",1,_xlfn.IFS('APH Kategorichef'!J177=Tabeller!$AH$4,'APH Kategorichef'!P177,'APH Kategorichef'!J177=Tabeller!$AH$5,106628))</f>
        <v>1</v>
      </c>
      <c r="N177" s="434" t="str" cm="1">
        <f t="array" ref="N177">TRIM(IFERROR(IF('APH Kategorichef'!L177=200,'2. Artikeldata Utökad'!J177,(_xlfn.IFS('APH Kategorichef'!J177=Tabeller!$AH$4,'4. Inköpsdata'!D177,AND('APH Kategorichef'!J177=Tabeller!$AH$5,'APH Kategorichef'!L177&lt;&gt;200),'APH Kategorichef'!D177,'APH Kategorichef'!L177=200,'2. Artikeldata Utökad'!J177))),""))</f>
        <v/>
      </c>
      <c r="O177" s="270" t="str">
        <f>'APH Kategorichef'!E177</f>
        <v/>
      </c>
      <c r="P177" s="269" t="str">
        <f>TRIM('APH Kategorichef'!Q177)</f>
        <v/>
      </c>
      <c r="Q177" s="223"/>
      <c r="R177" s="271" t="str" cm="1">
        <f t="array" ref="R177">IFERROR(_xlfn.IFS('4. Inköpsdata'!M177=25%,41,'4. Inköpsdata'!M177=12%,42,'4. Inköpsdata'!M177=6%,43,'4. Inköpsdata'!M177="Momsfritt",38),"")</f>
        <v/>
      </c>
      <c r="S177" s="227" t="str">
        <f>'APH Kategorichef'!R177</f>
        <v xml:space="preserve">  Välj…</v>
      </c>
      <c r="T177" s="380" t="str">
        <f>'APH Kategorichef'!E177</f>
        <v/>
      </c>
      <c r="U177" s="227"/>
      <c r="V177" s="223"/>
      <c r="W177" s="223"/>
      <c r="X177" s="223"/>
      <c r="Y177" s="223"/>
      <c r="Z177" s="227" t="str">
        <f>TRIM(IF('2. Artikeldata Utökad'!G177="","",_xlfn.CONCAT('2. Artikeldata Utökad'!G177," ","dagar")))</f>
        <v/>
      </c>
      <c r="AA177" s="227" t="str">
        <f>TRIM(IF('2. Artikeldata Utökad'!H177="","",_xlfn.CONCAT('2. Artikeldata Utökad'!H177," ","dagar")))</f>
        <v/>
      </c>
      <c r="AB177" s="223"/>
      <c r="AC177" s="223"/>
      <c r="AD177" s="223"/>
      <c r="AE177" s="227">
        <v>1</v>
      </c>
      <c r="AF177" s="223"/>
      <c r="AG177" s="269" t="str">
        <f>TRIM('APH Kategorichef'!S177)</f>
        <v/>
      </c>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72" t="s">
        <v>189</v>
      </c>
      <c r="BD177" s="272" t="str">
        <f>IF('1. Artikeldata Grund'!F177="Välj…","",LEFT('1. Artikeldata Grund'!F177,1))</f>
        <v xml:space="preserve"> </v>
      </c>
      <c r="BE177" s="223"/>
      <c r="BF177" s="223"/>
      <c r="BG177" s="223"/>
      <c r="BH177" s="223"/>
      <c r="BI177" s="223"/>
      <c r="BJ177" s="223"/>
      <c r="BK177" s="223"/>
      <c r="BL177" s="269" t="str">
        <f>TRIM(IF('APH Kategorichef'!R177="WEB","",'2. Artikeldata Utökad'!Q177))</f>
        <v/>
      </c>
      <c r="BM177" s="269" t="str">
        <f>TRIM(IF('APH Kategorichef'!R177="WEB","",'2. Artikeldata Utökad'!R177))</f>
        <v/>
      </c>
      <c r="BN177" s="269" t="str">
        <f>TRIM(IF('APH Kategorichef'!R177="WEB","",'2. Artikeldata Utökad'!S177))</f>
        <v/>
      </c>
      <c r="BO177" s="269" t="str">
        <f>IF('2. Artikeldata Utökad'!F177="","",'2. Artikeldata Utökad'!F177)</f>
        <v xml:space="preserve">  Välj…</v>
      </c>
      <c r="BP177" s="269" t="str">
        <f>TRIM(IF('2. Artikeldata Utökad'!E177="","",'2. Artikeldata Utökad'!E177))</f>
        <v/>
      </c>
      <c r="BQ177" s="269" t="str">
        <f>TRIM(IF('APH Kategorichef'!R177="WEB","",'2. Artikeldata Utökad'!T177))</f>
        <v/>
      </c>
      <c r="BR177" s="227">
        <v>1</v>
      </c>
      <c r="BS177" s="269" t="str">
        <f>TRIM(IF('APH Kategorichef'!R177="WEB","",'2. Artikeldata Utökad'!U177))</f>
        <v/>
      </c>
      <c r="BT177" s="223"/>
      <c r="BU177" s="223"/>
      <c r="BV177" s="269" t="str">
        <f>TRIM(IF('APH Kategorichef'!L177&lt;&gt;200,'APH Kategorichef'!D177,'2. Artikeldata Utökad'!J177))</f>
        <v/>
      </c>
      <c r="BW177" s="269" t="str">
        <f>TRIM('2. Artikeldata Utökad'!D177)</f>
        <v/>
      </c>
      <c r="BX177" s="415" t="str">
        <f>LEFT('2. Artikeldata Utökad'!I177,1)</f>
        <v xml:space="preserve"> </v>
      </c>
      <c r="BY177" s="415" t="str">
        <f>TRIM(LEFT('2. Artikeldata Utökad'!K177,2))</f>
        <v/>
      </c>
      <c r="BZ177" s="227" t="s">
        <v>189</v>
      </c>
      <c r="CA177" s="223"/>
      <c r="CB177" s="223"/>
      <c r="CC177" s="223"/>
      <c r="CD177" s="223"/>
      <c r="CE177" s="223"/>
    </row>
    <row r="178" spans="1:83" x14ac:dyDescent="0.25">
      <c r="A178" s="228">
        <v>174</v>
      </c>
      <c r="B178" s="228" t="str">
        <f>'APH Kategorichef'!H178</f>
        <v>Välj…</v>
      </c>
      <c r="C178" s="228" t="str">
        <f>'APH Kategorichef'!J178</f>
        <v>Välj…</v>
      </c>
      <c r="D178" s="227">
        <v>1</v>
      </c>
      <c r="E178" s="269" t="str">
        <f>TRIM('APH Kategorichef'!D178)</f>
        <v/>
      </c>
      <c r="F178" s="226" t="str">
        <f>TRIM('1. Artikeldata Grund'!E178)</f>
        <v/>
      </c>
      <c r="G178" s="276" t="s">
        <v>182</v>
      </c>
      <c r="H178" s="223"/>
      <c r="I178" s="223"/>
      <c r="J178" s="223"/>
      <c r="K178" s="223"/>
      <c r="L178" s="223"/>
      <c r="M178" s="2" cm="1">
        <f t="array" ref="M178">IF('APH Kategorichef'!R178&lt;&gt;"WEB",1,_xlfn.IFS('APH Kategorichef'!J178=Tabeller!$AH$4,'APH Kategorichef'!P178,'APH Kategorichef'!J178=Tabeller!$AH$5,106628))</f>
        <v>1</v>
      </c>
      <c r="N178" s="434" t="str" cm="1">
        <f t="array" ref="N178">TRIM(IFERROR(IF('APH Kategorichef'!L178=200,'2. Artikeldata Utökad'!J178,(_xlfn.IFS('APH Kategorichef'!J178=Tabeller!$AH$4,'4. Inköpsdata'!D178,AND('APH Kategorichef'!J178=Tabeller!$AH$5,'APH Kategorichef'!L178&lt;&gt;200),'APH Kategorichef'!D178,'APH Kategorichef'!L178=200,'2. Artikeldata Utökad'!J178))),""))</f>
        <v/>
      </c>
      <c r="O178" s="270" t="str">
        <f>'APH Kategorichef'!E178</f>
        <v/>
      </c>
      <c r="P178" s="269" t="str">
        <f>TRIM('APH Kategorichef'!Q178)</f>
        <v/>
      </c>
      <c r="Q178" s="223"/>
      <c r="R178" s="271" t="str" cm="1">
        <f t="array" ref="R178">IFERROR(_xlfn.IFS('4. Inköpsdata'!M178=25%,41,'4. Inköpsdata'!M178=12%,42,'4. Inköpsdata'!M178=6%,43,'4. Inköpsdata'!M178="Momsfritt",38),"")</f>
        <v/>
      </c>
      <c r="S178" s="227" t="str">
        <f>'APH Kategorichef'!R178</f>
        <v xml:space="preserve">  Välj…</v>
      </c>
      <c r="T178" s="380" t="str">
        <f>'APH Kategorichef'!E178</f>
        <v/>
      </c>
      <c r="U178" s="227"/>
      <c r="V178" s="223"/>
      <c r="W178" s="223"/>
      <c r="X178" s="223"/>
      <c r="Y178" s="223"/>
      <c r="Z178" s="227" t="str">
        <f>TRIM(IF('2. Artikeldata Utökad'!G178="","",_xlfn.CONCAT('2. Artikeldata Utökad'!G178," ","dagar")))</f>
        <v/>
      </c>
      <c r="AA178" s="227" t="str">
        <f>TRIM(IF('2. Artikeldata Utökad'!H178="","",_xlfn.CONCAT('2. Artikeldata Utökad'!H178," ","dagar")))</f>
        <v/>
      </c>
      <c r="AB178" s="223"/>
      <c r="AC178" s="223"/>
      <c r="AD178" s="223"/>
      <c r="AE178" s="227">
        <v>1</v>
      </c>
      <c r="AF178" s="223"/>
      <c r="AG178" s="269" t="str">
        <f>TRIM('APH Kategorichef'!S178)</f>
        <v/>
      </c>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72" t="s">
        <v>189</v>
      </c>
      <c r="BD178" s="272" t="str">
        <f>IF('1. Artikeldata Grund'!F178="Välj…","",LEFT('1. Artikeldata Grund'!F178,1))</f>
        <v xml:space="preserve"> </v>
      </c>
      <c r="BE178" s="223"/>
      <c r="BF178" s="223"/>
      <c r="BG178" s="223"/>
      <c r="BH178" s="223"/>
      <c r="BI178" s="223"/>
      <c r="BJ178" s="223"/>
      <c r="BK178" s="223"/>
      <c r="BL178" s="269" t="str">
        <f>TRIM(IF('APH Kategorichef'!R178="WEB","",'2. Artikeldata Utökad'!Q178))</f>
        <v/>
      </c>
      <c r="BM178" s="269" t="str">
        <f>TRIM(IF('APH Kategorichef'!R178="WEB","",'2. Artikeldata Utökad'!R178))</f>
        <v/>
      </c>
      <c r="BN178" s="269" t="str">
        <f>TRIM(IF('APH Kategorichef'!R178="WEB","",'2. Artikeldata Utökad'!S178))</f>
        <v/>
      </c>
      <c r="BO178" s="269" t="str">
        <f>IF('2. Artikeldata Utökad'!F178="","",'2. Artikeldata Utökad'!F178)</f>
        <v xml:space="preserve">  Välj…</v>
      </c>
      <c r="BP178" s="269" t="str">
        <f>TRIM(IF('2. Artikeldata Utökad'!E178="","",'2. Artikeldata Utökad'!E178))</f>
        <v/>
      </c>
      <c r="BQ178" s="269" t="str">
        <f>TRIM(IF('APH Kategorichef'!R178="WEB","",'2. Artikeldata Utökad'!T178))</f>
        <v/>
      </c>
      <c r="BR178" s="227">
        <v>1</v>
      </c>
      <c r="BS178" s="269" t="str">
        <f>TRIM(IF('APH Kategorichef'!R178="WEB","",'2. Artikeldata Utökad'!U178))</f>
        <v/>
      </c>
      <c r="BT178" s="223"/>
      <c r="BU178" s="223"/>
      <c r="BV178" s="269" t="str">
        <f>TRIM(IF('APH Kategorichef'!L178&lt;&gt;200,'APH Kategorichef'!D178,'2. Artikeldata Utökad'!J178))</f>
        <v/>
      </c>
      <c r="BW178" s="269" t="str">
        <f>TRIM('2. Artikeldata Utökad'!D178)</f>
        <v/>
      </c>
      <c r="BX178" s="415" t="str">
        <f>LEFT('2. Artikeldata Utökad'!I178,1)</f>
        <v xml:space="preserve"> </v>
      </c>
      <c r="BY178" s="415" t="str">
        <f>TRIM(LEFT('2. Artikeldata Utökad'!K178,2))</f>
        <v/>
      </c>
      <c r="BZ178" s="227" t="s">
        <v>189</v>
      </c>
      <c r="CA178" s="223"/>
      <c r="CB178" s="223"/>
      <c r="CC178" s="223"/>
      <c r="CD178" s="223"/>
      <c r="CE178" s="223"/>
    </row>
    <row r="179" spans="1:83" x14ac:dyDescent="0.25">
      <c r="A179" s="228">
        <v>175</v>
      </c>
      <c r="B179" s="228" t="str">
        <f>'APH Kategorichef'!H179</f>
        <v>Välj…</v>
      </c>
      <c r="C179" s="228" t="str">
        <f>'APH Kategorichef'!J179</f>
        <v>Välj…</v>
      </c>
      <c r="D179" s="227">
        <v>1</v>
      </c>
      <c r="E179" s="269" t="str">
        <f>TRIM('APH Kategorichef'!D179)</f>
        <v/>
      </c>
      <c r="F179" s="226" t="str">
        <f>TRIM('1. Artikeldata Grund'!E179)</f>
        <v/>
      </c>
      <c r="G179" s="276" t="s">
        <v>182</v>
      </c>
      <c r="H179" s="223"/>
      <c r="I179" s="223"/>
      <c r="J179" s="223"/>
      <c r="K179" s="223"/>
      <c r="L179" s="223"/>
      <c r="M179" s="2" cm="1">
        <f t="array" ref="M179">IF('APH Kategorichef'!R179&lt;&gt;"WEB",1,_xlfn.IFS('APH Kategorichef'!J179=Tabeller!$AH$4,'APH Kategorichef'!P179,'APH Kategorichef'!J179=Tabeller!$AH$5,106628))</f>
        <v>1</v>
      </c>
      <c r="N179" s="434" t="str" cm="1">
        <f t="array" ref="N179">TRIM(IFERROR(IF('APH Kategorichef'!L179=200,'2. Artikeldata Utökad'!J179,(_xlfn.IFS('APH Kategorichef'!J179=Tabeller!$AH$4,'4. Inköpsdata'!D179,AND('APH Kategorichef'!J179=Tabeller!$AH$5,'APH Kategorichef'!L179&lt;&gt;200),'APH Kategorichef'!D179,'APH Kategorichef'!L179=200,'2. Artikeldata Utökad'!J179))),""))</f>
        <v/>
      </c>
      <c r="O179" s="270" t="str">
        <f>'APH Kategorichef'!E179</f>
        <v/>
      </c>
      <c r="P179" s="269" t="str">
        <f>TRIM('APH Kategorichef'!Q179)</f>
        <v/>
      </c>
      <c r="Q179" s="223"/>
      <c r="R179" s="271" t="str" cm="1">
        <f t="array" ref="R179">IFERROR(_xlfn.IFS('4. Inköpsdata'!M179=25%,41,'4. Inköpsdata'!M179=12%,42,'4. Inköpsdata'!M179=6%,43,'4. Inköpsdata'!M179="Momsfritt",38),"")</f>
        <v/>
      </c>
      <c r="S179" s="227" t="str">
        <f>'APH Kategorichef'!R179</f>
        <v xml:space="preserve">  Välj…</v>
      </c>
      <c r="T179" s="380" t="str">
        <f>'APH Kategorichef'!E179</f>
        <v/>
      </c>
      <c r="U179" s="227"/>
      <c r="V179" s="223"/>
      <c r="W179" s="223"/>
      <c r="X179" s="223"/>
      <c r="Y179" s="223"/>
      <c r="Z179" s="227" t="str">
        <f>TRIM(IF('2. Artikeldata Utökad'!G179="","",_xlfn.CONCAT('2. Artikeldata Utökad'!G179," ","dagar")))</f>
        <v/>
      </c>
      <c r="AA179" s="227" t="str">
        <f>TRIM(IF('2. Artikeldata Utökad'!H179="","",_xlfn.CONCAT('2. Artikeldata Utökad'!H179," ","dagar")))</f>
        <v/>
      </c>
      <c r="AB179" s="223"/>
      <c r="AC179" s="223"/>
      <c r="AD179" s="223"/>
      <c r="AE179" s="227">
        <v>1</v>
      </c>
      <c r="AF179" s="223"/>
      <c r="AG179" s="269" t="str">
        <f>TRIM('APH Kategorichef'!S179)</f>
        <v/>
      </c>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72" t="s">
        <v>189</v>
      </c>
      <c r="BD179" s="272" t="str">
        <f>IF('1. Artikeldata Grund'!F179="Välj…","",LEFT('1. Artikeldata Grund'!F179,1))</f>
        <v xml:space="preserve"> </v>
      </c>
      <c r="BE179" s="223"/>
      <c r="BF179" s="223"/>
      <c r="BG179" s="223"/>
      <c r="BH179" s="223"/>
      <c r="BI179" s="223"/>
      <c r="BJ179" s="223"/>
      <c r="BK179" s="223"/>
      <c r="BL179" s="269" t="str">
        <f>TRIM(IF('APH Kategorichef'!R179="WEB","",'2. Artikeldata Utökad'!Q179))</f>
        <v/>
      </c>
      <c r="BM179" s="269" t="str">
        <f>TRIM(IF('APH Kategorichef'!R179="WEB","",'2. Artikeldata Utökad'!R179))</f>
        <v/>
      </c>
      <c r="BN179" s="269" t="str">
        <f>TRIM(IF('APH Kategorichef'!R179="WEB","",'2. Artikeldata Utökad'!S179))</f>
        <v/>
      </c>
      <c r="BO179" s="269" t="str">
        <f>IF('2. Artikeldata Utökad'!F179="","",'2. Artikeldata Utökad'!F179)</f>
        <v xml:space="preserve">  Välj…</v>
      </c>
      <c r="BP179" s="269" t="str">
        <f>TRIM(IF('2. Artikeldata Utökad'!E179="","",'2. Artikeldata Utökad'!E179))</f>
        <v/>
      </c>
      <c r="BQ179" s="269" t="str">
        <f>TRIM(IF('APH Kategorichef'!R179="WEB","",'2. Artikeldata Utökad'!T179))</f>
        <v/>
      </c>
      <c r="BR179" s="227">
        <v>1</v>
      </c>
      <c r="BS179" s="269" t="str">
        <f>TRIM(IF('APH Kategorichef'!R179="WEB","",'2. Artikeldata Utökad'!U179))</f>
        <v/>
      </c>
      <c r="BT179" s="223"/>
      <c r="BU179" s="223"/>
      <c r="BV179" s="269" t="str">
        <f>TRIM(IF('APH Kategorichef'!L179&lt;&gt;200,'APH Kategorichef'!D179,'2. Artikeldata Utökad'!J179))</f>
        <v/>
      </c>
      <c r="BW179" s="269" t="str">
        <f>TRIM('2. Artikeldata Utökad'!D179)</f>
        <v/>
      </c>
      <c r="BX179" s="415" t="str">
        <f>LEFT('2. Artikeldata Utökad'!I179,1)</f>
        <v xml:space="preserve"> </v>
      </c>
      <c r="BY179" s="415" t="str">
        <f>TRIM(LEFT('2. Artikeldata Utökad'!K179,2))</f>
        <v/>
      </c>
      <c r="BZ179" s="227" t="s">
        <v>189</v>
      </c>
      <c r="CA179" s="223"/>
      <c r="CB179" s="223"/>
      <c r="CC179" s="223"/>
      <c r="CD179" s="223"/>
      <c r="CE179" s="223"/>
    </row>
    <row r="180" spans="1:83" x14ac:dyDescent="0.25">
      <c r="A180" s="228">
        <v>176</v>
      </c>
      <c r="B180" s="228" t="str">
        <f>'APH Kategorichef'!H180</f>
        <v>Välj…</v>
      </c>
      <c r="C180" s="228" t="str">
        <f>'APH Kategorichef'!J180</f>
        <v>Välj…</v>
      </c>
      <c r="D180" s="227">
        <v>1</v>
      </c>
      <c r="E180" s="269" t="str">
        <f>TRIM('APH Kategorichef'!D180)</f>
        <v/>
      </c>
      <c r="F180" s="226" t="str">
        <f>TRIM('1. Artikeldata Grund'!E180)</f>
        <v/>
      </c>
      <c r="G180" s="276" t="s">
        <v>182</v>
      </c>
      <c r="H180" s="223"/>
      <c r="I180" s="223"/>
      <c r="J180" s="223"/>
      <c r="K180" s="223"/>
      <c r="L180" s="223"/>
      <c r="M180" s="2" cm="1">
        <f t="array" ref="M180">IF('APH Kategorichef'!R180&lt;&gt;"WEB",1,_xlfn.IFS('APH Kategorichef'!J180=Tabeller!$AH$4,'APH Kategorichef'!P180,'APH Kategorichef'!J180=Tabeller!$AH$5,106628))</f>
        <v>1</v>
      </c>
      <c r="N180" s="434" t="str" cm="1">
        <f t="array" ref="N180">TRIM(IFERROR(IF('APH Kategorichef'!L180=200,'2. Artikeldata Utökad'!J180,(_xlfn.IFS('APH Kategorichef'!J180=Tabeller!$AH$4,'4. Inköpsdata'!D180,AND('APH Kategorichef'!J180=Tabeller!$AH$5,'APH Kategorichef'!L180&lt;&gt;200),'APH Kategorichef'!D180,'APH Kategorichef'!L180=200,'2. Artikeldata Utökad'!J180))),""))</f>
        <v/>
      </c>
      <c r="O180" s="270" t="str">
        <f>'APH Kategorichef'!E180</f>
        <v/>
      </c>
      <c r="P180" s="269" t="str">
        <f>TRIM('APH Kategorichef'!Q180)</f>
        <v/>
      </c>
      <c r="Q180" s="223"/>
      <c r="R180" s="271" t="str" cm="1">
        <f t="array" ref="R180">IFERROR(_xlfn.IFS('4. Inköpsdata'!M180=25%,41,'4. Inköpsdata'!M180=12%,42,'4. Inköpsdata'!M180=6%,43,'4. Inköpsdata'!M180="Momsfritt",38),"")</f>
        <v/>
      </c>
      <c r="S180" s="227" t="str">
        <f>'APH Kategorichef'!R180</f>
        <v xml:space="preserve">  Välj…</v>
      </c>
      <c r="T180" s="380" t="str">
        <f>'APH Kategorichef'!E180</f>
        <v/>
      </c>
      <c r="U180" s="227"/>
      <c r="V180" s="223"/>
      <c r="W180" s="223"/>
      <c r="X180" s="223"/>
      <c r="Y180" s="223"/>
      <c r="Z180" s="227" t="str">
        <f>TRIM(IF('2. Artikeldata Utökad'!G180="","",_xlfn.CONCAT('2. Artikeldata Utökad'!G180," ","dagar")))</f>
        <v/>
      </c>
      <c r="AA180" s="227" t="str">
        <f>TRIM(IF('2. Artikeldata Utökad'!H180="","",_xlfn.CONCAT('2. Artikeldata Utökad'!H180," ","dagar")))</f>
        <v/>
      </c>
      <c r="AB180" s="223"/>
      <c r="AC180" s="223"/>
      <c r="AD180" s="223"/>
      <c r="AE180" s="227">
        <v>1</v>
      </c>
      <c r="AF180" s="223"/>
      <c r="AG180" s="269" t="str">
        <f>TRIM('APH Kategorichef'!S180)</f>
        <v/>
      </c>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72" t="s">
        <v>189</v>
      </c>
      <c r="BD180" s="272" t="str">
        <f>IF('1. Artikeldata Grund'!F180="Välj…","",LEFT('1. Artikeldata Grund'!F180,1))</f>
        <v xml:space="preserve"> </v>
      </c>
      <c r="BE180" s="223"/>
      <c r="BF180" s="223"/>
      <c r="BG180" s="223"/>
      <c r="BH180" s="223"/>
      <c r="BI180" s="223"/>
      <c r="BJ180" s="223"/>
      <c r="BK180" s="223"/>
      <c r="BL180" s="269" t="str">
        <f>TRIM(IF('APH Kategorichef'!R180="WEB","",'2. Artikeldata Utökad'!Q180))</f>
        <v/>
      </c>
      <c r="BM180" s="269" t="str">
        <f>TRIM(IF('APH Kategorichef'!R180="WEB","",'2. Artikeldata Utökad'!R180))</f>
        <v/>
      </c>
      <c r="BN180" s="269" t="str">
        <f>TRIM(IF('APH Kategorichef'!R180="WEB","",'2. Artikeldata Utökad'!S180))</f>
        <v/>
      </c>
      <c r="BO180" s="269" t="str">
        <f>IF('2. Artikeldata Utökad'!F180="","",'2. Artikeldata Utökad'!F180)</f>
        <v xml:space="preserve">  Välj…</v>
      </c>
      <c r="BP180" s="269" t="str">
        <f>TRIM(IF('2. Artikeldata Utökad'!E180="","",'2. Artikeldata Utökad'!E180))</f>
        <v/>
      </c>
      <c r="BQ180" s="269" t="str">
        <f>TRIM(IF('APH Kategorichef'!R180="WEB","",'2. Artikeldata Utökad'!T180))</f>
        <v/>
      </c>
      <c r="BR180" s="227">
        <v>1</v>
      </c>
      <c r="BS180" s="269" t="str">
        <f>TRIM(IF('APH Kategorichef'!R180="WEB","",'2. Artikeldata Utökad'!U180))</f>
        <v/>
      </c>
      <c r="BT180" s="223"/>
      <c r="BU180" s="223"/>
      <c r="BV180" s="269" t="str">
        <f>TRIM(IF('APH Kategorichef'!L180&lt;&gt;200,'APH Kategorichef'!D180,'2. Artikeldata Utökad'!J180))</f>
        <v/>
      </c>
      <c r="BW180" s="269" t="str">
        <f>TRIM('2. Artikeldata Utökad'!D180)</f>
        <v/>
      </c>
      <c r="BX180" s="415" t="str">
        <f>LEFT('2. Artikeldata Utökad'!I180,1)</f>
        <v xml:space="preserve"> </v>
      </c>
      <c r="BY180" s="415" t="str">
        <f>TRIM(LEFT('2. Artikeldata Utökad'!K180,2))</f>
        <v/>
      </c>
      <c r="BZ180" s="227" t="s">
        <v>189</v>
      </c>
      <c r="CA180" s="223"/>
      <c r="CB180" s="223"/>
      <c r="CC180" s="223"/>
      <c r="CD180" s="223"/>
      <c r="CE180" s="223"/>
    </row>
    <row r="181" spans="1:83" x14ac:dyDescent="0.25">
      <c r="A181" s="228">
        <v>177</v>
      </c>
      <c r="B181" s="228" t="str">
        <f>'APH Kategorichef'!H181</f>
        <v>Välj…</v>
      </c>
      <c r="C181" s="228" t="str">
        <f>'APH Kategorichef'!J181</f>
        <v>Välj…</v>
      </c>
      <c r="D181" s="227">
        <v>1</v>
      </c>
      <c r="E181" s="269" t="str">
        <f>TRIM('APH Kategorichef'!D181)</f>
        <v/>
      </c>
      <c r="F181" s="226" t="str">
        <f>TRIM('1. Artikeldata Grund'!E181)</f>
        <v/>
      </c>
      <c r="G181" s="276" t="s">
        <v>182</v>
      </c>
      <c r="H181" s="223"/>
      <c r="I181" s="223"/>
      <c r="J181" s="223"/>
      <c r="K181" s="223"/>
      <c r="L181" s="223"/>
      <c r="M181" s="2" cm="1">
        <f t="array" ref="M181">IF('APH Kategorichef'!R181&lt;&gt;"WEB",1,_xlfn.IFS('APH Kategorichef'!J181=Tabeller!$AH$4,'APH Kategorichef'!P181,'APH Kategorichef'!J181=Tabeller!$AH$5,106628))</f>
        <v>1</v>
      </c>
      <c r="N181" s="434" t="str" cm="1">
        <f t="array" ref="N181">TRIM(IFERROR(IF('APH Kategorichef'!L181=200,'2. Artikeldata Utökad'!J181,(_xlfn.IFS('APH Kategorichef'!J181=Tabeller!$AH$4,'4. Inköpsdata'!D181,AND('APH Kategorichef'!J181=Tabeller!$AH$5,'APH Kategorichef'!L181&lt;&gt;200),'APH Kategorichef'!D181,'APH Kategorichef'!L181=200,'2. Artikeldata Utökad'!J181))),""))</f>
        <v/>
      </c>
      <c r="O181" s="270" t="str">
        <f>'APH Kategorichef'!E181</f>
        <v/>
      </c>
      <c r="P181" s="269" t="str">
        <f>TRIM('APH Kategorichef'!Q181)</f>
        <v/>
      </c>
      <c r="Q181" s="223"/>
      <c r="R181" s="271" t="str" cm="1">
        <f t="array" ref="R181">IFERROR(_xlfn.IFS('4. Inköpsdata'!M181=25%,41,'4. Inköpsdata'!M181=12%,42,'4. Inköpsdata'!M181=6%,43,'4. Inköpsdata'!M181="Momsfritt",38),"")</f>
        <v/>
      </c>
      <c r="S181" s="227" t="str">
        <f>'APH Kategorichef'!R181</f>
        <v xml:space="preserve">  Välj…</v>
      </c>
      <c r="T181" s="380" t="str">
        <f>'APH Kategorichef'!E181</f>
        <v/>
      </c>
      <c r="U181" s="227"/>
      <c r="V181" s="223"/>
      <c r="W181" s="223"/>
      <c r="X181" s="223"/>
      <c r="Y181" s="223"/>
      <c r="Z181" s="227" t="str">
        <f>TRIM(IF('2. Artikeldata Utökad'!G181="","",_xlfn.CONCAT('2. Artikeldata Utökad'!G181," ","dagar")))</f>
        <v/>
      </c>
      <c r="AA181" s="227" t="str">
        <f>TRIM(IF('2. Artikeldata Utökad'!H181="","",_xlfn.CONCAT('2. Artikeldata Utökad'!H181," ","dagar")))</f>
        <v/>
      </c>
      <c r="AB181" s="223"/>
      <c r="AC181" s="223"/>
      <c r="AD181" s="223"/>
      <c r="AE181" s="227">
        <v>1</v>
      </c>
      <c r="AF181" s="223"/>
      <c r="AG181" s="269" t="str">
        <f>TRIM('APH Kategorichef'!S181)</f>
        <v/>
      </c>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72" t="s">
        <v>189</v>
      </c>
      <c r="BD181" s="272" t="str">
        <f>IF('1. Artikeldata Grund'!F181="Välj…","",LEFT('1. Artikeldata Grund'!F181,1))</f>
        <v xml:space="preserve"> </v>
      </c>
      <c r="BE181" s="223"/>
      <c r="BF181" s="223"/>
      <c r="BG181" s="223"/>
      <c r="BH181" s="223"/>
      <c r="BI181" s="223"/>
      <c r="BJ181" s="223"/>
      <c r="BK181" s="223"/>
      <c r="BL181" s="269" t="str">
        <f>TRIM(IF('APH Kategorichef'!R181="WEB","",'2. Artikeldata Utökad'!Q181))</f>
        <v/>
      </c>
      <c r="BM181" s="269" t="str">
        <f>TRIM(IF('APH Kategorichef'!R181="WEB","",'2. Artikeldata Utökad'!R181))</f>
        <v/>
      </c>
      <c r="BN181" s="269" t="str">
        <f>TRIM(IF('APH Kategorichef'!R181="WEB","",'2. Artikeldata Utökad'!S181))</f>
        <v/>
      </c>
      <c r="BO181" s="269" t="str">
        <f>IF('2. Artikeldata Utökad'!F181="","",'2. Artikeldata Utökad'!F181)</f>
        <v xml:space="preserve">  Välj…</v>
      </c>
      <c r="BP181" s="269" t="str">
        <f>TRIM(IF('2. Artikeldata Utökad'!E181="","",'2. Artikeldata Utökad'!E181))</f>
        <v/>
      </c>
      <c r="BQ181" s="269" t="str">
        <f>TRIM(IF('APH Kategorichef'!R181="WEB","",'2. Artikeldata Utökad'!T181))</f>
        <v/>
      </c>
      <c r="BR181" s="227">
        <v>1</v>
      </c>
      <c r="BS181" s="269" t="str">
        <f>TRIM(IF('APH Kategorichef'!R181="WEB","",'2. Artikeldata Utökad'!U181))</f>
        <v/>
      </c>
      <c r="BT181" s="223"/>
      <c r="BU181" s="223"/>
      <c r="BV181" s="269" t="str">
        <f>TRIM(IF('APH Kategorichef'!L181&lt;&gt;200,'APH Kategorichef'!D181,'2. Artikeldata Utökad'!J181))</f>
        <v/>
      </c>
      <c r="BW181" s="269" t="str">
        <f>TRIM('2. Artikeldata Utökad'!D181)</f>
        <v/>
      </c>
      <c r="BX181" s="415" t="str">
        <f>LEFT('2. Artikeldata Utökad'!I181,1)</f>
        <v xml:space="preserve"> </v>
      </c>
      <c r="BY181" s="415" t="str">
        <f>TRIM(LEFT('2. Artikeldata Utökad'!K181,2))</f>
        <v/>
      </c>
      <c r="BZ181" s="227" t="s">
        <v>189</v>
      </c>
      <c r="CA181" s="223"/>
      <c r="CB181" s="223"/>
      <c r="CC181" s="223"/>
      <c r="CD181" s="223"/>
      <c r="CE181" s="223"/>
    </row>
    <row r="182" spans="1:83" x14ac:dyDescent="0.25">
      <c r="A182" s="228">
        <v>178</v>
      </c>
      <c r="B182" s="228" t="str">
        <f>'APH Kategorichef'!H182</f>
        <v>Välj…</v>
      </c>
      <c r="C182" s="228" t="str">
        <f>'APH Kategorichef'!J182</f>
        <v>Välj…</v>
      </c>
      <c r="D182" s="227">
        <v>1</v>
      </c>
      <c r="E182" s="269" t="str">
        <f>TRIM('APH Kategorichef'!D182)</f>
        <v/>
      </c>
      <c r="F182" s="226" t="str">
        <f>TRIM('1. Artikeldata Grund'!E182)</f>
        <v/>
      </c>
      <c r="G182" s="276" t="s">
        <v>182</v>
      </c>
      <c r="H182" s="223"/>
      <c r="I182" s="223"/>
      <c r="J182" s="223"/>
      <c r="K182" s="223"/>
      <c r="L182" s="223"/>
      <c r="M182" s="2" cm="1">
        <f t="array" ref="M182">IF('APH Kategorichef'!R182&lt;&gt;"WEB",1,_xlfn.IFS('APH Kategorichef'!J182=Tabeller!$AH$4,'APH Kategorichef'!P182,'APH Kategorichef'!J182=Tabeller!$AH$5,106628))</f>
        <v>1</v>
      </c>
      <c r="N182" s="434" t="str" cm="1">
        <f t="array" ref="N182">TRIM(IFERROR(IF('APH Kategorichef'!L182=200,'2. Artikeldata Utökad'!J182,(_xlfn.IFS('APH Kategorichef'!J182=Tabeller!$AH$4,'4. Inköpsdata'!D182,AND('APH Kategorichef'!J182=Tabeller!$AH$5,'APH Kategorichef'!L182&lt;&gt;200),'APH Kategorichef'!D182,'APH Kategorichef'!L182=200,'2. Artikeldata Utökad'!J182))),""))</f>
        <v/>
      </c>
      <c r="O182" s="270" t="str">
        <f>'APH Kategorichef'!E182</f>
        <v/>
      </c>
      <c r="P182" s="269" t="str">
        <f>TRIM('APH Kategorichef'!Q182)</f>
        <v/>
      </c>
      <c r="Q182" s="223"/>
      <c r="R182" s="271" t="str" cm="1">
        <f t="array" ref="R182">IFERROR(_xlfn.IFS('4. Inköpsdata'!M182=25%,41,'4. Inköpsdata'!M182=12%,42,'4. Inköpsdata'!M182=6%,43,'4. Inköpsdata'!M182="Momsfritt",38),"")</f>
        <v/>
      </c>
      <c r="S182" s="227" t="str">
        <f>'APH Kategorichef'!R182</f>
        <v xml:space="preserve">  Välj…</v>
      </c>
      <c r="T182" s="380" t="str">
        <f>'APH Kategorichef'!E182</f>
        <v/>
      </c>
      <c r="U182" s="227"/>
      <c r="V182" s="223"/>
      <c r="W182" s="223"/>
      <c r="X182" s="223"/>
      <c r="Y182" s="223"/>
      <c r="Z182" s="227" t="str">
        <f>TRIM(IF('2. Artikeldata Utökad'!G182="","",_xlfn.CONCAT('2. Artikeldata Utökad'!G182," ","dagar")))</f>
        <v/>
      </c>
      <c r="AA182" s="227" t="str">
        <f>TRIM(IF('2. Artikeldata Utökad'!H182="","",_xlfn.CONCAT('2. Artikeldata Utökad'!H182," ","dagar")))</f>
        <v/>
      </c>
      <c r="AB182" s="223"/>
      <c r="AC182" s="223"/>
      <c r="AD182" s="223"/>
      <c r="AE182" s="227">
        <v>1</v>
      </c>
      <c r="AF182" s="223"/>
      <c r="AG182" s="269" t="str">
        <f>TRIM('APH Kategorichef'!S182)</f>
        <v/>
      </c>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72" t="s">
        <v>189</v>
      </c>
      <c r="BD182" s="272" t="str">
        <f>IF('1. Artikeldata Grund'!F182="Välj…","",LEFT('1. Artikeldata Grund'!F182,1))</f>
        <v xml:space="preserve"> </v>
      </c>
      <c r="BE182" s="223"/>
      <c r="BF182" s="223"/>
      <c r="BG182" s="223"/>
      <c r="BH182" s="223"/>
      <c r="BI182" s="223"/>
      <c r="BJ182" s="223"/>
      <c r="BK182" s="223"/>
      <c r="BL182" s="269" t="str">
        <f>TRIM(IF('APH Kategorichef'!R182="WEB","",'2. Artikeldata Utökad'!Q182))</f>
        <v/>
      </c>
      <c r="BM182" s="269" t="str">
        <f>TRIM(IF('APH Kategorichef'!R182="WEB","",'2. Artikeldata Utökad'!R182))</f>
        <v/>
      </c>
      <c r="BN182" s="269" t="str">
        <f>TRIM(IF('APH Kategorichef'!R182="WEB","",'2. Artikeldata Utökad'!S182))</f>
        <v/>
      </c>
      <c r="BO182" s="269" t="str">
        <f>IF('2. Artikeldata Utökad'!F182="","",'2. Artikeldata Utökad'!F182)</f>
        <v xml:space="preserve">  Välj…</v>
      </c>
      <c r="BP182" s="269" t="str">
        <f>TRIM(IF('2. Artikeldata Utökad'!E182="","",'2. Artikeldata Utökad'!E182))</f>
        <v/>
      </c>
      <c r="BQ182" s="269" t="str">
        <f>TRIM(IF('APH Kategorichef'!R182="WEB","",'2. Artikeldata Utökad'!T182))</f>
        <v/>
      </c>
      <c r="BR182" s="227">
        <v>1</v>
      </c>
      <c r="BS182" s="269" t="str">
        <f>TRIM(IF('APH Kategorichef'!R182="WEB","",'2. Artikeldata Utökad'!U182))</f>
        <v/>
      </c>
      <c r="BT182" s="223"/>
      <c r="BU182" s="223"/>
      <c r="BV182" s="269" t="str">
        <f>TRIM(IF('APH Kategorichef'!L182&lt;&gt;200,'APH Kategorichef'!D182,'2. Artikeldata Utökad'!J182))</f>
        <v/>
      </c>
      <c r="BW182" s="269" t="str">
        <f>TRIM('2. Artikeldata Utökad'!D182)</f>
        <v/>
      </c>
      <c r="BX182" s="415" t="str">
        <f>LEFT('2. Artikeldata Utökad'!I182,1)</f>
        <v xml:space="preserve"> </v>
      </c>
      <c r="BY182" s="415" t="str">
        <f>TRIM(LEFT('2. Artikeldata Utökad'!K182,2))</f>
        <v/>
      </c>
      <c r="BZ182" s="227" t="s">
        <v>189</v>
      </c>
      <c r="CA182" s="223"/>
      <c r="CB182" s="223"/>
      <c r="CC182" s="223"/>
      <c r="CD182" s="223"/>
      <c r="CE182" s="223"/>
    </row>
    <row r="183" spans="1:83" x14ac:dyDescent="0.25">
      <c r="A183" s="228">
        <v>179</v>
      </c>
      <c r="B183" s="228" t="str">
        <f>'APH Kategorichef'!H183</f>
        <v>Välj…</v>
      </c>
      <c r="C183" s="228" t="str">
        <f>'APH Kategorichef'!J183</f>
        <v>Välj…</v>
      </c>
      <c r="D183" s="227">
        <v>1</v>
      </c>
      <c r="E183" s="269" t="str">
        <f>TRIM('APH Kategorichef'!D183)</f>
        <v/>
      </c>
      <c r="F183" s="226" t="str">
        <f>TRIM('1. Artikeldata Grund'!E183)</f>
        <v/>
      </c>
      <c r="G183" s="276" t="s">
        <v>182</v>
      </c>
      <c r="H183" s="223"/>
      <c r="I183" s="223"/>
      <c r="J183" s="223"/>
      <c r="K183" s="223"/>
      <c r="L183" s="223"/>
      <c r="M183" s="2" cm="1">
        <f t="array" ref="M183">IF('APH Kategorichef'!R183&lt;&gt;"WEB",1,_xlfn.IFS('APH Kategorichef'!J183=Tabeller!$AH$4,'APH Kategorichef'!P183,'APH Kategorichef'!J183=Tabeller!$AH$5,106628))</f>
        <v>1</v>
      </c>
      <c r="N183" s="434" t="str" cm="1">
        <f t="array" ref="N183">TRIM(IFERROR(IF('APH Kategorichef'!L183=200,'2. Artikeldata Utökad'!J183,(_xlfn.IFS('APH Kategorichef'!J183=Tabeller!$AH$4,'4. Inköpsdata'!D183,AND('APH Kategorichef'!J183=Tabeller!$AH$5,'APH Kategorichef'!L183&lt;&gt;200),'APH Kategorichef'!D183,'APH Kategorichef'!L183=200,'2. Artikeldata Utökad'!J183))),""))</f>
        <v/>
      </c>
      <c r="O183" s="270" t="str">
        <f>'APH Kategorichef'!E183</f>
        <v/>
      </c>
      <c r="P183" s="269" t="str">
        <f>TRIM('APH Kategorichef'!Q183)</f>
        <v/>
      </c>
      <c r="Q183" s="223"/>
      <c r="R183" s="271" t="str" cm="1">
        <f t="array" ref="R183">IFERROR(_xlfn.IFS('4. Inköpsdata'!M183=25%,41,'4. Inköpsdata'!M183=12%,42,'4. Inköpsdata'!M183=6%,43,'4. Inköpsdata'!M183="Momsfritt",38),"")</f>
        <v/>
      </c>
      <c r="S183" s="227" t="str">
        <f>'APH Kategorichef'!R183</f>
        <v xml:space="preserve">  Välj…</v>
      </c>
      <c r="T183" s="380" t="str">
        <f>'APH Kategorichef'!E183</f>
        <v/>
      </c>
      <c r="U183" s="227"/>
      <c r="V183" s="223"/>
      <c r="W183" s="223"/>
      <c r="X183" s="223"/>
      <c r="Y183" s="223"/>
      <c r="Z183" s="227" t="str">
        <f>TRIM(IF('2. Artikeldata Utökad'!G183="","",_xlfn.CONCAT('2. Artikeldata Utökad'!G183," ","dagar")))</f>
        <v/>
      </c>
      <c r="AA183" s="227" t="str">
        <f>TRIM(IF('2. Artikeldata Utökad'!H183="","",_xlfn.CONCAT('2. Artikeldata Utökad'!H183," ","dagar")))</f>
        <v/>
      </c>
      <c r="AB183" s="223"/>
      <c r="AC183" s="223"/>
      <c r="AD183" s="223"/>
      <c r="AE183" s="227">
        <v>1</v>
      </c>
      <c r="AF183" s="223"/>
      <c r="AG183" s="269" t="str">
        <f>TRIM('APH Kategorichef'!S183)</f>
        <v/>
      </c>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72" t="s">
        <v>189</v>
      </c>
      <c r="BD183" s="272" t="str">
        <f>IF('1. Artikeldata Grund'!F183="Välj…","",LEFT('1. Artikeldata Grund'!F183,1))</f>
        <v xml:space="preserve"> </v>
      </c>
      <c r="BE183" s="223"/>
      <c r="BF183" s="223"/>
      <c r="BG183" s="223"/>
      <c r="BH183" s="223"/>
      <c r="BI183" s="223"/>
      <c r="BJ183" s="223"/>
      <c r="BK183" s="223"/>
      <c r="BL183" s="269" t="str">
        <f>TRIM(IF('APH Kategorichef'!R183="WEB","",'2. Artikeldata Utökad'!Q183))</f>
        <v/>
      </c>
      <c r="BM183" s="269" t="str">
        <f>TRIM(IF('APH Kategorichef'!R183="WEB","",'2. Artikeldata Utökad'!R183))</f>
        <v/>
      </c>
      <c r="BN183" s="269" t="str">
        <f>TRIM(IF('APH Kategorichef'!R183="WEB","",'2. Artikeldata Utökad'!S183))</f>
        <v/>
      </c>
      <c r="BO183" s="269" t="str">
        <f>IF('2. Artikeldata Utökad'!F183="","",'2. Artikeldata Utökad'!F183)</f>
        <v xml:space="preserve">  Välj…</v>
      </c>
      <c r="BP183" s="269" t="str">
        <f>TRIM(IF('2. Artikeldata Utökad'!E183="","",'2. Artikeldata Utökad'!E183))</f>
        <v/>
      </c>
      <c r="BQ183" s="269" t="str">
        <f>TRIM(IF('APH Kategorichef'!R183="WEB","",'2. Artikeldata Utökad'!T183))</f>
        <v/>
      </c>
      <c r="BR183" s="227">
        <v>1</v>
      </c>
      <c r="BS183" s="269" t="str">
        <f>TRIM(IF('APH Kategorichef'!R183="WEB","",'2. Artikeldata Utökad'!U183))</f>
        <v/>
      </c>
      <c r="BT183" s="223"/>
      <c r="BU183" s="223"/>
      <c r="BV183" s="269" t="str">
        <f>TRIM(IF('APH Kategorichef'!L183&lt;&gt;200,'APH Kategorichef'!D183,'2. Artikeldata Utökad'!J183))</f>
        <v/>
      </c>
      <c r="BW183" s="269" t="str">
        <f>TRIM('2. Artikeldata Utökad'!D183)</f>
        <v/>
      </c>
      <c r="BX183" s="415" t="str">
        <f>LEFT('2. Artikeldata Utökad'!I183,1)</f>
        <v xml:space="preserve"> </v>
      </c>
      <c r="BY183" s="415" t="str">
        <f>TRIM(LEFT('2. Artikeldata Utökad'!K183,2))</f>
        <v/>
      </c>
      <c r="BZ183" s="227" t="s">
        <v>189</v>
      </c>
      <c r="CA183" s="223"/>
      <c r="CB183" s="223"/>
      <c r="CC183" s="223"/>
      <c r="CD183" s="223"/>
      <c r="CE183" s="223"/>
    </row>
    <row r="184" spans="1:83" x14ac:dyDescent="0.25">
      <c r="A184" s="225">
        <v>180</v>
      </c>
      <c r="B184" s="228" t="str">
        <f>'APH Kategorichef'!H184</f>
        <v>Välj…</v>
      </c>
      <c r="C184" s="228" t="str">
        <f>'APH Kategorichef'!J184</f>
        <v>Välj…</v>
      </c>
      <c r="D184" s="227">
        <v>1</v>
      </c>
      <c r="E184" s="269" t="str">
        <f>TRIM('APH Kategorichef'!D184)</f>
        <v/>
      </c>
      <c r="F184" s="226" t="str">
        <f>TRIM('1. Artikeldata Grund'!E184)</f>
        <v/>
      </c>
      <c r="G184" s="276" t="s">
        <v>182</v>
      </c>
      <c r="H184" s="223"/>
      <c r="I184" s="223"/>
      <c r="J184" s="223"/>
      <c r="K184" s="223"/>
      <c r="L184" s="223"/>
      <c r="M184" s="2" cm="1">
        <f t="array" ref="M184">IF('APH Kategorichef'!R184&lt;&gt;"WEB",1,_xlfn.IFS('APH Kategorichef'!J184=Tabeller!$AH$4,'APH Kategorichef'!P184,'APH Kategorichef'!J184=Tabeller!$AH$5,106628))</f>
        <v>1</v>
      </c>
      <c r="N184" s="434" t="str" cm="1">
        <f t="array" ref="N184">TRIM(IFERROR(IF('APH Kategorichef'!L184=200,'2. Artikeldata Utökad'!J184,(_xlfn.IFS('APH Kategorichef'!J184=Tabeller!$AH$4,'4. Inköpsdata'!D184,AND('APH Kategorichef'!J184=Tabeller!$AH$5,'APH Kategorichef'!L184&lt;&gt;200),'APH Kategorichef'!D184,'APH Kategorichef'!L184=200,'2. Artikeldata Utökad'!J184))),""))</f>
        <v/>
      </c>
      <c r="O184" s="270" t="str">
        <f>'APH Kategorichef'!E184</f>
        <v/>
      </c>
      <c r="P184" s="269" t="str">
        <f>TRIM('APH Kategorichef'!Q184)</f>
        <v/>
      </c>
      <c r="Q184" s="223"/>
      <c r="R184" s="271" t="str" cm="1">
        <f t="array" ref="R184">IFERROR(_xlfn.IFS('4. Inköpsdata'!M184=25%,41,'4. Inköpsdata'!M184=12%,42,'4. Inköpsdata'!M184=6%,43,'4. Inköpsdata'!M184="Momsfritt",38),"")</f>
        <v/>
      </c>
      <c r="S184" s="227" t="str">
        <f>'APH Kategorichef'!R184</f>
        <v xml:space="preserve">  Välj…</v>
      </c>
      <c r="T184" s="380" t="str">
        <f>'APH Kategorichef'!E184</f>
        <v/>
      </c>
      <c r="U184" s="227"/>
      <c r="V184" s="223"/>
      <c r="W184" s="223"/>
      <c r="X184" s="223"/>
      <c r="Y184" s="223"/>
      <c r="Z184" s="227" t="str">
        <f>TRIM(IF('2. Artikeldata Utökad'!G184="","",_xlfn.CONCAT('2. Artikeldata Utökad'!G184," ","dagar")))</f>
        <v/>
      </c>
      <c r="AA184" s="227" t="str">
        <f>TRIM(IF('2. Artikeldata Utökad'!H184="","",_xlfn.CONCAT('2. Artikeldata Utökad'!H184," ","dagar")))</f>
        <v/>
      </c>
      <c r="AB184" s="223"/>
      <c r="AC184" s="223"/>
      <c r="AD184" s="223"/>
      <c r="AE184" s="227">
        <v>1</v>
      </c>
      <c r="AF184" s="223"/>
      <c r="AG184" s="269" t="str">
        <f>TRIM('APH Kategorichef'!S184)</f>
        <v/>
      </c>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72" t="s">
        <v>189</v>
      </c>
      <c r="BD184" s="272" t="str">
        <f>IF('1. Artikeldata Grund'!F184="Välj…","",LEFT('1. Artikeldata Grund'!F184,1))</f>
        <v xml:space="preserve"> </v>
      </c>
      <c r="BE184" s="223"/>
      <c r="BF184" s="223"/>
      <c r="BG184" s="223"/>
      <c r="BH184" s="223"/>
      <c r="BI184" s="223"/>
      <c r="BJ184" s="223"/>
      <c r="BK184" s="223"/>
      <c r="BL184" s="269" t="str">
        <f>TRIM(IF('APH Kategorichef'!R184="WEB","",'2. Artikeldata Utökad'!Q184))</f>
        <v/>
      </c>
      <c r="BM184" s="269" t="str">
        <f>TRIM(IF('APH Kategorichef'!R184="WEB","",'2. Artikeldata Utökad'!R184))</f>
        <v/>
      </c>
      <c r="BN184" s="269" t="str">
        <f>TRIM(IF('APH Kategorichef'!R184="WEB","",'2. Artikeldata Utökad'!S184))</f>
        <v/>
      </c>
      <c r="BO184" s="269" t="str">
        <f>IF('2. Artikeldata Utökad'!F184="","",'2. Artikeldata Utökad'!F184)</f>
        <v xml:space="preserve">  Välj…</v>
      </c>
      <c r="BP184" s="269" t="str">
        <f>TRIM(IF('2. Artikeldata Utökad'!E184="","",'2. Artikeldata Utökad'!E184))</f>
        <v/>
      </c>
      <c r="BQ184" s="269" t="str">
        <f>TRIM(IF('APH Kategorichef'!R184="WEB","",'2. Artikeldata Utökad'!T184))</f>
        <v/>
      </c>
      <c r="BR184" s="227">
        <v>1</v>
      </c>
      <c r="BS184" s="269" t="str">
        <f>TRIM(IF('APH Kategorichef'!R184="WEB","",'2. Artikeldata Utökad'!U184))</f>
        <v/>
      </c>
      <c r="BT184" s="223"/>
      <c r="BU184" s="223"/>
      <c r="BV184" s="269" t="str">
        <f>TRIM(IF('APH Kategorichef'!L184&lt;&gt;200,'APH Kategorichef'!D184,'2. Artikeldata Utökad'!J184))</f>
        <v/>
      </c>
      <c r="BW184" s="269" t="str">
        <f>TRIM('2. Artikeldata Utökad'!D184)</f>
        <v/>
      </c>
      <c r="BX184" s="415" t="str">
        <f>LEFT('2. Artikeldata Utökad'!I184,1)</f>
        <v xml:space="preserve"> </v>
      </c>
      <c r="BY184" s="415" t="str">
        <f>TRIM(LEFT('2. Artikeldata Utökad'!K184,2))</f>
        <v/>
      </c>
      <c r="BZ184" s="227" t="s">
        <v>189</v>
      </c>
      <c r="CA184" s="223"/>
      <c r="CB184" s="223"/>
      <c r="CC184" s="223"/>
      <c r="CD184" s="223"/>
      <c r="CE184" s="223"/>
    </row>
    <row r="185" spans="1:83" x14ac:dyDescent="0.25">
      <c r="A185" s="228">
        <v>181</v>
      </c>
      <c r="B185" s="228" t="str">
        <f>'APH Kategorichef'!H185</f>
        <v>Välj…</v>
      </c>
      <c r="C185" s="228" t="str">
        <f>'APH Kategorichef'!J185</f>
        <v>Välj…</v>
      </c>
      <c r="D185" s="227">
        <v>1</v>
      </c>
      <c r="E185" s="269" t="str">
        <f>TRIM('APH Kategorichef'!D185)</f>
        <v/>
      </c>
      <c r="F185" s="226" t="str">
        <f>TRIM('1. Artikeldata Grund'!E185)</f>
        <v/>
      </c>
      <c r="G185" s="276" t="s">
        <v>182</v>
      </c>
      <c r="H185" s="223"/>
      <c r="I185" s="223"/>
      <c r="J185" s="223"/>
      <c r="K185" s="223"/>
      <c r="L185" s="223"/>
      <c r="M185" s="2" cm="1">
        <f t="array" ref="M185">IF('APH Kategorichef'!R185&lt;&gt;"WEB",1,_xlfn.IFS('APH Kategorichef'!J185=Tabeller!$AH$4,'APH Kategorichef'!P185,'APH Kategorichef'!J185=Tabeller!$AH$5,106628))</f>
        <v>1</v>
      </c>
      <c r="N185" s="434" t="str" cm="1">
        <f t="array" ref="N185">TRIM(IFERROR(IF('APH Kategorichef'!L185=200,'2. Artikeldata Utökad'!J185,(_xlfn.IFS('APH Kategorichef'!J185=Tabeller!$AH$4,'4. Inköpsdata'!D185,AND('APH Kategorichef'!J185=Tabeller!$AH$5,'APH Kategorichef'!L185&lt;&gt;200),'APH Kategorichef'!D185,'APH Kategorichef'!L185=200,'2. Artikeldata Utökad'!J185))),""))</f>
        <v/>
      </c>
      <c r="O185" s="270" t="str">
        <f>'APH Kategorichef'!E185</f>
        <v/>
      </c>
      <c r="P185" s="269" t="str">
        <f>TRIM('APH Kategorichef'!Q185)</f>
        <v/>
      </c>
      <c r="Q185" s="223"/>
      <c r="R185" s="271" t="str" cm="1">
        <f t="array" ref="R185">IFERROR(_xlfn.IFS('4. Inköpsdata'!M185=25%,41,'4. Inköpsdata'!M185=12%,42,'4. Inköpsdata'!M185=6%,43,'4. Inköpsdata'!M185="Momsfritt",38),"")</f>
        <v/>
      </c>
      <c r="S185" s="227" t="str">
        <f>'APH Kategorichef'!R185</f>
        <v xml:space="preserve">  Välj…</v>
      </c>
      <c r="T185" s="380" t="str">
        <f>'APH Kategorichef'!E185</f>
        <v/>
      </c>
      <c r="U185" s="227"/>
      <c r="V185" s="223"/>
      <c r="W185" s="223"/>
      <c r="X185" s="223"/>
      <c r="Y185" s="223"/>
      <c r="Z185" s="227" t="str">
        <f>TRIM(IF('2. Artikeldata Utökad'!G185="","",_xlfn.CONCAT('2. Artikeldata Utökad'!G185," ","dagar")))</f>
        <v/>
      </c>
      <c r="AA185" s="227" t="str">
        <f>TRIM(IF('2. Artikeldata Utökad'!H185="","",_xlfn.CONCAT('2. Artikeldata Utökad'!H185," ","dagar")))</f>
        <v/>
      </c>
      <c r="AB185" s="223"/>
      <c r="AC185" s="223"/>
      <c r="AD185" s="223"/>
      <c r="AE185" s="227">
        <v>1</v>
      </c>
      <c r="AF185" s="223"/>
      <c r="AG185" s="269" t="str">
        <f>TRIM('APH Kategorichef'!S185)</f>
        <v/>
      </c>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72" t="s">
        <v>189</v>
      </c>
      <c r="BD185" s="272" t="str">
        <f>IF('1. Artikeldata Grund'!F185="Välj…","",LEFT('1. Artikeldata Grund'!F185,1))</f>
        <v xml:space="preserve"> </v>
      </c>
      <c r="BE185" s="223"/>
      <c r="BF185" s="223"/>
      <c r="BG185" s="223"/>
      <c r="BH185" s="223"/>
      <c r="BI185" s="223"/>
      <c r="BJ185" s="223"/>
      <c r="BK185" s="223"/>
      <c r="BL185" s="269" t="str">
        <f>TRIM(IF('APH Kategorichef'!R185="WEB","",'2. Artikeldata Utökad'!Q185))</f>
        <v/>
      </c>
      <c r="BM185" s="269" t="str">
        <f>TRIM(IF('APH Kategorichef'!R185="WEB","",'2. Artikeldata Utökad'!R185))</f>
        <v/>
      </c>
      <c r="BN185" s="269" t="str">
        <f>TRIM(IF('APH Kategorichef'!R185="WEB","",'2. Artikeldata Utökad'!S185))</f>
        <v/>
      </c>
      <c r="BO185" s="269" t="str">
        <f>IF('2. Artikeldata Utökad'!F185="","",'2. Artikeldata Utökad'!F185)</f>
        <v xml:space="preserve">  Välj…</v>
      </c>
      <c r="BP185" s="269" t="str">
        <f>TRIM(IF('2. Artikeldata Utökad'!E185="","",'2. Artikeldata Utökad'!E185))</f>
        <v/>
      </c>
      <c r="BQ185" s="269" t="str">
        <f>TRIM(IF('APH Kategorichef'!R185="WEB","",'2. Artikeldata Utökad'!T185))</f>
        <v/>
      </c>
      <c r="BR185" s="227">
        <v>1</v>
      </c>
      <c r="BS185" s="269" t="str">
        <f>TRIM(IF('APH Kategorichef'!R185="WEB","",'2. Artikeldata Utökad'!U185))</f>
        <v/>
      </c>
      <c r="BT185" s="223"/>
      <c r="BU185" s="223"/>
      <c r="BV185" s="269" t="str">
        <f>TRIM(IF('APH Kategorichef'!L185&lt;&gt;200,'APH Kategorichef'!D185,'2. Artikeldata Utökad'!J185))</f>
        <v/>
      </c>
      <c r="BW185" s="269" t="str">
        <f>TRIM('2. Artikeldata Utökad'!D185)</f>
        <v/>
      </c>
      <c r="BX185" s="415" t="str">
        <f>LEFT('2. Artikeldata Utökad'!I185,1)</f>
        <v xml:space="preserve"> </v>
      </c>
      <c r="BY185" s="415" t="str">
        <f>TRIM(LEFT('2. Artikeldata Utökad'!K185,2))</f>
        <v/>
      </c>
      <c r="BZ185" s="227" t="s">
        <v>189</v>
      </c>
      <c r="CA185" s="223"/>
      <c r="CB185" s="223"/>
      <c r="CC185" s="223"/>
      <c r="CD185" s="223"/>
      <c r="CE185" s="223"/>
    </row>
    <row r="186" spans="1:83" x14ac:dyDescent="0.25">
      <c r="A186" s="228">
        <v>182</v>
      </c>
      <c r="B186" s="228" t="str">
        <f>'APH Kategorichef'!H186</f>
        <v>Välj…</v>
      </c>
      <c r="C186" s="228" t="str">
        <f>'APH Kategorichef'!J186</f>
        <v>Välj…</v>
      </c>
      <c r="D186" s="227">
        <v>1</v>
      </c>
      <c r="E186" s="269" t="str">
        <f>TRIM('APH Kategorichef'!D186)</f>
        <v/>
      </c>
      <c r="F186" s="226" t="str">
        <f>TRIM('1. Artikeldata Grund'!E186)</f>
        <v/>
      </c>
      <c r="G186" s="276" t="s">
        <v>182</v>
      </c>
      <c r="H186" s="223"/>
      <c r="I186" s="223"/>
      <c r="J186" s="223"/>
      <c r="K186" s="223"/>
      <c r="L186" s="223"/>
      <c r="M186" s="2" cm="1">
        <f t="array" ref="M186">IF('APH Kategorichef'!R186&lt;&gt;"WEB",1,_xlfn.IFS('APH Kategorichef'!J186=Tabeller!$AH$4,'APH Kategorichef'!P186,'APH Kategorichef'!J186=Tabeller!$AH$5,106628))</f>
        <v>1</v>
      </c>
      <c r="N186" s="434" t="str" cm="1">
        <f t="array" ref="N186">TRIM(IFERROR(IF('APH Kategorichef'!L186=200,'2. Artikeldata Utökad'!J186,(_xlfn.IFS('APH Kategorichef'!J186=Tabeller!$AH$4,'4. Inköpsdata'!D186,AND('APH Kategorichef'!J186=Tabeller!$AH$5,'APH Kategorichef'!L186&lt;&gt;200),'APH Kategorichef'!D186,'APH Kategorichef'!L186=200,'2. Artikeldata Utökad'!J186))),""))</f>
        <v/>
      </c>
      <c r="O186" s="270" t="str">
        <f>'APH Kategorichef'!E186</f>
        <v/>
      </c>
      <c r="P186" s="269" t="str">
        <f>TRIM('APH Kategorichef'!Q186)</f>
        <v/>
      </c>
      <c r="Q186" s="223"/>
      <c r="R186" s="271" t="str" cm="1">
        <f t="array" ref="R186">IFERROR(_xlfn.IFS('4. Inköpsdata'!M186=25%,41,'4. Inköpsdata'!M186=12%,42,'4. Inköpsdata'!M186=6%,43,'4. Inköpsdata'!M186="Momsfritt",38),"")</f>
        <v/>
      </c>
      <c r="S186" s="227" t="str">
        <f>'APH Kategorichef'!R186</f>
        <v xml:space="preserve">  Välj…</v>
      </c>
      <c r="T186" s="380" t="str">
        <f>'APH Kategorichef'!E186</f>
        <v/>
      </c>
      <c r="U186" s="227"/>
      <c r="V186" s="223"/>
      <c r="W186" s="223"/>
      <c r="X186" s="223"/>
      <c r="Y186" s="223"/>
      <c r="Z186" s="227" t="str">
        <f>TRIM(IF('2. Artikeldata Utökad'!G186="","",_xlfn.CONCAT('2. Artikeldata Utökad'!G186," ","dagar")))</f>
        <v/>
      </c>
      <c r="AA186" s="227" t="str">
        <f>TRIM(IF('2. Artikeldata Utökad'!H186="","",_xlfn.CONCAT('2. Artikeldata Utökad'!H186," ","dagar")))</f>
        <v/>
      </c>
      <c r="AB186" s="223"/>
      <c r="AC186" s="223"/>
      <c r="AD186" s="223"/>
      <c r="AE186" s="227">
        <v>1</v>
      </c>
      <c r="AF186" s="223"/>
      <c r="AG186" s="269" t="str">
        <f>TRIM('APH Kategorichef'!S186)</f>
        <v/>
      </c>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72" t="s">
        <v>189</v>
      </c>
      <c r="BD186" s="272" t="str">
        <f>IF('1. Artikeldata Grund'!F186="Välj…","",LEFT('1. Artikeldata Grund'!F186,1))</f>
        <v xml:space="preserve"> </v>
      </c>
      <c r="BE186" s="223"/>
      <c r="BF186" s="223"/>
      <c r="BG186" s="223"/>
      <c r="BH186" s="223"/>
      <c r="BI186" s="223"/>
      <c r="BJ186" s="223"/>
      <c r="BK186" s="223"/>
      <c r="BL186" s="269" t="str">
        <f>TRIM(IF('APH Kategorichef'!R186="WEB","",'2. Artikeldata Utökad'!Q186))</f>
        <v/>
      </c>
      <c r="BM186" s="269" t="str">
        <f>TRIM(IF('APH Kategorichef'!R186="WEB","",'2. Artikeldata Utökad'!R186))</f>
        <v/>
      </c>
      <c r="BN186" s="269" t="str">
        <f>TRIM(IF('APH Kategorichef'!R186="WEB","",'2. Artikeldata Utökad'!S186))</f>
        <v/>
      </c>
      <c r="BO186" s="269" t="str">
        <f>IF('2. Artikeldata Utökad'!F186="","",'2. Artikeldata Utökad'!F186)</f>
        <v xml:space="preserve">  Välj…</v>
      </c>
      <c r="BP186" s="269" t="str">
        <f>TRIM(IF('2. Artikeldata Utökad'!E186="","",'2. Artikeldata Utökad'!E186))</f>
        <v/>
      </c>
      <c r="BQ186" s="269" t="str">
        <f>TRIM(IF('APH Kategorichef'!R186="WEB","",'2. Artikeldata Utökad'!T186))</f>
        <v/>
      </c>
      <c r="BR186" s="227">
        <v>1</v>
      </c>
      <c r="BS186" s="269" t="str">
        <f>TRIM(IF('APH Kategorichef'!R186="WEB","",'2. Artikeldata Utökad'!U186))</f>
        <v/>
      </c>
      <c r="BT186" s="223"/>
      <c r="BU186" s="223"/>
      <c r="BV186" s="269" t="str">
        <f>TRIM(IF('APH Kategorichef'!L186&lt;&gt;200,'APH Kategorichef'!D186,'2. Artikeldata Utökad'!J186))</f>
        <v/>
      </c>
      <c r="BW186" s="269" t="str">
        <f>TRIM('2. Artikeldata Utökad'!D186)</f>
        <v/>
      </c>
      <c r="BX186" s="415" t="str">
        <f>LEFT('2. Artikeldata Utökad'!I186,1)</f>
        <v xml:space="preserve"> </v>
      </c>
      <c r="BY186" s="415" t="str">
        <f>TRIM(LEFT('2. Artikeldata Utökad'!K186,2))</f>
        <v/>
      </c>
      <c r="BZ186" s="227" t="s">
        <v>189</v>
      </c>
      <c r="CA186" s="223"/>
      <c r="CB186" s="223"/>
      <c r="CC186" s="223"/>
      <c r="CD186" s="223"/>
      <c r="CE186" s="223"/>
    </row>
    <row r="187" spans="1:83" x14ac:dyDescent="0.25">
      <c r="A187" s="228">
        <v>183</v>
      </c>
      <c r="B187" s="228" t="str">
        <f>'APH Kategorichef'!H187</f>
        <v>Välj…</v>
      </c>
      <c r="C187" s="228" t="str">
        <f>'APH Kategorichef'!J187</f>
        <v>Välj…</v>
      </c>
      <c r="D187" s="227">
        <v>1</v>
      </c>
      <c r="E187" s="269" t="str">
        <f>TRIM('APH Kategorichef'!D187)</f>
        <v/>
      </c>
      <c r="F187" s="226" t="str">
        <f>TRIM('1. Artikeldata Grund'!E187)</f>
        <v/>
      </c>
      <c r="G187" s="276" t="s">
        <v>182</v>
      </c>
      <c r="H187" s="223"/>
      <c r="I187" s="223"/>
      <c r="J187" s="223"/>
      <c r="K187" s="223"/>
      <c r="L187" s="223"/>
      <c r="M187" s="2" cm="1">
        <f t="array" ref="M187">IF('APH Kategorichef'!R187&lt;&gt;"WEB",1,_xlfn.IFS('APH Kategorichef'!J187=Tabeller!$AH$4,'APH Kategorichef'!P187,'APH Kategorichef'!J187=Tabeller!$AH$5,106628))</f>
        <v>1</v>
      </c>
      <c r="N187" s="434" t="str" cm="1">
        <f t="array" ref="N187">TRIM(IFERROR(IF('APH Kategorichef'!L187=200,'2. Artikeldata Utökad'!J187,(_xlfn.IFS('APH Kategorichef'!J187=Tabeller!$AH$4,'4. Inköpsdata'!D187,AND('APH Kategorichef'!J187=Tabeller!$AH$5,'APH Kategorichef'!L187&lt;&gt;200),'APH Kategorichef'!D187,'APH Kategorichef'!L187=200,'2. Artikeldata Utökad'!J187))),""))</f>
        <v/>
      </c>
      <c r="O187" s="270" t="str">
        <f>'APH Kategorichef'!E187</f>
        <v/>
      </c>
      <c r="P187" s="269" t="str">
        <f>TRIM('APH Kategorichef'!Q187)</f>
        <v/>
      </c>
      <c r="Q187" s="223"/>
      <c r="R187" s="271" t="str" cm="1">
        <f t="array" ref="R187">IFERROR(_xlfn.IFS('4. Inköpsdata'!M187=25%,41,'4. Inköpsdata'!M187=12%,42,'4. Inköpsdata'!M187=6%,43,'4. Inköpsdata'!M187="Momsfritt",38),"")</f>
        <v/>
      </c>
      <c r="S187" s="227" t="str">
        <f>'APH Kategorichef'!R187</f>
        <v xml:space="preserve">  Välj…</v>
      </c>
      <c r="T187" s="380" t="str">
        <f>'APH Kategorichef'!E187</f>
        <v/>
      </c>
      <c r="U187" s="227"/>
      <c r="V187" s="223"/>
      <c r="W187" s="223"/>
      <c r="X187" s="223"/>
      <c r="Y187" s="223"/>
      <c r="Z187" s="227" t="str">
        <f>TRIM(IF('2. Artikeldata Utökad'!G187="","",_xlfn.CONCAT('2. Artikeldata Utökad'!G187," ","dagar")))</f>
        <v/>
      </c>
      <c r="AA187" s="227" t="str">
        <f>TRIM(IF('2. Artikeldata Utökad'!H187="","",_xlfn.CONCAT('2. Artikeldata Utökad'!H187," ","dagar")))</f>
        <v/>
      </c>
      <c r="AB187" s="223"/>
      <c r="AC187" s="223"/>
      <c r="AD187" s="223"/>
      <c r="AE187" s="227">
        <v>1</v>
      </c>
      <c r="AF187" s="223"/>
      <c r="AG187" s="269" t="str">
        <f>TRIM('APH Kategorichef'!S187)</f>
        <v/>
      </c>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72" t="s">
        <v>189</v>
      </c>
      <c r="BD187" s="272" t="str">
        <f>IF('1. Artikeldata Grund'!F187="Välj…","",LEFT('1. Artikeldata Grund'!F187,1))</f>
        <v xml:space="preserve"> </v>
      </c>
      <c r="BE187" s="223"/>
      <c r="BF187" s="223"/>
      <c r="BG187" s="223"/>
      <c r="BH187" s="223"/>
      <c r="BI187" s="223"/>
      <c r="BJ187" s="223"/>
      <c r="BK187" s="223"/>
      <c r="BL187" s="269" t="str">
        <f>TRIM(IF('APH Kategorichef'!R187="WEB","",'2. Artikeldata Utökad'!Q187))</f>
        <v/>
      </c>
      <c r="BM187" s="269" t="str">
        <f>TRIM(IF('APH Kategorichef'!R187="WEB","",'2. Artikeldata Utökad'!R187))</f>
        <v/>
      </c>
      <c r="BN187" s="269" t="str">
        <f>TRIM(IF('APH Kategorichef'!R187="WEB","",'2. Artikeldata Utökad'!S187))</f>
        <v/>
      </c>
      <c r="BO187" s="269" t="str">
        <f>IF('2. Artikeldata Utökad'!F187="","",'2. Artikeldata Utökad'!F187)</f>
        <v xml:space="preserve">  Välj…</v>
      </c>
      <c r="BP187" s="269" t="str">
        <f>TRIM(IF('2. Artikeldata Utökad'!E187="","",'2. Artikeldata Utökad'!E187))</f>
        <v/>
      </c>
      <c r="BQ187" s="269" t="str">
        <f>TRIM(IF('APH Kategorichef'!R187="WEB","",'2. Artikeldata Utökad'!T187))</f>
        <v/>
      </c>
      <c r="BR187" s="227">
        <v>1</v>
      </c>
      <c r="BS187" s="269" t="str">
        <f>TRIM(IF('APH Kategorichef'!R187="WEB","",'2. Artikeldata Utökad'!U187))</f>
        <v/>
      </c>
      <c r="BT187" s="223"/>
      <c r="BU187" s="223"/>
      <c r="BV187" s="269" t="str">
        <f>TRIM(IF('APH Kategorichef'!L187&lt;&gt;200,'APH Kategorichef'!D187,'2. Artikeldata Utökad'!J187))</f>
        <v/>
      </c>
      <c r="BW187" s="269" t="str">
        <f>TRIM('2. Artikeldata Utökad'!D187)</f>
        <v/>
      </c>
      <c r="BX187" s="415" t="str">
        <f>LEFT('2. Artikeldata Utökad'!I187,1)</f>
        <v xml:space="preserve"> </v>
      </c>
      <c r="BY187" s="415" t="str">
        <f>TRIM(LEFT('2. Artikeldata Utökad'!K187,2))</f>
        <v/>
      </c>
      <c r="BZ187" s="227" t="s">
        <v>189</v>
      </c>
      <c r="CA187" s="223"/>
      <c r="CB187" s="223"/>
      <c r="CC187" s="223"/>
      <c r="CD187" s="223"/>
      <c r="CE187" s="223"/>
    </row>
    <row r="188" spans="1:83" x14ac:dyDescent="0.25">
      <c r="A188" s="228">
        <v>184</v>
      </c>
      <c r="B188" s="228" t="str">
        <f>'APH Kategorichef'!H188</f>
        <v>Välj…</v>
      </c>
      <c r="C188" s="228" t="str">
        <f>'APH Kategorichef'!J188</f>
        <v>Välj…</v>
      </c>
      <c r="D188" s="227">
        <v>1</v>
      </c>
      <c r="E188" s="269" t="str">
        <f>TRIM('APH Kategorichef'!D188)</f>
        <v/>
      </c>
      <c r="F188" s="226" t="str">
        <f>TRIM('1. Artikeldata Grund'!E188)</f>
        <v/>
      </c>
      <c r="G188" s="276" t="s">
        <v>182</v>
      </c>
      <c r="H188" s="223"/>
      <c r="I188" s="223"/>
      <c r="J188" s="223"/>
      <c r="K188" s="223"/>
      <c r="L188" s="223"/>
      <c r="M188" s="2" cm="1">
        <f t="array" ref="M188">IF('APH Kategorichef'!R188&lt;&gt;"WEB",1,_xlfn.IFS('APH Kategorichef'!J188=Tabeller!$AH$4,'APH Kategorichef'!P188,'APH Kategorichef'!J188=Tabeller!$AH$5,106628))</f>
        <v>1</v>
      </c>
      <c r="N188" s="434" t="str" cm="1">
        <f t="array" ref="N188">TRIM(IFERROR(IF('APH Kategorichef'!L188=200,'2. Artikeldata Utökad'!J188,(_xlfn.IFS('APH Kategorichef'!J188=Tabeller!$AH$4,'4. Inköpsdata'!D188,AND('APH Kategorichef'!J188=Tabeller!$AH$5,'APH Kategorichef'!L188&lt;&gt;200),'APH Kategorichef'!D188,'APH Kategorichef'!L188=200,'2. Artikeldata Utökad'!J188))),""))</f>
        <v/>
      </c>
      <c r="O188" s="270" t="str">
        <f>'APH Kategorichef'!E188</f>
        <v/>
      </c>
      <c r="P188" s="269" t="str">
        <f>TRIM('APH Kategorichef'!Q188)</f>
        <v/>
      </c>
      <c r="Q188" s="223"/>
      <c r="R188" s="271" t="str" cm="1">
        <f t="array" ref="R188">IFERROR(_xlfn.IFS('4. Inköpsdata'!M188=25%,41,'4. Inköpsdata'!M188=12%,42,'4. Inköpsdata'!M188=6%,43,'4. Inköpsdata'!M188="Momsfritt",38),"")</f>
        <v/>
      </c>
      <c r="S188" s="227" t="str">
        <f>'APH Kategorichef'!R188</f>
        <v xml:space="preserve">  Välj…</v>
      </c>
      <c r="T188" s="380" t="str">
        <f>'APH Kategorichef'!E188</f>
        <v/>
      </c>
      <c r="U188" s="227"/>
      <c r="V188" s="223"/>
      <c r="W188" s="223"/>
      <c r="X188" s="223"/>
      <c r="Y188" s="223"/>
      <c r="Z188" s="227" t="str">
        <f>TRIM(IF('2. Artikeldata Utökad'!G188="","",_xlfn.CONCAT('2. Artikeldata Utökad'!G188," ","dagar")))</f>
        <v/>
      </c>
      <c r="AA188" s="227" t="str">
        <f>TRIM(IF('2. Artikeldata Utökad'!H188="","",_xlfn.CONCAT('2. Artikeldata Utökad'!H188," ","dagar")))</f>
        <v/>
      </c>
      <c r="AB188" s="223"/>
      <c r="AC188" s="223"/>
      <c r="AD188" s="223"/>
      <c r="AE188" s="227">
        <v>1</v>
      </c>
      <c r="AF188" s="223"/>
      <c r="AG188" s="269" t="str">
        <f>TRIM('APH Kategorichef'!S188)</f>
        <v/>
      </c>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72" t="s">
        <v>189</v>
      </c>
      <c r="BD188" s="272" t="str">
        <f>IF('1. Artikeldata Grund'!F188="Välj…","",LEFT('1. Artikeldata Grund'!F188,1))</f>
        <v xml:space="preserve"> </v>
      </c>
      <c r="BE188" s="223"/>
      <c r="BF188" s="223"/>
      <c r="BG188" s="223"/>
      <c r="BH188" s="223"/>
      <c r="BI188" s="223"/>
      <c r="BJ188" s="223"/>
      <c r="BK188" s="223"/>
      <c r="BL188" s="269" t="str">
        <f>TRIM(IF('APH Kategorichef'!R188="WEB","",'2. Artikeldata Utökad'!Q188))</f>
        <v/>
      </c>
      <c r="BM188" s="269" t="str">
        <f>TRIM(IF('APH Kategorichef'!R188="WEB","",'2. Artikeldata Utökad'!R188))</f>
        <v/>
      </c>
      <c r="BN188" s="269" t="str">
        <f>TRIM(IF('APH Kategorichef'!R188="WEB","",'2. Artikeldata Utökad'!S188))</f>
        <v/>
      </c>
      <c r="BO188" s="269" t="str">
        <f>IF('2. Artikeldata Utökad'!F188="","",'2. Artikeldata Utökad'!F188)</f>
        <v xml:space="preserve">  Välj…</v>
      </c>
      <c r="BP188" s="269" t="str">
        <f>TRIM(IF('2. Artikeldata Utökad'!E188="","",'2. Artikeldata Utökad'!E188))</f>
        <v/>
      </c>
      <c r="BQ188" s="269" t="str">
        <f>TRIM(IF('APH Kategorichef'!R188="WEB","",'2. Artikeldata Utökad'!T188))</f>
        <v/>
      </c>
      <c r="BR188" s="227">
        <v>1</v>
      </c>
      <c r="BS188" s="269" t="str">
        <f>TRIM(IF('APH Kategorichef'!R188="WEB","",'2. Artikeldata Utökad'!U188))</f>
        <v/>
      </c>
      <c r="BT188" s="223"/>
      <c r="BU188" s="223"/>
      <c r="BV188" s="269" t="str">
        <f>TRIM(IF('APH Kategorichef'!L188&lt;&gt;200,'APH Kategorichef'!D188,'2. Artikeldata Utökad'!J188))</f>
        <v/>
      </c>
      <c r="BW188" s="269" t="str">
        <f>TRIM('2. Artikeldata Utökad'!D188)</f>
        <v/>
      </c>
      <c r="BX188" s="415" t="str">
        <f>LEFT('2. Artikeldata Utökad'!I188,1)</f>
        <v xml:space="preserve"> </v>
      </c>
      <c r="BY188" s="415" t="str">
        <f>TRIM(LEFT('2. Artikeldata Utökad'!K188,2))</f>
        <v/>
      </c>
      <c r="BZ188" s="227" t="s">
        <v>189</v>
      </c>
      <c r="CA188" s="223"/>
      <c r="CB188" s="223"/>
      <c r="CC188" s="223"/>
      <c r="CD188" s="223"/>
      <c r="CE188" s="223"/>
    </row>
    <row r="189" spans="1:83" x14ac:dyDescent="0.25">
      <c r="A189" s="228">
        <v>185</v>
      </c>
      <c r="B189" s="228" t="str">
        <f>'APH Kategorichef'!H189</f>
        <v>Välj…</v>
      </c>
      <c r="C189" s="228" t="str">
        <f>'APH Kategorichef'!J189</f>
        <v>Välj…</v>
      </c>
      <c r="D189" s="227">
        <v>1</v>
      </c>
      <c r="E189" s="269" t="str">
        <f>TRIM('APH Kategorichef'!D189)</f>
        <v/>
      </c>
      <c r="F189" s="226" t="str">
        <f>TRIM('1. Artikeldata Grund'!E189)</f>
        <v/>
      </c>
      <c r="G189" s="276" t="s">
        <v>182</v>
      </c>
      <c r="H189" s="223"/>
      <c r="I189" s="223"/>
      <c r="J189" s="223"/>
      <c r="K189" s="223"/>
      <c r="L189" s="223"/>
      <c r="M189" s="2" cm="1">
        <f t="array" ref="M189">IF('APH Kategorichef'!R189&lt;&gt;"WEB",1,_xlfn.IFS('APH Kategorichef'!J189=Tabeller!$AH$4,'APH Kategorichef'!P189,'APH Kategorichef'!J189=Tabeller!$AH$5,106628))</f>
        <v>1</v>
      </c>
      <c r="N189" s="434" t="str" cm="1">
        <f t="array" ref="N189">TRIM(IFERROR(IF('APH Kategorichef'!L189=200,'2. Artikeldata Utökad'!J189,(_xlfn.IFS('APH Kategorichef'!J189=Tabeller!$AH$4,'4. Inköpsdata'!D189,AND('APH Kategorichef'!J189=Tabeller!$AH$5,'APH Kategorichef'!L189&lt;&gt;200),'APH Kategorichef'!D189,'APH Kategorichef'!L189=200,'2. Artikeldata Utökad'!J189))),""))</f>
        <v/>
      </c>
      <c r="O189" s="270" t="str">
        <f>'APH Kategorichef'!E189</f>
        <v/>
      </c>
      <c r="P189" s="269" t="str">
        <f>TRIM('APH Kategorichef'!Q189)</f>
        <v/>
      </c>
      <c r="Q189" s="223"/>
      <c r="R189" s="271" t="str" cm="1">
        <f t="array" ref="R189">IFERROR(_xlfn.IFS('4. Inköpsdata'!M189=25%,41,'4. Inköpsdata'!M189=12%,42,'4. Inköpsdata'!M189=6%,43,'4. Inköpsdata'!M189="Momsfritt",38),"")</f>
        <v/>
      </c>
      <c r="S189" s="227" t="str">
        <f>'APH Kategorichef'!R189</f>
        <v xml:space="preserve">  Välj…</v>
      </c>
      <c r="T189" s="380" t="str">
        <f>'APH Kategorichef'!E189</f>
        <v/>
      </c>
      <c r="U189" s="227"/>
      <c r="V189" s="223"/>
      <c r="W189" s="223"/>
      <c r="X189" s="223"/>
      <c r="Y189" s="223"/>
      <c r="Z189" s="227" t="str">
        <f>TRIM(IF('2. Artikeldata Utökad'!G189="","",_xlfn.CONCAT('2. Artikeldata Utökad'!G189," ","dagar")))</f>
        <v/>
      </c>
      <c r="AA189" s="227" t="str">
        <f>TRIM(IF('2. Artikeldata Utökad'!H189="","",_xlfn.CONCAT('2. Artikeldata Utökad'!H189," ","dagar")))</f>
        <v/>
      </c>
      <c r="AB189" s="223"/>
      <c r="AC189" s="223"/>
      <c r="AD189" s="223"/>
      <c r="AE189" s="227">
        <v>1</v>
      </c>
      <c r="AF189" s="223"/>
      <c r="AG189" s="269" t="str">
        <f>TRIM('APH Kategorichef'!S189)</f>
        <v/>
      </c>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72" t="s">
        <v>189</v>
      </c>
      <c r="BD189" s="272" t="str">
        <f>IF('1. Artikeldata Grund'!F189="Välj…","",LEFT('1. Artikeldata Grund'!F189,1))</f>
        <v xml:space="preserve"> </v>
      </c>
      <c r="BE189" s="223"/>
      <c r="BF189" s="223"/>
      <c r="BG189" s="223"/>
      <c r="BH189" s="223"/>
      <c r="BI189" s="223"/>
      <c r="BJ189" s="223"/>
      <c r="BK189" s="223"/>
      <c r="BL189" s="269" t="str">
        <f>TRIM(IF('APH Kategorichef'!R189="WEB","",'2. Artikeldata Utökad'!Q189))</f>
        <v/>
      </c>
      <c r="BM189" s="269" t="str">
        <f>TRIM(IF('APH Kategorichef'!R189="WEB","",'2. Artikeldata Utökad'!R189))</f>
        <v/>
      </c>
      <c r="BN189" s="269" t="str">
        <f>TRIM(IF('APH Kategorichef'!R189="WEB","",'2. Artikeldata Utökad'!S189))</f>
        <v/>
      </c>
      <c r="BO189" s="269" t="str">
        <f>IF('2. Artikeldata Utökad'!F189="","",'2. Artikeldata Utökad'!F189)</f>
        <v xml:space="preserve">  Välj…</v>
      </c>
      <c r="BP189" s="269" t="str">
        <f>TRIM(IF('2. Artikeldata Utökad'!E189="","",'2. Artikeldata Utökad'!E189))</f>
        <v/>
      </c>
      <c r="BQ189" s="269" t="str">
        <f>TRIM(IF('APH Kategorichef'!R189="WEB","",'2. Artikeldata Utökad'!T189))</f>
        <v/>
      </c>
      <c r="BR189" s="227">
        <v>1</v>
      </c>
      <c r="BS189" s="269" t="str">
        <f>TRIM(IF('APH Kategorichef'!R189="WEB","",'2. Artikeldata Utökad'!U189))</f>
        <v/>
      </c>
      <c r="BT189" s="223"/>
      <c r="BU189" s="223"/>
      <c r="BV189" s="269" t="str">
        <f>TRIM(IF('APH Kategorichef'!L189&lt;&gt;200,'APH Kategorichef'!D189,'2. Artikeldata Utökad'!J189))</f>
        <v/>
      </c>
      <c r="BW189" s="269" t="str">
        <f>TRIM('2. Artikeldata Utökad'!D189)</f>
        <v/>
      </c>
      <c r="BX189" s="415" t="str">
        <f>LEFT('2. Artikeldata Utökad'!I189,1)</f>
        <v xml:space="preserve"> </v>
      </c>
      <c r="BY189" s="415" t="str">
        <f>TRIM(LEFT('2. Artikeldata Utökad'!K189,2))</f>
        <v/>
      </c>
      <c r="BZ189" s="227" t="s">
        <v>189</v>
      </c>
      <c r="CA189" s="223"/>
      <c r="CB189" s="223"/>
      <c r="CC189" s="223"/>
      <c r="CD189" s="223"/>
      <c r="CE189" s="223"/>
    </row>
    <row r="190" spans="1:83" x14ac:dyDescent="0.25">
      <c r="A190" s="228">
        <v>186</v>
      </c>
      <c r="B190" s="228" t="str">
        <f>'APH Kategorichef'!H190</f>
        <v>Välj…</v>
      </c>
      <c r="C190" s="228" t="str">
        <f>'APH Kategorichef'!J190</f>
        <v>Välj…</v>
      </c>
      <c r="D190" s="227">
        <v>1</v>
      </c>
      <c r="E190" s="269" t="str">
        <f>TRIM('APH Kategorichef'!D190)</f>
        <v/>
      </c>
      <c r="F190" s="226" t="str">
        <f>TRIM('1. Artikeldata Grund'!E190)</f>
        <v/>
      </c>
      <c r="G190" s="276" t="s">
        <v>182</v>
      </c>
      <c r="H190" s="223"/>
      <c r="I190" s="223"/>
      <c r="J190" s="223"/>
      <c r="K190" s="223"/>
      <c r="L190" s="223"/>
      <c r="M190" s="2" cm="1">
        <f t="array" ref="M190">IF('APH Kategorichef'!R190&lt;&gt;"WEB",1,_xlfn.IFS('APH Kategorichef'!J190=Tabeller!$AH$4,'APH Kategorichef'!P190,'APH Kategorichef'!J190=Tabeller!$AH$5,106628))</f>
        <v>1</v>
      </c>
      <c r="N190" s="434" t="str" cm="1">
        <f t="array" ref="N190">TRIM(IFERROR(IF('APH Kategorichef'!L190=200,'2. Artikeldata Utökad'!J190,(_xlfn.IFS('APH Kategorichef'!J190=Tabeller!$AH$4,'4. Inköpsdata'!D190,AND('APH Kategorichef'!J190=Tabeller!$AH$5,'APH Kategorichef'!L190&lt;&gt;200),'APH Kategorichef'!D190,'APH Kategorichef'!L190=200,'2. Artikeldata Utökad'!J190))),""))</f>
        <v/>
      </c>
      <c r="O190" s="270" t="str">
        <f>'APH Kategorichef'!E190</f>
        <v/>
      </c>
      <c r="P190" s="269" t="str">
        <f>TRIM('APH Kategorichef'!Q190)</f>
        <v/>
      </c>
      <c r="Q190" s="223"/>
      <c r="R190" s="271" t="str" cm="1">
        <f t="array" ref="R190">IFERROR(_xlfn.IFS('4. Inköpsdata'!M190=25%,41,'4. Inköpsdata'!M190=12%,42,'4. Inköpsdata'!M190=6%,43,'4. Inköpsdata'!M190="Momsfritt",38),"")</f>
        <v/>
      </c>
      <c r="S190" s="227" t="str">
        <f>'APH Kategorichef'!R190</f>
        <v xml:space="preserve">  Välj…</v>
      </c>
      <c r="T190" s="380" t="str">
        <f>'APH Kategorichef'!E190</f>
        <v/>
      </c>
      <c r="U190" s="227"/>
      <c r="V190" s="223"/>
      <c r="W190" s="223"/>
      <c r="X190" s="223"/>
      <c r="Y190" s="223"/>
      <c r="Z190" s="227" t="str">
        <f>TRIM(IF('2. Artikeldata Utökad'!G190="","",_xlfn.CONCAT('2. Artikeldata Utökad'!G190," ","dagar")))</f>
        <v/>
      </c>
      <c r="AA190" s="227" t="str">
        <f>TRIM(IF('2. Artikeldata Utökad'!H190="","",_xlfn.CONCAT('2. Artikeldata Utökad'!H190," ","dagar")))</f>
        <v/>
      </c>
      <c r="AB190" s="223"/>
      <c r="AC190" s="223"/>
      <c r="AD190" s="223"/>
      <c r="AE190" s="227">
        <v>1</v>
      </c>
      <c r="AF190" s="223"/>
      <c r="AG190" s="269" t="str">
        <f>TRIM('APH Kategorichef'!S190)</f>
        <v/>
      </c>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72" t="s">
        <v>189</v>
      </c>
      <c r="BD190" s="272" t="str">
        <f>IF('1. Artikeldata Grund'!F190="Välj…","",LEFT('1. Artikeldata Grund'!F190,1))</f>
        <v xml:space="preserve"> </v>
      </c>
      <c r="BE190" s="223"/>
      <c r="BF190" s="223"/>
      <c r="BG190" s="223"/>
      <c r="BH190" s="223"/>
      <c r="BI190" s="223"/>
      <c r="BJ190" s="223"/>
      <c r="BK190" s="223"/>
      <c r="BL190" s="269" t="str">
        <f>TRIM(IF('APH Kategorichef'!R190="WEB","",'2. Artikeldata Utökad'!Q190))</f>
        <v/>
      </c>
      <c r="BM190" s="269" t="str">
        <f>TRIM(IF('APH Kategorichef'!R190="WEB","",'2. Artikeldata Utökad'!R190))</f>
        <v/>
      </c>
      <c r="BN190" s="269" t="str">
        <f>TRIM(IF('APH Kategorichef'!R190="WEB","",'2. Artikeldata Utökad'!S190))</f>
        <v/>
      </c>
      <c r="BO190" s="269" t="str">
        <f>IF('2. Artikeldata Utökad'!F190="","",'2. Artikeldata Utökad'!F190)</f>
        <v xml:space="preserve">  Välj…</v>
      </c>
      <c r="BP190" s="269" t="str">
        <f>TRIM(IF('2. Artikeldata Utökad'!E190="","",'2. Artikeldata Utökad'!E190))</f>
        <v/>
      </c>
      <c r="BQ190" s="269" t="str">
        <f>TRIM(IF('APH Kategorichef'!R190="WEB","",'2. Artikeldata Utökad'!T190))</f>
        <v/>
      </c>
      <c r="BR190" s="227">
        <v>1</v>
      </c>
      <c r="BS190" s="269" t="str">
        <f>TRIM(IF('APH Kategorichef'!R190="WEB","",'2. Artikeldata Utökad'!U190))</f>
        <v/>
      </c>
      <c r="BT190" s="223"/>
      <c r="BU190" s="223"/>
      <c r="BV190" s="269" t="str">
        <f>TRIM(IF('APH Kategorichef'!L190&lt;&gt;200,'APH Kategorichef'!D190,'2. Artikeldata Utökad'!J190))</f>
        <v/>
      </c>
      <c r="BW190" s="269" t="str">
        <f>TRIM('2. Artikeldata Utökad'!D190)</f>
        <v/>
      </c>
      <c r="BX190" s="415" t="str">
        <f>LEFT('2. Artikeldata Utökad'!I190,1)</f>
        <v xml:space="preserve"> </v>
      </c>
      <c r="BY190" s="415" t="str">
        <f>TRIM(LEFT('2. Artikeldata Utökad'!K190,2))</f>
        <v/>
      </c>
      <c r="BZ190" s="227" t="s">
        <v>189</v>
      </c>
      <c r="CA190" s="223"/>
      <c r="CB190" s="223"/>
      <c r="CC190" s="223"/>
      <c r="CD190" s="223"/>
      <c r="CE190" s="223"/>
    </row>
    <row r="191" spans="1:83" x14ac:dyDescent="0.25">
      <c r="A191" s="225">
        <v>187</v>
      </c>
      <c r="B191" s="228" t="str">
        <f>'APH Kategorichef'!H191</f>
        <v>Välj…</v>
      </c>
      <c r="C191" s="228" t="str">
        <f>'APH Kategorichef'!J191</f>
        <v>Välj…</v>
      </c>
      <c r="D191" s="227">
        <v>1</v>
      </c>
      <c r="E191" s="269" t="str">
        <f>TRIM('APH Kategorichef'!D191)</f>
        <v/>
      </c>
      <c r="F191" s="226" t="str">
        <f>TRIM('1. Artikeldata Grund'!E191)</f>
        <v/>
      </c>
      <c r="G191" s="276" t="s">
        <v>182</v>
      </c>
      <c r="H191" s="223"/>
      <c r="I191" s="223"/>
      <c r="J191" s="223"/>
      <c r="K191" s="223"/>
      <c r="L191" s="223"/>
      <c r="M191" s="2" cm="1">
        <f t="array" ref="M191">IF('APH Kategorichef'!R191&lt;&gt;"WEB",1,_xlfn.IFS('APH Kategorichef'!J191=Tabeller!$AH$4,'APH Kategorichef'!P191,'APH Kategorichef'!J191=Tabeller!$AH$5,106628))</f>
        <v>1</v>
      </c>
      <c r="N191" s="434" t="str" cm="1">
        <f t="array" ref="N191">TRIM(IFERROR(IF('APH Kategorichef'!L191=200,'2. Artikeldata Utökad'!J191,(_xlfn.IFS('APH Kategorichef'!J191=Tabeller!$AH$4,'4. Inköpsdata'!D191,AND('APH Kategorichef'!J191=Tabeller!$AH$5,'APH Kategorichef'!L191&lt;&gt;200),'APH Kategorichef'!D191,'APH Kategorichef'!L191=200,'2. Artikeldata Utökad'!J191))),""))</f>
        <v/>
      </c>
      <c r="O191" s="270" t="str">
        <f>'APH Kategorichef'!E191</f>
        <v/>
      </c>
      <c r="P191" s="269" t="str">
        <f>TRIM('APH Kategorichef'!Q191)</f>
        <v/>
      </c>
      <c r="Q191" s="223"/>
      <c r="R191" s="271" t="str" cm="1">
        <f t="array" ref="R191">IFERROR(_xlfn.IFS('4. Inköpsdata'!M191=25%,41,'4. Inköpsdata'!M191=12%,42,'4. Inköpsdata'!M191=6%,43,'4. Inköpsdata'!M191="Momsfritt",38),"")</f>
        <v/>
      </c>
      <c r="S191" s="227" t="str">
        <f>'APH Kategorichef'!R191</f>
        <v xml:space="preserve">  Välj…</v>
      </c>
      <c r="T191" s="380" t="str">
        <f>'APH Kategorichef'!E191</f>
        <v/>
      </c>
      <c r="U191" s="227"/>
      <c r="V191" s="223"/>
      <c r="W191" s="223"/>
      <c r="X191" s="223"/>
      <c r="Y191" s="223"/>
      <c r="Z191" s="227" t="str">
        <f>TRIM(IF('2. Artikeldata Utökad'!G191="","",_xlfn.CONCAT('2. Artikeldata Utökad'!G191," ","dagar")))</f>
        <v/>
      </c>
      <c r="AA191" s="227" t="str">
        <f>TRIM(IF('2. Artikeldata Utökad'!H191="","",_xlfn.CONCAT('2. Artikeldata Utökad'!H191," ","dagar")))</f>
        <v/>
      </c>
      <c r="AB191" s="223"/>
      <c r="AC191" s="223"/>
      <c r="AD191" s="223"/>
      <c r="AE191" s="227">
        <v>1</v>
      </c>
      <c r="AF191" s="223"/>
      <c r="AG191" s="269" t="str">
        <f>TRIM('APH Kategorichef'!S191)</f>
        <v/>
      </c>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72" t="s">
        <v>189</v>
      </c>
      <c r="BD191" s="272" t="str">
        <f>IF('1. Artikeldata Grund'!F191="Välj…","",LEFT('1. Artikeldata Grund'!F191,1))</f>
        <v xml:space="preserve"> </v>
      </c>
      <c r="BE191" s="223"/>
      <c r="BF191" s="223"/>
      <c r="BG191" s="223"/>
      <c r="BH191" s="223"/>
      <c r="BI191" s="223"/>
      <c r="BJ191" s="223"/>
      <c r="BK191" s="223"/>
      <c r="BL191" s="269" t="str">
        <f>TRIM(IF('APH Kategorichef'!R191="WEB","",'2. Artikeldata Utökad'!Q191))</f>
        <v/>
      </c>
      <c r="BM191" s="269" t="str">
        <f>TRIM(IF('APH Kategorichef'!R191="WEB","",'2. Artikeldata Utökad'!R191))</f>
        <v/>
      </c>
      <c r="BN191" s="269" t="str">
        <f>TRIM(IF('APH Kategorichef'!R191="WEB","",'2. Artikeldata Utökad'!S191))</f>
        <v/>
      </c>
      <c r="BO191" s="269" t="str">
        <f>IF('2. Artikeldata Utökad'!F191="","",'2. Artikeldata Utökad'!F191)</f>
        <v xml:space="preserve">  Välj…</v>
      </c>
      <c r="BP191" s="269" t="str">
        <f>TRIM(IF('2. Artikeldata Utökad'!E191="","",'2. Artikeldata Utökad'!E191))</f>
        <v/>
      </c>
      <c r="BQ191" s="269" t="str">
        <f>TRIM(IF('APH Kategorichef'!R191="WEB","",'2. Artikeldata Utökad'!T191))</f>
        <v/>
      </c>
      <c r="BR191" s="227">
        <v>1</v>
      </c>
      <c r="BS191" s="269" t="str">
        <f>TRIM(IF('APH Kategorichef'!R191="WEB","",'2. Artikeldata Utökad'!U191))</f>
        <v/>
      </c>
      <c r="BT191" s="223"/>
      <c r="BU191" s="223"/>
      <c r="BV191" s="269" t="str">
        <f>TRIM(IF('APH Kategorichef'!L191&lt;&gt;200,'APH Kategorichef'!D191,'2. Artikeldata Utökad'!J191))</f>
        <v/>
      </c>
      <c r="BW191" s="269" t="str">
        <f>TRIM('2. Artikeldata Utökad'!D191)</f>
        <v/>
      </c>
      <c r="BX191" s="415" t="str">
        <f>LEFT('2. Artikeldata Utökad'!I191,1)</f>
        <v xml:space="preserve"> </v>
      </c>
      <c r="BY191" s="415" t="str">
        <f>TRIM(LEFT('2. Artikeldata Utökad'!K191,2))</f>
        <v/>
      </c>
      <c r="BZ191" s="227" t="s">
        <v>189</v>
      </c>
      <c r="CA191" s="223"/>
      <c r="CB191" s="223"/>
      <c r="CC191" s="223"/>
      <c r="CD191" s="223"/>
      <c r="CE191" s="223"/>
    </row>
    <row r="192" spans="1:83" x14ac:dyDescent="0.25">
      <c r="A192" s="228">
        <v>188</v>
      </c>
      <c r="B192" s="228" t="str">
        <f>'APH Kategorichef'!H192</f>
        <v>Välj…</v>
      </c>
      <c r="C192" s="228" t="str">
        <f>'APH Kategorichef'!J192</f>
        <v>Välj…</v>
      </c>
      <c r="D192" s="227">
        <v>1</v>
      </c>
      <c r="E192" s="269" t="str">
        <f>TRIM('APH Kategorichef'!D192)</f>
        <v/>
      </c>
      <c r="F192" s="226" t="str">
        <f>TRIM('1. Artikeldata Grund'!E192)</f>
        <v/>
      </c>
      <c r="G192" s="276" t="s">
        <v>182</v>
      </c>
      <c r="H192" s="223"/>
      <c r="I192" s="223"/>
      <c r="J192" s="223"/>
      <c r="K192" s="223"/>
      <c r="L192" s="223"/>
      <c r="M192" s="2" cm="1">
        <f t="array" ref="M192">IF('APH Kategorichef'!R192&lt;&gt;"WEB",1,_xlfn.IFS('APH Kategorichef'!J192=Tabeller!$AH$4,'APH Kategorichef'!P192,'APH Kategorichef'!J192=Tabeller!$AH$5,106628))</f>
        <v>1</v>
      </c>
      <c r="N192" s="434" t="str" cm="1">
        <f t="array" ref="N192">TRIM(IFERROR(IF('APH Kategorichef'!L192=200,'2. Artikeldata Utökad'!J192,(_xlfn.IFS('APH Kategorichef'!J192=Tabeller!$AH$4,'4. Inköpsdata'!D192,AND('APH Kategorichef'!J192=Tabeller!$AH$5,'APH Kategorichef'!L192&lt;&gt;200),'APH Kategorichef'!D192,'APH Kategorichef'!L192=200,'2. Artikeldata Utökad'!J192))),""))</f>
        <v/>
      </c>
      <c r="O192" s="270" t="str">
        <f>'APH Kategorichef'!E192</f>
        <v/>
      </c>
      <c r="P192" s="269" t="str">
        <f>TRIM('APH Kategorichef'!Q192)</f>
        <v/>
      </c>
      <c r="Q192" s="223"/>
      <c r="R192" s="271" t="str" cm="1">
        <f t="array" ref="R192">IFERROR(_xlfn.IFS('4. Inköpsdata'!M192=25%,41,'4. Inköpsdata'!M192=12%,42,'4. Inköpsdata'!M192=6%,43,'4. Inköpsdata'!M192="Momsfritt",38),"")</f>
        <v/>
      </c>
      <c r="S192" s="227" t="str">
        <f>'APH Kategorichef'!R192</f>
        <v xml:space="preserve">  Välj…</v>
      </c>
      <c r="T192" s="380" t="str">
        <f>'APH Kategorichef'!E192</f>
        <v/>
      </c>
      <c r="U192" s="227"/>
      <c r="V192" s="223"/>
      <c r="W192" s="223"/>
      <c r="X192" s="223"/>
      <c r="Y192" s="223"/>
      <c r="Z192" s="227" t="str">
        <f>TRIM(IF('2. Artikeldata Utökad'!G192="","",_xlfn.CONCAT('2. Artikeldata Utökad'!G192," ","dagar")))</f>
        <v/>
      </c>
      <c r="AA192" s="227" t="str">
        <f>TRIM(IF('2. Artikeldata Utökad'!H192="","",_xlfn.CONCAT('2. Artikeldata Utökad'!H192," ","dagar")))</f>
        <v/>
      </c>
      <c r="AB192" s="223"/>
      <c r="AC192" s="223"/>
      <c r="AD192" s="223"/>
      <c r="AE192" s="227">
        <v>1</v>
      </c>
      <c r="AF192" s="223"/>
      <c r="AG192" s="269" t="str">
        <f>TRIM('APH Kategorichef'!S192)</f>
        <v/>
      </c>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72" t="s">
        <v>189</v>
      </c>
      <c r="BD192" s="272" t="str">
        <f>IF('1. Artikeldata Grund'!F192="Välj…","",LEFT('1. Artikeldata Grund'!F192,1))</f>
        <v xml:space="preserve"> </v>
      </c>
      <c r="BE192" s="223"/>
      <c r="BF192" s="223"/>
      <c r="BG192" s="223"/>
      <c r="BH192" s="223"/>
      <c r="BI192" s="223"/>
      <c r="BJ192" s="223"/>
      <c r="BK192" s="223"/>
      <c r="BL192" s="269" t="str">
        <f>TRIM(IF('APH Kategorichef'!R192="WEB","",'2. Artikeldata Utökad'!Q192))</f>
        <v/>
      </c>
      <c r="BM192" s="269" t="str">
        <f>TRIM(IF('APH Kategorichef'!R192="WEB","",'2. Artikeldata Utökad'!R192))</f>
        <v/>
      </c>
      <c r="BN192" s="269" t="str">
        <f>TRIM(IF('APH Kategorichef'!R192="WEB","",'2. Artikeldata Utökad'!S192))</f>
        <v/>
      </c>
      <c r="BO192" s="269" t="str">
        <f>IF('2. Artikeldata Utökad'!F192="","",'2. Artikeldata Utökad'!F192)</f>
        <v xml:space="preserve">  Välj…</v>
      </c>
      <c r="BP192" s="269" t="str">
        <f>TRIM(IF('2. Artikeldata Utökad'!E192="","",'2. Artikeldata Utökad'!E192))</f>
        <v/>
      </c>
      <c r="BQ192" s="269" t="str">
        <f>TRIM(IF('APH Kategorichef'!R192="WEB","",'2. Artikeldata Utökad'!T192))</f>
        <v/>
      </c>
      <c r="BR192" s="227">
        <v>1</v>
      </c>
      <c r="BS192" s="269" t="str">
        <f>TRIM(IF('APH Kategorichef'!R192="WEB","",'2. Artikeldata Utökad'!U192))</f>
        <v/>
      </c>
      <c r="BT192" s="223"/>
      <c r="BU192" s="223"/>
      <c r="BV192" s="269" t="str">
        <f>TRIM(IF('APH Kategorichef'!L192&lt;&gt;200,'APH Kategorichef'!D192,'2. Artikeldata Utökad'!J192))</f>
        <v/>
      </c>
      <c r="BW192" s="269" t="str">
        <f>TRIM('2. Artikeldata Utökad'!D192)</f>
        <v/>
      </c>
      <c r="BX192" s="415" t="str">
        <f>LEFT('2. Artikeldata Utökad'!I192,1)</f>
        <v xml:space="preserve"> </v>
      </c>
      <c r="BY192" s="415" t="str">
        <f>TRIM(LEFT('2. Artikeldata Utökad'!K192,2))</f>
        <v/>
      </c>
      <c r="BZ192" s="227" t="s">
        <v>189</v>
      </c>
      <c r="CA192" s="223"/>
      <c r="CB192" s="223"/>
      <c r="CC192" s="223"/>
      <c r="CD192" s="223"/>
      <c r="CE192" s="223"/>
    </row>
    <row r="193" spans="1:83" x14ac:dyDescent="0.25">
      <c r="A193" s="228">
        <v>189</v>
      </c>
      <c r="B193" s="228" t="str">
        <f>'APH Kategorichef'!H193</f>
        <v>Välj…</v>
      </c>
      <c r="C193" s="228" t="str">
        <f>'APH Kategorichef'!J193</f>
        <v>Välj…</v>
      </c>
      <c r="D193" s="227">
        <v>1</v>
      </c>
      <c r="E193" s="269" t="str">
        <f>TRIM('APH Kategorichef'!D193)</f>
        <v/>
      </c>
      <c r="F193" s="226" t="str">
        <f>TRIM('1. Artikeldata Grund'!E193)</f>
        <v/>
      </c>
      <c r="G193" s="276" t="s">
        <v>182</v>
      </c>
      <c r="H193" s="223"/>
      <c r="I193" s="223"/>
      <c r="J193" s="223"/>
      <c r="K193" s="223"/>
      <c r="L193" s="223"/>
      <c r="M193" s="2" cm="1">
        <f t="array" ref="M193">IF('APH Kategorichef'!R193&lt;&gt;"WEB",1,_xlfn.IFS('APH Kategorichef'!J193=Tabeller!$AH$4,'APH Kategorichef'!P193,'APH Kategorichef'!J193=Tabeller!$AH$5,106628))</f>
        <v>1</v>
      </c>
      <c r="N193" s="434" t="str" cm="1">
        <f t="array" ref="N193">TRIM(IFERROR(IF('APH Kategorichef'!L193=200,'2. Artikeldata Utökad'!J193,(_xlfn.IFS('APH Kategorichef'!J193=Tabeller!$AH$4,'4. Inköpsdata'!D193,AND('APH Kategorichef'!J193=Tabeller!$AH$5,'APH Kategorichef'!L193&lt;&gt;200),'APH Kategorichef'!D193,'APH Kategorichef'!L193=200,'2. Artikeldata Utökad'!J193))),""))</f>
        <v/>
      </c>
      <c r="O193" s="270" t="str">
        <f>'APH Kategorichef'!E193</f>
        <v/>
      </c>
      <c r="P193" s="269" t="str">
        <f>TRIM('APH Kategorichef'!Q193)</f>
        <v/>
      </c>
      <c r="Q193" s="223"/>
      <c r="R193" s="271" t="str" cm="1">
        <f t="array" ref="R193">IFERROR(_xlfn.IFS('4. Inköpsdata'!M193=25%,41,'4. Inköpsdata'!M193=12%,42,'4. Inköpsdata'!M193=6%,43,'4. Inköpsdata'!M193="Momsfritt",38),"")</f>
        <v/>
      </c>
      <c r="S193" s="227" t="str">
        <f>'APH Kategorichef'!R193</f>
        <v xml:space="preserve">  Välj…</v>
      </c>
      <c r="T193" s="380" t="str">
        <f>'APH Kategorichef'!E193</f>
        <v/>
      </c>
      <c r="U193" s="227"/>
      <c r="V193" s="223"/>
      <c r="W193" s="223"/>
      <c r="X193" s="223"/>
      <c r="Y193" s="223"/>
      <c r="Z193" s="227" t="str">
        <f>TRIM(IF('2. Artikeldata Utökad'!G193="","",_xlfn.CONCAT('2. Artikeldata Utökad'!G193," ","dagar")))</f>
        <v/>
      </c>
      <c r="AA193" s="227" t="str">
        <f>TRIM(IF('2. Artikeldata Utökad'!H193="","",_xlfn.CONCAT('2. Artikeldata Utökad'!H193," ","dagar")))</f>
        <v/>
      </c>
      <c r="AB193" s="223"/>
      <c r="AC193" s="223"/>
      <c r="AD193" s="223"/>
      <c r="AE193" s="227">
        <v>1</v>
      </c>
      <c r="AF193" s="223"/>
      <c r="AG193" s="269" t="str">
        <f>TRIM('APH Kategorichef'!S193)</f>
        <v/>
      </c>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72" t="s">
        <v>189</v>
      </c>
      <c r="BD193" s="272" t="str">
        <f>IF('1. Artikeldata Grund'!F193="Välj…","",LEFT('1. Artikeldata Grund'!F193,1))</f>
        <v xml:space="preserve"> </v>
      </c>
      <c r="BE193" s="223"/>
      <c r="BF193" s="223"/>
      <c r="BG193" s="223"/>
      <c r="BH193" s="223"/>
      <c r="BI193" s="223"/>
      <c r="BJ193" s="223"/>
      <c r="BK193" s="223"/>
      <c r="BL193" s="269" t="str">
        <f>TRIM(IF('APH Kategorichef'!R193="WEB","",'2. Artikeldata Utökad'!Q193))</f>
        <v/>
      </c>
      <c r="BM193" s="269" t="str">
        <f>TRIM(IF('APH Kategorichef'!R193="WEB","",'2. Artikeldata Utökad'!R193))</f>
        <v/>
      </c>
      <c r="BN193" s="269" t="str">
        <f>TRIM(IF('APH Kategorichef'!R193="WEB","",'2. Artikeldata Utökad'!S193))</f>
        <v/>
      </c>
      <c r="BO193" s="269" t="str">
        <f>IF('2. Artikeldata Utökad'!F193="","",'2. Artikeldata Utökad'!F193)</f>
        <v xml:space="preserve">  Välj…</v>
      </c>
      <c r="BP193" s="269" t="str">
        <f>TRIM(IF('2. Artikeldata Utökad'!E193="","",'2. Artikeldata Utökad'!E193))</f>
        <v/>
      </c>
      <c r="BQ193" s="269" t="str">
        <f>TRIM(IF('APH Kategorichef'!R193="WEB","",'2. Artikeldata Utökad'!T193))</f>
        <v/>
      </c>
      <c r="BR193" s="227">
        <v>1</v>
      </c>
      <c r="BS193" s="269" t="str">
        <f>TRIM(IF('APH Kategorichef'!R193="WEB","",'2. Artikeldata Utökad'!U193))</f>
        <v/>
      </c>
      <c r="BT193" s="223"/>
      <c r="BU193" s="223"/>
      <c r="BV193" s="269" t="str">
        <f>TRIM(IF('APH Kategorichef'!L193&lt;&gt;200,'APH Kategorichef'!D193,'2. Artikeldata Utökad'!J193))</f>
        <v/>
      </c>
      <c r="BW193" s="269" t="str">
        <f>TRIM('2. Artikeldata Utökad'!D193)</f>
        <v/>
      </c>
      <c r="BX193" s="415" t="str">
        <f>LEFT('2. Artikeldata Utökad'!I193,1)</f>
        <v xml:space="preserve"> </v>
      </c>
      <c r="BY193" s="415" t="str">
        <f>TRIM(LEFT('2. Artikeldata Utökad'!K193,2))</f>
        <v/>
      </c>
      <c r="BZ193" s="227" t="s">
        <v>189</v>
      </c>
      <c r="CA193" s="223"/>
      <c r="CB193" s="223"/>
      <c r="CC193" s="223"/>
      <c r="CD193" s="223"/>
      <c r="CE193" s="223"/>
    </row>
    <row r="194" spans="1:83" x14ac:dyDescent="0.25">
      <c r="A194" s="228">
        <v>190</v>
      </c>
      <c r="B194" s="228" t="str">
        <f>'APH Kategorichef'!H194</f>
        <v>Välj…</v>
      </c>
      <c r="C194" s="228" t="str">
        <f>'APH Kategorichef'!J194</f>
        <v>Välj…</v>
      </c>
      <c r="D194" s="227">
        <v>1</v>
      </c>
      <c r="E194" s="269" t="str">
        <f>TRIM('APH Kategorichef'!D194)</f>
        <v/>
      </c>
      <c r="F194" s="226" t="str">
        <f>TRIM('1. Artikeldata Grund'!E194)</f>
        <v/>
      </c>
      <c r="G194" s="276" t="s">
        <v>182</v>
      </c>
      <c r="H194" s="223"/>
      <c r="I194" s="223"/>
      <c r="J194" s="223"/>
      <c r="K194" s="223"/>
      <c r="L194" s="223"/>
      <c r="M194" s="2" cm="1">
        <f t="array" ref="M194">IF('APH Kategorichef'!R194&lt;&gt;"WEB",1,_xlfn.IFS('APH Kategorichef'!J194=Tabeller!$AH$4,'APH Kategorichef'!P194,'APH Kategorichef'!J194=Tabeller!$AH$5,106628))</f>
        <v>1</v>
      </c>
      <c r="N194" s="434" t="str" cm="1">
        <f t="array" ref="N194">TRIM(IFERROR(IF('APH Kategorichef'!L194=200,'2. Artikeldata Utökad'!J194,(_xlfn.IFS('APH Kategorichef'!J194=Tabeller!$AH$4,'4. Inköpsdata'!D194,AND('APH Kategorichef'!J194=Tabeller!$AH$5,'APH Kategorichef'!L194&lt;&gt;200),'APH Kategorichef'!D194,'APH Kategorichef'!L194=200,'2. Artikeldata Utökad'!J194))),""))</f>
        <v/>
      </c>
      <c r="O194" s="270" t="str">
        <f>'APH Kategorichef'!E194</f>
        <v/>
      </c>
      <c r="P194" s="269" t="str">
        <f>TRIM('APH Kategorichef'!Q194)</f>
        <v/>
      </c>
      <c r="Q194" s="223"/>
      <c r="R194" s="271" t="str" cm="1">
        <f t="array" ref="R194">IFERROR(_xlfn.IFS('4. Inköpsdata'!M194=25%,41,'4. Inköpsdata'!M194=12%,42,'4. Inköpsdata'!M194=6%,43,'4. Inköpsdata'!M194="Momsfritt",38),"")</f>
        <v/>
      </c>
      <c r="S194" s="227" t="str">
        <f>'APH Kategorichef'!R194</f>
        <v xml:space="preserve">  Välj…</v>
      </c>
      <c r="T194" s="380" t="str">
        <f>'APH Kategorichef'!E194</f>
        <v/>
      </c>
      <c r="U194" s="227"/>
      <c r="V194" s="223"/>
      <c r="W194" s="223"/>
      <c r="X194" s="223"/>
      <c r="Y194" s="223"/>
      <c r="Z194" s="227" t="str">
        <f>TRIM(IF('2. Artikeldata Utökad'!G194="","",_xlfn.CONCAT('2. Artikeldata Utökad'!G194," ","dagar")))</f>
        <v/>
      </c>
      <c r="AA194" s="227" t="str">
        <f>TRIM(IF('2. Artikeldata Utökad'!H194="","",_xlfn.CONCAT('2. Artikeldata Utökad'!H194," ","dagar")))</f>
        <v/>
      </c>
      <c r="AB194" s="223"/>
      <c r="AC194" s="223"/>
      <c r="AD194" s="223"/>
      <c r="AE194" s="227">
        <v>1</v>
      </c>
      <c r="AF194" s="223"/>
      <c r="AG194" s="269" t="str">
        <f>TRIM('APH Kategorichef'!S194)</f>
        <v/>
      </c>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72" t="s">
        <v>189</v>
      </c>
      <c r="BD194" s="272" t="str">
        <f>IF('1. Artikeldata Grund'!F194="Välj…","",LEFT('1. Artikeldata Grund'!F194,1))</f>
        <v xml:space="preserve"> </v>
      </c>
      <c r="BE194" s="223"/>
      <c r="BF194" s="223"/>
      <c r="BG194" s="223"/>
      <c r="BH194" s="223"/>
      <c r="BI194" s="223"/>
      <c r="BJ194" s="223"/>
      <c r="BK194" s="223"/>
      <c r="BL194" s="269" t="str">
        <f>TRIM(IF('APH Kategorichef'!R194="WEB","",'2. Artikeldata Utökad'!Q194))</f>
        <v/>
      </c>
      <c r="BM194" s="269" t="str">
        <f>TRIM(IF('APH Kategorichef'!R194="WEB","",'2. Artikeldata Utökad'!R194))</f>
        <v/>
      </c>
      <c r="BN194" s="269" t="str">
        <f>TRIM(IF('APH Kategorichef'!R194="WEB","",'2. Artikeldata Utökad'!S194))</f>
        <v/>
      </c>
      <c r="BO194" s="269" t="str">
        <f>IF('2. Artikeldata Utökad'!F194="","",'2. Artikeldata Utökad'!F194)</f>
        <v xml:space="preserve">  Välj…</v>
      </c>
      <c r="BP194" s="269" t="str">
        <f>TRIM(IF('2. Artikeldata Utökad'!E194="","",'2. Artikeldata Utökad'!E194))</f>
        <v/>
      </c>
      <c r="BQ194" s="269" t="str">
        <f>TRIM(IF('APH Kategorichef'!R194="WEB","",'2. Artikeldata Utökad'!T194))</f>
        <v/>
      </c>
      <c r="BR194" s="227">
        <v>1</v>
      </c>
      <c r="BS194" s="269" t="str">
        <f>TRIM(IF('APH Kategorichef'!R194="WEB","",'2. Artikeldata Utökad'!U194))</f>
        <v/>
      </c>
      <c r="BT194" s="223"/>
      <c r="BU194" s="223"/>
      <c r="BV194" s="269" t="str">
        <f>TRIM(IF('APH Kategorichef'!L194&lt;&gt;200,'APH Kategorichef'!D194,'2. Artikeldata Utökad'!J194))</f>
        <v/>
      </c>
      <c r="BW194" s="269" t="str">
        <f>TRIM('2. Artikeldata Utökad'!D194)</f>
        <v/>
      </c>
      <c r="BX194" s="415" t="str">
        <f>LEFT('2. Artikeldata Utökad'!I194,1)</f>
        <v xml:space="preserve"> </v>
      </c>
      <c r="BY194" s="415" t="str">
        <f>TRIM(LEFT('2. Artikeldata Utökad'!K194,2))</f>
        <v/>
      </c>
      <c r="BZ194" s="227" t="s">
        <v>189</v>
      </c>
      <c r="CA194" s="223"/>
      <c r="CB194" s="223"/>
      <c r="CC194" s="223"/>
      <c r="CD194" s="223"/>
      <c r="CE194" s="223"/>
    </row>
    <row r="195" spans="1:83" x14ac:dyDescent="0.25">
      <c r="A195" s="228">
        <v>191</v>
      </c>
      <c r="B195" s="228" t="str">
        <f>'APH Kategorichef'!H195</f>
        <v>Välj…</v>
      </c>
      <c r="C195" s="228" t="str">
        <f>'APH Kategorichef'!J195</f>
        <v>Välj…</v>
      </c>
      <c r="D195" s="227">
        <v>1</v>
      </c>
      <c r="E195" s="269" t="str">
        <f>TRIM('APH Kategorichef'!D195)</f>
        <v/>
      </c>
      <c r="F195" s="226" t="str">
        <f>TRIM('1. Artikeldata Grund'!E195)</f>
        <v/>
      </c>
      <c r="G195" s="276" t="s">
        <v>182</v>
      </c>
      <c r="H195" s="223"/>
      <c r="I195" s="223"/>
      <c r="J195" s="223"/>
      <c r="K195" s="223"/>
      <c r="L195" s="223"/>
      <c r="M195" s="2" cm="1">
        <f t="array" ref="M195">IF('APH Kategorichef'!R195&lt;&gt;"WEB",1,_xlfn.IFS('APH Kategorichef'!J195=Tabeller!$AH$4,'APH Kategorichef'!P195,'APH Kategorichef'!J195=Tabeller!$AH$5,106628))</f>
        <v>1</v>
      </c>
      <c r="N195" s="434" t="str" cm="1">
        <f t="array" ref="N195">TRIM(IFERROR(IF('APH Kategorichef'!L195=200,'2. Artikeldata Utökad'!J195,(_xlfn.IFS('APH Kategorichef'!J195=Tabeller!$AH$4,'4. Inköpsdata'!D195,AND('APH Kategorichef'!J195=Tabeller!$AH$5,'APH Kategorichef'!L195&lt;&gt;200),'APH Kategorichef'!D195,'APH Kategorichef'!L195=200,'2. Artikeldata Utökad'!J195))),""))</f>
        <v/>
      </c>
      <c r="O195" s="270" t="str">
        <f>'APH Kategorichef'!E195</f>
        <v/>
      </c>
      <c r="P195" s="269" t="str">
        <f>TRIM('APH Kategorichef'!Q195)</f>
        <v/>
      </c>
      <c r="Q195" s="223"/>
      <c r="R195" s="271" t="str" cm="1">
        <f t="array" ref="R195">IFERROR(_xlfn.IFS('4. Inköpsdata'!M195=25%,41,'4. Inköpsdata'!M195=12%,42,'4. Inköpsdata'!M195=6%,43,'4. Inköpsdata'!M195="Momsfritt",38),"")</f>
        <v/>
      </c>
      <c r="S195" s="227" t="str">
        <f>'APH Kategorichef'!R195</f>
        <v xml:space="preserve">  Välj…</v>
      </c>
      <c r="T195" s="380" t="str">
        <f>'APH Kategorichef'!E195</f>
        <v/>
      </c>
      <c r="U195" s="227"/>
      <c r="V195" s="223"/>
      <c r="W195" s="223"/>
      <c r="X195" s="223"/>
      <c r="Y195" s="223"/>
      <c r="Z195" s="227" t="str">
        <f>TRIM(IF('2. Artikeldata Utökad'!G195="","",_xlfn.CONCAT('2. Artikeldata Utökad'!G195," ","dagar")))</f>
        <v/>
      </c>
      <c r="AA195" s="227" t="str">
        <f>TRIM(IF('2. Artikeldata Utökad'!H195="","",_xlfn.CONCAT('2. Artikeldata Utökad'!H195," ","dagar")))</f>
        <v/>
      </c>
      <c r="AB195" s="223"/>
      <c r="AC195" s="223"/>
      <c r="AD195" s="223"/>
      <c r="AE195" s="227">
        <v>1</v>
      </c>
      <c r="AF195" s="223"/>
      <c r="AG195" s="269" t="str">
        <f>TRIM('APH Kategorichef'!S195)</f>
        <v/>
      </c>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72" t="s">
        <v>189</v>
      </c>
      <c r="BD195" s="272" t="str">
        <f>IF('1. Artikeldata Grund'!F195="Välj…","",LEFT('1. Artikeldata Grund'!F195,1))</f>
        <v xml:space="preserve"> </v>
      </c>
      <c r="BE195" s="223"/>
      <c r="BF195" s="223"/>
      <c r="BG195" s="223"/>
      <c r="BH195" s="223"/>
      <c r="BI195" s="223"/>
      <c r="BJ195" s="223"/>
      <c r="BK195" s="223"/>
      <c r="BL195" s="269" t="str">
        <f>TRIM(IF('APH Kategorichef'!R195="WEB","",'2. Artikeldata Utökad'!Q195))</f>
        <v/>
      </c>
      <c r="BM195" s="269" t="str">
        <f>TRIM(IF('APH Kategorichef'!R195="WEB","",'2. Artikeldata Utökad'!R195))</f>
        <v/>
      </c>
      <c r="BN195" s="269" t="str">
        <f>TRIM(IF('APH Kategorichef'!R195="WEB","",'2. Artikeldata Utökad'!S195))</f>
        <v/>
      </c>
      <c r="BO195" s="269" t="str">
        <f>IF('2. Artikeldata Utökad'!F195="","",'2. Artikeldata Utökad'!F195)</f>
        <v xml:space="preserve">  Välj…</v>
      </c>
      <c r="BP195" s="269" t="str">
        <f>TRIM(IF('2. Artikeldata Utökad'!E195="","",'2. Artikeldata Utökad'!E195))</f>
        <v/>
      </c>
      <c r="BQ195" s="269" t="str">
        <f>TRIM(IF('APH Kategorichef'!R195="WEB","",'2. Artikeldata Utökad'!T195))</f>
        <v/>
      </c>
      <c r="BR195" s="227">
        <v>1</v>
      </c>
      <c r="BS195" s="269" t="str">
        <f>TRIM(IF('APH Kategorichef'!R195="WEB","",'2. Artikeldata Utökad'!U195))</f>
        <v/>
      </c>
      <c r="BT195" s="223"/>
      <c r="BU195" s="223"/>
      <c r="BV195" s="269" t="str">
        <f>TRIM(IF('APH Kategorichef'!L195&lt;&gt;200,'APH Kategorichef'!D195,'2. Artikeldata Utökad'!J195))</f>
        <v/>
      </c>
      <c r="BW195" s="269" t="str">
        <f>TRIM('2. Artikeldata Utökad'!D195)</f>
        <v/>
      </c>
      <c r="BX195" s="415" t="str">
        <f>LEFT('2. Artikeldata Utökad'!I195,1)</f>
        <v xml:space="preserve"> </v>
      </c>
      <c r="BY195" s="415" t="str">
        <f>TRIM(LEFT('2. Artikeldata Utökad'!K195,2))</f>
        <v/>
      </c>
      <c r="BZ195" s="227" t="s">
        <v>189</v>
      </c>
      <c r="CA195" s="223"/>
      <c r="CB195" s="223"/>
      <c r="CC195" s="223"/>
      <c r="CD195" s="223"/>
      <c r="CE195" s="223"/>
    </row>
    <row r="196" spans="1:83" x14ac:dyDescent="0.25">
      <c r="A196" s="228">
        <v>192</v>
      </c>
      <c r="B196" s="228" t="str">
        <f>'APH Kategorichef'!H196</f>
        <v>Välj…</v>
      </c>
      <c r="C196" s="228" t="str">
        <f>'APH Kategorichef'!J196</f>
        <v>Välj…</v>
      </c>
      <c r="D196" s="227">
        <v>1</v>
      </c>
      <c r="E196" s="269" t="str">
        <f>TRIM('APH Kategorichef'!D196)</f>
        <v/>
      </c>
      <c r="F196" s="226" t="str">
        <f>TRIM('1. Artikeldata Grund'!E196)</f>
        <v/>
      </c>
      <c r="G196" s="276" t="s">
        <v>182</v>
      </c>
      <c r="H196" s="223"/>
      <c r="I196" s="223"/>
      <c r="J196" s="223"/>
      <c r="K196" s="223"/>
      <c r="L196" s="223"/>
      <c r="M196" s="2" cm="1">
        <f t="array" ref="M196">IF('APH Kategorichef'!R196&lt;&gt;"WEB",1,_xlfn.IFS('APH Kategorichef'!J196=Tabeller!$AH$4,'APH Kategorichef'!P196,'APH Kategorichef'!J196=Tabeller!$AH$5,106628))</f>
        <v>1</v>
      </c>
      <c r="N196" s="434" t="str" cm="1">
        <f t="array" ref="N196">TRIM(IFERROR(IF('APH Kategorichef'!L196=200,'2. Artikeldata Utökad'!J196,(_xlfn.IFS('APH Kategorichef'!J196=Tabeller!$AH$4,'4. Inköpsdata'!D196,AND('APH Kategorichef'!J196=Tabeller!$AH$5,'APH Kategorichef'!L196&lt;&gt;200),'APH Kategorichef'!D196,'APH Kategorichef'!L196=200,'2. Artikeldata Utökad'!J196))),""))</f>
        <v/>
      </c>
      <c r="O196" s="270" t="str">
        <f>'APH Kategorichef'!E196</f>
        <v/>
      </c>
      <c r="P196" s="269" t="str">
        <f>TRIM('APH Kategorichef'!Q196)</f>
        <v/>
      </c>
      <c r="Q196" s="223"/>
      <c r="R196" s="271" t="str" cm="1">
        <f t="array" ref="R196">IFERROR(_xlfn.IFS('4. Inköpsdata'!M196=25%,41,'4. Inköpsdata'!M196=12%,42,'4. Inköpsdata'!M196=6%,43,'4. Inköpsdata'!M196="Momsfritt",38),"")</f>
        <v/>
      </c>
      <c r="S196" s="227" t="str">
        <f>'APH Kategorichef'!R196</f>
        <v xml:space="preserve">  Välj…</v>
      </c>
      <c r="T196" s="380" t="str">
        <f>'APH Kategorichef'!E196</f>
        <v/>
      </c>
      <c r="U196" s="227"/>
      <c r="V196" s="223"/>
      <c r="W196" s="223"/>
      <c r="X196" s="223"/>
      <c r="Y196" s="223"/>
      <c r="Z196" s="227" t="str">
        <f>TRIM(IF('2. Artikeldata Utökad'!G196="","",_xlfn.CONCAT('2. Artikeldata Utökad'!G196," ","dagar")))</f>
        <v/>
      </c>
      <c r="AA196" s="227" t="str">
        <f>TRIM(IF('2. Artikeldata Utökad'!H196="","",_xlfn.CONCAT('2. Artikeldata Utökad'!H196," ","dagar")))</f>
        <v/>
      </c>
      <c r="AB196" s="223"/>
      <c r="AC196" s="223"/>
      <c r="AD196" s="223"/>
      <c r="AE196" s="227">
        <v>1</v>
      </c>
      <c r="AF196" s="223"/>
      <c r="AG196" s="269" t="str">
        <f>TRIM('APH Kategorichef'!S196)</f>
        <v/>
      </c>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72" t="s">
        <v>189</v>
      </c>
      <c r="BD196" s="272" t="str">
        <f>IF('1. Artikeldata Grund'!F196="Välj…","",LEFT('1. Artikeldata Grund'!F196,1))</f>
        <v xml:space="preserve"> </v>
      </c>
      <c r="BE196" s="223"/>
      <c r="BF196" s="223"/>
      <c r="BG196" s="223"/>
      <c r="BH196" s="223"/>
      <c r="BI196" s="223"/>
      <c r="BJ196" s="223"/>
      <c r="BK196" s="223"/>
      <c r="BL196" s="269" t="str">
        <f>TRIM(IF('APH Kategorichef'!R196="WEB","",'2. Artikeldata Utökad'!Q196))</f>
        <v/>
      </c>
      <c r="BM196" s="269" t="str">
        <f>TRIM(IF('APH Kategorichef'!R196="WEB","",'2. Artikeldata Utökad'!R196))</f>
        <v/>
      </c>
      <c r="BN196" s="269" t="str">
        <f>TRIM(IF('APH Kategorichef'!R196="WEB","",'2. Artikeldata Utökad'!S196))</f>
        <v/>
      </c>
      <c r="BO196" s="269" t="str">
        <f>IF('2. Artikeldata Utökad'!F196="","",'2. Artikeldata Utökad'!F196)</f>
        <v xml:space="preserve">  Välj…</v>
      </c>
      <c r="BP196" s="269" t="str">
        <f>TRIM(IF('2. Artikeldata Utökad'!E196="","",'2. Artikeldata Utökad'!E196))</f>
        <v/>
      </c>
      <c r="BQ196" s="269" t="str">
        <f>TRIM(IF('APH Kategorichef'!R196="WEB","",'2. Artikeldata Utökad'!T196))</f>
        <v/>
      </c>
      <c r="BR196" s="227">
        <v>1</v>
      </c>
      <c r="BS196" s="269" t="str">
        <f>TRIM(IF('APH Kategorichef'!R196="WEB","",'2. Artikeldata Utökad'!U196))</f>
        <v/>
      </c>
      <c r="BT196" s="223"/>
      <c r="BU196" s="223"/>
      <c r="BV196" s="269" t="str">
        <f>TRIM(IF('APH Kategorichef'!L196&lt;&gt;200,'APH Kategorichef'!D196,'2. Artikeldata Utökad'!J196))</f>
        <v/>
      </c>
      <c r="BW196" s="269" t="str">
        <f>TRIM('2. Artikeldata Utökad'!D196)</f>
        <v/>
      </c>
      <c r="BX196" s="415" t="str">
        <f>LEFT('2. Artikeldata Utökad'!I196,1)</f>
        <v xml:space="preserve"> </v>
      </c>
      <c r="BY196" s="415" t="str">
        <f>TRIM(LEFT('2. Artikeldata Utökad'!K196,2))</f>
        <v/>
      </c>
      <c r="BZ196" s="227" t="s">
        <v>189</v>
      </c>
      <c r="CA196" s="223"/>
      <c r="CB196" s="223"/>
      <c r="CC196" s="223"/>
      <c r="CD196" s="223"/>
      <c r="CE196" s="223"/>
    </row>
    <row r="197" spans="1:83" x14ac:dyDescent="0.25">
      <c r="A197" s="228">
        <v>193</v>
      </c>
      <c r="B197" s="228" t="str">
        <f>'APH Kategorichef'!H197</f>
        <v>Välj…</v>
      </c>
      <c r="C197" s="228" t="str">
        <f>'APH Kategorichef'!J197</f>
        <v>Välj…</v>
      </c>
      <c r="D197" s="227">
        <v>1</v>
      </c>
      <c r="E197" s="269" t="str">
        <f>TRIM('APH Kategorichef'!D197)</f>
        <v/>
      </c>
      <c r="F197" s="226" t="str">
        <f>TRIM('1. Artikeldata Grund'!E197)</f>
        <v/>
      </c>
      <c r="G197" s="276" t="s">
        <v>182</v>
      </c>
      <c r="H197" s="223"/>
      <c r="I197" s="223"/>
      <c r="J197" s="223"/>
      <c r="K197" s="223"/>
      <c r="L197" s="223"/>
      <c r="M197" s="2" cm="1">
        <f t="array" ref="M197">IF('APH Kategorichef'!R197&lt;&gt;"WEB",1,_xlfn.IFS('APH Kategorichef'!J197=Tabeller!$AH$4,'APH Kategorichef'!P197,'APH Kategorichef'!J197=Tabeller!$AH$5,106628))</f>
        <v>1</v>
      </c>
      <c r="N197" s="434" t="str" cm="1">
        <f t="array" ref="N197">TRIM(IFERROR(IF('APH Kategorichef'!L197=200,'2. Artikeldata Utökad'!J197,(_xlfn.IFS('APH Kategorichef'!J197=Tabeller!$AH$4,'4. Inköpsdata'!D197,AND('APH Kategorichef'!J197=Tabeller!$AH$5,'APH Kategorichef'!L197&lt;&gt;200),'APH Kategorichef'!D197,'APH Kategorichef'!L197=200,'2. Artikeldata Utökad'!J197))),""))</f>
        <v/>
      </c>
      <c r="O197" s="270" t="str">
        <f>'APH Kategorichef'!E197</f>
        <v/>
      </c>
      <c r="P197" s="269" t="str">
        <f>TRIM('APH Kategorichef'!Q197)</f>
        <v/>
      </c>
      <c r="Q197" s="223"/>
      <c r="R197" s="271" t="str" cm="1">
        <f t="array" ref="R197">IFERROR(_xlfn.IFS('4. Inköpsdata'!M197=25%,41,'4. Inköpsdata'!M197=12%,42,'4. Inköpsdata'!M197=6%,43,'4. Inköpsdata'!M197="Momsfritt",38),"")</f>
        <v/>
      </c>
      <c r="S197" s="227" t="str">
        <f>'APH Kategorichef'!R197</f>
        <v xml:space="preserve">  Välj…</v>
      </c>
      <c r="T197" s="380" t="str">
        <f>'APH Kategorichef'!E197</f>
        <v/>
      </c>
      <c r="U197" s="227"/>
      <c r="V197" s="223"/>
      <c r="W197" s="223"/>
      <c r="X197" s="223"/>
      <c r="Y197" s="223"/>
      <c r="Z197" s="227" t="str">
        <f>TRIM(IF('2. Artikeldata Utökad'!G197="","",_xlfn.CONCAT('2. Artikeldata Utökad'!G197," ","dagar")))</f>
        <v/>
      </c>
      <c r="AA197" s="227" t="str">
        <f>TRIM(IF('2. Artikeldata Utökad'!H197="","",_xlfn.CONCAT('2. Artikeldata Utökad'!H197," ","dagar")))</f>
        <v/>
      </c>
      <c r="AB197" s="223"/>
      <c r="AC197" s="223"/>
      <c r="AD197" s="223"/>
      <c r="AE197" s="227">
        <v>1</v>
      </c>
      <c r="AF197" s="223"/>
      <c r="AG197" s="269" t="str">
        <f>TRIM('APH Kategorichef'!S197)</f>
        <v/>
      </c>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72" t="s">
        <v>189</v>
      </c>
      <c r="BD197" s="272" t="str">
        <f>IF('1. Artikeldata Grund'!F197="Välj…","",LEFT('1. Artikeldata Grund'!F197,1))</f>
        <v xml:space="preserve"> </v>
      </c>
      <c r="BE197" s="223"/>
      <c r="BF197" s="223"/>
      <c r="BG197" s="223"/>
      <c r="BH197" s="223"/>
      <c r="BI197" s="223"/>
      <c r="BJ197" s="223"/>
      <c r="BK197" s="223"/>
      <c r="BL197" s="269" t="str">
        <f>TRIM(IF('APH Kategorichef'!R197="WEB","",'2. Artikeldata Utökad'!Q197))</f>
        <v/>
      </c>
      <c r="BM197" s="269" t="str">
        <f>TRIM(IF('APH Kategorichef'!R197="WEB","",'2. Artikeldata Utökad'!R197))</f>
        <v/>
      </c>
      <c r="BN197" s="269" t="str">
        <f>TRIM(IF('APH Kategorichef'!R197="WEB","",'2. Artikeldata Utökad'!S197))</f>
        <v/>
      </c>
      <c r="BO197" s="269" t="str">
        <f>IF('2. Artikeldata Utökad'!F197="","",'2. Artikeldata Utökad'!F197)</f>
        <v xml:space="preserve">  Välj…</v>
      </c>
      <c r="BP197" s="269" t="str">
        <f>TRIM(IF('2. Artikeldata Utökad'!E197="","",'2. Artikeldata Utökad'!E197))</f>
        <v/>
      </c>
      <c r="BQ197" s="269" t="str">
        <f>TRIM(IF('APH Kategorichef'!R197="WEB","",'2. Artikeldata Utökad'!T197))</f>
        <v/>
      </c>
      <c r="BR197" s="227">
        <v>1</v>
      </c>
      <c r="BS197" s="269" t="str">
        <f>TRIM(IF('APH Kategorichef'!R197="WEB","",'2. Artikeldata Utökad'!U197))</f>
        <v/>
      </c>
      <c r="BT197" s="223"/>
      <c r="BU197" s="223"/>
      <c r="BV197" s="269" t="str">
        <f>TRIM(IF('APH Kategorichef'!L197&lt;&gt;200,'APH Kategorichef'!D197,'2. Artikeldata Utökad'!J197))</f>
        <v/>
      </c>
      <c r="BW197" s="269" t="str">
        <f>TRIM('2. Artikeldata Utökad'!D197)</f>
        <v/>
      </c>
      <c r="BX197" s="415" t="str">
        <f>LEFT('2. Artikeldata Utökad'!I197,1)</f>
        <v xml:space="preserve"> </v>
      </c>
      <c r="BY197" s="415" t="str">
        <f>TRIM(LEFT('2. Artikeldata Utökad'!K197,2))</f>
        <v/>
      </c>
      <c r="BZ197" s="227" t="s">
        <v>189</v>
      </c>
      <c r="CA197" s="223"/>
      <c r="CB197" s="223"/>
      <c r="CC197" s="223"/>
      <c r="CD197" s="223"/>
      <c r="CE197" s="223"/>
    </row>
    <row r="198" spans="1:83" x14ac:dyDescent="0.25">
      <c r="A198" s="225">
        <v>194</v>
      </c>
      <c r="B198" s="228" t="str">
        <f>'APH Kategorichef'!H198</f>
        <v>Välj…</v>
      </c>
      <c r="C198" s="228" t="str">
        <f>'APH Kategorichef'!J198</f>
        <v>Välj…</v>
      </c>
      <c r="D198" s="227">
        <v>1</v>
      </c>
      <c r="E198" s="269" t="str">
        <f>TRIM('APH Kategorichef'!D198)</f>
        <v/>
      </c>
      <c r="F198" s="226" t="str">
        <f>TRIM('1. Artikeldata Grund'!E198)</f>
        <v/>
      </c>
      <c r="G198" s="276" t="s">
        <v>182</v>
      </c>
      <c r="H198" s="223"/>
      <c r="I198" s="223"/>
      <c r="J198" s="223"/>
      <c r="K198" s="223"/>
      <c r="L198" s="223"/>
      <c r="M198" s="2" cm="1">
        <f t="array" ref="M198">IF('APH Kategorichef'!R198&lt;&gt;"WEB",1,_xlfn.IFS('APH Kategorichef'!J198=Tabeller!$AH$4,'APH Kategorichef'!P198,'APH Kategorichef'!J198=Tabeller!$AH$5,106628))</f>
        <v>1</v>
      </c>
      <c r="N198" s="434" t="str" cm="1">
        <f t="array" ref="N198">TRIM(IFERROR(IF('APH Kategorichef'!L198=200,'2. Artikeldata Utökad'!J198,(_xlfn.IFS('APH Kategorichef'!J198=Tabeller!$AH$4,'4. Inköpsdata'!D198,AND('APH Kategorichef'!J198=Tabeller!$AH$5,'APH Kategorichef'!L198&lt;&gt;200),'APH Kategorichef'!D198,'APH Kategorichef'!L198=200,'2. Artikeldata Utökad'!J198))),""))</f>
        <v/>
      </c>
      <c r="O198" s="270" t="str">
        <f>'APH Kategorichef'!E198</f>
        <v/>
      </c>
      <c r="P198" s="269" t="str">
        <f>TRIM('APH Kategorichef'!Q198)</f>
        <v/>
      </c>
      <c r="Q198" s="223"/>
      <c r="R198" s="271" t="str" cm="1">
        <f t="array" ref="R198">IFERROR(_xlfn.IFS('4. Inköpsdata'!M198=25%,41,'4. Inköpsdata'!M198=12%,42,'4. Inköpsdata'!M198=6%,43,'4. Inköpsdata'!M198="Momsfritt",38),"")</f>
        <v/>
      </c>
      <c r="S198" s="227" t="str">
        <f>'APH Kategorichef'!R198</f>
        <v xml:space="preserve">  Välj…</v>
      </c>
      <c r="T198" s="380" t="str">
        <f>'APH Kategorichef'!E198</f>
        <v/>
      </c>
      <c r="U198" s="227"/>
      <c r="V198" s="223"/>
      <c r="W198" s="223"/>
      <c r="X198" s="223"/>
      <c r="Y198" s="223"/>
      <c r="Z198" s="227" t="str">
        <f>TRIM(IF('2. Artikeldata Utökad'!G198="","",_xlfn.CONCAT('2. Artikeldata Utökad'!G198," ","dagar")))</f>
        <v/>
      </c>
      <c r="AA198" s="227" t="str">
        <f>TRIM(IF('2. Artikeldata Utökad'!H198="","",_xlfn.CONCAT('2. Artikeldata Utökad'!H198," ","dagar")))</f>
        <v/>
      </c>
      <c r="AB198" s="223"/>
      <c r="AC198" s="223"/>
      <c r="AD198" s="223"/>
      <c r="AE198" s="227">
        <v>1</v>
      </c>
      <c r="AF198" s="223"/>
      <c r="AG198" s="269" t="str">
        <f>TRIM('APH Kategorichef'!S198)</f>
        <v/>
      </c>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72" t="s">
        <v>189</v>
      </c>
      <c r="BD198" s="272" t="str">
        <f>IF('1. Artikeldata Grund'!F198="Välj…","",LEFT('1. Artikeldata Grund'!F198,1))</f>
        <v xml:space="preserve"> </v>
      </c>
      <c r="BE198" s="223"/>
      <c r="BF198" s="223"/>
      <c r="BG198" s="223"/>
      <c r="BH198" s="223"/>
      <c r="BI198" s="223"/>
      <c r="BJ198" s="223"/>
      <c r="BK198" s="223"/>
      <c r="BL198" s="269" t="str">
        <f>TRIM(IF('APH Kategorichef'!R198="WEB","",'2. Artikeldata Utökad'!Q198))</f>
        <v/>
      </c>
      <c r="BM198" s="269" t="str">
        <f>TRIM(IF('APH Kategorichef'!R198="WEB","",'2. Artikeldata Utökad'!R198))</f>
        <v/>
      </c>
      <c r="BN198" s="269" t="str">
        <f>TRIM(IF('APH Kategorichef'!R198="WEB","",'2. Artikeldata Utökad'!S198))</f>
        <v/>
      </c>
      <c r="BO198" s="269" t="str">
        <f>IF('2. Artikeldata Utökad'!F198="","",'2. Artikeldata Utökad'!F198)</f>
        <v xml:space="preserve">  Välj…</v>
      </c>
      <c r="BP198" s="269" t="str">
        <f>TRIM(IF('2. Artikeldata Utökad'!E198="","",'2. Artikeldata Utökad'!E198))</f>
        <v/>
      </c>
      <c r="BQ198" s="269" t="str">
        <f>TRIM(IF('APH Kategorichef'!R198="WEB","",'2. Artikeldata Utökad'!T198))</f>
        <v/>
      </c>
      <c r="BR198" s="227">
        <v>1</v>
      </c>
      <c r="BS198" s="269" t="str">
        <f>TRIM(IF('APH Kategorichef'!R198="WEB","",'2. Artikeldata Utökad'!U198))</f>
        <v/>
      </c>
      <c r="BT198" s="223"/>
      <c r="BU198" s="223"/>
      <c r="BV198" s="269" t="str">
        <f>TRIM(IF('APH Kategorichef'!L198&lt;&gt;200,'APH Kategorichef'!D198,'2. Artikeldata Utökad'!J198))</f>
        <v/>
      </c>
      <c r="BW198" s="269" t="str">
        <f>TRIM('2. Artikeldata Utökad'!D198)</f>
        <v/>
      </c>
      <c r="BX198" s="415" t="str">
        <f>LEFT('2. Artikeldata Utökad'!I198,1)</f>
        <v xml:space="preserve"> </v>
      </c>
      <c r="BY198" s="415" t="str">
        <f>TRIM(LEFT('2. Artikeldata Utökad'!K198,2))</f>
        <v/>
      </c>
      <c r="BZ198" s="227" t="s">
        <v>189</v>
      </c>
      <c r="CA198" s="223"/>
      <c r="CB198" s="223"/>
      <c r="CC198" s="223"/>
      <c r="CD198" s="223"/>
      <c r="CE198" s="223"/>
    </row>
    <row r="199" spans="1:83" x14ac:dyDescent="0.25">
      <c r="A199" s="228">
        <v>195</v>
      </c>
      <c r="B199" s="228" t="str">
        <f>'APH Kategorichef'!H199</f>
        <v>Välj…</v>
      </c>
      <c r="C199" s="228" t="str">
        <f>'APH Kategorichef'!J199</f>
        <v>Välj…</v>
      </c>
      <c r="D199" s="227">
        <v>1</v>
      </c>
      <c r="E199" s="269" t="str">
        <f>TRIM('APH Kategorichef'!D199)</f>
        <v/>
      </c>
      <c r="F199" s="226" t="str">
        <f>TRIM('1. Artikeldata Grund'!E199)</f>
        <v/>
      </c>
      <c r="G199" s="276" t="s">
        <v>182</v>
      </c>
      <c r="H199" s="223"/>
      <c r="I199" s="223"/>
      <c r="J199" s="223"/>
      <c r="K199" s="223"/>
      <c r="L199" s="223"/>
      <c r="M199" s="2" cm="1">
        <f t="array" ref="M199">IF('APH Kategorichef'!R199&lt;&gt;"WEB",1,_xlfn.IFS('APH Kategorichef'!J199=Tabeller!$AH$4,'APH Kategorichef'!P199,'APH Kategorichef'!J199=Tabeller!$AH$5,106628))</f>
        <v>1</v>
      </c>
      <c r="N199" s="434" t="str" cm="1">
        <f t="array" ref="N199">TRIM(IFERROR(IF('APH Kategorichef'!L199=200,'2. Artikeldata Utökad'!J199,(_xlfn.IFS('APH Kategorichef'!J199=Tabeller!$AH$4,'4. Inköpsdata'!D199,AND('APH Kategorichef'!J199=Tabeller!$AH$5,'APH Kategorichef'!L199&lt;&gt;200),'APH Kategorichef'!D199,'APH Kategorichef'!L199=200,'2. Artikeldata Utökad'!J199))),""))</f>
        <v/>
      </c>
      <c r="O199" s="270" t="str">
        <f>'APH Kategorichef'!E199</f>
        <v/>
      </c>
      <c r="P199" s="269" t="str">
        <f>TRIM('APH Kategorichef'!Q199)</f>
        <v/>
      </c>
      <c r="Q199" s="223"/>
      <c r="R199" s="271" t="str" cm="1">
        <f t="array" ref="R199">IFERROR(_xlfn.IFS('4. Inköpsdata'!M199=25%,41,'4. Inköpsdata'!M199=12%,42,'4. Inköpsdata'!M199=6%,43,'4. Inköpsdata'!M199="Momsfritt",38),"")</f>
        <v/>
      </c>
      <c r="S199" s="227" t="str">
        <f>'APH Kategorichef'!R199</f>
        <v xml:space="preserve">  Välj…</v>
      </c>
      <c r="T199" s="380" t="str">
        <f>'APH Kategorichef'!E199</f>
        <v/>
      </c>
      <c r="U199" s="227"/>
      <c r="V199" s="223"/>
      <c r="W199" s="223"/>
      <c r="X199" s="223"/>
      <c r="Y199" s="223"/>
      <c r="Z199" s="227" t="str">
        <f>TRIM(IF('2. Artikeldata Utökad'!G199="","",_xlfn.CONCAT('2. Artikeldata Utökad'!G199," ","dagar")))</f>
        <v/>
      </c>
      <c r="AA199" s="227" t="str">
        <f>TRIM(IF('2. Artikeldata Utökad'!H199="","",_xlfn.CONCAT('2. Artikeldata Utökad'!H199," ","dagar")))</f>
        <v/>
      </c>
      <c r="AB199" s="223"/>
      <c r="AC199" s="223"/>
      <c r="AD199" s="223"/>
      <c r="AE199" s="227">
        <v>1</v>
      </c>
      <c r="AF199" s="223"/>
      <c r="AG199" s="269" t="str">
        <f>TRIM('APH Kategorichef'!S199)</f>
        <v/>
      </c>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72" t="s">
        <v>189</v>
      </c>
      <c r="BD199" s="272" t="str">
        <f>IF('1. Artikeldata Grund'!F199="Välj…","",LEFT('1. Artikeldata Grund'!F199,1))</f>
        <v xml:space="preserve"> </v>
      </c>
      <c r="BE199" s="223"/>
      <c r="BF199" s="223"/>
      <c r="BG199" s="223"/>
      <c r="BH199" s="223"/>
      <c r="BI199" s="223"/>
      <c r="BJ199" s="223"/>
      <c r="BK199" s="223"/>
      <c r="BL199" s="269" t="str">
        <f>TRIM(IF('APH Kategorichef'!R199="WEB","",'2. Artikeldata Utökad'!Q199))</f>
        <v/>
      </c>
      <c r="BM199" s="269" t="str">
        <f>TRIM(IF('APH Kategorichef'!R199="WEB","",'2. Artikeldata Utökad'!R199))</f>
        <v/>
      </c>
      <c r="BN199" s="269" t="str">
        <f>TRIM(IF('APH Kategorichef'!R199="WEB","",'2. Artikeldata Utökad'!S199))</f>
        <v/>
      </c>
      <c r="BO199" s="269" t="str">
        <f>IF('2. Artikeldata Utökad'!F199="","",'2. Artikeldata Utökad'!F199)</f>
        <v xml:space="preserve">  Välj…</v>
      </c>
      <c r="BP199" s="269" t="str">
        <f>TRIM(IF('2. Artikeldata Utökad'!E199="","",'2. Artikeldata Utökad'!E199))</f>
        <v/>
      </c>
      <c r="BQ199" s="269" t="str">
        <f>TRIM(IF('APH Kategorichef'!R199="WEB","",'2. Artikeldata Utökad'!T199))</f>
        <v/>
      </c>
      <c r="BR199" s="227">
        <v>1</v>
      </c>
      <c r="BS199" s="269" t="str">
        <f>TRIM(IF('APH Kategorichef'!R199="WEB","",'2. Artikeldata Utökad'!U199))</f>
        <v/>
      </c>
      <c r="BT199" s="223"/>
      <c r="BU199" s="223"/>
      <c r="BV199" s="269" t="str">
        <f>TRIM(IF('APH Kategorichef'!L199&lt;&gt;200,'APH Kategorichef'!D199,'2. Artikeldata Utökad'!J199))</f>
        <v/>
      </c>
      <c r="BW199" s="269" t="str">
        <f>TRIM('2. Artikeldata Utökad'!D199)</f>
        <v/>
      </c>
      <c r="BX199" s="415" t="str">
        <f>LEFT('2. Artikeldata Utökad'!I199,1)</f>
        <v xml:space="preserve"> </v>
      </c>
      <c r="BY199" s="415" t="str">
        <f>TRIM(LEFT('2. Artikeldata Utökad'!K199,2))</f>
        <v/>
      </c>
      <c r="BZ199" s="227" t="s">
        <v>189</v>
      </c>
      <c r="CA199" s="223"/>
      <c r="CB199" s="223"/>
      <c r="CC199" s="223"/>
      <c r="CD199" s="223"/>
      <c r="CE199" s="223"/>
    </row>
    <row r="200" spans="1:83" x14ac:dyDescent="0.25">
      <c r="A200" s="228">
        <v>196</v>
      </c>
      <c r="B200" s="228" t="str">
        <f>'APH Kategorichef'!H200</f>
        <v>Välj…</v>
      </c>
      <c r="C200" s="228" t="str">
        <f>'APH Kategorichef'!J200</f>
        <v>Välj…</v>
      </c>
      <c r="D200" s="227">
        <v>1</v>
      </c>
      <c r="E200" s="269" t="str">
        <f>TRIM('APH Kategorichef'!D200)</f>
        <v/>
      </c>
      <c r="F200" s="226" t="str">
        <f>TRIM('1. Artikeldata Grund'!E200)</f>
        <v/>
      </c>
      <c r="G200" s="276" t="s">
        <v>182</v>
      </c>
      <c r="H200" s="223"/>
      <c r="I200" s="223"/>
      <c r="J200" s="223"/>
      <c r="K200" s="223"/>
      <c r="L200" s="223"/>
      <c r="M200" s="2" cm="1">
        <f t="array" ref="M200">IF('APH Kategorichef'!R200&lt;&gt;"WEB",1,_xlfn.IFS('APH Kategorichef'!J200=Tabeller!$AH$4,'APH Kategorichef'!P200,'APH Kategorichef'!J200=Tabeller!$AH$5,106628))</f>
        <v>1</v>
      </c>
      <c r="N200" s="434" t="str" cm="1">
        <f t="array" ref="N200">TRIM(IFERROR(IF('APH Kategorichef'!L200=200,'2. Artikeldata Utökad'!J200,(_xlfn.IFS('APH Kategorichef'!J200=Tabeller!$AH$4,'4. Inköpsdata'!D200,AND('APH Kategorichef'!J200=Tabeller!$AH$5,'APH Kategorichef'!L200&lt;&gt;200),'APH Kategorichef'!D200,'APH Kategorichef'!L200=200,'2. Artikeldata Utökad'!J200))),""))</f>
        <v/>
      </c>
      <c r="O200" s="270" t="str">
        <f>'APH Kategorichef'!E200</f>
        <v/>
      </c>
      <c r="P200" s="269" t="str">
        <f>TRIM('APH Kategorichef'!Q200)</f>
        <v/>
      </c>
      <c r="Q200" s="223"/>
      <c r="R200" s="271" t="str" cm="1">
        <f t="array" ref="R200">IFERROR(_xlfn.IFS('4. Inköpsdata'!M200=25%,41,'4. Inköpsdata'!M200=12%,42,'4. Inköpsdata'!M200=6%,43,'4. Inköpsdata'!M200="Momsfritt",38),"")</f>
        <v/>
      </c>
      <c r="S200" s="227" t="str">
        <f>'APH Kategorichef'!R200</f>
        <v xml:space="preserve">  Välj…</v>
      </c>
      <c r="T200" s="380" t="str">
        <f>'APH Kategorichef'!E200</f>
        <v/>
      </c>
      <c r="U200" s="227"/>
      <c r="V200" s="223"/>
      <c r="W200" s="223"/>
      <c r="X200" s="223"/>
      <c r="Y200" s="223"/>
      <c r="Z200" s="227" t="str">
        <f>TRIM(IF('2. Artikeldata Utökad'!G200="","",_xlfn.CONCAT('2. Artikeldata Utökad'!G200," ","dagar")))</f>
        <v/>
      </c>
      <c r="AA200" s="227" t="str">
        <f>TRIM(IF('2. Artikeldata Utökad'!H200="","",_xlfn.CONCAT('2. Artikeldata Utökad'!H200," ","dagar")))</f>
        <v/>
      </c>
      <c r="AB200" s="223"/>
      <c r="AC200" s="223"/>
      <c r="AD200" s="223"/>
      <c r="AE200" s="227">
        <v>1</v>
      </c>
      <c r="AF200" s="223"/>
      <c r="AG200" s="269" t="str">
        <f>TRIM('APH Kategorichef'!S200)</f>
        <v/>
      </c>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72" t="s">
        <v>189</v>
      </c>
      <c r="BD200" s="272" t="str">
        <f>IF('1. Artikeldata Grund'!F200="Välj…","",LEFT('1. Artikeldata Grund'!F200,1))</f>
        <v xml:space="preserve"> </v>
      </c>
      <c r="BE200" s="223"/>
      <c r="BF200" s="223"/>
      <c r="BG200" s="223"/>
      <c r="BH200" s="223"/>
      <c r="BI200" s="223"/>
      <c r="BJ200" s="223"/>
      <c r="BK200" s="223"/>
      <c r="BL200" s="269" t="str">
        <f>TRIM(IF('APH Kategorichef'!R200="WEB","",'2. Artikeldata Utökad'!Q200))</f>
        <v/>
      </c>
      <c r="BM200" s="269" t="str">
        <f>TRIM(IF('APH Kategorichef'!R200="WEB","",'2. Artikeldata Utökad'!R200))</f>
        <v/>
      </c>
      <c r="BN200" s="269" t="str">
        <f>TRIM(IF('APH Kategorichef'!R200="WEB","",'2. Artikeldata Utökad'!S200))</f>
        <v/>
      </c>
      <c r="BO200" s="269" t="str">
        <f>IF('2. Artikeldata Utökad'!F200="","",'2. Artikeldata Utökad'!F200)</f>
        <v xml:space="preserve">  Välj…</v>
      </c>
      <c r="BP200" s="269" t="str">
        <f>TRIM(IF('2. Artikeldata Utökad'!E200="","",'2. Artikeldata Utökad'!E200))</f>
        <v/>
      </c>
      <c r="BQ200" s="269" t="str">
        <f>TRIM(IF('APH Kategorichef'!R200="WEB","",'2. Artikeldata Utökad'!T200))</f>
        <v/>
      </c>
      <c r="BR200" s="227">
        <v>1</v>
      </c>
      <c r="BS200" s="269" t="str">
        <f>TRIM(IF('APH Kategorichef'!R200="WEB","",'2. Artikeldata Utökad'!U200))</f>
        <v/>
      </c>
      <c r="BT200" s="223"/>
      <c r="BU200" s="223"/>
      <c r="BV200" s="269" t="str">
        <f>TRIM(IF('APH Kategorichef'!L200&lt;&gt;200,'APH Kategorichef'!D200,'2. Artikeldata Utökad'!J200))</f>
        <v/>
      </c>
      <c r="BW200" s="269" t="str">
        <f>TRIM('2. Artikeldata Utökad'!D200)</f>
        <v/>
      </c>
      <c r="BX200" s="415" t="str">
        <f>LEFT('2. Artikeldata Utökad'!I200,1)</f>
        <v xml:space="preserve"> </v>
      </c>
      <c r="BY200" s="415" t="str">
        <f>TRIM(LEFT('2. Artikeldata Utökad'!K200,2))</f>
        <v/>
      </c>
      <c r="BZ200" s="227" t="s">
        <v>189</v>
      </c>
      <c r="CA200" s="223"/>
      <c r="CB200" s="223"/>
      <c r="CC200" s="223"/>
      <c r="CD200" s="223"/>
      <c r="CE200" s="223"/>
    </row>
    <row r="201" spans="1:83" x14ac:dyDescent="0.25">
      <c r="A201" s="228">
        <v>197</v>
      </c>
      <c r="B201" s="228" t="str">
        <f>'APH Kategorichef'!H201</f>
        <v>Välj…</v>
      </c>
      <c r="C201" s="228" t="str">
        <f>'APH Kategorichef'!J201</f>
        <v>Välj…</v>
      </c>
      <c r="D201" s="227">
        <v>1</v>
      </c>
      <c r="E201" s="269" t="str">
        <f>TRIM('APH Kategorichef'!D201)</f>
        <v/>
      </c>
      <c r="F201" s="226" t="str">
        <f>TRIM('1. Artikeldata Grund'!E201)</f>
        <v/>
      </c>
      <c r="G201" s="276" t="s">
        <v>182</v>
      </c>
      <c r="H201" s="223"/>
      <c r="I201" s="223"/>
      <c r="J201" s="223"/>
      <c r="K201" s="223"/>
      <c r="L201" s="223"/>
      <c r="M201" s="2" cm="1">
        <f t="array" ref="M201">IF('APH Kategorichef'!R201&lt;&gt;"WEB",1,_xlfn.IFS('APH Kategorichef'!J201=Tabeller!$AH$4,'APH Kategorichef'!P201,'APH Kategorichef'!J201=Tabeller!$AH$5,106628))</f>
        <v>1</v>
      </c>
      <c r="N201" s="434" t="str" cm="1">
        <f t="array" ref="N201">TRIM(IFERROR(IF('APH Kategorichef'!L201=200,'2. Artikeldata Utökad'!J201,(_xlfn.IFS('APH Kategorichef'!J201=Tabeller!$AH$4,'4. Inköpsdata'!D201,AND('APH Kategorichef'!J201=Tabeller!$AH$5,'APH Kategorichef'!L201&lt;&gt;200),'APH Kategorichef'!D201,'APH Kategorichef'!L201=200,'2. Artikeldata Utökad'!J201))),""))</f>
        <v/>
      </c>
      <c r="O201" s="270" t="str">
        <f>'APH Kategorichef'!E201</f>
        <v/>
      </c>
      <c r="P201" s="269" t="str">
        <f>TRIM('APH Kategorichef'!Q201)</f>
        <v/>
      </c>
      <c r="Q201" s="223"/>
      <c r="R201" s="271" t="str" cm="1">
        <f t="array" ref="R201">IFERROR(_xlfn.IFS('4. Inköpsdata'!M201=25%,41,'4. Inköpsdata'!M201=12%,42,'4. Inköpsdata'!M201=6%,43,'4. Inköpsdata'!M201="Momsfritt",38),"")</f>
        <v/>
      </c>
      <c r="S201" s="227" t="str">
        <f>'APH Kategorichef'!R201</f>
        <v xml:space="preserve">  Välj…</v>
      </c>
      <c r="T201" s="380" t="str">
        <f>'APH Kategorichef'!E201</f>
        <v/>
      </c>
      <c r="U201" s="227"/>
      <c r="V201" s="223"/>
      <c r="W201" s="223"/>
      <c r="X201" s="223"/>
      <c r="Y201" s="223"/>
      <c r="Z201" s="227" t="str">
        <f>TRIM(IF('2. Artikeldata Utökad'!G201="","",_xlfn.CONCAT('2. Artikeldata Utökad'!G201," ","dagar")))</f>
        <v/>
      </c>
      <c r="AA201" s="227" t="str">
        <f>TRIM(IF('2. Artikeldata Utökad'!H201="","",_xlfn.CONCAT('2. Artikeldata Utökad'!H201," ","dagar")))</f>
        <v/>
      </c>
      <c r="AB201" s="223"/>
      <c r="AC201" s="223"/>
      <c r="AD201" s="223"/>
      <c r="AE201" s="227">
        <v>1</v>
      </c>
      <c r="AF201" s="223"/>
      <c r="AG201" s="269" t="str">
        <f>TRIM('APH Kategorichef'!S201)</f>
        <v/>
      </c>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72" t="s">
        <v>189</v>
      </c>
      <c r="BD201" s="272" t="str">
        <f>IF('1. Artikeldata Grund'!F201="Välj…","",LEFT('1. Artikeldata Grund'!F201,1))</f>
        <v xml:space="preserve"> </v>
      </c>
      <c r="BE201" s="223"/>
      <c r="BF201" s="223"/>
      <c r="BG201" s="223"/>
      <c r="BH201" s="223"/>
      <c r="BI201" s="223"/>
      <c r="BJ201" s="223"/>
      <c r="BK201" s="223"/>
      <c r="BL201" s="269" t="str">
        <f>TRIM(IF('APH Kategorichef'!R201="WEB","",'2. Artikeldata Utökad'!Q201))</f>
        <v/>
      </c>
      <c r="BM201" s="269" t="str">
        <f>TRIM(IF('APH Kategorichef'!R201="WEB","",'2. Artikeldata Utökad'!R201))</f>
        <v/>
      </c>
      <c r="BN201" s="269" t="str">
        <f>TRIM(IF('APH Kategorichef'!R201="WEB","",'2. Artikeldata Utökad'!S201))</f>
        <v/>
      </c>
      <c r="BO201" s="269" t="str">
        <f>IF('2. Artikeldata Utökad'!F201="","",'2. Artikeldata Utökad'!F201)</f>
        <v xml:space="preserve">  Välj…</v>
      </c>
      <c r="BP201" s="269" t="str">
        <f>TRIM(IF('2. Artikeldata Utökad'!E201="","",'2. Artikeldata Utökad'!E201))</f>
        <v/>
      </c>
      <c r="BQ201" s="269" t="str">
        <f>TRIM(IF('APH Kategorichef'!R201="WEB","",'2. Artikeldata Utökad'!T201))</f>
        <v/>
      </c>
      <c r="BR201" s="227">
        <v>1</v>
      </c>
      <c r="BS201" s="269" t="str">
        <f>TRIM(IF('APH Kategorichef'!R201="WEB","",'2. Artikeldata Utökad'!U201))</f>
        <v/>
      </c>
      <c r="BT201" s="223"/>
      <c r="BU201" s="223"/>
      <c r="BV201" s="269" t="str">
        <f>TRIM(IF('APH Kategorichef'!L201&lt;&gt;200,'APH Kategorichef'!D201,'2. Artikeldata Utökad'!J201))</f>
        <v/>
      </c>
      <c r="BW201" s="269" t="str">
        <f>TRIM('2. Artikeldata Utökad'!D201)</f>
        <v/>
      </c>
      <c r="BX201" s="415" t="str">
        <f>LEFT('2. Artikeldata Utökad'!I201,1)</f>
        <v xml:space="preserve"> </v>
      </c>
      <c r="BY201" s="415" t="str">
        <f>TRIM(LEFT('2. Artikeldata Utökad'!K201,2))</f>
        <v/>
      </c>
      <c r="BZ201" s="227" t="s">
        <v>189</v>
      </c>
      <c r="CA201" s="223"/>
      <c r="CB201" s="223"/>
      <c r="CC201" s="223"/>
      <c r="CD201" s="223"/>
      <c r="CE201" s="223"/>
    </row>
    <row r="202" spans="1:83" x14ac:dyDescent="0.25">
      <c r="A202" s="228">
        <v>198</v>
      </c>
      <c r="B202" s="228" t="str">
        <f>'APH Kategorichef'!H202</f>
        <v>Välj…</v>
      </c>
      <c r="C202" s="228" t="str">
        <f>'APH Kategorichef'!J202</f>
        <v>Välj…</v>
      </c>
      <c r="D202" s="227">
        <v>1</v>
      </c>
      <c r="E202" s="269" t="str">
        <f>TRIM('APH Kategorichef'!D202)</f>
        <v/>
      </c>
      <c r="F202" s="226" t="str">
        <f>TRIM('1. Artikeldata Grund'!E202)</f>
        <v/>
      </c>
      <c r="G202" s="276" t="s">
        <v>182</v>
      </c>
      <c r="H202" s="223"/>
      <c r="I202" s="223"/>
      <c r="J202" s="223"/>
      <c r="K202" s="223"/>
      <c r="L202" s="223"/>
      <c r="M202" s="2" cm="1">
        <f t="array" ref="M202">IF('APH Kategorichef'!R202&lt;&gt;"WEB",1,_xlfn.IFS('APH Kategorichef'!J202=Tabeller!$AH$4,'APH Kategorichef'!P202,'APH Kategorichef'!J202=Tabeller!$AH$5,106628))</f>
        <v>1</v>
      </c>
      <c r="N202" s="434" t="str" cm="1">
        <f t="array" ref="N202">TRIM(IFERROR(IF('APH Kategorichef'!L202=200,'2. Artikeldata Utökad'!J202,(_xlfn.IFS('APH Kategorichef'!J202=Tabeller!$AH$4,'4. Inköpsdata'!D202,AND('APH Kategorichef'!J202=Tabeller!$AH$5,'APH Kategorichef'!L202&lt;&gt;200),'APH Kategorichef'!D202,'APH Kategorichef'!L202=200,'2. Artikeldata Utökad'!J202))),""))</f>
        <v/>
      </c>
      <c r="O202" s="270" t="str">
        <f>'APH Kategorichef'!E202</f>
        <v/>
      </c>
      <c r="P202" s="269" t="str">
        <f>TRIM('APH Kategorichef'!Q202)</f>
        <v/>
      </c>
      <c r="Q202" s="223"/>
      <c r="R202" s="271" t="str" cm="1">
        <f t="array" ref="R202">IFERROR(_xlfn.IFS('4. Inköpsdata'!M202=25%,41,'4. Inköpsdata'!M202=12%,42,'4. Inköpsdata'!M202=6%,43,'4. Inköpsdata'!M202="Momsfritt",38),"")</f>
        <v/>
      </c>
      <c r="S202" s="227" t="str">
        <f>'APH Kategorichef'!R202</f>
        <v xml:space="preserve">  Välj…</v>
      </c>
      <c r="T202" s="380" t="str">
        <f>'APH Kategorichef'!E202</f>
        <v/>
      </c>
      <c r="U202" s="227"/>
      <c r="V202" s="223"/>
      <c r="W202" s="223"/>
      <c r="X202" s="223"/>
      <c r="Y202" s="223"/>
      <c r="Z202" s="227" t="str">
        <f>TRIM(IF('2. Artikeldata Utökad'!G202="","",_xlfn.CONCAT('2. Artikeldata Utökad'!G202," ","dagar")))</f>
        <v/>
      </c>
      <c r="AA202" s="227" t="str">
        <f>TRIM(IF('2. Artikeldata Utökad'!H202="","",_xlfn.CONCAT('2. Artikeldata Utökad'!H202," ","dagar")))</f>
        <v/>
      </c>
      <c r="AB202" s="223"/>
      <c r="AC202" s="223"/>
      <c r="AD202" s="223"/>
      <c r="AE202" s="227">
        <v>1</v>
      </c>
      <c r="AF202" s="223"/>
      <c r="AG202" s="269" t="str">
        <f>TRIM('APH Kategorichef'!S202)</f>
        <v/>
      </c>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72" t="s">
        <v>189</v>
      </c>
      <c r="BD202" s="272" t="str">
        <f>IF('1. Artikeldata Grund'!F202="Välj…","",LEFT('1. Artikeldata Grund'!F202,1))</f>
        <v xml:space="preserve"> </v>
      </c>
      <c r="BE202" s="223"/>
      <c r="BF202" s="223"/>
      <c r="BG202" s="223"/>
      <c r="BH202" s="223"/>
      <c r="BI202" s="223"/>
      <c r="BJ202" s="223"/>
      <c r="BK202" s="223"/>
      <c r="BL202" s="269" t="str">
        <f>TRIM(IF('APH Kategorichef'!R202="WEB","",'2. Artikeldata Utökad'!Q202))</f>
        <v/>
      </c>
      <c r="BM202" s="269" t="str">
        <f>TRIM(IF('APH Kategorichef'!R202="WEB","",'2. Artikeldata Utökad'!R202))</f>
        <v/>
      </c>
      <c r="BN202" s="269" t="str">
        <f>TRIM(IF('APH Kategorichef'!R202="WEB","",'2. Artikeldata Utökad'!S202))</f>
        <v/>
      </c>
      <c r="BO202" s="269" t="str">
        <f>IF('2. Artikeldata Utökad'!F202="","",'2. Artikeldata Utökad'!F202)</f>
        <v xml:space="preserve">  Välj…</v>
      </c>
      <c r="BP202" s="269" t="str">
        <f>TRIM(IF('2. Artikeldata Utökad'!E202="","",'2. Artikeldata Utökad'!E202))</f>
        <v/>
      </c>
      <c r="BQ202" s="269" t="str">
        <f>TRIM(IF('APH Kategorichef'!R202="WEB","",'2. Artikeldata Utökad'!T202))</f>
        <v/>
      </c>
      <c r="BR202" s="227">
        <v>1</v>
      </c>
      <c r="BS202" s="269" t="str">
        <f>TRIM(IF('APH Kategorichef'!R202="WEB","",'2. Artikeldata Utökad'!U202))</f>
        <v/>
      </c>
      <c r="BT202" s="223"/>
      <c r="BU202" s="223"/>
      <c r="BV202" s="269" t="str">
        <f>TRIM(IF('APH Kategorichef'!L202&lt;&gt;200,'APH Kategorichef'!D202,'2. Artikeldata Utökad'!J202))</f>
        <v/>
      </c>
      <c r="BW202" s="269" t="str">
        <f>TRIM('2. Artikeldata Utökad'!D202)</f>
        <v/>
      </c>
      <c r="BX202" s="415" t="str">
        <f>LEFT('2. Artikeldata Utökad'!I202,1)</f>
        <v xml:space="preserve"> </v>
      </c>
      <c r="BY202" s="415" t="str">
        <f>TRIM(LEFT('2. Artikeldata Utökad'!K202,2))</f>
        <v/>
      </c>
      <c r="BZ202" s="227" t="s">
        <v>189</v>
      </c>
      <c r="CA202" s="223"/>
      <c r="CB202" s="223"/>
      <c r="CC202" s="223"/>
      <c r="CD202" s="223"/>
      <c r="CE202" s="223"/>
    </row>
    <row r="203" spans="1:83" x14ac:dyDescent="0.25">
      <c r="A203" s="228">
        <v>199</v>
      </c>
      <c r="B203" s="228" t="str">
        <f>'APH Kategorichef'!H203</f>
        <v>Välj…</v>
      </c>
      <c r="C203" s="228" t="str">
        <f>'APH Kategorichef'!J203</f>
        <v>Välj…</v>
      </c>
      <c r="D203" s="224">
        <v>1</v>
      </c>
      <c r="E203" s="481" t="str">
        <f>TRIM('APH Kategorichef'!D203)</f>
        <v/>
      </c>
      <c r="F203" s="223" t="str">
        <f>TRIM('1. Artikeldata Grund'!E203)</f>
        <v/>
      </c>
      <c r="G203" s="482" t="s">
        <v>182</v>
      </c>
      <c r="H203" s="223"/>
      <c r="I203" s="223"/>
      <c r="J203" s="223"/>
      <c r="K203" s="223"/>
      <c r="L203" s="223"/>
      <c r="M203" s="2" cm="1">
        <f t="array" ref="M203">IF('APH Kategorichef'!R203&lt;&gt;"WEB",1,_xlfn.IFS('APH Kategorichef'!J203=Tabeller!$AH$4,'APH Kategorichef'!P203,'APH Kategorichef'!J203=Tabeller!$AH$5,106628))</f>
        <v>1</v>
      </c>
      <c r="N203" s="483" t="str" cm="1">
        <f t="array" ref="N203">TRIM(IFERROR(IF('APH Kategorichef'!L203=200,'2. Artikeldata Utökad'!J203,(_xlfn.IFS('APH Kategorichef'!J203=Tabeller!$AH$4,'4. Inköpsdata'!D203,AND('APH Kategorichef'!J203=Tabeller!$AH$5,'APH Kategorichef'!L203&lt;&gt;200),'APH Kategorichef'!D203,'APH Kategorichef'!L203=200,'2. Artikeldata Utökad'!J203))),""))</f>
        <v/>
      </c>
      <c r="O203" s="484" t="str">
        <f>'APH Kategorichef'!E203</f>
        <v/>
      </c>
      <c r="P203" s="481" t="str">
        <f>TRIM('APH Kategorichef'!Q203)</f>
        <v/>
      </c>
      <c r="Q203" s="223"/>
      <c r="R203" s="271" t="str" cm="1">
        <f t="array" ref="R203">IFERROR(_xlfn.IFS('4. Inköpsdata'!M203=25%,41,'4. Inköpsdata'!M203=12%,42,'4. Inköpsdata'!M203=6%,43,'4. Inköpsdata'!M203="Momsfritt",38),"")</f>
        <v/>
      </c>
      <c r="S203" s="224" t="str">
        <f>'APH Kategorichef'!R203</f>
        <v xml:space="preserve">  Välj…</v>
      </c>
      <c r="T203" s="485" t="str">
        <f>'APH Kategorichef'!E203</f>
        <v/>
      </c>
      <c r="U203" s="224"/>
      <c r="V203" s="223"/>
      <c r="W203" s="223"/>
      <c r="X203" s="223"/>
      <c r="Y203" s="223"/>
      <c r="Z203" s="224" t="str">
        <f>TRIM(IF('2. Artikeldata Utökad'!G203="","",_xlfn.CONCAT('2. Artikeldata Utökad'!G203," ","dagar")))</f>
        <v/>
      </c>
      <c r="AA203" s="224" t="str">
        <f>TRIM(IF('2. Artikeldata Utökad'!H203="","",_xlfn.CONCAT('2. Artikeldata Utökad'!H203," ","dagar")))</f>
        <v/>
      </c>
      <c r="AB203" s="223"/>
      <c r="AC203" s="223"/>
      <c r="AD203" s="223"/>
      <c r="AE203" s="224">
        <v>1</v>
      </c>
      <c r="AF203" s="223"/>
      <c r="AG203" s="481" t="str">
        <f>TRIM('APH Kategorichef'!S203)</f>
        <v/>
      </c>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72" t="s">
        <v>189</v>
      </c>
      <c r="BD203" s="486" t="str">
        <f>IF('1. Artikeldata Grund'!F203="Välj…","",LEFT('1. Artikeldata Grund'!F203,1))</f>
        <v xml:space="preserve"> </v>
      </c>
      <c r="BE203" s="223"/>
      <c r="BF203" s="223"/>
      <c r="BG203" s="223"/>
      <c r="BH203" s="223"/>
      <c r="BI203" s="223"/>
      <c r="BJ203" s="223"/>
      <c r="BK203" s="223"/>
      <c r="BL203" s="481" t="str">
        <f>TRIM(IF('APH Kategorichef'!R203="WEB","",'2. Artikeldata Utökad'!Q203))</f>
        <v/>
      </c>
      <c r="BM203" s="481" t="str">
        <f>TRIM(IF('APH Kategorichef'!R203="WEB","",'2. Artikeldata Utökad'!R203))</f>
        <v/>
      </c>
      <c r="BN203" s="481" t="str">
        <f>TRIM(IF('APH Kategorichef'!R203="WEB","",'2. Artikeldata Utökad'!S203))</f>
        <v/>
      </c>
      <c r="BO203" s="481" t="str">
        <f>IF('2. Artikeldata Utökad'!F203="","",'2. Artikeldata Utökad'!F203)</f>
        <v xml:space="preserve">  Välj…</v>
      </c>
      <c r="BP203" s="481" t="str">
        <f>TRIM(IF('2. Artikeldata Utökad'!E203="","",'2. Artikeldata Utökad'!E203))</f>
        <v/>
      </c>
      <c r="BQ203" s="481" t="str">
        <f>TRIM(IF('APH Kategorichef'!R203="WEB","",'2. Artikeldata Utökad'!T203))</f>
        <v/>
      </c>
      <c r="BR203" s="224">
        <v>1</v>
      </c>
      <c r="BS203" s="481" t="str">
        <f>TRIM(IF('APH Kategorichef'!R203="WEB","",'2. Artikeldata Utökad'!U203))</f>
        <v/>
      </c>
      <c r="BT203" s="223"/>
      <c r="BU203" s="223"/>
      <c r="BV203" s="481" t="str">
        <f>TRIM(IF('APH Kategorichef'!L203&lt;&gt;200,'APH Kategorichef'!D203,'2. Artikeldata Utökad'!J203))</f>
        <v/>
      </c>
      <c r="BW203" s="481" t="str">
        <f>TRIM('2. Artikeldata Utökad'!D203)</f>
        <v/>
      </c>
      <c r="BX203" s="487" t="str">
        <f>LEFT('2. Artikeldata Utökad'!I203,1)</f>
        <v xml:space="preserve"> </v>
      </c>
      <c r="BY203" s="487" t="str">
        <f>TRIM(LEFT('2. Artikeldata Utökad'!K203,2))</f>
        <v/>
      </c>
      <c r="BZ203" s="224" t="s">
        <v>189</v>
      </c>
      <c r="CA203" s="223"/>
      <c r="CB203" s="223"/>
      <c r="CC203" s="223"/>
      <c r="CD203" s="223"/>
      <c r="CE203" s="223"/>
    </row>
    <row r="204" spans="1:83" x14ac:dyDescent="0.25">
      <c r="A204" s="228">
        <v>200</v>
      </c>
      <c r="B204" s="228" t="str">
        <f>'APH Kategorichef'!H204</f>
        <v>Välj…</v>
      </c>
      <c r="C204" s="228" t="str">
        <f>'APH Kategorichef'!J204</f>
        <v>Välj…</v>
      </c>
      <c r="D204" s="227">
        <v>1</v>
      </c>
      <c r="E204" s="269" t="str">
        <f>TRIM('APH Kategorichef'!D204)</f>
        <v/>
      </c>
      <c r="F204" s="226" t="str">
        <f>TRIM('1. Artikeldata Grund'!E204)</f>
        <v/>
      </c>
      <c r="G204" s="276" t="s">
        <v>182</v>
      </c>
      <c r="H204" s="226"/>
      <c r="I204" s="226"/>
      <c r="J204" s="226"/>
      <c r="K204" s="226"/>
      <c r="L204" s="226"/>
      <c r="M204" s="2" cm="1">
        <f t="array" ref="M204">IF('APH Kategorichef'!R204&lt;&gt;"WEB",1,_xlfn.IFS('APH Kategorichef'!J204=Tabeller!$AH$4,'APH Kategorichef'!P204,'APH Kategorichef'!J204=Tabeller!$AH$5,106628))</f>
        <v>1</v>
      </c>
      <c r="N204" s="434" t="str" cm="1">
        <f t="array" ref="N204">TRIM(IFERROR(IF('APH Kategorichef'!L204=200,'2. Artikeldata Utökad'!J204,(_xlfn.IFS('APH Kategorichef'!J204=Tabeller!$AH$4,'4. Inköpsdata'!D204,AND('APH Kategorichef'!J204=Tabeller!$AH$5,'APH Kategorichef'!L204&lt;&gt;200),'APH Kategorichef'!D204,'APH Kategorichef'!L204=200,'2. Artikeldata Utökad'!J204))),""))</f>
        <v/>
      </c>
      <c r="O204" s="270" t="str">
        <f>'APH Kategorichef'!E204</f>
        <v/>
      </c>
      <c r="P204" s="269" t="str">
        <f>TRIM('APH Kategorichef'!Q204)</f>
        <v/>
      </c>
      <c r="Q204" s="226"/>
      <c r="R204" s="271" t="str" cm="1">
        <f t="array" ref="R204">IFERROR(_xlfn.IFS('4. Inköpsdata'!M204=25%,41,'4. Inköpsdata'!M204=12%,42,'4. Inköpsdata'!M204=6%,43,'4. Inköpsdata'!M204="Momsfritt",38),"")</f>
        <v/>
      </c>
      <c r="S204" s="227" t="str">
        <f>'APH Kategorichef'!R204</f>
        <v xml:space="preserve">  Välj…</v>
      </c>
      <c r="T204" s="380" t="str">
        <f>'APH Kategorichef'!E204</f>
        <v/>
      </c>
      <c r="U204" s="227"/>
      <c r="V204" s="226"/>
      <c r="W204" s="226"/>
      <c r="X204" s="226"/>
      <c r="Y204" s="226"/>
      <c r="Z204" s="227" t="str">
        <f>TRIM(IF('2. Artikeldata Utökad'!G204="","",_xlfn.CONCAT('2. Artikeldata Utökad'!G204," ","dagar")))</f>
        <v/>
      </c>
      <c r="AA204" s="227" t="str">
        <f>TRIM(IF('2. Artikeldata Utökad'!H204="","",_xlfn.CONCAT('2. Artikeldata Utökad'!H204," ","dagar")))</f>
        <v/>
      </c>
      <c r="AB204" s="226"/>
      <c r="AC204" s="226"/>
      <c r="AD204" s="226"/>
      <c r="AE204" s="227">
        <v>1</v>
      </c>
      <c r="AF204" s="226"/>
      <c r="AG204" s="269" t="str">
        <f>TRIM('APH Kategorichef'!S204)</f>
        <v/>
      </c>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72" t="s">
        <v>189</v>
      </c>
      <c r="BD204" s="272" t="str">
        <f>IF('1. Artikeldata Grund'!F204="Välj…","",LEFT('1. Artikeldata Grund'!F204,1))</f>
        <v xml:space="preserve"> </v>
      </c>
      <c r="BE204" s="226"/>
      <c r="BF204" s="226"/>
      <c r="BG204" s="226"/>
      <c r="BH204" s="226"/>
      <c r="BI204" s="226"/>
      <c r="BJ204" s="226"/>
      <c r="BK204" s="226"/>
      <c r="BL204" s="269" t="str">
        <f>TRIM(IF('APH Kategorichef'!R204="WEB","",'2. Artikeldata Utökad'!Q204))</f>
        <v/>
      </c>
      <c r="BM204" s="269" t="str">
        <f>TRIM(IF('APH Kategorichef'!R204="WEB","",'2. Artikeldata Utökad'!R204))</f>
        <v/>
      </c>
      <c r="BN204" s="269" t="str">
        <f>TRIM(IF('APH Kategorichef'!R204="WEB","",'2. Artikeldata Utökad'!S204))</f>
        <v/>
      </c>
      <c r="BO204" s="269" t="str">
        <f>IF('2. Artikeldata Utökad'!F204="","",'2. Artikeldata Utökad'!F204)</f>
        <v xml:space="preserve">  Välj…</v>
      </c>
      <c r="BP204" s="269" t="str">
        <f>TRIM(IF('2. Artikeldata Utökad'!E204="","",'2. Artikeldata Utökad'!E204))</f>
        <v/>
      </c>
      <c r="BQ204" s="269" t="str">
        <f>TRIM(IF('APH Kategorichef'!R204="WEB","",'2. Artikeldata Utökad'!T204))</f>
        <v/>
      </c>
      <c r="BR204" s="227">
        <v>1</v>
      </c>
      <c r="BS204" s="269" t="str">
        <f>TRIM(IF('APH Kategorichef'!R204="WEB","",'2. Artikeldata Utökad'!U204))</f>
        <v/>
      </c>
      <c r="BT204" s="226"/>
      <c r="BU204" s="226"/>
      <c r="BV204" s="269" t="str">
        <f>TRIM(IF('APH Kategorichef'!L204&lt;&gt;200,'APH Kategorichef'!D204,'2. Artikeldata Utökad'!J204))</f>
        <v/>
      </c>
      <c r="BW204" s="269" t="str">
        <f>TRIM('2. Artikeldata Utökad'!D204)</f>
        <v/>
      </c>
      <c r="BX204" s="415" t="str">
        <f>LEFT('2. Artikeldata Utökad'!I204,1)</f>
        <v xml:space="preserve"> </v>
      </c>
      <c r="BY204" s="415" t="str">
        <f>TRIM(LEFT('2. Artikeldata Utökad'!K204,2))</f>
        <v/>
      </c>
      <c r="BZ204" s="227" t="s">
        <v>189</v>
      </c>
      <c r="CA204" s="226"/>
      <c r="CB204" s="226"/>
      <c r="CC204" s="226"/>
      <c r="CD204" s="226"/>
      <c r="CE204" s="226"/>
    </row>
  </sheetData>
  <sheetProtection algorithmName="SHA-512" hashValue="jQ0RSC9EFY0dWF7QjlQspy9oQnIT5zhIrlrGu7kyrMm0rI4N0ERivQcILIZg7tXqIUVVcA3qmnyx9O/LeXkqyA==" saltValue="wg41nW+Nt1b4yLMQTsptrA==" spinCount="100000" sheet="1" sort="0" autoFilter="0"/>
  <autoFilter ref="A4:CE4" xr:uid="{F50E199B-DD33-48B1-8CA5-265507E14FE0}"/>
  <mergeCells count="1">
    <mergeCell ref="CA2:CE2"/>
  </mergeCells>
  <pageMargins left="0.7" right="0.7" top="0.75" bottom="0.75" header="0.3" footer="0.3"/>
  <pageSetup paperSize="9" scale="10"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00B050"/>
  </sheetPr>
  <dimension ref="A1:AL204"/>
  <sheetViews>
    <sheetView zoomScale="80" zoomScaleNormal="80" zoomScaleSheetLayoutView="80" workbookViewId="0">
      <pane xSplit="3" ySplit="4" topLeftCell="K5" activePane="bottomRight" state="frozen"/>
      <selection activeCell="B2" sqref="B2"/>
      <selection pane="topRight" activeCell="B2" sqref="B2"/>
      <selection pane="bottomLeft" activeCell="B2" sqref="B2"/>
      <selection pane="bottomRight" activeCell="W5" sqref="W5"/>
    </sheetView>
  </sheetViews>
  <sheetFormatPr defaultColWidth="9.140625" defaultRowHeight="15.75" x14ac:dyDescent="0.25"/>
  <cols>
    <col min="1" max="1" width="8.5703125" style="40" bestFit="1" customWidth="1"/>
    <col min="2" max="3" width="8.5703125" style="40" customWidth="1"/>
    <col min="4" max="4" width="9.42578125" style="213" bestFit="1" customWidth="1"/>
    <col min="5" max="5" width="13.85546875" style="174" bestFit="1" customWidth="1"/>
    <col min="6" max="6" width="9.42578125" style="174" bestFit="1" customWidth="1"/>
    <col min="7" max="7" width="12.85546875" style="210" bestFit="1" customWidth="1"/>
    <col min="8" max="8" width="10" style="173" bestFit="1" customWidth="1"/>
    <col min="9" max="9" width="13.140625" style="183" bestFit="1" customWidth="1"/>
    <col min="10" max="10" width="11.7109375" style="177" bestFit="1" customWidth="1"/>
    <col min="11" max="11" width="11.7109375" style="175" bestFit="1" customWidth="1"/>
    <col min="12" max="13" width="12" style="191" bestFit="1" customWidth="1"/>
    <col min="14" max="14" width="9.85546875" style="173" bestFit="1" customWidth="1"/>
    <col min="15" max="15" width="4" style="38" customWidth="1"/>
    <col min="16" max="16" width="9.42578125" style="40" bestFit="1" customWidth="1"/>
    <col min="17" max="17" width="13.85546875" style="40" bestFit="1" customWidth="1"/>
    <col min="18" max="18" width="9.42578125" style="40" bestFit="1" customWidth="1"/>
    <col min="19" max="19" width="12.85546875" style="40" bestFit="1" customWidth="1"/>
    <col min="20" max="20" width="10" style="40" bestFit="1" customWidth="1"/>
    <col min="21" max="21" width="13.140625" style="40" bestFit="1" customWidth="1"/>
    <col min="22" max="23" width="11.7109375" style="40" bestFit="1" customWidth="1"/>
    <col min="24" max="25" width="12" style="40" bestFit="1" customWidth="1"/>
    <col min="26" max="26" width="9.85546875" style="40" bestFit="1" customWidth="1"/>
    <col min="27" max="27" width="4.28515625" customWidth="1"/>
    <col min="28" max="28" width="9.42578125" bestFit="1" customWidth="1"/>
    <col min="29" max="29" width="13.85546875" bestFit="1" customWidth="1"/>
    <col min="30" max="30" width="9.42578125" bestFit="1" customWidth="1"/>
    <col min="31" max="31" width="12.85546875" bestFit="1" customWidth="1"/>
    <col min="32" max="32" width="10" bestFit="1" customWidth="1"/>
    <col min="33" max="33" width="13.140625" bestFit="1" customWidth="1"/>
    <col min="34" max="35" width="11.7109375" bestFit="1" customWidth="1"/>
    <col min="36" max="37" width="12" bestFit="1" customWidth="1"/>
    <col min="38" max="38" width="9.85546875" bestFit="1" customWidth="1"/>
  </cols>
  <sheetData>
    <row r="1" spans="1:38" s="1" customFormat="1" ht="15" x14ac:dyDescent="0.25">
      <c r="A1" s="707" t="s">
        <v>293</v>
      </c>
      <c r="B1" s="707"/>
      <c r="C1" s="707"/>
      <c r="D1" s="707"/>
      <c r="E1" s="707"/>
      <c r="F1" s="707"/>
      <c r="G1" s="707"/>
      <c r="H1" s="707"/>
      <c r="I1" s="707"/>
      <c r="J1" s="707"/>
      <c r="K1" s="707"/>
      <c r="L1" s="707"/>
      <c r="M1" s="707"/>
      <c r="N1" s="707"/>
      <c r="O1" s="38"/>
      <c r="P1" s="707" t="s">
        <v>294</v>
      </c>
      <c r="Q1" s="707"/>
      <c r="R1" s="707"/>
      <c r="S1" s="707"/>
      <c r="T1" s="707"/>
      <c r="U1" s="707"/>
      <c r="V1" s="707"/>
      <c r="W1" s="707"/>
      <c r="X1" s="707"/>
      <c r="Y1" s="707"/>
      <c r="Z1" s="707"/>
      <c r="AB1" s="707" t="s">
        <v>2087</v>
      </c>
      <c r="AC1" s="707"/>
      <c r="AD1" s="707"/>
      <c r="AE1" s="707"/>
      <c r="AF1" s="707"/>
      <c r="AG1" s="707"/>
      <c r="AH1" s="707"/>
      <c r="AI1" s="707"/>
      <c r="AJ1" s="707"/>
      <c r="AK1" s="707"/>
      <c r="AL1" s="707"/>
    </row>
    <row r="2" spans="1:38" s="1" customFormat="1" x14ac:dyDescent="0.25">
      <c r="A2" s="38"/>
      <c r="B2" s="38"/>
      <c r="C2" s="38"/>
      <c r="D2" s="214"/>
      <c r="E2" s="153"/>
      <c r="F2" s="153"/>
      <c r="G2" s="215"/>
      <c r="H2" s="152"/>
      <c r="I2" s="178"/>
      <c r="J2" s="156"/>
      <c r="K2" s="154"/>
      <c r="L2" s="186"/>
      <c r="M2" s="186"/>
      <c r="N2" s="152"/>
      <c r="O2" s="38"/>
      <c r="P2" s="38"/>
      <c r="Q2" s="38"/>
      <c r="R2" s="38"/>
      <c r="S2" s="38"/>
      <c r="T2" s="38"/>
      <c r="U2" s="38"/>
      <c r="V2" s="38"/>
      <c r="W2" s="38"/>
      <c r="X2" s="38"/>
      <c r="Y2" s="38"/>
      <c r="Z2" s="38"/>
    </row>
    <row r="3" spans="1:38" s="8" customFormat="1" ht="71.25" customHeight="1" x14ac:dyDescent="0.25">
      <c r="A3" s="5" t="s">
        <v>286</v>
      </c>
      <c r="B3" s="5" t="s">
        <v>286</v>
      </c>
      <c r="C3" s="5" t="s">
        <v>286</v>
      </c>
      <c r="D3" s="17" t="s">
        <v>268</v>
      </c>
      <c r="E3" s="17" t="s">
        <v>268</v>
      </c>
      <c r="F3" s="17" t="s">
        <v>268</v>
      </c>
      <c r="G3" s="49" t="s">
        <v>328</v>
      </c>
      <c r="H3" s="17" t="s">
        <v>268</v>
      </c>
      <c r="I3" s="4" t="s">
        <v>261</v>
      </c>
      <c r="J3" s="19" t="s">
        <v>266</v>
      </c>
      <c r="K3" s="310" t="s">
        <v>266</v>
      </c>
      <c r="L3" s="4" t="s">
        <v>261</v>
      </c>
      <c r="M3" s="4" t="s">
        <v>261</v>
      </c>
      <c r="N3" s="17" t="s">
        <v>268</v>
      </c>
      <c r="O3" s="55"/>
      <c r="P3" s="17" t="s">
        <v>268</v>
      </c>
      <c r="Q3" s="17" t="s">
        <v>268</v>
      </c>
      <c r="R3" s="17" t="s">
        <v>268</v>
      </c>
      <c r="S3" s="49" t="s">
        <v>328</v>
      </c>
      <c r="T3" s="17" t="s">
        <v>268</v>
      </c>
      <c r="U3" s="4" t="s">
        <v>261</v>
      </c>
      <c r="V3" s="19" t="s">
        <v>266</v>
      </c>
      <c r="W3" s="18" t="s">
        <v>266</v>
      </c>
      <c r="X3" s="4" t="s">
        <v>261</v>
      </c>
      <c r="Y3" s="4" t="s">
        <v>261</v>
      </c>
      <c r="Z3" s="17" t="s">
        <v>268</v>
      </c>
      <c r="AB3" s="17" t="s">
        <v>268</v>
      </c>
      <c r="AC3" s="17" t="s">
        <v>268</v>
      </c>
      <c r="AD3" s="17" t="s">
        <v>268</v>
      </c>
      <c r="AE3" s="49" t="s">
        <v>328</v>
      </c>
      <c r="AF3" s="17" t="s">
        <v>268</v>
      </c>
      <c r="AG3" s="4" t="s">
        <v>261</v>
      </c>
      <c r="AH3" s="18" t="s">
        <v>266</v>
      </c>
      <c r="AI3" s="18" t="s">
        <v>266</v>
      </c>
      <c r="AJ3" s="4" t="s">
        <v>261</v>
      </c>
      <c r="AK3" s="4" t="s">
        <v>261</v>
      </c>
      <c r="AL3" s="17" t="s">
        <v>268</v>
      </c>
    </row>
    <row r="4" spans="1:38" s="8" customFormat="1" ht="12.75" x14ac:dyDescent="0.25">
      <c r="A4" s="4" t="s">
        <v>283</v>
      </c>
      <c r="B4" s="4" t="s">
        <v>2442</v>
      </c>
      <c r="C4" s="4" t="s">
        <v>2443</v>
      </c>
      <c r="D4" s="59" t="s">
        <v>175</v>
      </c>
      <c r="E4" s="60" t="s">
        <v>176</v>
      </c>
      <c r="F4" s="60" t="s">
        <v>156</v>
      </c>
      <c r="G4" s="88"/>
      <c r="H4" s="59" t="s">
        <v>168</v>
      </c>
      <c r="I4" s="62" t="s">
        <v>177</v>
      </c>
      <c r="J4" s="20" t="s">
        <v>0</v>
      </c>
      <c r="K4" s="61" t="s">
        <v>37</v>
      </c>
      <c r="L4" s="63" t="s">
        <v>178</v>
      </c>
      <c r="M4" s="63" t="s">
        <v>179</v>
      </c>
      <c r="N4" s="64" t="s">
        <v>172</v>
      </c>
      <c r="O4" s="55"/>
      <c r="P4" s="59" t="s">
        <v>175</v>
      </c>
      <c r="Q4" s="60" t="s">
        <v>176</v>
      </c>
      <c r="R4" s="60" t="s">
        <v>156</v>
      </c>
      <c r="S4" s="88"/>
      <c r="T4" s="59" t="s">
        <v>168</v>
      </c>
      <c r="U4" s="62" t="s">
        <v>177</v>
      </c>
      <c r="V4" s="20" t="s">
        <v>0</v>
      </c>
      <c r="W4" s="61" t="s">
        <v>37</v>
      </c>
      <c r="X4" s="63" t="s">
        <v>178</v>
      </c>
      <c r="Y4" s="63" t="s">
        <v>179</v>
      </c>
      <c r="Z4" s="64" t="s">
        <v>172</v>
      </c>
      <c r="AB4" s="59" t="s">
        <v>175</v>
      </c>
      <c r="AC4" s="60" t="s">
        <v>176</v>
      </c>
      <c r="AD4" s="60" t="s">
        <v>156</v>
      </c>
      <c r="AE4" s="88"/>
      <c r="AF4" s="59" t="s">
        <v>168</v>
      </c>
      <c r="AG4" s="62" t="s">
        <v>177</v>
      </c>
      <c r="AH4" s="20" t="s">
        <v>0</v>
      </c>
      <c r="AI4" s="61" t="s">
        <v>37</v>
      </c>
      <c r="AJ4" s="63" t="s">
        <v>178</v>
      </c>
      <c r="AK4" s="63" t="s">
        <v>179</v>
      </c>
      <c r="AL4" s="64" t="s">
        <v>172</v>
      </c>
    </row>
    <row r="5" spans="1:38" s="7" customFormat="1" ht="12.75" x14ac:dyDescent="0.2">
      <c r="A5" s="21">
        <v>1</v>
      </c>
      <c r="B5" s="21" t="str">
        <f>'APH Kategorichef'!H5</f>
        <v>Välj…</v>
      </c>
      <c r="C5" s="21" t="str">
        <f>'APH Kategorichef'!J5</f>
        <v>Välj…</v>
      </c>
      <c r="D5" s="30">
        <v>100</v>
      </c>
      <c r="E5" s="28">
        <v>4</v>
      </c>
      <c r="F5" s="28">
        <v>1</v>
      </c>
      <c r="G5" s="25" t="str">
        <f>'APH Kategorichef'!E5</f>
        <v/>
      </c>
      <c r="H5" s="35" t="s">
        <v>187</v>
      </c>
      <c r="I5" s="29"/>
      <c r="J5" s="27" t="str">
        <f>TRIM('APH Kategorichef'!D5)</f>
        <v/>
      </c>
      <c r="K5" s="26" t="e">
        <f>ROUND('APH Kategorichef'!AA5,2)</f>
        <v>#VALUE!</v>
      </c>
      <c r="L5" s="22"/>
      <c r="M5" s="22"/>
      <c r="N5" s="35" t="s">
        <v>184</v>
      </c>
      <c r="O5" s="41"/>
      <c r="P5" s="34" t="s">
        <v>188</v>
      </c>
      <c r="Q5" s="28">
        <v>1</v>
      </c>
      <c r="R5" s="28">
        <v>1</v>
      </c>
      <c r="S5" s="25" t="str">
        <f>'APH Kategorichef'!E5</f>
        <v/>
      </c>
      <c r="T5" s="35" t="s">
        <v>187</v>
      </c>
      <c r="U5" s="29"/>
      <c r="V5" s="27" t="str">
        <f>TRIM('APH Kategorichef'!D5)</f>
        <v/>
      </c>
      <c r="W5" s="26" t="str">
        <f>IF('APH Kategorichef'!AB5="",'APH Kategorichef'!AC5,'APH Kategorichef'!AB5)</f>
        <v/>
      </c>
      <c r="X5" s="22"/>
      <c r="Y5" s="22"/>
      <c r="Z5" s="35" t="s">
        <v>184</v>
      </c>
      <c r="AB5" s="30" t="s">
        <v>2064</v>
      </c>
      <c r="AC5" s="28">
        <v>1</v>
      </c>
      <c r="AD5" s="28">
        <v>1</v>
      </c>
      <c r="AE5" s="25" t="str">
        <f>'APH Kategorichef'!E5</f>
        <v/>
      </c>
      <c r="AF5" s="35" t="s">
        <v>187</v>
      </c>
      <c r="AG5" s="29"/>
      <c r="AH5" s="27" t="str">
        <f>TRIM('APH Kategorichef'!D5)</f>
        <v/>
      </c>
      <c r="AI5" s="26">
        <f>'APH Kategorichef'!AJ5</f>
        <v>0</v>
      </c>
      <c r="AJ5" s="22"/>
      <c r="AK5" s="22"/>
      <c r="AL5" s="35" t="s">
        <v>184</v>
      </c>
    </row>
    <row r="6" spans="1:38" s="7" customFormat="1" ht="12.75" x14ac:dyDescent="0.2">
      <c r="A6" s="21">
        <v>2</v>
      </c>
      <c r="B6" s="21" t="str">
        <f>'APH Kategorichef'!H6</f>
        <v>Välj…</v>
      </c>
      <c r="C6" s="21" t="str">
        <f>'APH Kategorichef'!J6</f>
        <v>Välj…</v>
      </c>
      <c r="D6" s="30">
        <v>100</v>
      </c>
      <c r="E6" s="28">
        <v>4</v>
      </c>
      <c r="F6" s="28">
        <v>1</v>
      </c>
      <c r="G6" s="25" t="str">
        <f>'APH Kategorichef'!E6</f>
        <v/>
      </c>
      <c r="H6" s="35" t="s">
        <v>187</v>
      </c>
      <c r="I6" s="29"/>
      <c r="J6" s="27" t="str">
        <f>TRIM('APH Kategorichef'!D6)</f>
        <v/>
      </c>
      <c r="K6" s="26" t="e">
        <f>ROUND('APH Kategorichef'!AA6,2)</f>
        <v>#VALUE!</v>
      </c>
      <c r="L6" s="22"/>
      <c r="M6" s="22"/>
      <c r="N6" s="35" t="s">
        <v>184</v>
      </c>
      <c r="O6" s="41"/>
      <c r="P6" s="34" t="s">
        <v>188</v>
      </c>
      <c r="Q6" s="28">
        <v>1</v>
      </c>
      <c r="R6" s="28">
        <v>1</v>
      </c>
      <c r="S6" s="25" t="str">
        <f>'APH Kategorichef'!E6</f>
        <v/>
      </c>
      <c r="T6" s="35" t="s">
        <v>187</v>
      </c>
      <c r="U6" s="29"/>
      <c r="V6" s="27" t="str">
        <f>TRIM('APH Kategorichef'!D6)</f>
        <v/>
      </c>
      <c r="W6" s="26" t="str">
        <f>IF('APH Kategorichef'!AB6="",'APH Kategorichef'!AC6,'APH Kategorichef'!AB6)</f>
        <v/>
      </c>
      <c r="X6" s="22"/>
      <c r="Y6" s="22"/>
      <c r="Z6" s="35" t="s">
        <v>184</v>
      </c>
      <c r="AB6" s="30" t="s">
        <v>2064</v>
      </c>
      <c r="AC6" s="28">
        <v>1</v>
      </c>
      <c r="AD6" s="28">
        <v>1</v>
      </c>
      <c r="AE6" s="25" t="str">
        <f>'APH Kategorichef'!E6</f>
        <v/>
      </c>
      <c r="AF6" s="35" t="s">
        <v>187</v>
      </c>
      <c r="AG6" s="29"/>
      <c r="AH6" s="27" t="str">
        <f>TRIM('APH Kategorichef'!D6)</f>
        <v/>
      </c>
      <c r="AI6" s="26">
        <f>'APH Kategorichef'!AJ6</f>
        <v>0</v>
      </c>
      <c r="AJ6" s="22"/>
      <c r="AK6" s="22"/>
      <c r="AL6" s="35" t="s">
        <v>184</v>
      </c>
    </row>
    <row r="7" spans="1:38" s="7" customFormat="1" ht="12.75" x14ac:dyDescent="0.2">
      <c r="A7" s="21">
        <v>3</v>
      </c>
      <c r="B7" s="21" t="str">
        <f>'APH Kategorichef'!H7</f>
        <v>Välj…</v>
      </c>
      <c r="C7" s="21" t="str">
        <f>'APH Kategorichef'!J7</f>
        <v>Välj…</v>
      </c>
      <c r="D7" s="30">
        <v>100</v>
      </c>
      <c r="E7" s="28">
        <v>4</v>
      </c>
      <c r="F7" s="28">
        <v>1</v>
      </c>
      <c r="G7" s="25" t="str">
        <f>'APH Kategorichef'!E7</f>
        <v/>
      </c>
      <c r="H7" s="35" t="s">
        <v>187</v>
      </c>
      <c r="I7" s="29"/>
      <c r="J7" s="27" t="str">
        <f>TRIM('APH Kategorichef'!D7)</f>
        <v/>
      </c>
      <c r="K7" s="26" t="e">
        <f>ROUND('APH Kategorichef'!AA7,2)</f>
        <v>#VALUE!</v>
      </c>
      <c r="L7" s="22"/>
      <c r="M7" s="22"/>
      <c r="N7" s="35" t="s">
        <v>184</v>
      </c>
      <c r="O7" s="41"/>
      <c r="P7" s="34" t="s">
        <v>188</v>
      </c>
      <c r="Q7" s="28">
        <v>1</v>
      </c>
      <c r="R7" s="28">
        <v>1</v>
      </c>
      <c r="S7" s="25" t="str">
        <f>'APH Kategorichef'!E7</f>
        <v/>
      </c>
      <c r="T7" s="35" t="s">
        <v>187</v>
      </c>
      <c r="U7" s="29"/>
      <c r="V7" s="27" t="str">
        <f>TRIM('APH Kategorichef'!D7)</f>
        <v/>
      </c>
      <c r="W7" s="26" t="str">
        <f>IF('APH Kategorichef'!AB7="",'APH Kategorichef'!AC7,'APH Kategorichef'!AB7)</f>
        <v/>
      </c>
      <c r="X7" s="22"/>
      <c r="Y7" s="22"/>
      <c r="Z7" s="35" t="s">
        <v>184</v>
      </c>
      <c r="AB7" s="30" t="s">
        <v>2064</v>
      </c>
      <c r="AC7" s="28">
        <v>1</v>
      </c>
      <c r="AD7" s="28">
        <v>1</v>
      </c>
      <c r="AE7" s="25" t="str">
        <f>'APH Kategorichef'!E7</f>
        <v/>
      </c>
      <c r="AF7" s="35" t="s">
        <v>187</v>
      </c>
      <c r="AG7" s="29"/>
      <c r="AH7" s="27" t="str">
        <f>TRIM('APH Kategorichef'!D7)</f>
        <v/>
      </c>
      <c r="AI7" s="26">
        <f>'APH Kategorichef'!AJ7</f>
        <v>0</v>
      </c>
      <c r="AJ7" s="22"/>
      <c r="AK7" s="22"/>
      <c r="AL7" s="35" t="s">
        <v>184</v>
      </c>
    </row>
    <row r="8" spans="1:38" s="7" customFormat="1" ht="12.75" x14ac:dyDescent="0.2">
      <c r="A8" s="21">
        <v>4</v>
      </c>
      <c r="B8" s="21" t="str">
        <f>'APH Kategorichef'!H8</f>
        <v>Välj…</v>
      </c>
      <c r="C8" s="21" t="str">
        <f>'APH Kategorichef'!J8</f>
        <v>Välj…</v>
      </c>
      <c r="D8" s="30">
        <v>100</v>
      </c>
      <c r="E8" s="28">
        <v>4</v>
      </c>
      <c r="F8" s="28">
        <v>1</v>
      </c>
      <c r="G8" s="25" t="str">
        <f>'APH Kategorichef'!E8</f>
        <v/>
      </c>
      <c r="H8" s="35" t="s">
        <v>187</v>
      </c>
      <c r="I8" s="29"/>
      <c r="J8" s="27" t="str">
        <f>TRIM('APH Kategorichef'!D8)</f>
        <v/>
      </c>
      <c r="K8" s="26" t="e">
        <f>ROUND('APH Kategorichef'!AA8,2)</f>
        <v>#VALUE!</v>
      </c>
      <c r="L8" s="22"/>
      <c r="M8" s="22"/>
      <c r="N8" s="35" t="s">
        <v>184</v>
      </c>
      <c r="O8" s="41"/>
      <c r="P8" s="34" t="s">
        <v>188</v>
      </c>
      <c r="Q8" s="28">
        <v>1</v>
      </c>
      <c r="R8" s="28">
        <v>1</v>
      </c>
      <c r="S8" s="25" t="str">
        <f>'APH Kategorichef'!E8</f>
        <v/>
      </c>
      <c r="T8" s="35" t="s">
        <v>187</v>
      </c>
      <c r="U8" s="29"/>
      <c r="V8" s="27" t="str">
        <f>TRIM('APH Kategorichef'!D8)</f>
        <v/>
      </c>
      <c r="W8" s="26" t="str">
        <f>IF('APH Kategorichef'!AB8="",'APH Kategorichef'!AC8,'APH Kategorichef'!AB8)</f>
        <v/>
      </c>
      <c r="X8" s="22"/>
      <c r="Y8" s="22"/>
      <c r="Z8" s="35" t="s">
        <v>184</v>
      </c>
      <c r="AB8" s="30" t="s">
        <v>2064</v>
      </c>
      <c r="AC8" s="28">
        <v>1</v>
      </c>
      <c r="AD8" s="28">
        <v>1</v>
      </c>
      <c r="AE8" s="25" t="str">
        <f>'APH Kategorichef'!E8</f>
        <v/>
      </c>
      <c r="AF8" s="35" t="s">
        <v>187</v>
      </c>
      <c r="AG8" s="29"/>
      <c r="AH8" s="27" t="str">
        <f>TRIM('APH Kategorichef'!D8)</f>
        <v/>
      </c>
      <c r="AI8" s="26">
        <f>'APH Kategorichef'!AJ8</f>
        <v>0</v>
      </c>
      <c r="AJ8" s="22"/>
      <c r="AK8" s="22"/>
      <c r="AL8" s="35" t="s">
        <v>184</v>
      </c>
    </row>
    <row r="9" spans="1:38" s="7" customFormat="1" ht="12.75" x14ac:dyDescent="0.2">
      <c r="A9" s="21">
        <v>5</v>
      </c>
      <c r="B9" s="21" t="str">
        <f>'APH Kategorichef'!H9</f>
        <v>Välj…</v>
      </c>
      <c r="C9" s="21" t="str">
        <f>'APH Kategorichef'!J9</f>
        <v>Välj…</v>
      </c>
      <c r="D9" s="30">
        <v>100</v>
      </c>
      <c r="E9" s="28">
        <v>4</v>
      </c>
      <c r="F9" s="28">
        <v>1</v>
      </c>
      <c r="G9" s="25" t="str">
        <f>'APH Kategorichef'!E9</f>
        <v/>
      </c>
      <c r="H9" s="35" t="s">
        <v>187</v>
      </c>
      <c r="I9" s="29"/>
      <c r="J9" s="27" t="str">
        <f>TRIM('APH Kategorichef'!D9)</f>
        <v/>
      </c>
      <c r="K9" s="26" t="e">
        <f>ROUND('APH Kategorichef'!AA9,2)</f>
        <v>#VALUE!</v>
      </c>
      <c r="L9" s="22"/>
      <c r="M9" s="22"/>
      <c r="N9" s="35" t="s">
        <v>184</v>
      </c>
      <c r="O9" s="41"/>
      <c r="P9" s="34" t="s">
        <v>188</v>
      </c>
      <c r="Q9" s="28">
        <v>1</v>
      </c>
      <c r="R9" s="28">
        <v>1</v>
      </c>
      <c r="S9" s="25" t="str">
        <f>'APH Kategorichef'!E9</f>
        <v/>
      </c>
      <c r="T9" s="35" t="s">
        <v>187</v>
      </c>
      <c r="U9" s="29"/>
      <c r="V9" s="27" t="str">
        <f>TRIM('APH Kategorichef'!D9)</f>
        <v/>
      </c>
      <c r="W9" s="26" t="str">
        <f>IF('APH Kategorichef'!AB9="",'APH Kategorichef'!AC9,'APH Kategorichef'!AB9)</f>
        <v/>
      </c>
      <c r="X9" s="22"/>
      <c r="Y9" s="22"/>
      <c r="Z9" s="35" t="s">
        <v>184</v>
      </c>
      <c r="AB9" s="30" t="s">
        <v>2064</v>
      </c>
      <c r="AC9" s="28">
        <v>1</v>
      </c>
      <c r="AD9" s="28">
        <v>1</v>
      </c>
      <c r="AE9" s="25" t="str">
        <f>'APH Kategorichef'!E9</f>
        <v/>
      </c>
      <c r="AF9" s="35" t="s">
        <v>187</v>
      </c>
      <c r="AG9" s="29"/>
      <c r="AH9" s="27" t="str">
        <f>TRIM('APH Kategorichef'!D9)</f>
        <v/>
      </c>
      <c r="AI9" s="26">
        <f>'APH Kategorichef'!AJ9</f>
        <v>0</v>
      </c>
      <c r="AJ9" s="22"/>
      <c r="AK9" s="22"/>
      <c r="AL9" s="35" t="s">
        <v>184</v>
      </c>
    </row>
    <row r="10" spans="1:38" s="7" customFormat="1" ht="12.75" x14ac:dyDescent="0.2">
      <c r="A10" s="21">
        <v>6</v>
      </c>
      <c r="B10" s="21" t="str">
        <f>'APH Kategorichef'!H10</f>
        <v>Välj…</v>
      </c>
      <c r="C10" s="21" t="str">
        <f>'APH Kategorichef'!J10</f>
        <v>Välj…</v>
      </c>
      <c r="D10" s="30">
        <v>100</v>
      </c>
      <c r="E10" s="28">
        <v>4</v>
      </c>
      <c r="F10" s="28">
        <v>1</v>
      </c>
      <c r="G10" s="25" t="str">
        <f>'APH Kategorichef'!E10</f>
        <v/>
      </c>
      <c r="H10" s="35" t="s">
        <v>187</v>
      </c>
      <c r="I10" s="29"/>
      <c r="J10" s="27" t="str">
        <f>TRIM('APH Kategorichef'!D10)</f>
        <v/>
      </c>
      <c r="K10" s="26" t="e">
        <f>ROUND('APH Kategorichef'!AA10,2)</f>
        <v>#VALUE!</v>
      </c>
      <c r="L10" s="22"/>
      <c r="M10" s="22"/>
      <c r="N10" s="35" t="s">
        <v>184</v>
      </c>
      <c r="O10" s="41"/>
      <c r="P10" s="34" t="s">
        <v>188</v>
      </c>
      <c r="Q10" s="28">
        <v>1</v>
      </c>
      <c r="R10" s="28">
        <v>1</v>
      </c>
      <c r="S10" s="25" t="str">
        <f>'APH Kategorichef'!E10</f>
        <v/>
      </c>
      <c r="T10" s="35" t="s">
        <v>187</v>
      </c>
      <c r="U10" s="29"/>
      <c r="V10" s="27" t="str">
        <f>TRIM('APH Kategorichef'!D10)</f>
        <v/>
      </c>
      <c r="W10" s="26" t="str">
        <f>IF('APH Kategorichef'!AB10="",'APH Kategorichef'!AC10,'APH Kategorichef'!AB10)</f>
        <v/>
      </c>
      <c r="X10" s="22"/>
      <c r="Y10" s="22"/>
      <c r="Z10" s="35" t="s">
        <v>184</v>
      </c>
      <c r="AB10" s="30" t="s">
        <v>2064</v>
      </c>
      <c r="AC10" s="28">
        <v>1</v>
      </c>
      <c r="AD10" s="28">
        <v>1</v>
      </c>
      <c r="AE10" s="25" t="str">
        <f>'APH Kategorichef'!E10</f>
        <v/>
      </c>
      <c r="AF10" s="35" t="s">
        <v>187</v>
      </c>
      <c r="AG10" s="29"/>
      <c r="AH10" s="27" t="str">
        <f>TRIM('APH Kategorichef'!D10)</f>
        <v/>
      </c>
      <c r="AI10" s="26">
        <f>'APH Kategorichef'!AJ10</f>
        <v>0</v>
      </c>
      <c r="AJ10" s="22"/>
      <c r="AK10" s="22"/>
      <c r="AL10" s="35" t="s">
        <v>184</v>
      </c>
    </row>
    <row r="11" spans="1:38" s="7" customFormat="1" ht="12.75" x14ac:dyDescent="0.2">
      <c r="A11" s="21">
        <v>7</v>
      </c>
      <c r="B11" s="21" t="str">
        <f>'APH Kategorichef'!H11</f>
        <v>Välj…</v>
      </c>
      <c r="C11" s="21" t="str">
        <f>'APH Kategorichef'!J11</f>
        <v>Välj…</v>
      </c>
      <c r="D11" s="30">
        <v>100</v>
      </c>
      <c r="E11" s="28">
        <v>4</v>
      </c>
      <c r="F11" s="28">
        <v>1</v>
      </c>
      <c r="G11" s="25" t="str">
        <f>'APH Kategorichef'!E11</f>
        <v/>
      </c>
      <c r="H11" s="35" t="s">
        <v>187</v>
      </c>
      <c r="I11" s="29"/>
      <c r="J11" s="27" t="str">
        <f>TRIM('APH Kategorichef'!D11)</f>
        <v/>
      </c>
      <c r="K11" s="26" t="e">
        <f>ROUND('APH Kategorichef'!AA11,2)</f>
        <v>#VALUE!</v>
      </c>
      <c r="L11" s="22"/>
      <c r="M11" s="22"/>
      <c r="N11" s="35" t="s">
        <v>184</v>
      </c>
      <c r="O11" s="41"/>
      <c r="P11" s="34" t="s">
        <v>188</v>
      </c>
      <c r="Q11" s="28">
        <v>1</v>
      </c>
      <c r="R11" s="28">
        <v>1</v>
      </c>
      <c r="S11" s="25" t="str">
        <f>'APH Kategorichef'!E11</f>
        <v/>
      </c>
      <c r="T11" s="35" t="s">
        <v>187</v>
      </c>
      <c r="U11" s="29"/>
      <c r="V11" s="27" t="str">
        <f>TRIM('APH Kategorichef'!D11)</f>
        <v/>
      </c>
      <c r="W11" s="26" t="str">
        <f>IF('APH Kategorichef'!AB11="",'APH Kategorichef'!AC11,'APH Kategorichef'!AB11)</f>
        <v/>
      </c>
      <c r="X11" s="22"/>
      <c r="Y11" s="22"/>
      <c r="Z11" s="35" t="s">
        <v>184</v>
      </c>
      <c r="AB11" s="30" t="s">
        <v>2064</v>
      </c>
      <c r="AC11" s="28">
        <v>1</v>
      </c>
      <c r="AD11" s="28">
        <v>1</v>
      </c>
      <c r="AE11" s="25" t="str">
        <f>'APH Kategorichef'!E11</f>
        <v/>
      </c>
      <c r="AF11" s="35" t="s">
        <v>187</v>
      </c>
      <c r="AG11" s="29"/>
      <c r="AH11" s="27" t="str">
        <f>TRIM('APH Kategorichef'!D11)</f>
        <v/>
      </c>
      <c r="AI11" s="26">
        <f>'APH Kategorichef'!AJ11</f>
        <v>0</v>
      </c>
      <c r="AJ11" s="22"/>
      <c r="AK11" s="22"/>
      <c r="AL11" s="35" t="s">
        <v>184</v>
      </c>
    </row>
    <row r="12" spans="1:38" s="7" customFormat="1" ht="12.75" x14ac:dyDescent="0.2">
      <c r="A12" s="21">
        <v>8</v>
      </c>
      <c r="B12" s="21" t="str">
        <f>'APH Kategorichef'!H12</f>
        <v>Välj…</v>
      </c>
      <c r="C12" s="21" t="str">
        <f>'APH Kategorichef'!J12</f>
        <v>Välj…</v>
      </c>
      <c r="D12" s="30">
        <v>100</v>
      </c>
      <c r="E12" s="28">
        <v>4</v>
      </c>
      <c r="F12" s="28">
        <v>1</v>
      </c>
      <c r="G12" s="25" t="str">
        <f>'APH Kategorichef'!E12</f>
        <v/>
      </c>
      <c r="H12" s="35" t="s">
        <v>187</v>
      </c>
      <c r="I12" s="29"/>
      <c r="J12" s="27" t="str">
        <f>TRIM('APH Kategorichef'!D12)</f>
        <v/>
      </c>
      <c r="K12" s="26" t="e">
        <f>ROUND('APH Kategorichef'!AA12,2)</f>
        <v>#VALUE!</v>
      </c>
      <c r="L12" s="22"/>
      <c r="M12" s="22"/>
      <c r="N12" s="35" t="s">
        <v>184</v>
      </c>
      <c r="O12" s="41"/>
      <c r="P12" s="34" t="s">
        <v>188</v>
      </c>
      <c r="Q12" s="28">
        <v>1</v>
      </c>
      <c r="R12" s="28">
        <v>1</v>
      </c>
      <c r="S12" s="25" t="str">
        <f>'APH Kategorichef'!E12</f>
        <v/>
      </c>
      <c r="T12" s="35" t="s">
        <v>187</v>
      </c>
      <c r="U12" s="29"/>
      <c r="V12" s="27" t="str">
        <f>TRIM('APH Kategorichef'!D12)</f>
        <v/>
      </c>
      <c r="W12" s="26" t="str">
        <f>IF('APH Kategorichef'!AB12="",'APH Kategorichef'!AC12,'APH Kategorichef'!AB12)</f>
        <v/>
      </c>
      <c r="X12" s="22"/>
      <c r="Y12" s="22"/>
      <c r="Z12" s="35" t="s">
        <v>184</v>
      </c>
      <c r="AB12" s="30" t="s">
        <v>2064</v>
      </c>
      <c r="AC12" s="28">
        <v>1</v>
      </c>
      <c r="AD12" s="28">
        <v>1</v>
      </c>
      <c r="AE12" s="25" t="str">
        <f>'APH Kategorichef'!E12</f>
        <v/>
      </c>
      <c r="AF12" s="35" t="s">
        <v>187</v>
      </c>
      <c r="AG12" s="29"/>
      <c r="AH12" s="27" t="str">
        <f>TRIM('APH Kategorichef'!D12)</f>
        <v/>
      </c>
      <c r="AI12" s="26">
        <f>'APH Kategorichef'!AJ12</f>
        <v>0</v>
      </c>
      <c r="AJ12" s="22"/>
      <c r="AK12" s="22"/>
      <c r="AL12" s="35" t="s">
        <v>184</v>
      </c>
    </row>
    <row r="13" spans="1:38" s="7" customFormat="1" ht="12.75" x14ac:dyDescent="0.2">
      <c r="A13" s="21">
        <v>9</v>
      </c>
      <c r="B13" s="21" t="str">
        <f>'APH Kategorichef'!H13</f>
        <v>Välj…</v>
      </c>
      <c r="C13" s="21" t="str">
        <f>'APH Kategorichef'!J13</f>
        <v>Välj…</v>
      </c>
      <c r="D13" s="30">
        <v>100</v>
      </c>
      <c r="E13" s="28">
        <v>4</v>
      </c>
      <c r="F13" s="28">
        <v>1</v>
      </c>
      <c r="G13" s="25" t="str">
        <f>'APH Kategorichef'!E13</f>
        <v/>
      </c>
      <c r="H13" s="35" t="s">
        <v>187</v>
      </c>
      <c r="I13" s="29"/>
      <c r="J13" s="27" t="str">
        <f>TRIM('APH Kategorichef'!D13)</f>
        <v/>
      </c>
      <c r="K13" s="26" t="e">
        <f>ROUND('APH Kategorichef'!AA13,2)</f>
        <v>#VALUE!</v>
      </c>
      <c r="L13" s="22"/>
      <c r="M13" s="22"/>
      <c r="N13" s="35" t="s">
        <v>184</v>
      </c>
      <c r="O13" s="41"/>
      <c r="P13" s="34" t="s">
        <v>188</v>
      </c>
      <c r="Q13" s="28">
        <v>1</v>
      </c>
      <c r="R13" s="28">
        <v>1</v>
      </c>
      <c r="S13" s="25" t="str">
        <f>'APH Kategorichef'!E13</f>
        <v/>
      </c>
      <c r="T13" s="35" t="s">
        <v>187</v>
      </c>
      <c r="U13" s="29"/>
      <c r="V13" s="27" t="str">
        <f>TRIM('APH Kategorichef'!D13)</f>
        <v/>
      </c>
      <c r="W13" s="26" t="str">
        <f>IF('APH Kategorichef'!AB13="",'APH Kategorichef'!AC13,'APH Kategorichef'!AB13)</f>
        <v/>
      </c>
      <c r="X13" s="22"/>
      <c r="Y13" s="22"/>
      <c r="Z13" s="35" t="s">
        <v>184</v>
      </c>
      <c r="AB13" s="30" t="s">
        <v>2064</v>
      </c>
      <c r="AC13" s="28">
        <v>1</v>
      </c>
      <c r="AD13" s="28">
        <v>1</v>
      </c>
      <c r="AE13" s="25" t="str">
        <f>'APH Kategorichef'!E13</f>
        <v/>
      </c>
      <c r="AF13" s="35" t="s">
        <v>187</v>
      </c>
      <c r="AG13" s="29"/>
      <c r="AH13" s="27" t="str">
        <f>TRIM('APH Kategorichef'!D13)</f>
        <v/>
      </c>
      <c r="AI13" s="26">
        <f>'APH Kategorichef'!AJ13</f>
        <v>0</v>
      </c>
      <c r="AJ13" s="22"/>
      <c r="AK13" s="22"/>
      <c r="AL13" s="35" t="s">
        <v>184</v>
      </c>
    </row>
    <row r="14" spans="1:38" s="7" customFormat="1" ht="12.75" x14ac:dyDescent="0.2">
      <c r="A14" s="21">
        <v>10</v>
      </c>
      <c r="B14" s="21" t="str">
        <f>'APH Kategorichef'!H14</f>
        <v>Välj…</v>
      </c>
      <c r="C14" s="21" t="str">
        <f>'APH Kategorichef'!J14</f>
        <v>Välj…</v>
      </c>
      <c r="D14" s="30">
        <v>100</v>
      </c>
      <c r="E14" s="28">
        <v>4</v>
      </c>
      <c r="F14" s="28">
        <v>1</v>
      </c>
      <c r="G14" s="25" t="str">
        <f>'APH Kategorichef'!E14</f>
        <v/>
      </c>
      <c r="H14" s="35" t="s">
        <v>187</v>
      </c>
      <c r="I14" s="29"/>
      <c r="J14" s="27" t="str">
        <f>TRIM('APH Kategorichef'!D14)</f>
        <v/>
      </c>
      <c r="K14" s="26" t="e">
        <f>ROUND('APH Kategorichef'!AA14,2)</f>
        <v>#VALUE!</v>
      </c>
      <c r="L14" s="22"/>
      <c r="M14" s="22"/>
      <c r="N14" s="35" t="s">
        <v>184</v>
      </c>
      <c r="O14" s="41"/>
      <c r="P14" s="34" t="s">
        <v>188</v>
      </c>
      <c r="Q14" s="28">
        <v>1</v>
      </c>
      <c r="R14" s="28">
        <v>1</v>
      </c>
      <c r="S14" s="25" t="str">
        <f>'APH Kategorichef'!E14</f>
        <v/>
      </c>
      <c r="T14" s="35" t="s">
        <v>187</v>
      </c>
      <c r="U14" s="29"/>
      <c r="V14" s="27" t="str">
        <f>TRIM('APH Kategorichef'!D14)</f>
        <v/>
      </c>
      <c r="W14" s="26" t="str">
        <f>IF('APH Kategorichef'!AB14="",'APH Kategorichef'!AC14,'APH Kategorichef'!AB14)</f>
        <v/>
      </c>
      <c r="X14" s="22"/>
      <c r="Y14" s="22"/>
      <c r="Z14" s="35" t="s">
        <v>184</v>
      </c>
      <c r="AB14" s="30" t="s">
        <v>2064</v>
      </c>
      <c r="AC14" s="28">
        <v>1</v>
      </c>
      <c r="AD14" s="28">
        <v>1</v>
      </c>
      <c r="AE14" s="25" t="str">
        <f>'APH Kategorichef'!E14</f>
        <v/>
      </c>
      <c r="AF14" s="35" t="s">
        <v>187</v>
      </c>
      <c r="AG14" s="29"/>
      <c r="AH14" s="27" t="str">
        <f>TRIM('APH Kategorichef'!D14)</f>
        <v/>
      </c>
      <c r="AI14" s="26">
        <f>'APH Kategorichef'!AJ14</f>
        <v>0</v>
      </c>
      <c r="AJ14" s="22"/>
      <c r="AK14" s="22"/>
      <c r="AL14" s="35" t="s">
        <v>184</v>
      </c>
    </row>
    <row r="15" spans="1:38" s="7" customFormat="1" ht="12.75" x14ac:dyDescent="0.2">
      <c r="A15" s="21">
        <v>11</v>
      </c>
      <c r="B15" s="21" t="str">
        <f>'APH Kategorichef'!H15</f>
        <v>Välj…</v>
      </c>
      <c r="C15" s="21" t="str">
        <f>'APH Kategorichef'!J15</f>
        <v>Välj…</v>
      </c>
      <c r="D15" s="30">
        <v>100</v>
      </c>
      <c r="E15" s="28">
        <v>4</v>
      </c>
      <c r="F15" s="28">
        <v>1</v>
      </c>
      <c r="G15" s="25" t="str">
        <f>'APH Kategorichef'!E15</f>
        <v/>
      </c>
      <c r="H15" s="35" t="s">
        <v>187</v>
      </c>
      <c r="I15" s="29"/>
      <c r="J15" s="27" t="str">
        <f>TRIM('APH Kategorichef'!D15)</f>
        <v/>
      </c>
      <c r="K15" s="26" t="e">
        <f>ROUND('APH Kategorichef'!AA15,2)</f>
        <v>#VALUE!</v>
      </c>
      <c r="L15" s="22"/>
      <c r="M15" s="22"/>
      <c r="N15" s="35" t="s">
        <v>184</v>
      </c>
      <c r="O15" s="41"/>
      <c r="P15" s="34" t="s">
        <v>188</v>
      </c>
      <c r="Q15" s="28">
        <v>1</v>
      </c>
      <c r="R15" s="28">
        <v>1</v>
      </c>
      <c r="S15" s="25" t="str">
        <f>'APH Kategorichef'!E15</f>
        <v/>
      </c>
      <c r="T15" s="35" t="s">
        <v>187</v>
      </c>
      <c r="U15" s="29"/>
      <c r="V15" s="27" t="str">
        <f>TRIM('APH Kategorichef'!D15)</f>
        <v/>
      </c>
      <c r="W15" s="26" t="str">
        <f>IF('APH Kategorichef'!AB15="",'APH Kategorichef'!AC15,'APH Kategorichef'!AB15)</f>
        <v/>
      </c>
      <c r="X15" s="22"/>
      <c r="Y15" s="22"/>
      <c r="Z15" s="35" t="s">
        <v>184</v>
      </c>
      <c r="AB15" s="30" t="s">
        <v>2064</v>
      </c>
      <c r="AC15" s="28">
        <v>1</v>
      </c>
      <c r="AD15" s="28">
        <v>1</v>
      </c>
      <c r="AE15" s="25" t="str">
        <f>'APH Kategorichef'!E15</f>
        <v/>
      </c>
      <c r="AF15" s="35" t="s">
        <v>187</v>
      </c>
      <c r="AG15" s="29"/>
      <c r="AH15" s="27" t="str">
        <f>TRIM('APH Kategorichef'!D15)</f>
        <v/>
      </c>
      <c r="AI15" s="26">
        <f>'APH Kategorichef'!AJ15</f>
        <v>0</v>
      </c>
      <c r="AJ15" s="22"/>
      <c r="AK15" s="22"/>
      <c r="AL15" s="35" t="s">
        <v>184</v>
      </c>
    </row>
    <row r="16" spans="1:38" s="7" customFormat="1" ht="12.75" x14ac:dyDescent="0.2">
      <c r="A16" s="21">
        <v>12</v>
      </c>
      <c r="B16" s="21" t="str">
        <f>'APH Kategorichef'!H16</f>
        <v>Välj…</v>
      </c>
      <c r="C16" s="21" t="str">
        <f>'APH Kategorichef'!J16</f>
        <v>Välj…</v>
      </c>
      <c r="D16" s="30">
        <v>100</v>
      </c>
      <c r="E16" s="28">
        <v>4</v>
      </c>
      <c r="F16" s="28">
        <v>1</v>
      </c>
      <c r="G16" s="25" t="str">
        <f>'APH Kategorichef'!E16</f>
        <v/>
      </c>
      <c r="H16" s="35" t="s">
        <v>187</v>
      </c>
      <c r="I16" s="29"/>
      <c r="J16" s="27" t="str">
        <f>TRIM('APH Kategorichef'!D16)</f>
        <v/>
      </c>
      <c r="K16" s="26" t="e">
        <f>ROUND('APH Kategorichef'!AA16,2)</f>
        <v>#VALUE!</v>
      </c>
      <c r="L16" s="22"/>
      <c r="M16" s="22"/>
      <c r="N16" s="35" t="s">
        <v>184</v>
      </c>
      <c r="O16" s="41"/>
      <c r="P16" s="34" t="s">
        <v>188</v>
      </c>
      <c r="Q16" s="28">
        <v>1</v>
      </c>
      <c r="R16" s="28">
        <v>1</v>
      </c>
      <c r="S16" s="25" t="str">
        <f>'APH Kategorichef'!E16</f>
        <v/>
      </c>
      <c r="T16" s="35" t="s">
        <v>187</v>
      </c>
      <c r="U16" s="29"/>
      <c r="V16" s="27" t="str">
        <f>TRIM('APH Kategorichef'!D16)</f>
        <v/>
      </c>
      <c r="W16" s="26" t="str">
        <f>IF('APH Kategorichef'!AB16="",'APH Kategorichef'!AC16,'APH Kategorichef'!AB16)</f>
        <v/>
      </c>
      <c r="X16" s="22"/>
      <c r="Y16" s="22"/>
      <c r="Z16" s="35" t="s">
        <v>184</v>
      </c>
      <c r="AB16" s="30" t="s">
        <v>2064</v>
      </c>
      <c r="AC16" s="28">
        <v>1</v>
      </c>
      <c r="AD16" s="28">
        <v>1</v>
      </c>
      <c r="AE16" s="25" t="str">
        <f>'APH Kategorichef'!E16</f>
        <v/>
      </c>
      <c r="AF16" s="35" t="s">
        <v>187</v>
      </c>
      <c r="AG16" s="29"/>
      <c r="AH16" s="27" t="str">
        <f>TRIM('APH Kategorichef'!D16)</f>
        <v/>
      </c>
      <c r="AI16" s="26">
        <f>'APH Kategorichef'!AJ16</f>
        <v>0</v>
      </c>
      <c r="AJ16" s="22"/>
      <c r="AK16" s="22"/>
      <c r="AL16" s="35" t="s">
        <v>184</v>
      </c>
    </row>
    <row r="17" spans="1:38" s="7" customFormat="1" ht="12.75" x14ac:dyDescent="0.2">
      <c r="A17" s="21">
        <v>13</v>
      </c>
      <c r="B17" s="21" t="str">
        <f>'APH Kategorichef'!H17</f>
        <v>Välj…</v>
      </c>
      <c r="C17" s="21" t="str">
        <f>'APH Kategorichef'!J17</f>
        <v>Välj…</v>
      </c>
      <c r="D17" s="30">
        <v>100</v>
      </c>
      <c r="E17" s="28">
        <v>4</v>
      </c>
      <c r="F17" s="28">
        <v>1</v>
      </c>
      <c r="G17" s="25" t="str">
        <f>'APH Kategorichef'!E17</f>
        <v/>
      </c>
      <c r="H17" s="35" t="s">
        <v>187</v>
      </c>
      <c r="I17" s="29"/>
      <c r="J17" s="27" t="str">
        <f>TRIM('APH Kategorichef'!D17)</f>
        <v/>
      </c>
      <c r="K17" s="26" t="e">
        <f>ROUND('APH Kategorichef'!AA17,2)</f>
        <v>#VALUE!</v>
      </c>
      <c r="L17" s="22"/>
      <c r="M17" s="22"/>
      <c r="N17" s="35" t="s">
        <v>184</v>
      </c>
      <c r="O17" s="41"/>
      <c r="P17" s="34" t="s">
        <v>188</v>
      </c>
      <c r="Q17" s="28">
        <v>1</v>
      </c>
      <c r="R17" s="28">
        <v>1</v>
      </c>
      <c r="S17" s="25" t="str">
        <f>'APH Kategorichef'!E17</f>
        <v/>
      </c>
      <c r="T17" s="35" t="s">
        <v>187</v>
      </c>
      <c r="U17" s="29"/>
      <c r="V17" s="27" t="str">
        <f>TRIM('APH Kategorichef'!D17)</f>
        <v/>
      </c>
      <c r="W17" s="26" t="str">
        <f>IF('APH Kategorichef'!AB17="",'APH Kategorichef'!AC17,'APH Kategorichef'!AB17)</f>
        <v/>
      </c>
      <c r="X17" s="22"/>
      <c r="Y17" s="22"/>
      <c r="Z17" s="35" t="s">
        <v>184</v>
      </c>
      <c r="AB17" s="30" t="s">
        <v>2064</v>
      </c>
      <c r="AC17" s="28">
        <v>1</v>
      </c>
      <c r="AD17" s="28">
        <v>1</v>
      </c>
      <c r="AE17" s="25" t="str">
        <f>'APH Kategorichef'!E17</f>
        <v/>
      </c>
      <c r="AF17" s="35" t="s">
        <v>187</v>
      </c>
      <c r="AG17" s="29"/>
      <c r="AH17" s="27" t="str">
        <f>TRIM('APH Kategorichef'!D17)</f>
        <v/>
      </c>
      <c r="AI17" s="26">
        <f>'APH Kategorichef'!AJ17</f>
        <v>0</v>
      </c>
      <c r="AJ17" s="22"/>
      <c r="AK17" s="22"/>
      <c r="AL17" s="35" t="s">
        <v>184</v>
      </c>
    </row>
    <row r="18" spans="1:38" s="7" customFormat="1" ht="12.75" x14ac:dyDescent="0.2">
      <c r="A18" s="21">
        <v>14</v>
      </c>
      <c r="B18" s="21" t="str">
        <f>'APH Kategorichef'!H18</f>
        <v>Välj…</v>
      </c>
      <c r="C18" s="21" t="str">
        <f>'APH Kategorichef'!J18</f>
        <v>Välj…</v>
      </c>
      <c r="D18" s="30">
        <v>100</v>
      </c>
      <c r="E18" s="28">
        <v>4</v>
      </c>
      <c r="F18" s="28">
        <v>1</v>
      </c>
      <c r="G18" s="25" t="str">
        <f>'APH Kategorichef'!E18</f>
        <v/>
      </c>
      <c r="H18" s="35" t="s">
        <v>187</v>
      </c>
      <c r="I18" s="29"/>
      <c r="J18" s="27" t="str">
        <f>TRIM('APH Kategorichef'!D18)</f>
        <v/>
      </c>
      <c r="K18" s="26" t="e">
        <f>ROUND('APH Kategorichef'!AA18,2)</f>
        <v>#VALUE!</v>
      </c>
      <c r="L18" s="22"/>
      <c r="M18" s="22"/>
      <c r="N18" s="35" t="s">
        <v>184</v>
      </c>
      <c r="O18" s="41"/>
      <c r="P18" s="34" t="s">
        <v>188</v>
      </c>
      <c r="Q18" s="28">
        <v>1</v>
      </c>
      <c r="R18" s="28">
        <v>1</v>
      </c>
      <c r="S18" s="25" t="str">
        <f>'APH Kategorichef'!E18</f>
        <v/>
      </c>
      <c r="T18" s="35" t="s">
        <v>187</v>
      </c>
      <c r="U18" s="29"/>
      <c r="V18" s="27" t="str">
        <f>TRIM('APH Kategorichef'!D18)</f>
        <v/>
      </c>
      <c r="W18" s="26" t="str">
        <f>IF('APH Kategorichef'!AB18="",'APH Kategorichef'!AC18,'APH Kategorichef'!AB18)</f>
        <v/>
      </c>
      <c r="X18" s="22"/>
      <c r="Y18" s="22"/>
      <c r="Z18" s="35" t="s">
        <v>184</v>
      </c>
      <c r="AB18" s="30" t="s">
        <v>2064</v>
      </c>
      <c r="AC18" s="28">
        <v>1</v>
      </c>
      <c r="AD18" s="28">
        <v>1</v>
      </c>
      <c r="AE18" s="25" t="str">
        <f>'APH Kategorichef'!E18</f>
        <v/>
      </c>
      <c r="AF18" s="35" t="s">
        <v>187</v>
      </c>
      <c r="AG18" s="29"/>
      <c r="AH18" s="27" t="str">
        <f>TRIM('APH Kategorichef'!D18)</f>
        <v/>
      </c>
      <c r="AI18" s="26">
        <f>'APH Kategorichef'!AJ18</f>
        <v>0</v>
      </c>
      <c r="AJ18" s="22"/>
      <c r="AK18" s="22"/>
      <c r="AL18" s="35" t="s">
        <v>184</v>
      </c>
    </row>
    <row r="19" spans="1:38" s="7" customFormat="1" ht="12.75" x14ac:dyDescent="0.2">
      <c r="A19" s="21">
        <v>15</v>
      </c>
      <c r="B19" s="21" t="str">
        <f>'APH Kategorichef'!H19</f>
        <v>Välj…</v>
      </c>
      <c r="C19" s="21" t="str">
        <f>'APH Kategorichef'!J19</f>
        <v>Välj…</v>
      </c>
      <c r="D19" s="30">
        <v>100</v>
      </c>
      <c r="E19" s="28">
        <v>4</v>
      </c>
      <c r="F19" s="28">
        <v>1</v>
      </c>
      <c r="G19" s="25" t="str">
        <f>'APH Kategorichef'!E19</f>
        <v/>
      </c>
      <c r="H19" s="35" t="s">
        <v>187</v>
      </c>
      <c r="I19" s="29"/>
      <c r="J19" s="27" t="str">
        <f>TRIM('APH Kategorichef'!D19)</f>
        <v/>
      </c>
      <c r="K19" s="26" t="e">
        <f>ROUND('APH Kategorichef'!AA19,2)</f>
        <v>#VALUE!</v>
      </c>
      <c r="L19" s="22"/>
      <c r="M19" s="22"/>
      <c r="N19" s="35" t="s">
        <v>184</v>
      </c>
      <c r="O19" s="41"/>
      <c r="P19" s="34" t="s">
        <v>188</v>
      </c>
      <c r="Q19" s="28">
        <v>1</v>
      </c>
      <c r="R19" s="28">
        <v>1</v>
      </c>
      <c r="S19" s="25" t="str">
        <f>'APH Kategorichef'!E19</f>
        <v/>
      </c>
      <c r="T19" s="35" t="s">
        <v>187</v>
      </c>
      <c r="U19" s="29"/>
      <c r="V19" s="27" t="str">
        <f>TRIM('APH Kategorichef'!D19)</f>
        <v/>
      </c>
      <c r="W19" s="26" t="str">
        <f>IF('APH Kategorichef'!AB19="",'APH Kategorichef'!AC19,'APH Kategorichef'!AB19)</f>
        <v/>
      </c>
      <c r="X19" s="22"/>
      <c r="Y19" s="22"/>
      <c r="Z19" s="35" t="s">
        <v>184</v>
      </c>
      <c r="AB19" s="30" t="s">
        <v>2064</v>
      </c>
      <c r="AC19" s="28">
        <v>1</v>
      </c>
      <c r="AD19" s="28">
        <v>1</v>
      </c>
      <c r="AE19" s="25" t="str">
        <f>'APH Kategorichef'!E19</f>
        <v/>
      </c>
      <c r="AF19" s="35" t="s">
        <v>187</v>
      </c>
      <c r="AG19" s="29"/>
      <c r="AH19" s="27" t="str">
        <f>TRIM('APH Kategorichef'!D19)</f>
        <v/>
      </c>
      <c r="AI19" s="26">
        <f>'APH Kategorichef'!AJ19</f>
        <v>0</v>
      </c>
      <c r="AJ19" s="22"/>
      <c r="AK19" s="22"/>
      <c r="AL19" s="35" t="s">
        <v>184</v>
      </c>
    </row>
    <row r="20" spans="1:38" s="7" customFormat="1" ht="12.75" x14ac:dyDescent="0.2">
      <c r="A20" s="21">
        <v>16</v>
      </c>
      <c r="B20" s="21" t="str">
        <f>'APH Kategorichef'!H20</f>
        <v>Välj…</v>
      </c>
      <c r="C20" s="21" t="str">
        <f>'APH Kategorichef'!J20</f>
        <v>Välj…</v>
      </c>
      <c r="D20" s="30">
        <v>100</v>
      </c>
      <c r="E20" s="28">
        <v>4</v>
      </c>
      <c r="F20" s="28">
        <v>1</v>
      </c>
      <c r="G20" s="25" t="str">
        <f>'APH Kategorichef'!E20</f>
        <v/>
      </c>
      <c r="H20" s="35" t="s">
        <v>187</v>
      </c>
      <c r="I20" s="29"/>
      <c r="J20" s="27" t="str">
        <f>TRIM('APH Kategorichef'!D20)</f>
        <v/>
      </c>
      <c r="K20" s="26" t="e">
        <f>ROUND('APH Kategorichef'!AA20,2)</f>
        <v>#VALUE!</v>
      </c>
      <c r="L20" s="22"/>
      <c r="M20" s="22"/>
      <c r="N20" s="35" t="s">
        <v>184</v>
      </c>
      <c r="O20" s="41"/>
      <c r="P20" s="34" t="s">
        <v>188</v>
      </c>
      <c r="Q20" s="28">
        <v>1</v>
      </c>
      <c r="R20" s="28">
        <v>1</v>
      </c>
      <c r="S20" s="25" t="str">
        <f>'APH Kategorichef'!E20</f>
        <v/>
      </c>
      <c r="T20" s="35" t="s">
        <v>187</v>
      </c>
      <c r="U20" s="29"/>
      <c r="V20" s="27" t="str">
        <f>TRIM('APH Kategorichef'!D20)</f>
        <v/>
      </c>
      <c r="W20" s="26" t="str">
        <f>IF('APH Kategorichef'!AB20="",'APH Kategorichef'!AC20,'APH Kategorichef'!AB20)</f>
        <v/>
      </c>
      <c r="X20" s="22"/>
      <c r="Y20" s="22"/>
      <c r="Z20" s="35" t="s">
        <v>184</v>
      </c>
      <c r="AB20" s="30" t="s">
        <v>2064</v>
      </c>
      <c r="AC20" s="28">
        <v>1</v>
      </c>
      <c r="AD20" s="28">
        <v>1</v>
      </c>
      <c r="AE20" s="25" t="str">
        <f>'APH Kategorichef'!E20</f>
        <v/>
      </c>
      <c r="AF20" s="35" t="s">
        <v>187</v>
      </c>
      <c r="AG20" s="29"/>
      <c r="AH20" s="27" t="str">
        <f>TRIM('APH Kategorichef'!D20)</f>
        <v/>
      </c>
      <c r="AI20" s="26">
        <f>'APH Kategorichef'!AJ20</f>
        <v>0</v>
      </c>
      <c r="AJ20" s="22"/>
      <c r="AK20" s="22"/>
      <c r="AL20" s="35" t="s">
        <v>184</v>
      </c>
    </row>
    <row r="21" spans="1:38" s="7" customFormat="1" ht="12.75" x14ac:dyDescent="0.2">
      <c r="A21" s="21">
        <v>17</v>
      </c>
      <c r="B21" s="21" t="str">
        <f>'APH Kategorichef'!H21</f>
        <v>Välj…</v>
      </c>
      <c r="C21" s="21" t="str">
        <f>'APH Kategorichef'!J21</f>
        <v>Välj…</v>
      </c>
      <c r="D21" s="30">
        <v>100</v>
      </c>
      <c r="E21" s="28">
        <v>4</v>
      </c>
      <c r="F21" s="28">
        <v>1</v>
      </c>
      <c r="G21" s="25" t="str">
        <f>'APH Kategorichef'!E21</f>
        <v/>
      </c>
      <c r="H21" s="35" t="s">
        <v>187</v>
      </c>
      <c r="I21" s="29"/>
      <c r="J21" s="27" t="str">
        <f>TRIM('APH Kategorichef'!D21)</f>
        <v/>
      </c>
      <c r="K21" s="26" t="e">
        <f>ROUND('APH Kategorichef'!AA21,2)</f>
        <v>#VALUE!</v>
      </c>
      <c r="L21" s="22"/>
      <c r="M21" s="22"/>
      <c r="N21" s="35" t="s">
        <v>184</v>
      </c>
      <c r="O21" s="41"/>
      <c r="P21" s="34" t="s">
        <v>188</v>
      </c>
      <c r="Q21" s="28">
        <v>1</v>
      </c>
      <c r="R21" s="28">
        <v>1</v>
      </c>
      <c r="S21" s="25" t="str">
        <f>'APH Kategorichef'!E21</f>
        <v/>
      </c>
      <c r="T21" s="35" t="s">
        <v>187</v>
      </c>
      <c r="U21" s="29"/>
      <c r="V21" s="27" t="str">
        <f>TRIM('APH Kategorichef'!D21)</f>
        <v/>
      </c>
      <c r="W21" s="26" t="str">
        <f>IF('APH Kategorichef'!AB21="",'APH Kategorichef'!AC21,'APH Kategorichef'!AB21)</f>
        <v/>
      </c>
      <c r="X21" s="22"/>
      <c r="Y21" s="22"/>
      <c r="Z21" s="35" t="s">
        <v>184</v>
      </c>
      <c r="AB21" s="30" t="s">
        <v>2064</v>
      </c>
      <c r="AC21" s="28">
        <v>1</v>
      </c>
      <c r="AD21" s="28">
        <v>1</v>
      </c>
      <c r="AE21" s="25" t="str">
        <f>'APH Kategorichef'!E21</f>
        <v/>
      </c>
      <c r="AF21" s="35" t="s">
        <v>187</v>
      </c>
      <c r="AG21" s="29"/>
      <c r="AH21" s="27" t="str">
        <f>TRIM('APH Kategorichef'!D21)</f>
        <v/>
      </c>
      <c r="AI21" s="26">
        <f>'APH Kategorichef'!AJ21</f>
        <v>0</v>
      </c>
      <c r="AJ21" s="22"/>
      <c r="AK21" s="22"/>
      <c r="AL21" s="35" t="s">
        <v>184</v>
      </c>
    </row>
    <row r="22" spans="1:38" s="7" customFormat="1" ht="12.75" x14ac:dyDescent="0.2">
      <c r="A22" s="21">
        <v>18</v>
      </c>
      <c r="B22" s="21" t="str">
        <f>'APH Kategorichef'!H22</f>
        <v>Välj…</v>
      </c>
      <c r="C22" s="21" t="str">
        <f>'APH Kategorichef'!J22</f>
        <v>Välj…</v>
      </c>
      <c r="D22" s="30">
        <v>100</v>
      </c>
      <c r="E22" s="28">
        <v>4</v>
      </c>
      <c r="F22" s="28">
        <v>1</v>
      </c>
      <c r="G22" s="25" t="str">
        <f>'APH Kategorichef'!E22</f>
        <v/>
      </c>
      <c r="H22" s="35" t="s">
        <v>187</v>
      </c>
      <c r="I22" s="29"/>
      <c r="J22" s="27" t="str">
        <f>TRIM('APH Kategorichef'!D22)</f>
        <v/>
      </c>
      <c r="K22" s="26" t="e">
        <f>ROUND('APH Kategorichef'!AA22,2)</f>
        <v>#VALUE!</v>
      </c>
      <c r="L22" s="22"/>
      <c r="M22" s="22"/>
      <c r="N22" s="35" t="s">
        <v>184</v>
      </c>
      <c r="O22" s="41"/>
      <c r="P22" s="34" t="s">
        <v>188</v>
      </c>
      <c r="Q22" s="28">
        <v>1</v>
      </c>
      <c r="R22" s="28">
        <v>1</v>
      </c>
      <c r="S22" s="25" t="str">
        <f>'APH Kategorichef'!E22</f>
        <v/>
      </c>
      <c r="T22" s="35" t="s">
        <v>187</v>
      </c>
      <c r="U22" s="29"/>
      <c r="V22" s="27" t="str">
        <f>TRIM('APH Kategorichef'!D22)</f>
        <v/>
      </c>
      <c r="W22" s="26" t="str">
        <f>IF('APH Kategorichef'!AB22="",'APH Kategorichef'!AC22,'APH Kategorichef'!AB22)</f>
        <v/>
      </c>
      <c r="X22" s="22"/>
      <c r="Y22" s="22"/>
      <c r="Z22" s="35" t="s">
        <v>184</v>
      </c>
      <c r="AB22" s="30" t="s">
        <v>2064</v>
      </c>
      <c r="AC22" s="28">
        <v>1</v>
      </c>
      <c r="AD22" s="28">
        <v>1</v>
      </c>
      <c r="AE22" s="25" t="str">
        <f>'APH Kategorichef'!E22</f>
        <v/>
      </c>
      <c r="AF22" s="35" t="s">
        <v>187</v>
      </c>
      <c r="AG22" s="29"/>
      <c r="AH22" s="27" t="str">
        <f>TRIM('APH Kategorichef'!D22)</f>
        <v/>
      </c>
      <c r="AI22" s="26">
        <f>'APH Kategorichef'!AJ22</f>
        <v>0</v>
      </c>
      <c r="AJ22" s="22"/>
      <c r="AK22" s="22"/>
      <c r="AL22" s="35" t="s">
        <v>184</v>
      </c>
    </row>
    <row r="23" spans="1:38" s="7" customFormat="1" ht="12.75" x14ac:dyDescent="0.2">
      <c r="A23" s="21">
        <v>19</v>
      </c>
      <c r="B23" s="21" t="str">
        <f>'APH Kategorichef'!H23</f>
        <v>Välj…</v>
      </c>
      <c r="C23" s="21" t="str">
        <f>'APH Kategorichef'!J23</f>
        <v>Välj…</v>
      </c>
      <c r="D23" s="30">
        <v>100</v>
      </c>
      <c r="E23" s="28">
        <v>4</v>
      </c>
      <c r="F23" s="28">
        <v>1</v>
      </c>
      <c r="G23" s="25" t="str">
        <f>'APH Kategorichef'!E23</f>
        <v/>
      </c>
      <c r="H23" s="35" t="s">
        <v>187</v>
      </c>
      <c r="I23" s="29"/>
      <c r="J23" s="27" t="str">
        <f>TRIM('APH Kategorichef'!D23)</f>
        <v/>
      </c>
      <c r="K23" s="26" t="e">
        <f>ROUND('APH Kategorichef'!AA23,2)</f>
        <v>#VALUE!</v>
      </c>
      <c r="L23" s="22"/>
      <c r="M23" s="22"/>
      <c r="N23" s="35" t="s">
        <v>184</v>
      </c>
      <c r="O23" s="41"/>
      <c r="P23" s="34" t="s">
        <v>188</v>
      </c>
      <c r="Q23" s="28">
        <v>1</v>
      </c>
      <c r="R23" s="28">
        <v>1</v>
      </c>
      <c r="S23" s="25" t="str">
        <f>'APH Kategorichef'!E23</f>
        <v/>
      </c>
      <c r="T23" s="35" t="s">
        <v>187</v>
      </c>
      <c r="U23" s="29"/>
      <c r="V23" s="27" t="str">
        <f>TRIM('APH Kategorichef'!D23)</f>
        <v/>
      </c>
      <c r="W23" s="26" t="str">
        <f>IF('APH Kategorichef'!AB23="",'APH Kategorichef'!AC23,'APH Kategorichef'!AB23)</f>
        <v/>
      </c>
      <c r="X23" s="22"/>
      <c r="Y23" s="22"/>
      <c r="Z23" s="35" t="s">
        <v>184</v>
      </c>
      <c r="AB23" s="30" t="s">
        <v>2064</v>
      </c>
      <c r="AC23" s="28">
        <v>1</v>
      </c>
      <c r="AD23" s="28">
        <v>1</v>
      </c>
      <c r="AE23" s="25" t="str">
        <f>'APH Kategorichef'!E23</f>
        <v/>
      </c>
      <c r="AF23" s="35" t="s">
        <v>187</v>
      </c>
      <c r="AG23" s="29"/>
      <c r="AH23" s="27" t="str">
        <f>TRIM('APH Kategorichef'!D23)</f>
        <v/>
      </c>
      <c r="AI23" s="26">
        <f>'APH Kategorichef'!AJ23</f>
        <v>0</v>
      </c>
      <c r="AJ23" s="22"/>
      <c r="AK23" s="22"/>
      <c r="AL23" s="35" t="s">
        <v>184</v>
      </c>
    </row>
    <row r="24" spans="1:38" s="7" customFormat="1" ht="12.75" x14ac:dyDescent="0.2">
      <c r="A24" s="21">
        <v>20</v>
      </c>
      <c r="B24" s="21" t="str">
        <f>'APH Kategorichef'!H24</f>
        <v>Välj…</v>
      </c>
      <c r="C24" s="21" t="str">
        <f>'APH Kategorichef'!J24</f>
        <v>Välj…</v>
      </c>
      <c r="D24" s="30">
        <v>100</v>
      </c>
      <c r="E24" s="28">
        <v>4</v>
      </c>
      <c r="F24" s="28">
        <v>1</v>
      </c>
      <c r="G24" s="25" t="str">
        <f>'APH Kategorichef'!E24</f>
        <v/>
      </c>
      <c r="H24" s="35" t="s">
        <v>187</v>
      </c>
      <c r="I24" s="29"/>
      <c r="J24" s="27" t="str">
        <f>TRIM('APH Kategorichef'!D24)</f>
        <v/>
      </c>
      <c r="K24" s="26" t="e">
        <f>ROUND('APH Kategorichef'!AA24,2)</f>
        <v>#VALUE!</v>
      </c>
      <c r="L24" s="22"/>
      <c r="M24" s="22"/>
      <c r="N24" s="35" t="s">
        <v>184</v>
      </c>
      <c r="O24" s="41"/>
      <c r="P24" s="34" t="s">
        <v>188</v>
      </c>
      <c r="Q24" s="28">
        <v>1</v>
      </c>
      <c r="R24" s="28">
        <v>1</v>
      </c>
      <c r="S24" s="25" t="str">
        <f>'APH Kategorichef'!E24</f>
        <v/>
      </c>
      <c r="T24" s="35" t="s">
        <v>187</v>
      </c>
      <c r="U24" s="29"/>
      <c r="V24" s="27" t="str">
        <f>TRIM('APH Kategorichef'!D24)</f>
        <v/>
      </c>
      <c r="W24" s="26" t="str">
        <f>IF('APH Kategorichef'!AB24="",'APH Kategorichef'!AC24,'APH Kategorichef'!AB24)</f>
        <v/>
      </c>
      <c r="X24" s="22"/>
      <c r="Y24" s="22"/>
      <c r="Z24" s="35" t="s">
        <v>184</v>
      </c>
      <c r="AB24" s="30" t="s">
        <v>2064</v>
      </c>
      <c r="AC24" s="28">
        <v>1</v>
      </c>
      <c r="AD24" s="28">
        <v>1</v>
      </c>
      <c r="AE24" s="25" t="str">
        <f>'APH Kategorichef'!E24</f>
        <v/>
      </c>
      <c r="AF24" s="35" t="s">
        <v>187</v>
      </c>
      <c r="AG24" s="29"/>
      <c r="AH24" s="27" t="str">
        <f>TRIM('APH Kategorichef'!D24)</f>
        <v/>
      </c>
      <c r="AI24" s="26">
        <f>'APH Kategorichef'!AJ24</f>
        <v>0</v>
      </c>
      <c r="AJ24" s="22"/>
      <c r="AK24" s="22"/>
      <c r="AL24" s="35" t="s">
        <v>184</v>
      </c>
    </row>
    <row r="25" spans="1:38" s="7" customFormat="1" ht="12.75" x14ac:dyDescent="0.2">
      <c r="A25" s="21">
        <v>21</v>
      </c>
      <c r="B25" s="21" t="str">
        <f>'APH Kategorichef'!H25</f>
        <v>Välj…</v>
      </c>
      <c r="C25" s="21" t="str">
        <f>'APH Kategorichef'!J25</f>
        <v>Välj…</v>
      </c>
      <c r="D25" s="30">
        <v>100</v>
      </c>
      <c r="E25" s="28">
        <v>4</v>
      </c>
      <c r="F25" s="28">
        <v>1</v>
      </c>
      <c r="G25" s="25" t="str">
        <f>'APH Kategorichef'!E25</f>
        <v/>
      </c>
      <c r="H25" s="35" t="s">
        <v>187</v>
      </c>
      <c r="I25" s="29"/>
      <c r="J25" s="27" t="str">
        <f>TRIM('APH Kategorichef'!D25)</f>
        <v/>
      </c>
      <c r="K25" s="26" t="e">
        <f>ROUND('APH Kategorichef'!AA25,2)</f>
        <v>#VALUE!</v>
      </c>
      <c r="L25" s="22"/>
      <c r="M25" s="22"/>
      <c r="N25" s="35" t="s">
        <v>184</v>
      </c>
      <c r="O25" s="41"/>
      <c r="P25" s="34" t="s">
        <v>188</v>
      </c>
      <c r="Q25" s="28">
        <v>1</v>
      </c>
      <c r="R25" s="28">
        <v>1</v>
      </c>
      <c r="S25" s="25" t="str">
        <f>'APH Kategorichef'!E25</f>
        <v/>
      </c>
      <c r="T25" s="35" t="s">
        <v>187</v>
      </c>
      <c r="U25" s="29"/>
      <c r="V25" s="27" t="str">
        <f>TRIM('APH Kategorichef'!D25)</f>
        <v/>
      </c>
      <c r="W25" s="26" t="str">
        <f>IF('APH Kategorichef'!AB25="",'APH Kategorichef'!AC25,'APH Kategorichef'!AB25)</f>
        <v/>
      </c>
      <c r="X25" s="22"/>
      <c r="Y25" s="22"/>
      <c r="Z25" s="35" t="s">
        <v>184</v>
      </c>
      <c r="AB25" s="30" t="s">
        <v>2064</v>
      </c>
      <c r="AC25" s="28">
        <v>1</v>
      </c>
      <c r="AD25" s="28">
        <v>1</v>
      </c>
      <c r="AE25" s="25" t="str">
        <f>'APH Kategorichef'!E25</f>
        <v/>
      </c>
      <c r="AF25" s="35" t="s">
        <v>187</v>
      </c>
      <c r="AG25" s="29"/>
      <c r="AH25" s="27" t="str">
        <f>TRIM('APH Kategorichef'!D25)</f>
        <v/>
      </c>
      <c r="AI25" s="26">
        <f>'APH Kategorichef'!AJ25</f>
        <v>0</v>
      </c>
      <c r="AJ25" s="22"/>
      <c r="AK25" s="22"/>
      <c r="AL25" s="35" t="s">
        <v>184</v>
      </c>
    </row>
    <row r="26" spans="1:38" s="7" customFormat="1" ht="12.75" x14ac:dyDescent="0.2">
      <c r="A26" s="21">
        <v>22</v>
      </c>
      <c r="B26" s="21" t="str">
        <f>'APH Kategorichef'!H26</f>
        <v>Välj…</v>
      </c>
      <c r="C26" s="21" t="str">
        <f>'APH Kategorichef'!J26</f>
        <v>Välj…</v>
      </c>
      <c r="D26" s="30">
        <v>100</v>
      </c>
      <c r="E26" s="28">
        <v>4</v>
      </c>
      <c r="F26" s="28">
        <v>1</v>
      </c>
      <c r="G26" s="25" t="str">
        <f>'APH Kategorichef'!E26</f>
        <v/>
      </c>
      <c r="H26" s="35" t="s">
        <v>187</v>
      </c>
      <c r="I26" s="29"/>
      <c r="J26" s="27" t="str">
        <f>TRIM('APH Kategorichef'!D26)</f>
        <v/>
      </c>
      <c r="K26" s="26" t="e">
        <f>ROUND('APH Kategorichef'!AA26,2)</f>
        <v>#VALUE!</v>
      </c>
      <c r="L26" s="22"/>
      <c r="M26" s="22"/>
      <c r="N26" s="35" t="s">
        <v>184</v>
      </c>
      <c r="O26" s="41"/>
      <c r="P26" s="34" t="s">
        <v>188</v>
      </c>
      <c r="Q26" s="28">
        <v>1</v>
      </c>
      <c r="R26" s="28">
        <v>1</v>
      </c>
      <c r="S26" s="25" t="str">
        <f>'APH Kategorichef'!E26</f>
        <v/>
      </c>
      <c r="T26" s="35" t="s">
        <v>187</v>
      </c>
      <c r="U26" s="29"/>
      <c r="V26" s="27" t="str">
        <f>TRIM('APH Kategorichef'!D26)</f>
        <v/>
      </c>
      <c r="W26" s="26" t="str">
        <f>IF('APH Kategorichef'!AB26="",'APH Kategorichef'!AC26,'APH Kategorichef'!AB26)</f>
        <v/>
      </c>
      <c r="X26" s="22"/>
      <c r="Y26" s="22"/>
      <c r="Z26" s="35" t="s">
        <v>184</v>
      </c>
      <c r="AB26" s="30" t="s">
        <v>2064</v>
      </c>
      <c r="AC26" s="28">
        <v>1</v>
      </c>
      <c r="AD26" s="28">
        <v>1</v>
      </c>
      <c r="AE26" s="25" t="str">
        <f>'APH Kategorichef'!E26</f>
        <v/>
      </c>
      <c r="AF26" s="35" t="s">
        <v>187</v>
      </c>
      <c r="AG26" s="29"/>
      <c r="AH26" s="27" t="str">
        <f>TRIM('APH Kategorichef'!D26)</f>
        <v/>
      </c>
      <c r="AI26" s="26">
        <f>'APH Kategorichef'!AJ26</f>
        <v>0</v>
      </c>
      <c r="AJ26" s="22"/>
      <c r="AK26" s="22"/>
      <c r="AL26" s="35" t="s">
        <v>184</v>
      </c>
    </row>
    <row r="27" spans="1:38" s="7" customFormat="1" ht="12.75" x14ac:dyDescent="0.2">
      <c r="A27" s="21">
        <v>23</v>
      </c>
      <c r="B27" s="21" t="str">
        <f>'APH Kategorichef'!H27</f>
        <v>Välj…</v>
      </c>
      <c r="C27" s="21" t="str">
        <f>'APH Kategorichef'!J27</f>
        <v>Välj…</v>
      </c>
      <c r="D27" s="30">
        <v>100</v>
      </c>
      <c r="E27" s="28">
        <v>4</v>
      </c>
      <c r="F27" s="28">
        <v>1</v>
      </c>
      <c r="G27" s="25" t="str">
        <f>'APH Kategorichef'!E27</f>
        <v/>
      </c>
      <c r="H27" s="35" t="s">
        <v>187</v>
      </c>
      <c r="I27" s="29"/>
      <c r="J27" s="27" t="str">
        <f>TRIM('APH Kategorichef'!D27)</f>
        <v/>
      </c>
      <c r="K27" s="26" t="e">
        <f>ROUND('APH Kategorichef'!AA27,2)</f>
        <v>#VALUE!</v>
      </c>
      <c r="L27" s="22"/>
      <c r="M27" s="22"/>
      <c r="N27" s="35" t="s">
        <v>184</v>
      </c>
      <c r="O27" s="41"/>
      <c r="P27" s="34" t="s">
        <v>188</v>
      </c>
      <c r="Q27" s="28">
        <v>1</v>
      </c>
      <c r="R27" s="28">
        <v>1</v>
      </c>
      <c r="S27" s="25" t="str">
        <f>'APH Kategorichef'!E27</f>
        <v/>
      </c>
      <c r="T27" s="35" t="s">
        <v>187</v>
      </c>
      <c r="U27" s="29"/>
      <c r="V27" s="27" t="str">
        <f>TRIM('APH Kategorichef'!D27)</f>
        <v/>
      </c>
      <c r="W27" s="26" t="str">
        <f>IF('APH Kategorichef'!AB27="",'APH Kategorichef'!AC27,'APH Kategorichef'!AB27)</f>
        <v/>
      </c>
      <c r="X27" s="22"/>
      <c r="Y27" s="22"/>
      <c r="Z27" s="35" t="s">
        <v>184</v>
      </c>
      <c r="AB27" s="30" t="s">
        <v>2064</v>
      </c>
      <c r="AC27" s="28">
        <v>1</v>
      </c>
      <c r="AD27" s="28">
        <v>1</v>
      </c>
      <c r="AE27" s="25" t="str">
        <f>'APH Kategorichef'!E27</f>
        <v/>
      </c>
      <c r="AF27" s="35" t="s">
        <v>187</v>
      </c>
      <c r="AG27" s="29"/>
      <c r="AH27" s="27" t="str">
        <f>TRIM('APH Kategorichef'!D27)</f>
        <v/>
      </c>
      <c r="AI27" s="26">
        <f>'APH Kategorichef'!AJ27</f>
        <v>0</v>
      </c>
      <c r="AJ27" s="22"/>
      <c r="AK27" s="22"/>
      <c r="AL27" s="35" t="s">
        <v>184</v>
      </c>
    </row>
    <row r="28" spans="1:38" s="7" customFormat="1" ht="12.75" x14ac:dyDescent="0.2">
      <c r="A28" s="21">
        <v>24</v>
      </c>
      <c r="B28" s="21" t="str">
        <f>'APH Kategorichef'!H28</f>
        <v>Välj…</v>
      </c>
      <c r="C28" s="21" t="str">
        <f>'APH Kategorichef'!J28</f>
        <v>Välj…</v>
      </c>
      <c r="D28" s="30">
        <v>100</v>
      </c>
      <c r="E28" s="28">
        <v>4</v>
      </c>
      <c r="F28" s="28">
        <v>1</v>
      </c>
      <c r="G28" s="25" t="str">
        <f>'APH Kategorichef'!E28</f>
        <v/>
      </c>
      <c r="H28" s="35" t="s">
        <v>187</v>
      </c>
      <c r="I28" s="29"/>
      <c r="J28" s="27" t="str">
        <f>TRIM('APH Kategorichef'!D28)</f>
        <v/>
      </c>
      <c r="K28" s="26" t="e">
        <f>ROUND('APH Kategorichef'!AA28,2)</f>
        <v>#VALUE!</v>
      </c>
      <c r="L28" s="22"/>
      <c r="M28" s="22"/>
      <c r="N28" s="35" t="s">
        <v>184</v>
      </c>
      <c r="O28" s="41"/>
      <c r="P28" s="34" t="s">
        <v>188</v>
      </c>
      <c r="Q28" s="28">
        <v>1</v>
      </c>
      <c r="R28" s="28">
        <v>1</v>
      </c>
      <c r="S28" s="25" t="str">
        <f>'APH Kategorichef'!E28</f>
        <v/>
      </c>
      <c r="T28" s="35" t="s">
        <v>187</v>
      </c>
      <c r="U28" s="29"/>
      <c r="V28" s="27" t="str">
        <f>TRIM('APH Kategorichef'!D28)</f>
        <v/>
      </c>
      <c r="W28" s="26" t="str">
        <f>IF('APH Kategorichef'!AB28="",'APH Kategorichef'!AC28,'APH Kategorichef'!AB28)</f>
        <v/>
      </c>
      <c r="X28" s="22"/>
      <c r="Y28" s="22"/>
      <c r="Z28" s="35" t="s">
        <v>184</v>
      </c>
      <c r="AB28" s="30" t="s">
        <v>2064</v>
      </c>
      <c r="AC28" s="28">
        <v>1</v>
      </c>
      <c r="AD28" s="28">
        <v>1</v>
      </c>
      <c r="AE28" s="25" t="str">
        <f>'APH Kategorichef'!E28</f>
        <v/>
      </c>
      <c r="AF28" s="35" t="s">
        <v>187</v>
      </c>
      <c r="AG28" s="29"/>
      <c r="AH28" s="27" t="str">
        <f>TRIM('APH Kategorichef'!D28)</f>
        <v/>
      </c>
      <c r="AI28" s="26">
        <f>'APH Kategorichef'!AJ28</f>
        <v>0</v>
      </c>
      <c r="AJ28" s="22"/>
      <c r="AK28" s="22"/>
      <c r="AL28" s="35" t="s">
        <v>184</v>
      </c>
    </row>
    <row r="29" spans="1:38" s="7" customFormat="1" ht="12.75" x14ac:dyDescent="0.2">
      <c r="A29" s="21">
        <v>25</v>
      </c>
      <c r="B29" s="21" t="str">
        <f>'APH Kategorichef'!H29</f>
        <v>Välj…</v>
      </c>
      <c r="C29" s="21" t="str">
        <f>'APH Kategorichef'!J29</f>
        <v>Välj…</v>
      </c>
      <c r="D29" s="30">
        <v>100</v>
      </c>
      <c r="E29" s="28">
        <v>4</v>
      </c>
      <c r="F29" s="28">
        <v>1</v>
      </c>
      <c r="G29" s="25" t="str">
        <f>'APH Kategorichef'!E29</f>
        <v/>
      </c>
      <c r="H29" s="35" t="s">
        <v>187</v>
      </c>
      <c r="I29" s="29"/>
      <c r="J29" s="27" t="str">
        <f>TRIM('APH Kategorichef'!D29)</f>
        <v/>
      </c>
      <c r="K29" s="26" t="e">
        <f>ROUND('APH Kategorichef'!AA29,2)</f>
        <v>#VALUE!</v>
      </c>
      <c r="L29" s="22"/>
      <c r="M29" s="22"/>
      <c r="N29" s="35" t="s">
        <v>184</v>
      </c>
      <c r="O29" s="41"/>
      <c r="P29" s="34" t="s">
        <v>188</v>
      </c>
      <c r="Q29" s="28">
        <v>1</v>
      </c>
      <c r="R29" s="28">
        <v>1</v>
      </c>
      <c r="S29" s="25" t="str">
        <f>'APH Kategorichef'!E29</f>
        <v/>
      </c>
      <c r="T29" s="35" t="s">
        <v>187</v>
      </c>
      <c r="U29" s="29"/>
      <c r="V29" s="27" t="str">
        <f>TRIM('APH Kategorichef'!D29)</f>
        <v/>
      </c>
      <c r="W29" s="26" t="str">
        <f>IF('APH Kategorichef'!AB29="",'APH Kategorichef'!AC29,'APH Kategorichef'!AB29)</f>
        <v/>
      </c>
      <c r="X29" s="22"/>
      <c r="Y29" s="22"/>
      <c r="Z29" s="35" t="s">
        <v>184</v>
      </c>
      <c r="AB29" s="30" t="s">
        <v>2064</v>
      </c>
      <c r="AC29" s="28">
        <v>1</v>
      </c>
      <c r="AD29" s="28">
        <v>1</v>
      </c>
      <c r="AE29" s="25" t="str">
        <f>'APH Kategorichef'!E29</f>
        <v/>
      </c>
      <c r="AF29" s="35" t="s">
        <v>187</v>
      </c>
      <c r="AG29" s="29"/>
      <c r="AH29" s="27" t="str">
        <f>TRIM('APH Kategorichef'!D29)</f>
        <v/>
      </c>
      <c r="AI29" s="26">
        <f>'APH Kategorichef'!AJ29</f>
        <v>0</v>
      </c>
      <c r="AJ29" s="22"/>
      <c r="AK29" s="22"/>
      <c r="AL29" s="35" t="s">
        <v>184</v>
      </c>
    </row>
    <row r="30" spans="1:38" s="7" customFormat="1" ht="12.75" x14ac:dyDescent="0.2">
      <c r="A30" s="21">
        <v>26</v>
      </c>
      <c r="B30" s="21" t="str">
        <f>'APH Kategorichef'!H30</f>
        <v>Välj…</v>
      </c>
      <c r="C30" s="21" t="str">
        <f>'APH Kategorichef'!J30</f>
        <v>Välj…</v>
      </c>
      <c r="D30" s="30">
        <v>100</v>
      </c>
      <c r="E30" s="28">
        <v>4</v>
      </c>
      <c r="F30" s="28">
        <v>1</v>
      </c>
      <c r="G30" s="25" t="str">
        <f>'APH Kategorichef'!E30</f>
        <v/>
      </c>
      <c r="H30" s="35" t="s">
        <v>187</v>
      </c>
      <c r="I30" s="29"/>
      <c r="J30" s="27" t="str">
        <f>TRIM('APH Kategorichef'!D30)</f>
        <v/>
      </c>
      <c r="K30" s="26" t="e">
        <f>ROUND('APH Kategorichef'!AA30,2)</f>
        <v>#VALUE!</v>
      </c>
      <c r="L30" s="22"/>
      <c r="M30" s="22"/>
      <c r="N30" s="35" t="s">
        <v>184</v>
      </c>
      <c r="O30" s="41"/>
      <c r="P30" s="34" t="s">
        <v>188</v>
      </c>
      <c r="Q30" s="28">
        <v>1</v>
      </c>
      <c r="R30" s="28">
        <v>1</v>
      </c>
      <c r="S30" s="25" t="str">
        <f>'APH Kategorichef'!E30</f>
        <v/>
      </c>
      <c r="T30" s="35" t="s">
        <v>187</v>
      </c>
      <c r="U30" s="29"/>
      <c r="V30" s="27" t="str">
        <f>TRIM('APH Kategorichef'!D30)</f>
        <v/>
      </c>
      <c r="W30" s="26" t="str">
        <f>IF('APH Kategorichef'!AB30="",'APH Kategorichef'!AC30,'APH Kategorichef'!AB30)</f>
        <v/>
      </c>
      <c r="X30" s="22"/>
      <c r="Y30" s="22"/>
      <c r="Z30" s="35" t="s">
        <v>184</v>
      </c>
      <c r="AB30" s="30" t="s">
        <v>2064</v>
      </c>
      <c r="AC30" s="28">
        <v>1</v>
      </c>
      <c r="AD30" s="28">
        <v>1</v>
      </c>
      <c r="AE30" s="25" t="str">
        <f>'APH Kategorichef'!E30</f>
        <v/>
      </c>
      <c r="AF30" s="35" t="s">
        <v>187</v>
      </c>
      <c r="AG30" s="29"/>
      <c r="AH30" s="27" t="str">
        <f>TRIM('APH Kategorichef'!D30)</f>
        <v/>
      </c>
      <c r="AI30" s="26">
        <f>'APH Kategorichef'!AJ30</f>
        <v>0</v>
      </c>
      <c r="AJ30" s="22"/>
      <c r="AK30" s="22"/>
      <c r="AL30" s="35" t="s">
        <v>184</v>
      </c>
    </row>
    <row r="31" spans="1:38" s="7" customFormat="1" ht="12.75" x14ac:dyDescent="0.2">
      <c r="A31" s="21">
        <v>27</v>
      </c>
      <c r="B31" s="21" t="str">
        <f>'APH Kategorichef'!H31</f>
        <v>Välj…</v>
      </c>
      <c r="C31" s="21" t="str">
        <f>'APH Kategorichef'!J31</f>
        <v>Välj…</v>
      </c>
      <c r="D31" s="30">
        <v>100</v>
      </c>
      <c r="E31" s="28">
        <v>4</v>
      </c>
      <c r="F31" s="28">
        <v>1</v>
      </c>
      <c r="G31" s="25" t="str">
        <f>'APH Kategorichef'!E31</f>
        <v/>
      </c>
      <c r="H31" s="35" t="s">
        <v>187</v>
      </c>
      <c r="I31" s="29"/>
      <c r="J31" s="27" t="str">
        <f>TRIM('APH Kategorichef'!D31)</f>
        <v/>
      </c>
      <c r="K31" s="26" t="e">
        <f>ROUND('APH Kategorichef'!AA31,2)</f>
        <v>#VALUE!</v>
      </c>
      <c r="L31" s="22"/>
      <c r="M31" s="22"/>
      <c r="N31" s="35" t="s">
        <v>184</v>
      </c>
      <c r="O31" s="41"/>
      <c r="P31" s="34" t="s">
        <v>188</v>
      </c>
      <c r="Q31" s="28">
        <v>1</v>
      </c>
      <c r="R31" s="28">
        <v>1</v>
      </c>
      <c r="S31" s="25" t="str">
        <f>'APH Kategorichef'!E31</f>
        <v/>
      </c>
      <c r="T31" s="35" t="s">
        <v>187</v>
      </c>
      <c r="U31" s="29"/>
      <c r="V31" s="27" t="str">
        <f>TRIM('APH Kategorichef'!D31)</f>
        <v/>
      </c>
      <c r="W31" s="26" t="str">
        <f>IF('APH Kategorichef'!AB31="",'APH Kategorichef'!AC31,'APH Kategorichef'!AB31)</f>
        <v/>
      </c>
      <c r="X31" s="22"/>
      <c r="Y31" s="22"/>
      <c r="Z31" s="35" t="s">
        <v>184</v>
      </c>
      <c r="AB31" s="30" t="s">
        <v>2064</v>
      </c>
      <c r="AC31" s="28">
        <v>1</v>
      </c>
      <c r="AD31" s="28">
        <v>1</v>
      </c>
      <c r="AE31" s="25" t="str">
        <f>'APH Kategorichef'!E31</f>
        <v/>
      </c>
      <c r="AF31" s="35" t="s">
        <v>187</v>
      </c>
      <c r="AG31" s="29"/>
      <c r="AH31" s="27" t="str">
        <f>TRIM('APH Kategorichef'!D31)</f>
        <v/>
      </c>
      <c r="AI31" s="26">
        <f>'APH Kategorichef'!AJ31</f>
        <v>0</v>
      </c>
      <c r="AJ31" s="22"/>
      <c r="AK31" s="22"/>
      <c r="AL31" s="35" t="s">
        <v>184</v>
      </c>
    </row>
    <row r="32" spans="1:38" s="7" customFormat="1" ht="12.75" x14ac:dyDescent="0.2">
      <c r="A32" s="21">
        <v>28</v>
      </c>
      <c r="B32" s="21" t="str">
        <f>'APH Kategorichef'!H32</f>
        <v>Välj…</v>
      </c>
      <c r="C32" s="21" t="str">
        <f>'APH Kategorichef'!J32</f>
        <v>Välj…</v>
      </c>
      <c r="D32" s="30">
        <v>100</v>
      </c>
      <c r="E32" s="28">
        <v>4</v>
      </c>
      <c r="F32" s="28">
        <v>1</v>
      </c>
      <c r="G32" s="25" t="str">
        <f>'APH Kategorichef'!E32</f>
        <v/>
      </c>
      <c r="H32" s="35" t="s">
        <v>187</v>
      </c>
      <c r="I32" s="29"/>
      <c r="J32" s="27" t="str">
        <f>TRIM('APH Kategorichef'!D32)</f>
        <v/>
      </c>
      <c r="K32" s="26" t="e">
        <f>ROUND('APH Kategorichef'!AA32,2)</f>
        <v>#VALUE!</v>
      </c>
      <c r="L32" s="22"/>
      <c r="M32" s="22"/>
      <c r="N32" s="35" t="s">
        <v>184</v>
      </c>
      <c r="O32" s="41"/>
      <c r="P32" s="34" t="s">
        <v>188</v>
      </c>
      <c r="Q32" s="28">
        <v>1</v>
      </c>
      <c r="R32" s="28">
        <v>1</v>
      </c>
      <c r="S32" s="25" t="str">
        <f>'APH Kategorichef'!E32</f>
        <v/>
      </c>
      <c r="T32" s="35" t="s">
        <v>187</v>
      </c>
      <c r="U32" s="29"/>
      <c r="V32" s="27" t="str">
        <f>TRIM('APH Kategorichef'!D32)</f>
        <v/>
      </c>
      <c r="W32" s="26" t="str">
        <f>IF('APH Kategorichef'!AB32="",'APH Kategorichef'!AC32,'APH Kategorichef'!AB32)</f>
        <v/>
      </c>
      <c r="X32" s="22"/>
      <c r="Y32" s="22"/>
      <c r="Z32" s="35" t="s">
        <v>184</v>
      </c>
      <c r="AB32" s="30" t="s">
        <v>2064</v>
      </c>
      <c r="AC32" s="28">
        <v>1</v>
      </c>
      <c r="AD32" s="28">
        <v>1</v>
      </c>
      <c r="AE32" s="25" t="str">
        <f>'APH Kategorichef'!E32</f>
        <v/>
      </c>
      <c r="AF32" s="35" t="s">
        <v>187</v>
      </c>
      <c r="AG32" s="29"/>
      <c r="AH32" s="27" t="str">
        <f>TRIM('APH Kategorichef'!D32)</f>
        <v/>
      </c>
      <c r="AI32" s="26">
        <f>'APH Kategorichef'!AJ32</f>
        <v>0</v>
      </c>
      <c r="AJ32" s="22"/>
      <c r="AK32" s="22"/>
      <c r="AL32" s="35" t="s">
        <v>184</v>
      </c>
    </row>
    <row r="33" spans="1:38" s="7" customFormat="1" ht="12.75" x14ac:dyDescent="0.2">
      <c r="A33" s="21">
        <v>29</v>
      </c>
      <c r="B33" s="21" t="str">
        <f>'APH Kategorichef'!H33</f>
        <v>Välj…</v>
      </c>
      <c r="C33" s="21" t="str">
        <f>'APH Kategorichef'!J33</f>
        <v>Välj…</v>
      </c>
      <c r="D33" s="30">
        <v>100</v>
      </c>
      <c r="E33" s="28">
        <v>4</v>
      </c>
      <c r="F33" s="28">
        <v>1</v>
      </c>
      <c r="G33" s="25" t="str">
        <f>'APH Kategorichef'!E33</f>
        <v/>
      </c>
      <c r="H33" s="35" t="s">
        <v>187</v>
      </c>
      <c r="I33" s="29"/>
      <c r="J33" s="27" t="str">
        <f>TRIM('APH Kategorichef'!D33)</f>
        <v/>
      </c>
      <c r="K33" s="26" t="e">
        <f>ROUND('APH Kategorichef'!AA33,2)</f>
        <v>#VALUE!</v>
      </c>
      <c r="L33" s="22"/>
      <c r="M33" s="22"/>
      <c r="N33" s="35" t="s">
        <v>184</v>
      </c>
      <c r="O33" s="41"/>
      <c r="P33" s="34" t="s">
        <v>188</v>
      </c>
      <c r="Q33" s="28">
        <v>1</v>
      </c>
      <c r="R33" s="28">
        <v>1</v>
      </c>
      <c r="S33" s="25" t="str">
        <f>'APH Kategorichef'!E33</f>
        <v/>
      </c>
      <c r="T33" s="35" t="s">
        <v>187</v>
      </c>
      <c r="U33" s="29"/>
      <c r="V33" s="27" t="str">
        <f>TRIM('APH Kategorichef'!D33)</f>
        <v/>
      </c>
      <c r="W33" s="26" t="str">
        <f>IF('APH Kategorichef'!AB33="",'APH Kategorichef'!AC33,'APH Kategorichef'!AB33)</f>
        <v/>
      </c>
      <c r="X33" s="22"/>
      <c r="Y33" s="22"/>
      <c r="Z33" s="35" t="s">
        <v>184</v>
      </c>
      <c r="AB33" s="30" t="s">
        <v>2064</v>
      </c>
      <c r="AC33" s="28">
        <v>1</v>
      </c>
      <c r="AD33" s="28">
        <v>1</v>
      </c>
      <c r="AE33" s="25" t="str">
        <f>'APH Kategorichef'!E33</f>
        <v/>
      </c>
      <c r="AF33" s="35" t="s">
        <v>187</v>
      </c>
      <c r="AG33" s="29"/>
      <c r="AH33" s="27" t="str">
        <f>TRIM('APH Kategorichef'!D33)</f>
        <v/>
      </c>
      <c r="AI33" s="26">
        <f>'APH Kategorichef'!AJ33</f>
        <v>0</v>
      </c>
      <c r="AJ33" s="22"/>
      <c r="AK33" s="22"/>
      <c r="AL33" s="35" t="s">
        <v>184</v>
      </c>
    </row>
    <row r="34" spans="1:38" s="7" customFormat="1" ht="12.75" x14ac:dyDescent="0.2">
      <c r="A34" s="21">
        <v>30</v>
      </c>
      <c r="B34" s="21" t="str">
        <f>'APH Kategorichef'!H34</f>
        <v>Välj…</v>
      </c>
      <c r="C34" s="21" t="str">
        <f>'APH Kategorichef'!J34</f>
        <v>Välj…</v>
      </c>
      <c r="D34" s="30">
        <v>100</v>
      </c>
      <c r="E34" s="28">
        <v>4</v>
      </c>
      <c r="F34" s="28">
        <v>1</v>
      </c>
      <c r="G34" s="25" t="str">
        <f>'APH Kategorichef'!E34</f>
        <v/>
      </c>
      <c r="H34" s="35" t="s">
        <v>187</v>
      </c>
      <c r="I34" s="29"/>
      <c r="J34" s="27" t="str">
        <f>TRIM('APH Kategorichef'!D34)</f>
        <v/>
      </c>
      <c r="K34" s="26" t="e">
        <f>ROUND('APH Kategorichef'!AA34,2)</f>
        <v>#VALUE!</v>
      </c>
      <c r="L34" s="22"/>
      <c r="M34" s="22"/>
      <c r="N34" s="35" t="s">
        <v>184</v>
      </c>
      <c r="O34" s="41"/>
      <c r="P34" s="34" t="s">
        <v>188</v>
      </c>
      <c r="Q34" s="28">
        <v>1</v>
      </c>
      <c r="R34" s="28">
        <v>1</v>
      </c>
      <c r="S34" s="25" t="str">
        <f>'APH Kategorichef'!E34</f>
        <v/>
      </c>
      <c r="T34" s="35" t="s">
        <v>187</v>
      </c>
      <c r="U34" s="29"/>
      <c r="V34" s="27" t="str">
        <f>TRIM('APH Kategorichef'!D34)</f>
        <v/>
      </c>
      <c r="W34" s="26" t="str">
        <f>IF('APH Kategorichef'!AB34="",'APH Kategorichef'!AC34,'APH Kategorichef'!AB34)</f>
        <v/>
      </c>
      <c r="X34" s="22"/>
      <c r="Y34" s="22"/>
      <c r="Z34" s="35" t="s">
        <v>184</v>
      </c>
      <c r="AB34" s="30" t="s">
        <v>2064</v>
      </c>
      <c r="AC34" s="28">
        <v>1</v>
      </c>
      <c r="AD34" s="28">
        <v>1</v>
      </c>
      <c r="AE34" s="25" t="str">
        <f>'APH Kategorichef'!E34</f>
        <v/>
      </c>
      <c r="AF34" s="35" t="s">
        <v>187</v>
      </c>
      <c r="AG34" s="29"/>
      <c r="AH34" s="27" t="str">
        <f>TRIM('APH Kategorichef'!D34)</f>
        <v/>
      </c>
      <c r="AI34" s="26">
        <f>'APH Kategorichef'!AJ34</f>
        <v>0</v>
      </c>
      <c r="AJ34" s="22"/>
      <c r="AK34" s="22"/>
      <c r="AL34" s="35" t="s">
        <v>184</v>
      </c>
    </row>
    <row r="35" spans="1:38" s="7" customFormat="1" ht="12.75" x14ac:dyDescent="0.2">
      <c r="A35" s="21">
        <v>31</v>
      </c>
      <c r="B35" s="21" t="str">
        <f>'APH Kategorichef'!H35</f>
        <v>Välj…</v>
      </c>
      <c r="C35" s="21" t="str">
        <f>'APH Kategorichef'!J35</f>
        <v>Välj…</v>
      </c>
      <c r="D35" s="30">
        <v>100</v>
      </c>
      <c r="E35" s="28">
        <v>4</v>
      </c>
      <c r="F35" s="28">
        <v>1</v>
      </c>
      <c r="G35" s="25" t="str">
        <f>'APH Kategorichef'!E35</f>
        <v/>
      </c>
      <c r="H35" s="35" t="s">
        <v>187</v>
      </c>
      <c r="I35" s="29"/>
      <c r="J35" s="27" t="str">
        <f>TRIM('APH Kategorichef'!D35)</f>
        <v/>
      </c>
      <c r="K35" s="26" t="e">
        <f>ROUND('APH Kategorichef'!AA35,2)</f>
        <v>#VALUE!</v>
      </c>
      <c r="L35" s="22"/>
      <c r="M35" s="22"/>
      <c r="N35" s="35" t="s">
        <v>184</v>
      </c>
      <c r="O35" s="41"/>
      <c r="P35" s="34" t="s">
        <v>188</v>
      </c>
      <c r="Q35" s="28">
        <v>1</v>
      </c>
      <c r="R35" s="28">
        <v>1</v>
      </c>
      <c r="S35" s="25" t="str">
        <f>'APH Kategorichef'!E35</f>
        <v/>
      </c>
      <c r="T35" s="35" t="s">
        <v>187</v>
      </c>
      <c r="U35" s="29"/>
      <c r="V35" s="27" t="str">
        <f>TRIM('APH Kategorichef'!D35)</f>
        <v/>
      </c>
      <c r="W35" s="26" t="str">
        <f>IF('APH Kategorichef'!AB35="",'APH Kategorichef'!AC35,'APH Kategorichef'!AB35)</f>
        <v/>
      </c>
      <c r="X35" s="22"/>
      <c r="Y35" s="22"/>
      <c r="Z35" s="35" t="s">
        <v>184</v>
      </c>
      <c r="AB35" s="30" t="s">
        <v>2064</v>
      </c>
      <c r="AC35" s="28">
        <v>1</v>
      </c>
      <c r="AD35" s="28">
        <v>1</v>
      </c>
      <c r="AE35" s="25" t="str">
        <f>'APH Kategorichef'!E35</f>
        <v/>
      </c>
      <c r="AF35" s="35" t="s">
        <v>187</v>
      </c>
      <c r="AG35" s="29"/>
      <c r="AH35" s="27" t="str">
        <f>TRIM('APH Kategorichef'!D35)</f>
        <v/>
      </c>
      <c r="AI35" s="26">
        <f>'APH Kategorichef'!AJ35</f>
        <v>0</v>
      </c>
      <c r="AJ35" s="22"/>
      <c r="AK35" s="22"/>
      <c r="AL35" s="35" t="s">
        <v>184</v>
      </c>
    </row>
    <row r="36" spans="1:38" s="7" customFormat="1" ht="12.75" x14ac:dyDescent="0.2">
      <c r="A36" s="21">
        <v>32</v>
      </c>
      <c r="B36" s="21" t="str">
        <f>'APH Kategorichef'!H36</f>
        <v>Välj…</v>
      </c>
      <c r="C36" s="21" t="str">
        <f>'APH Kategorichef'!J36</f>
        <v>Välj…</v>
      </c>
      <c r="D36" s="30">
        <v>100</v>
      </c>
      <c r="E36" s="28">
        <v>4</v>
      </c>
      <c r="F36" s="28">
        <v>1</v>
      </c>
      <c r="G36" s="25" t="str">
        <f>'APH Kategorichef'!E36</f>
        <v/>
      </c>
      <c r="H36" s="35" t="s">
        <v>187</v>
      </c>
      <c r="I36" s="29"/>
      <c r="J36" s="27" t="str">
        <f>TRIM('APH Kategorichef'!D36)</f>
        <v/>
      </c>
      <c r="K36" s="26" t="e">
        <f>ROUND('APH Kategorichef'!AA36,2)</f>
        <v>#VALUE!</v>
      </c>
      <c r="L36" s="22"/>
      <c r="M36" s="22"/>
      <c r="N36" s="35" t="s">
        <v>184</v>
      </c>
      <c r="O36" s="41"/>
      <c r="P36" s="34" t="s">
        <v>188</v>
      </c>
      <c r="Q36" s="28">
        <v>1</v>
      </c>
      <c r="R36" s="28">
        <v>1</v>
      </c>
      <c r="S36" s="25" t="str">
        <f>'APH Kategorichef'!E36</f>
        <v/>
      </c>
      <c r="T36" s="35" t="s">
        <v>187</v>
      </c>
      <c r="U36" s="29"/>
      <c r="V36" s="27" t="str">
        <f>TRIM('APH Kategorichef'!D36)</f>
        <v/>
      </c>
      <c r="W36" s="26" t="str">
        <f>IF('APH Kategorichef'!AB36="",'APH Kategorichef'!AC36,'APH Kategorichef'!AB36)</f>
        <v/>
      </c>
      <c r="X36" s="22"/>
      <c r="Y36" s="22"/>
      <c r="Z36" s="35" t="s">
        <v>184</v>
      </c>
      <c r="AB36" s="30" t="s">
        <v>2064</v>
      </c>
      <c r="AC36" s="28">
        <v>1</v>
      </c>
      <c r="AD36" s="28">
        <v>1</v>
      </c>
      <c r="AE36" s="25" t="str">
        <f>'APH Kategorichef'!E36</f>
        <v/>
      </c>
      <c r="AF36" s="35" t="s">
        <v>187</v>
      </c>
      <c r="AG36" s="29"/>
      <c r="AH36" s="27" t="str">
        <f>TRIM('APH Kategorichef'!D36)</f>
        <v/>
      </c>
      <c r="AI36" s="26">
        <f>'APH Kategorichef'!AJ36</f>
        <v>0</v>
      </c>
      <c r="AJ36" s="22"/>
      <c r="AK36" s="22"/>
      <c r="AL36" s="35" t="s">
        <v>184</v>
      </c>
    </row>
    <row r="37" spans="1:38" s="7" customFormat="1" ht="12.75" x14ac:dyDescent="0.2">
      <c r="A37" s="21">
        <v>33</v>
      </c>
      <c r="B37" s="21" t="str">
        <f>'APH Kategorichef'!H37</f>
        <v>Välj…</v>
      </c>
      <c r="C37" s="21" t="str">
        <f>'APH Kategorichef'!J37</f>
        <v>Välj…</v>
      </c>
      <c r="D37" s="30">
        <v>100</v>
      </c>
      <c r="E37" s="28">
        <v>4</v>
      </c>
      <c r="F37" s="28">
        <v>1</v>
      </c>
      <c r="G37" s="25" t="str">
        <f>'APH Kategorichef'!E37</f>
        <v/>
      </c>
      <c r="H37" s="35" t="s">
        <v>187</v>
      </c>
      <c r="I37" s="29"/>
      <c r="J37" s="27" t="str">
        <f>TRIM('APH Kategorichef'!D37)</f>
        <v/>
      </c>
      <c r="K37" s="26" t="e">
        <f>ROUND('APH Kategorichef'!AA37,2)</f>
        <v>#VALUE!</v>
      </c>
      <c r="L37" s="22"/>
      <c r="M37" s="22"/>
      <c r="N37" s="35" t="s">
        <v>184</v>
      </c>
      <c r="O37" s="41"/>
      <c r="P37" s="34" t="s">
        <v>188</v>
      </c>
      <c r="Q37" s="28">
        <v>1</v>
      </c>
      <c r="R37" s="28">
        <v>1</v>
      </c>
      <c r="S37" s="25" t="str">
        <f>'APH Kategorichef'!E37</f>
        <v/>
      </c>
      <c r="T37" s="35" t="s">
        <v>187</v>
      </c>
      <c r="U37" s="29"/>
      <c r="V37" s="27" t="str">
        <f>TRIM('APH Kategorichef'!D37)</f>
        <v/>
      </c>
      <c r="W37" s="26" t="str">
        <f>IF('APH Kategorichef'!AB37="",'APH Kategorichef'!AC37,'APH Kategorichef'!AB37)</f>
        <v/>
      </c>
      <c r="X37" s="22"/>
      <c r="Y37" s="22"/>
      <c r="Z37" s="35" t="s">
        <v>184</v>
      </c>
      <c r="AB37" s="30" t="s">
        <v>2064</v>
      </c>
      <c r="AC37" s="28">
        <v>1</v>
      </c>
      <c r="AD37" s="28">
        <v>1</v>
      </c>
      <c r="AE37" s="25" t="str">
        <f>'APH Kategorichef'!E37</f>
        <v/>
      </c>
      <c r="AF37" s="35" t="s">
        <v>187</v>
      </c>
      <c r="AG37" s="29"/>
      <c r="AH37" s="27" t="str">
        <f>TRIM('APH Kategorichef'!D37)</f>
        <v/>
      </c>
      <c r="AI37" s="26">
        <f>'APH Kategorichef'!AJ37</f>
        <v>0</v>
      </c>
      <c r="AJ37" s="22"/>
      <c r="AK37" s="22"/>
      <c r="AL37" s="35" t="s">
        <v>184</v>
      </c>
    </row>
    <row r="38" spans="1:38" s="7" customFormat="1" ht="12.75" x14ac:dyDescent="0.2">
      <c r="A38" s="21">
        <v>34</v>
      </c>
      <c r="B38" s="21" t="str">
        <f>'APH Kategorichef'!H38</f>
        <v>Välj…</v>
      </c>
      <c r="C38" s="21" t="str">
        <f>'APH Kategorichef'!J38</f>
        <v>Välj…</v>
      </c>
      <c r="D38" s="30">
        <v>100</v>
      </c>
      <c r="E38" s="28">
        <v>4</v>
      </c>
      <c r="F38" s="28">
        <v>1</v>
      </c>
      <c r="G38" s="25" t="str">
        <f>'APH Kategorichef'!E38</f>
        <v/>
      </c>
      <c r="H38" s="35" t="s">
        <v>187</v>
      </c>
      <c r="I38" s="29"/>
      <c r="J38" s="27" t="str">
        <f>TRIM('APH Kategorichef'!D38)</f>
        <v/>
      </c>
      <c r="K38" s="26" t="e">
        <f>ROUND('APH Kategorichef'!AA38,2)</f>
        <v>#VALUE!</v>
      </c>
      <c r="L38" s="22"/>
      <c r="M38" s="22"/>
      <c r="N38" s="35" t="s">
        <v>184</v>
      </c>
      <c r="O38" s="41"/>
      <c r="P38" s="34" t="s">
        <v>188</v>
      </c>
      <c r="Q38" s="28">
        <v>1</v>
      </c>
      <c r="R38" s="28">
        <v>1</v>
      </c>
      <c r="S38" s="25" t="str">
        <f>'APH Kategorichef'!E38</f>
        <v/>
      </c>
      <c r="T38" s="35" t="s">
        <v>187</v>
      </c>
      <c r="U38" s="29"/>
      <c r="V38" s="27" t="str">
        <f>TRIM('APH Kategorichef'!D38)</f>
        <v/>
      </c>
      <c r="W38" s="26" t="str">
        <f>IF('APH Kategorichef'!AB38="",'APH Kategorichef'!AC38,'APH Kategorichef'!AB38)</f>
        <v/>
      </c>
      <c r="X38" s="22"/>
      <c r="Y38" s="22"/>
      <c r="Z38" s="35" t="s">
        <v>184</v>
      </c>
      <c r="AB38" s="30" t="s">
        <v>2064</v>
      </c>
      <c r="AC38" s="28">
        <v>1</v>
      </c>
      <c r="AD38" s="28">
        <v>1</v>
      </c>
      <c r="AE38" s="25" t="str">
        <f>'APH Kategorichef'!E38</f>
        <v/>
      </c>
      <c r="AF38" s="35" t="s">
        <v>187</v>
      </c>
      <c r="AG38" s="29"/>
      <c r="AH38" s="27" t="str">
        <f>TRIM('APH Kategorichef'!D38)</f>
        <v/>
      </c>
      <c r="AI38" s="26">
        <f>'APH Kategorichef'!AJ38</f>
        <v>0</v>
      </c>
      <c r="AJ38" s="22"/>
      <c r="AK38" s="22"/>
      <c r="AL38" s="35" t="s">
        <v>184</v>
      </c>
    </row>
    <row r="39" spans="1:38" s="7" customFormat="1" ht="12.75" x14ac:dyDescent="0.2">
      <c r="A39" s="21">
        <v>35</v>
      </c>
      <c r="B39" s="21" t="str">
        <f>'APH Kategorichef'!H39</f>
        <v>Välj…</v>
      </c>
      <c r="C39" s="21" t="str">
        <f>'APH Kategorichef'!J39</f>
        <v>Välj…</v>
      </c>
      <c r="D39" s="30">
        <v>100</v>
      </c>
      <c r="E39" s="28">
        <v>4</v>
      </c>
      <c r="F39" s="28">
        <v>1</v>
      </c>
      <c r="G39" s="25" t="str">
        <f>'APH Kategorichef'!E39</f>
        <v/>
      </c>
      <c r="H39" s="35" t="s">
        <v>187</v>
      </c>
      <c r="I39" s="29"/>
      <c r="J39" s="27" t="str">
        <f>TRIM('APH Kategorichef'!D39)</f>
        <v/>
      </c>
      <c r="K39" s="26" t="e">
        <f>ROUND('APH Kategorichef'!AA39,2)</f>
        <v>#VALUE!</v>
      </c>
      <c r="L39" s="22"/>
      <c r="M39" s="22"/>
      <c r="N39" s="35" t="s">
        <v>184</v>
      </c>
      <c r="O39" s="41"/>
      <c r="P39" s="34" t="s">
        <v>188</v>
      </c>
      <c r="Q39" s="28">
        <v>1</v>
      </c>
      <c r="R39" s="28">
        <v>1</v>
      </c>
      <c r="S39" s="25" t="str">
        <f>'APH Kategorichef'!E39</f>
        <v/>
      </c>
      <c r="T39" s="35" t="s">
        <v>187</v>
      </c>
      <c r="U39" s="29"/>
      <c r="V39" s="27" t="str">
        <f>TRIM('APH Kategorichef'!D39)</f>
        <v/>
      </c>
      <c r="W39" s="26" t="str">
        <f>IF('APH Kategorichef'!AB39="",'APH Kategorichef'!AC39,'APH Kategorichef'!AB39)</f>
        <v/>
      </c>
      <c r="X39" s="22"/>
      <c r="Y39" s="22"/>
      <c r="Z39" s="35" t="s">
        <v>184</v>
      </c>
      <c r="AB39" s="30" t="s">
        <v>2064</v>
      </c>
      <c r="AC39" s="28">
        <v>1</v>
      </c>
      <c r="AD39" s="28">
        <v>1</v>
      </c>
      <c r="AE39" s="25" t="str">
        <f>'APH Kategorichef'!E39</f>
        <v/>
      </c>
      <c r="AF39" s="35" t="s">
        <v>187</v>
      </c>
      <c r="AG39" s="29"/>
      <c r="AH39" s="27" t="str">
        <f>TRIM('APH Kategorichef'!D39)</f>
        <v/>
      </c>
      <c r="AI39" s="26">
        <f>'APH Kategorichef'!AJ39</f>
        <v>0</v>
      </c>
      <c r="AJ39" s="22"/>
      <c r="AK39" s="22"/>
      <c r="AL39" s="35" t="s">
        <v>184</v>
      </c>
    </row>
    <row r="40" spans="1:38" s="7" customFormat="1" ht="12.75" x14ac:dyDescent="0.2">
      <c r="A40" s="21">
        <v>36</v>
      </c>
      <c r="B40" s="21" t="str">
        <f>'APH Kategorichef'!H40</f>
        <v>Välj…</v>
      </c>
      <c r="C40" s="21" t="str">
        <f>'APH Kategorichef'!J40</f>
        <v>Välj…</v>
      </c>
      <c r="D40" s="30">
        <v>100</v>
      </c>
      <c r="E40" s="28">
        <v>4</v>
      </c>
      <c r="F40" s="28">
        <v>1</v>
      </c>
      <c r="G40" s="25" t="str">
        <f>'APH Kategorichef'!E40</f>
        <v/>
      </c>
      <c r="H40" s="35" t="s">
        <v>187</v>
      </c>
      <c r="I40" s="29"/>
      <c r="J40" s="27" t="str">
        <f>TRIM('APH Kategorichef'!D40)</f>
        <v/>
      </c>
      <c r="K40" s="26" t="e">
        <f>ROUND('APH Kategorichef'!AA40,2)</f>
        <v>#VALUE!</v>
      </c>
      <c r="L40" s="22"/>
      <c r="M40" s="22"/>
      <c r="N40" s="35" t="s">
        <v>184</v>
      </c>
      <c r="O40" s="41"/>
      <c r="P40" s="34" t="s">
        <v>188</v>
      </c>
      <c r="Q40" s="28">
        <v>1</v>
      </c>
      <c r="R40" s="28">
        <v>1</v>
      </c>
      <c r="S40" s="25" t="str">
        <f>'APH Kategorichef'!E40</f>
        <v/>
      </c>
      <c r="T40" s="35" t="s">
        <v>187</v>
      </c>
      <c r="U40" s="29"/>
      <c r="V40" s="27" t="str">
        <f>TRIM('APH Kategorichef'!D40)</f>
        <v/>
      </c>
      <c r="W40" s="26" t="str">
        <f>IF('APH Kategorichef'!AB40="",'APH Kategorichef'!AC40,'APH Kategorichef'!AB40)</f>
        <v/>
      </c>
      <c r="X40" s="22"/>
      <c r="Y40" s="22"/>
      <c r="Z40" s="35" t="s">
        <v>184</v>
      </c>
      <c r="AB40" s="30" t="s">
        <v>2064</v>
      </c>
      <c r="AC40" s="28">
        <v>1</v>
      </c>
      <c r="AD40" s="28">
        <v>1</v>
      </c>
      <c r="AE40" s="25" t="str">
        <f>'APH Kategorichef'!E40</f>
        <v/>
      </c>
      <c r="AF40" s="35" t="s">
        <v>187</v>
      </c>
      <c r="AG40" s="29"/>
      <c r="AH40" s="27" t="str">
        <f>TRIM('APH Kategorichef'!D40)</f>
        <v/>
      </c>
      <c r="AI40" s="26">
        <f>'APH Kategorichef'!AJ40</f>
        <v>0</v>
      </c>
      <c r="AJ40" s="22"/>
      <c r="AK40" s="22"/>
      <c r="AL40" s="35" t="s">
        <v>184</v>
      </c>
    </row>
    <row r="41" spans="1:38" s="7" customFormat="1" ht="12.75" x14ac:dyDescent="0.2">
      <c r="A41" s="21">
        <v>37</v>
      </c>
      <c r="B41" s="21" t="str">
        <f>'APH Kategorichef'!H41</f>
        <v>Välj…</v>
      </c>
      <c r="C41" s="21" t="str">
        <f>'APH Kategorichef'!J41</f>
        <v>Välj…</v>
      </c>
      <c r="D41" s="30">
        <v>100</v>
      </c>
      <c r="E41" s="28">
        <v>4</v>
      </c>
      <c r="F41" s="28">
        <v>1</v>
      </c>
      <c r="G41" s="25" t="str">
        <f>'APH Kategorichef'!E41</f>
        <v/>
      </c>
      <c r="H41" s="35" t="s">
        <v>187</v>
      </c>
      <c r="I41" s="29"/>
      <c r="J41" s="27" t="str">
        <f>TRIM('APH Kategorichef'!D41)</f>
        <v/>
      </c>
      <c r="K41" s="26" t="e">
        <f>ROUND('APH Kategorichef'!AA41,2)</f>
        <v>#VALUE!</v>
      </c>
      <c r="L41" s="22"/>
      <c r="M41" s="22"/>
      <c r="N41" s="35" t="s">
        <v>184</v>
      </c>
      <c r="O41" s="41"/>
      <c r="P41" s="34" t="s">
        <v>188</v>
      </c>
      <c r="Q41" s="28">
        <v>1</v>
      </c>
      <c r="R41" s="28">
        <v>1</v>
      </c>
      <c r="S41" s="25" t="str">
        <f>'APH Kategorichef'!E41</f>
        <v/>
      </c>
      <c r="T41" s="35" t="s">
        <v>187</v>
      </c>
      <c r="U41" s="29"/>
      <c r="V41" s="27" t="str">
        <f>TRIM('APH Kategorichef'!D41)</f>
        <v/>
      </c>
      <c r="W41" s="26" t="str">
        <f>IF('APH Kategorichef'!AB41="",'APH Kategorichef'!AC41,'APH Kategorichef'!AB41)</f>
        <v/>
      </c>
      <c r="X41" s="22"/>
      <c r="Y41" s="22"/>
      <c r="Z41" s="35" t="s">
        <v>184</v>
      </c>
      <c r="AB41" s="30" t="s">
        <v>2064</v>
      </c>
      <c r="AC41" s="28">
        <v>1</v>
      </c>
      <c r="AD41" s="28">
        <v>1</v>
      </c>
      <c r="AE41" s="25" t="str">
        <f>'APH Kategorichef'!E41</f>
        <v/>
      </c>
      <c r="AF41" s="35" t="s">
        <v>187</v>
      </c>
      <c r="AG41" s="29"/>
      <c r="AH41" s="27" t="str">
        <f>TRIM('APH Kategorichef'!D41)</f>
        <v/>
      </c>
      <c r="AI41" s="26">
        <f>'APH Kategorichef'!AJ41</f>
        <v>0</v>
      </c>
      <c r="AJ41" s="22"/>
      <c r="AK41" s="22"/>
      <c r="AL41" s="35" t="s">
        <v>184</v>
      </c>
    </row>
    <row r="42" spans="1:38" s="7" customFormat="1" ht="12.75" x14ac:dyDescent="0.2">
      <c r="A42" s="21">
        <v>38</v>
      </c>
      <c r="B42" s="21" t="str">
        <f>'APH Kategorichef'!H42</f>
        <v>Välj…</v>
      </c>
      <c r="C42" s="21" t="str">
        <f>'APH Kategorichef'!J42</f>
        <v>Välj…</v>
      </c>
      <c r="D42" s="30">
        <v>100</v>
      </c>
      <c r="E42" s="28">
        <v>4</v>
      </c>
      <c r="F42" s="28">
        <v>1</v>
      </c>
      <c r="G42" s="25" t="str">
        <f>'APH Kategorichef'!E42</f>
        <v/>
      </c>
      <c r="H42" s="35" t="s">
        <v>187</v>
      </c>
      <c r="I42" s="29"/>
      <c r="J42" s="27" t="str">
        <f>TRIM('APH Kategorichef'!D42)</f>
        <v/>
      </c>
      <c r="K42" s="26" t="e">
        <f>ROUND('APH Kategorichef'!AA42,2)</f>
        <v>#VALUE!</v>
      </c>
      <c r="L42" s="22"/>
      <c r="M42" s="22"/>
      <c r="N42" s="35" t="s">
        <v>184</v>
      </c>
      <c r="O42" s="41"/>
      <c r="P42" s="34" t="s">
        <v>188</v>
      </c>
      <c r="Q42" s="28">
        <v>1</v>
      </c>
      <c r="R42" s="28">
        <v>1</v>
      </c>
      <c r="S42" s="25" t="str">
        <f>'APH Kategorichef'!E42</f>
        <v/>
      </c>
      <c r="T42" s="35" t="s">
        <v>187</v>
      </c>
      <c r="U42" s="29"/>
      <c r="V42" s="27" t="str">
        <f>TRIM('APH Kategorichef'!D42)</f>
        <v/>
      </c>
      <c r="W42" s="26" t="str">
        <f>IF('APH Kategorichef'!AB42="",'APH Kategorichef'!AC42,'APH Kategorichef'!AB42)</f>
        <v/>
      </c>
      <c r="X42" s="22"/>
      <c r="Y42" s="22"/>
      <c r="Z42" s="35" t="s">
        <v>184</v>
      </c>
      <c r="AB42" s="30" t="s">
        <v>2064</v>
      </c>
      <c r="AC42" s="28">
        <v>1</v>
      </c>
      <c r="AD42" s="28">
        <v>1</v>
      </c>
      <c r="AE42" s="25" t="str">
        <f>'APH Kategorichef'!E42</f>
        <v/>
      </c>
      <c r="AF42" s="35" t="s">
        <v>187</v>
      </c>
      <c r="AG42" s="29"/>
      <c r="AH42" s="27" t="str">
        <f>TRIM('APH Kategorichef'!D42)</f>
        <v/>
      </c>
      <c r="AI42" s="26">
        <f>'APH Kategorichef'!AJ42</f>
        <v>0</v>
      </c>
      <c r="AJ42" s="22"/>
      <c r="AK42" s="22"/>
      <c r="AL42" s="35" t="s">
        <v>184</v>
      </c>
    </row>
    <row r="43" spans="1:38" s="7" customFormat="1" ht="12.75" x14ac:dyDescent="0.2">
      <c r="A43" s="21">
        <v>39</v>
      </c>
      <c r="B43" s="21" t="str">
        <f>'APH Kategorichef'!H43</f>
        <v>Välj…</v>
      </c>
      <c r="C43" s="21" t="str">
        <f>'APH Kategorichef'!J43</f>
        <v>Välj…</v>
      </c>
      <c r="D43" s="30">
        <v>100</v>
      </c>
      <c r="E43" s="28">
        <v>4</v>
      </c>
      <c r="F43" s="28">
        <v>1</v>
      </c>
      <c r="G43" s="25" t="str">
        <f>'APH Kategorichef'!E43</f>
        <v/>
      </c>
      <c r="H43" s="35" t="s">
        <v>187</v>
      </c>
      <c r="I43" s="29"/>
      <c r="J43" s="27" t="str">
        <f>TRIM('APH Kategorichef'!D43)</f>
        <v/>
      </c>
      <c r="K43" s="26" t="e">
        <f>ROUND('APH Kategorichef'!AA43,2)</f>
        <v>#VALUE!</v>
      </c>
      <c r="L43" s="22"/>
      <c r="M43" s="22"/>
      <c r="N43" s="35" t="s">
        <v>184</v>
      </c>
      <c r="O43" s="41"/>
      <c r="P43" s="34" t="s">
        <v>188</v>
      </c>
      <c r="Q43" s="28">
        <v>1</v>
      </c>
      <c r="R43" s="28">
        <v>1</v>
      </c>
      <c r="S43" s="25" t="str">
        <f>'APH Kategorichef'!E43</f>
        <v/>
      </c>
      <c r="T43" s="35" t="s">
        <v>187</v>
      </c>
      <c r="U43" s="29"/>
      <c r="V43" s="27" t="str">
        <f>TRIM('APH Kategorichef'!D43)</f>
        <v/>
      </c>
      <c r="W43" s="26" t="str">
        <f>IF('APH Kategorichef'!AB43="",'APH Kategorichef'!AC43,'APH Kategorichef'!AB43)</f>
        <v/>
      </c>
      <c r="X43" s="22"/>
      <c r="Y43" s="22"/>
      <c r="Z43" s="35" t="s">
        <v>184</v>
      </c>
      <c r="AB43" s="30" t="s">
        <v>2064</v>
      </c>
      <c r="AC43" s="28">
        <v>1</v>
      </c>
      <c r="AD43" s="28">
        <v>1</v>
      </c>
      <c r="AE43" s="25" t="str">
        <f>'APH Kategorichef'!E43</f>
        <v/>
      </c>
      <c r="AF43" s="35" t="s">
        <v>187</v>
      </c>
      <c r="AG43" s="29"/>
      <c r="AH43" s="27" t="str">
        <f>TRIM('APH Kategorichef'!D43)</f>
        <v/>
      </c>
      <c r="AI43" s="26">
        <f>'APH Kategorichef'!AJ43</f>
        <v>0</v>
      </c>
      <c r="AJ43" s="22"/>
      <c r="AK43" s="22"/>
      <c r="AL43" s="35" t="s">
        <v>184</v>
      </c>
    </row>
    <row r="44" spans="1:38" s="7" customFormat="1" ht="12.75" x14ac:dyDescent="0.2">
      <c r="A44" s="21">
        <v>40</v>
      </c>
      <c r="B44" s="21" t="str">
        <f>'APH Kategorichef'!H44</f>
        <v>Välj…</v>
      </c>
      <c r="C44" s="21" t="str">
        <f>'APH Kategorichef'!J44</f>
        <v>Välj…</v>
      </c>
      <c r="D44" s="30">
        <v>100</v>
      </c>
      <c r="E44" s="28">
        <v>4</v>
      </c>
      <c r="F44" s="28">
        <v>1</v>
      </c>
      <c r="G44" s="25" t="str">
        <f>'APH Kategorichef'!E44</f>
        <v/>
      </c>
      <c r="H44" s="35" t="s">
        <v>187</v>
      </c>
      <c r="I44" s="29"/>
      <c r="J44" s="27" t="str">
        <f>TRIM('APH Kategorichef'!D44)</f>
        <v/>
      </c>
      <c r="K44" s="26" t="e">
        <f>ROUND('APH Kategorichef'!AA44,2)</f>
        <v>#VALUE!</v>
      </c>
      <c r="L44" s="22"/>
      <c r="M44" s="22"/>
      <c r="N44" s="35" t="s">
        <v>184</v>
      </c>
      <c r="O44" s="41"/>
      <c r="P44" s="34" t="s">
        <v>188</v>
      </c>
      <c r="Q44" s="28">
        <v>1</v>
      </c>
      <c r="R44" s="28">
        <v>1</v>
      </c>
      <c r="S44" s="25" t="str">
        <f>'APH Kategorichef'!E44</f>
        <v/>
      </c>
      <c r="T44" s="35" t="s">
        <v>187</v>
      </c>
      <c r="U44" s="29"/>
      <c r="V44" s="470" t="str">
        <f>TRIM('APH Kategorichef'!D44)</f>
        <v/>
      </c>
      <c r="W44" s="26" t="str">
        <f>IF('APH Kategorichef'!AB44="",'APH Kategorichef'!AC44,'APH Kategorichef'!AB44)</f>
        <v/>
      </c>
      <c r="X44" s="22"/>
      <c r="Y44" s="22"/>
      <c r="Z44" s="35" t="s">
        <v>184</v>
      </c>
      <c r="AB44" s="30" t="s">
        <v>2064</v>
      </c>
      <c r="AC44" s="28">
        <v>1</v>
      </c>
      <c r="AD44" s="28">
        <v>1</v>
      </c>
      <c r="AE44" s="25" t="str">
        <f>'APH Kategorichef'!E44</f>
        <v/>
      </c>
      <c r="AF44" s="35" t="s">
        <v>187</v>
      </c>
      <c r="AG44" s="29"/>
      <c r="AH44" s="27" t="str">
        <f>TRIM('APH Kategorichef'!D44)</f>
        <v/>
      </c>
      <c r="AI44" s="26">
        <f>'APH Kategorichef'!AJ44</f>
        <v>0</v>
      </c>
      <c r="AJ44" s="22"/>
      <c r="AK44" s="22"/>
      <c r="AL44" s="35" t="s">
        <v>184</v>
      </c>
    </row>
    <row r="45" spans="1:38" ht="15" x14ac:dyDescent="0.25">
      <c r="A45" s="21">
        <v>41</v>
      </c>
      <c r="B45" s="21" t="str">
        <f>'APH Kategorichef'!H45</f>
        <v>Välj…</v>
      </c>
      <c r="C45" s="21" t="str">
        <f>'APH Kategorichef'!J45</f>
        <v>Välj…</v>
      </c>
      <c r="D45" s="30">
        <v>100</v>
      </c>
      <c r="E45" s="28">
        <v>4</v>
      </c>
      <c r="F45" s="28">
        <v>1</v>
      </c>
      <c r="G45" s="25" t="str">
        <f>'APH Kategorichef'!E45</f>
        <v/>
      </c>
      <c r="H45" s="35" t="s">
        <v>187</v>
      </c>
      <c r="I45" s="29"/>
      <c r="J45" s="27" t="str">
        <f>TRIM('APH Kategorichef'!D45)</f>
        <v/>
      </c>
      <c r="K45" s="26" t="e">
        <f>ROUND('APH Kategorichef'!AA45,2)</f>
        <v>#VALUE!</v>
      </c>
      <c r="L45" s="22"/>
      <c r="M45" s="22"/>
      <c r="N45" s="35" t="s">
        <v>184</v>
      </c>
      <c r="O45" s="41"/>
      <c r="P45" s="34" t="s">
        <v>188</v>
      </c>
      <c r="Q45" s="28">
        <v>1</v>
      </c>
      <c r="R45" s="28">
        <v>1</v>
      </c>
      <c r="S45" s="25" t="str">
        <f>'APH Kategorichef'!E45</f>
        <v/>
      </c>
      <c r="T45" s="35" t="s">
        <v>187</v>
      </c>
      <c r="U45" s="29"/>
      <c r="V45" s="470" t="str">
        <f>TRIM('APH Kategorichef'!D45)</f>
        <v/>
      </c>
      <c r="W45" s="26" t="str">
        <f>IF('APH Kategorichef'!AB45="",'APH Kategorichef'!AC45,'APH Kategorichef'!AB45)</f>
        <v/>
      </c>
      <c r="X45" s="22"/>
      <c r="Y45" s="22"/>
      <c r="Z45" s="35" t="s">
        <v>184</v>
      </c>
      <c r="AA45" s="7"/>
      <c r="AB45" s="30" t="s">
        <v>2064</v>
      </c>
      <c r="AC45" s="28">
        <v>1</v>
      </c>
      <c r="AD45" s="28">
        <v>1</v>
      </c>
      <c r="AE45" s="25" t="str">
        <f>'APH Kategorichef'!E45</f>
        <v/>
      </c>
      <c r="AF45" s="35" t="s">
        <v>187</v>
      </c>
      <c r="AG45" s="29"/>
      <c r="AH45" s="27" t="str">
        <f>TRIM('APH Kategorichef'!D45)</f>
        <v/>
      </c>
      <c r="AI45" s="26">
        <f>'APH Kategorichef'!AJ45</f>
        <v>0</v>
      </c>
      <c r="AJ45" s="22"/>
      <c r="AK45" s="22"/>
      <c r="AL45" s="35" t="s">
        <v>184</v>
      </c>
    </row>
    <row r="46" spans="1:38" ht="15" x14ac:dyDescent="0.25">
      <c r="A46" s="21">
        <v>42</v>
      </c>
      <c r="B46" s="21" t="str">
        <f>'APH Kategorichef'!H46</f>
        <v>Välj…</v>
      </c>
      <c r="C46" s="21" t="str">
        <f>'APH Kategorichef'!J46</f>
        <v>Välj…</v>
      </c>
      <c r="D46" s="30">
        <v>100</v>
      </c>
      <c r="E46" s="28">
        <v>4</v>
      </c>
      <c r="F46" s="28">
        <v>1</v>
      </c>
      <c r="G46" s="25" t="str">
        <f>'APH Kategorichef'!E46</f>
        <v/>
      </c>
      <c r="H46" s="35" t="s">
        <v>187</v>
      </c>
      <c r="I46" s="29"/>
      <c r="J46" s="27" t="str">
        <f>TRIM('APH Kategorichef'!D46)</f>
        <v/>
      </c>
      <c r="K46" s="26" t="e">
        <f>ROUND('APH Kategorichef'!AA46,2)</f>
        <v>#VALUE!</v>
      </c>
      <c r="L46" s="22"/>
      <c r="M46" s="22"/>
      <c r="N46" s="35" t="s">
        <v>184</v>
      </c>
      <c r="O46" s="41"/>
      <c r="P46" s="34" t="s">
        <v>188</v>
      </c>
      <c r="Q46" s="28">
        <v>1</v>
      </c>
      <c r="R46" s="28">
        <v>1</v>
      </c>
      <c r="S46" s="25" t="str">
        <f>'APH Kategorichef'!E46</f>
        <v/>
      </c>
      <c r="T46" s="35" t="s">
        <v>187</v>
      </c>
      <c r="U46" s="29"/>
      <c r="V46" s="470" t="str">
        <f>TRIM('APH Kategorichef'!D46)</f>
        <v/>
      </c>
      <c r="W46" s="26" t="str">
        <f>IF('APH Kategorichef'!AB46="",'APH Kategorichef'!AC46,'APH Kategorichef'!AB46)</f>
        <v/>
      </c>
      <c r="X46" s="22"/>
      <c r="Y46" s="22"/>
      <c r="Z46" s="35" t="s">
        <v>184</v>
      </c>
      <c r="AA46" s="7"/>
      <c r="AB46" s="30" t="s">
        <v>2064</v>
      </c>
      <c r="AC46" s="28">
        <v>1</v>
      </c>
      <c r="AD46" s="28">
        <v>1</v>
      </c>
      <c r="AE46" s="25" t="str">
        <f>'APH Kategorichef'!E46</f>
        <v/>
      </c>
      <c r="AF46" s="35" t="s">
        <v>187</v>
      </c>
      <c r="AG46" s="29"/>
      <c r="AH46" s="27" t="str">
        <f>TRIM('APH Kategorichef'!D46)</f>
        <v/>
      </c>
      <c r="AI46" s="26">
        <f>'APH Kategorichef'!AJ46</f>
        <v>0</v>
      </c>
      <c r="AJ46" s="22"/>
      <c r="AK46" s="22"/>
      <c r="AL46" s="35" t="s">
        <v>184</v>
      </c>
    </row>
    <row r="47" spans="1:38" ht="15" x14ac:dyDescent="0.25">
      <c r="A47" s="21">
        <v>43</v>
      </c>
      <c r="B47" s="21" t="str">
        <f>'APH Kategorichef'!H47</f>
        <v>Välj…</v>
      </c>
      <c r="C47" s="21" t="str">
        <f>'APH Kategorichef'!J47</f>
        <v>Välj…</v>
      </c>
      <c r="D47" s="30">
        <v>100</v>
      </c>
      <c r="E47" s="28">
        <v>4</v>
      </c>
      <c r="F47" s="28">
        <v>1</v>
      </c>
      <c r="G47" s="25" t="str">
        <f>'APH Kategorichef'!E47</f>
        <v/>
      </c>
      <c r="H47" s="35" t="s">
        <v>187</v>
      </c>
      <c r="I47" s="29"/>
      <c r="J47" s="27" t="str">
        <f>TRIM('APH Kategorichef'!D47)</f>
        <v/>
      </c>
      <c r="K47" s="26" t="e">
        <f>ROUND('APH Kategorichef'!AA47,2)</f>
        <v>#VALUE!</v>
      </c>
      <c r="L47" s="22"/>
      <c r="M47" s="22"/>
      <c r="N47" s="35" t="s">
        <v>184</v>
      </c>
      <c r="O47" s="41"/>
      <c r="P47" s="34" t="s">
        <v>188</v>
      </c>
      <c r="Q47" s="28">
        <v>1</v>
      </c>
      <c r="R47" s="28">
        <v>1</v>
      </c>
      <c r="S47" s="25" t="str">
        <f>'APH Kategorichef'!E47</f>
        <v/>
      </c>
      <c r="T47" s="35" t="s">
        <v>187</v>
      </c>
      <c r="U47" s="29"/>
      <c r="V47" s="470" t="str">
        <f>TRIM('APH Kategorichef'!D47)</f>
        <v/>
      </c>
      <c r="W47" s="26" t="str">
        <f>IF('APH Kategorichef'!AB47="",'APH Kategorichef'!AC47,'APH Kategorichef'!AB47)</f>
        <v/>
      </c>
      <c r="X47" s="22"/>
      <c r="Y47" s="22"/>
      <c r="Z47" s="35" t="s">
        <v>184</v>
      </c>
      <c r="AA47" s="7"/>
      <c r="AB47" s="30" t="s">
        <v>2064</v>
      </c>
      <c r="AC47" s="28">
        <v>1</v>
      </c>
      <c r="AD47" s="28">
        <v>1</v>
      </c>
      <c r="AE47" s="25" t="str">
        <f>'APH Kategorichef'!E47</f>
        <v/>
      </c>
      <c r="AF47" s="35" t="s">
        <v>187</v>
      </c>
      <c r="AG47" s="29"/>
      <c r="AH47" s="27" t="str">
        <f>TRIM('APH Kategorichef'!D47)</f>
        <v/>
      </c>
      <c r="AI47" s="26">
        <f>'APH Kategorichef'!AJ47</f>
        <v>0</v>
      </c>
      <c r="AJ47" s="22"/>
      <c r="AK47" s="22"/>
      <c r="AL47" s="35" t="s">
        <v>184</v>
      </c>
    </row>
    <row r="48" spans="1:38" ht="15" x14ac:dyDescent="0.25">
      <c r="A48" s="21">
        <v>44</v>
      </c>
      <c r="B48" s="21" t="str">
        <f>'APH Kategorichef'!H48</f>
        <v>Välj…</v>
      </c>
      <c r="C48" s="21" t="str">
        <f>'APH Kategorichef'!J48</f>
        <v>Välj…</v>
      </c>
      <c r="D48" s="30">
        <v>100</v>
      </c>
      <c r="E48" s="28">
        <v>4</v>
      </c>
      <c r="F48" s="28">
        <v>1</v>
      </c>
      <c r="G48" s="25" t="str">
        <f>'APH Kategorichef'!E48</f>
        <v/>
      </c>
      <c r="H48" s="35" t="s">
        <v>187</v>
      </c>
      <c r="I48" s="29"/>
      <c r="J48" s="27" t="str">
        <f>TRIM('APH Kategorichef'!D48)</f>
        <v/>
      </c>
      <c r="K48" s="26" t="e">
        <f>ROUND('APH Kategorichef'!AA48,2)</f>
        <v>#VALUE!</v>
      </c>
      <c r="L48" s="22"/>
      <c r="M48" s="22"/>
      <c r="N48" s="35" t="s">
        <v>184</v>
      </c>
      <c r="O48" s="41"/>
      <c r="P48" s="34" t="s">
        <v>188</v>
      </c>
      <c r="Q48" s="28">
        <v>1</v>
      </c>
      <c r="R48" s="28">
        <v>1</v>
      </c>
      <c r="S48" s="25" t="str">
        <f>'APH Kategorichef'!E48</f>
        <v/>
      </c>
      <c r="T48" s="35" t="s">
        <v>187</v>
      </c>
      <c r="U48" s="29"/>
      <c r="V48" s="470" t="str">
        <f>TRIM('APH Kategorichef'!D48)</f>
        <v/>
      </c>
      <c r="W48" s="26" t="str">
        <f>IF('APH Kategorichef'!AB48="",'APH Kategorichef'!AC48,'APH Kategorichef'!AB48)</f>
        <v/>
      </c>
      <c r="X48" s="22"/>
      <c r="Y48" s="22"/>
      <c r="Z48" s="35" t="s">
        <v>184</v>
      </c>
      <c r="AA48" s="7"/>
      <c r="AB48" s="30" t="s">
        <v>2064</v>
      </c>
      <c r="AC48" s="28">
        <v>1</v>
      </c>
      <c r="AD48" s="28">
        <v>1</v>
      </c>
      <c r="AE48" s="25" t="str">
        <f>'APH Kategorichef'!E48</f>
        <v/>
      </c>
      <c r="AF48" s="35" t="s">
        <v>187</v>
      </c>
      <c r="AG48" s="29"/>
      <c r="AH48" s="27" t="str">
        <f>TRIM('APH Kategorichef'!D48)</f>
        <v/>
      </c>
      <c r="AI48" s="26">
        <f>'APH Kategorichef'!AJ48</f>
        <v>0</v>
      </c>
      <c r="AJ48" s="22"/>
      <c r="AK48" s="22"/>
      <c r="AL48" s="35" t="s">
        <v>184</v>
      </c>
    </row>
    <row r="49" spans="1:38" ht="15" x14ac:dyDescent="0.25">
      <c r="A49" s="21">
        <v>45</v>
      </c>
      <c r="B49" s="21" t="str">
        <f>'APH Kategorichef'!H49</f>
        <v>Välj…</v>
      </c>
      <c r="C49" s="21" t="str">
        <f>'APH Kategorichef'!J49</f>
        <v>Välj…</v>
      </c>
      <c r="D49" s="30">
        <v>100</v>
      </c>
      <c r="E49" s="28">
        <v>4</v>
      </c>
      <c r="F49" s="28">
        <v>1</v>
      </c>
      <c r="G49" s="25" t="str">
        <f>'APH Kategorichef'!E49</f>
        <v/>
      </c>
      <c r="H49" s="35" t="s">
        <v>187</v>
      </c>
      <c r="I49" s="29"/>
      <c r="J49" s="27" t="str">
        <f>TRIM('APH Kategorichef'!D49)</f>
        <v/>
      </c>
      <c r="K49" s="26" t="e">
        <f>ROUND('APH Kategorichef'!AA49,2)</f>
        <v>#VALUE!</v>
      </c>
      <c r="L49" s="22"/>
      <c r="M49" s="22"/>
      <c r="N49" s="35" t="s">
        <v>184</v>
      </c>
      <c r="O49" s="41"/>
      <c r="P49" s="34" t="s">
        <v>188</v>
      </c>
      <c r="Q49" s="28">
        <v>1</v>
      </c>
      <c r="R49" s="28">
        <v>1</v>
      </c>
      <c r="S49" s="25" t="str">
        <f>'APH Kategorichef'!E49</f>
        <v/>
      </c>
      <c r="T49" s="35" t="s">
        <v>187</v>
      </c>
      <c r="U49" s="29"/>
      <c r="V49" s="470" t="str">
        <f>TRIM('APH Kategorichef'!D49)</f>
        <v/>
      </c>
      <c r="W49" s="26" t="str">
        <f>IF('APH Kategorichef'!AB49="",'APH Kategorichef'!AC49,'APH Kategorichef'!AB49)</f>
        <v/>
      </c>
      <c r="X49" s="22"/>
      <c r="Y49" s="22"/>
      <c r="Z49" s="35" t="s">
        <v>184</v>
      </c>
      <c r="AA49" s="7"/>
      <c r="AB49" s="30" t="s">
        <v>2064</v>
      </c>
      <c r="AC49" s="28">
        <v>1</v>
      </c>
      <c r="AD49" s="28">
        <v>1</v>
      </c>
      <c r="AE49" s="25" t="str">
        <f>'APH Kategorichef'!E49</f>
        <v/>
      </c>
      <c r="AF49" s="35" t="s">
        <v>187</v>
      </c>
      <c r="AG49" s="29"/>
      <c r="AH49" s="27" t="str">
        <f>TRIM('APH Kategorichef'!D49)</f>
        <v/>
      </c>
      <c r="AI49" s="26">
        <f>'APH Kategorichef'!AJ49</f>
        <v>0</v>
      </c>
      <c r="AJ49" s="22"/>
      <c r="AK49" s="22"/>
      <c r="AL49" s="35" t="s">
        <v>184</v>
      </c>
    </row>
    <row r="50" spans="1:38" ht="15" x14ac:dyDescent="0.25">
      <c r="A50" s="21">
        <v>46</v>
      </c>
      <c r="B50" s="21" t="str">
        <f>'APH Kategorichef'!H50</f>
        <v>Välj…</v>
      </c>
      <c r="C50" s="21" t="str">
        <f>'APH Kategorichef'!J50</f>
        <v>Välj…</v>
      </c>
      <c r="D50" s="30">
        <v>100</v>
      </c>
      <c r="E50" s="28">
        <v>4</v>
      </c>
      <c r="F50" s="28">
        <v>1</v>
      </c>
      <c r="G50" s="25" t="str">
        <f>'APH Kategorichef'!E50</f>
        <v/>
      </c>
      <c r="H50" s="35" t="s">
        <v>187</v>
      </c>
      <c r="I50" s="29"/>
      <c r="J50" s="27" t="str">
        <f>TRIM('APH Kategorichef'!D50)</f>
        <v/>
      </c>
      <c r="K50" s="26" t="e">
        <f>ROUND('APH Kategorichef'!AA50,2)</f>
        <v>#VALUE!</v>
      </c>
      <c r="L50" s="22"/>
      <c r="M50" s="22"/>
      <c r="N50" s="35" t="s">
        <v>184</v>
      </c>
      <c r="O50" s="41"/>
      <c r="P50" s="34" t="s">
        <v>188</v>
      </c>
      <c r="Q50" s="28">
        <v>1</v>
      </c>
      <c r="R50" s="28">
        <v>1</v>
      </c>
      <c r="S50" s="25" t="str">
        <f>'APH Kategorichef'!E50</f>
        <v/>
      </c>
      <c r="T50" s="35" t="s">
        <v>187</v>
      </c>
      <c r="U50" s="29"/>
      <c r="V50" s="470" t="str">
        <f>TRIM('APH Kategorichef'!D50)</f>
        <v/>
      </c>
      <c r="W50" s="26" t="str">
        <f>IF('APH Kategorichef'!AB50="",'APH Kategorichef'!AC50,'APH Kategorichef'!AB50)</f>
        <v/>
      </c>
      <c r="X50" s="22"/>
      <c r="Y50" s="22"/>
      <c r="Z50" s="35" t="s">
        <v>184</v>
      </c>
      <c r="AA50" s="7"/>
      <c r="AB50" s="30" t="s">
        <v>2064</v>
      </c>
      <c r="AC50" s="28">
        <v>1</v>
      </c>
      <c r="AD50" s="28">
        <v>1</v>
      </c>
      <c r="AE50" s="25" t="str">
        <f>'APH Kategorichef'!E50</f>
        <v/>
      </c>
      <c r="AF50" s="35" t="s">
        <v>187</v>
      </c>
      <c r="AG50" s="29"/>
      <c r="AH50" s="27" t="str">
        <f>TRIM('APH Kategorichef'!D50)</f>
        <v/>
      </c>
      <c r="AI50" s="26">
        <f>'APH Kategorichef'!AJ50</f>
        <v>0</v>
      </c>
      <c r="AJ50" s="22"/>
      <c r="AK50" s="22"/>
      <c r="AL50" s="35" t="s">
        <v>184</v>
      </c>
    </row>
    <row r="51" spans="1:38" ht="15" x14ac:dyDescent="0.25">
      <c r="A51" s="21">
        <v>47</v>
      </c>
      <c r="B51" s="21" t="str">
        <f>'APH Kategorichef'!H51</f>
        <v>Välj…</v>
      </c>
      <c r="C51" s="21" t="str">
        <f>'APH Kategorichef'!J51</f>
        <v>Välj…</v>
      </c>
      <c r="D51" s="30">
        <v>100</v>
      </c>
      <c r="E51" s="28">
        <v>4</v>
      </c>
      <c r="F51" s="28">
        <v>1</v>
      </c>
      <c r="G51" s="25" t="str">
        <f>'APH Kategorichef'!E51</f>
        <v/>
      </c>
      <c r="H51" s="35" t="s">
        <v>187</v>
      </c>
      <c r="I51" s="29"/>
      <c r="J51" s="27" t="str">
        <f>TRIM('APH Kategorichef'!D51)</f>
        <v/>
      </c>
      <c r="K51" s="26" t="e">
        <f>ROUND('APH Kategorichef'!AA51,2)</f>
        <v>#VALUE!</v>
      </c>
      <c r="L51" s="22"/>
      <c r="M51" s="22"/>
      <c r="N51" s="35" t="s">
        <v>184</v>
      </c>
      <c r="O51" s="41"/>
      <c r="P51" s="34" t="s">
        <v>188</v>
      </c>
      <c r="Q51" s="28">
        <v>1</v>
      </c>
      <c r="R51" s="28">
        <v>1</v>
      </c>
      <c r="S51" s="25" t="str">
        <f>'APH Kategorichef'!E51</f>
        <v/>
      </c>
      <c r="T51" s="35" t="s">
        <v>187</v>
      </c>
      <c r="U51" s="29"/>
      <c r="V51" s="470" t="str">
        <f>TRIM('APH Kategorichef'!D51)</f>
        <v/>
      </c>
      <c r="W51" s="26" t="str">
        <f>IF('APH Kategorichef'!AB51="",'APH Kategorichef'!AC51,'APH Kategorichef'!AB51)</f>
        <v/>
      </c>
      <c r="X51" s="22"/>
      <c r="Y51" s="22"/>
      <c r="Z51" s="35" t="s">
        <v>184</v>
      </c>
      <c r="AA51" s="7"/>
      <c r="AB51" s="30" t="s">
        <v>2064</v>
      </c>
      <c r="AC51" s="28">
        <v>1</v>
      </c>
      <c r="AD51" s="28">
        <v>1</v>
      </c>
      <c r="AE51" s="25" t="str">
        <f>'APH Kategorichef'!E51</f>
        <v/>
      </c>
      <c r="AF51" s="35" t="s">
        <v>187</v>
      </c>
      <c r="AG51" s="29"/>
      <c r="AH51" s="27" t="str">
        <f>TRIM('APH Kategorichef'!D51)</f>
        <v/>
      </c>
      <c r="AI51" s="26">
        <f>'APH Kategorichef'!AJ51</f>
        <v>0</v>
      </c>
      <c r="AJ51" s="22"/>
      <c r="AK51" s="22"/>
      <c r="AL51" s="35" t="s">
        <v>184</v>
      </c>
    </row>
    <row r="52" spans="1:38" ht="15" x14ac:dyDescent="0.25">
      <c r="A52" s="21">
        <v>48</v>
      </c>
      <c r="B52" s="21" t="str">
        <f>'APH Kategorichef'!H52</f>
        <v>Välj…</v>
      </c>
      <c r="C52" s="21" t="str">
        <f>'APH Kategorichef'!J52</f>
        <v>Välj…</v>
      </c>
      <c r="D52" s="30">
        <v>100</v>
      </c>
      <c r="E52" s="28">
        <v>4</v>
      </c>
      <c r="F52" s="28">
        <v>1</v>
      </c>
      <c r="G52" s="25" t="str">
        <f>'APH Kategorichef'!E52</f>
        <v/>
      </c>
      <c r="H52" s="35" t="s">
        <v>187</v>
      </c>
      <c r="I52" s="29"/>
      <c r="J52" s="27" t="str">
        <f>TRIM('APH Kategorichef'!D52)</f>
        <v/>
      </c>
      <c r="K52" s="26" t="e">
        <f>ROUND('APH Kategorichef'!AA52,2)</f>
        <v>#VALUE!</v>
      </c>
      <c r="L52" s="22"/>
      <c r="M52" s="22"/>
      <c r="N52" s="35" t="s">
        <v>184</v>
      </c>
      <c r="O52" s="41"/>
      <c r="P52" s="34" t="s">
        <v>188</v>
      </c>
      <c r="Q52" s="28">
        <v>1</v>
      </c>
      <c r="R52" s="28">
        <v>1</v>
      </c>
      <c r="S52" s="25" t="str">
        <f>'APH Kategorichef'!E52</f>
        <v/>
      </c>
      <c r="T52" s="35" t="s">
        <v>187</v>
      </c>
      <c r="U52" s="29"/>
      <c r="V52" s="470" t="str">
        <f>TRIM('APH Kategorichef'!D52)</f>
        <v/>
      </c>
      <c r="W52" s="26" t="str">
        <f>IF('APH Kategorichef'!AB52="",'APH Kategorichef'!AC52,'APH Kategorichef'!AB52)</f>
        <v/>
      </c>
      <c r="X52" s="22"/>
      <c r="Y52" s="22"/>
      <c r="Z52" s="35" t="s">
        <v>184</v>
      </c>
      <c r="AA52" s="7"/>
      <c r="AB52" s="30" t="s">
        <v>2064</v>
      </c>
      <c r="AC52" s="28">
        <v>1</v>
      </c>
      <c r="AD52" s="28">
        <v>1</v>
      </c>
      <c r="AE52" s="25" t="str">
        <f>'APH Kategorichef'!E52</f>
        <v/>
      </c>
      <c r="AF52" s="35" t="s">
        <v>187</v>
      </c>
      <c r="AG52" s="29"/>
      <c r="AH52" s="27" t="str">
        <f>TRIM('APH Kategorichef'!D52)</f>
        <v/>
      </c>
      <c r="AI52" s="26">
        <f>'APH Kategorichef'!AJ52</f>
        <v>0</v>
      </c>
      <c r="AJ52" s="22"/>
      <c r="AK52" s="22"/>
      <c r="AL52" s="35" t="s">
        <v>184</v>
      </c>
    </row>
    <row r="53" spans="1:38" ht="15" x14ac:dyDescent="0.25">
      <c r="A53" s="21">
        <v>49</v>
      </c>
      <c r="B53" s="21" t="str">
        <f>'APH Kategorichef'!H53</f>
        <v>Välj…</v>
      </c>
      <c r="C53" s="21" t="str">
        <f>'APH Kategorichef'!J53</f>
        <v>Välj…</v>
      </c>
      <c r="D53" s="30">
        <v>100</v>
      </c>
      <c r="E53" s="28">
        <v>4</v>
      </c>
      <c r="F53" s="28">
        <v>1</v>
      </c>
      <c r="G53" s="25" t="str">
        <f>'APH Kategorichef'!E53</f>
        <v/>
      </c>
      <c r="H53" s="35" t="s">
        <v>187</v>
      </c>
      <c r="I53" s="29"/>
      <c r="J53" s="27" t="str">
        <f>TRIM('APH Kategorichef'!D53)</f>
        <v/>
      </c>
      <c r="K53" s="26" t="e">
        <f>ROUND('APH Kategorichef'!AA53,2)</f>
        <v>#VALUE!</v>
      </c>
      <c r="L53" s="22"/>
      <c r="M53" s="22"/>
      <c r="N53" s="35" t="s">
        <v>184</v>
      </c>
      <c r="O53" s="41"/>
      <c r="P53" s="34" t="s">
        <v>188</v>
      </c>
      <c r="Q53" s="28">
        <v>1</v>
      </c>
      <c r="R53" s="28">
        <v>1</v>
      </c>
      <c r="S53" s="25" t="str">
        <f>'APH Kategorichef'!E53</f>
        <v/>
      </c>
      <c r="T53" s="35" t="s">
        <v>187</v>
      </c>
      <c r="U53" s="29"/>
      <c r="V53" s="470" t="str">
        <f>TRIM('APH Kategorichef'!D53)</f>
        <v/>
      </c>
      <c r="W53" s="26" t="str">
        <f>IF('APH Kategorichef'!AB53="",'APH Kategorichef'!AC53,'APH Kategorichef'!AB53)</f>
        <v/>
      </c>
      <c r="X53" s="22"/>
      <c r="Y53" s="22"/>
      <c r="Z53" s="35" t="s">
        <v>184</v>
      </c>
      <c r="AA53" s="7"/>
      <c r="AB53" s="30" t="s">
        <v>2064</v>
      </c>
      <c r="AC53" s="28">
        <v>1</v>
      </c>
      <c r="AD53" s="28">
        <v>1</v>
      </c>
      <c r="AE53" s="25" t="str">
        <f>'APH Kategorichef'!E53</f>
        <v/>
      </c>
      <c r="AF53" s="35" t="s">
        <v>187</v>
      </c>
      <c r="AG53" s="29"/>
      <c r="AH53" s="27" t="str">
        <f>TRIM('APH Kategorichef'!D53)</f>
        <v/>
      </c>
      <c r="AI53" s="26">
        <f>'APH Kategorichef'!AJ53</f>
        <v>0</v>
      </c>
      <c r="AJ53" s="22"/>
      <c r="AK53" s="22"/>
      <c r="AL53" s="35" t="s">
        <v>184</v>
      </c>
    </row>
    <row r="54" spans="1:38" ht="15" x14ac:dyDescent="0.25">
      <c r="A54" s="21">
        <v>50</v>
      </c>
      <c r="B54" s="21" t="str">
        <f>'APH Kategorichef'!H54</f>
        <v>Välj…</v>
      </c>
      <c r="C54" s="21" t="str">
        <f>'APH Kategorichef'!J54</f>
        <v>Välj…</v>
      </c>
      <c r="D54" s="30">
        <v>100</v>
      </c>
      <c r="E54" s="28">
        <v>4</v>
      </c>
      <c r="F54" s="28">
        <v>1</v>
      </c>
      <c r="G54" s="25" t="str">
        <f>'APH Kategorichef'!E54</f>
        <v/>
      </c>
      <c r="H54" s="35" t="s">
        <v>187</v>
      </c>
      <c r="I54" s="29"/>
      <c r="J54" s="27" t="str">
        <f>TRIM('APH Kategorichef'!D54)</f>
        <v/>
      </c>
      <c r="K54" s="26" t="e">
        <f>ROUND('APH Kategorichef'!AA54,2)</f>
        <v>#VALUE!</v>
      </c>
      <c r="L54" s="22"/>
      <c r="M54" s="22"/>
      <c r="N54" s="35" t="s">
        <v>184</v>
      </c>
      <c r="O54" s="41"/>
      <c r="P54" s="34" t="s">
        <v>188</v>
      </c>
      <c r="Q54" s="28">
        <v>1</v>
      </c>
      <c r="R54" s="28">
        <v>1</v>
      </c>
      <c r="S54" s="25" t="str">
        <f>'APH Kategorichef'!E54</f>
        <v/>
      </c>
      <c r="T54" s="35" t="s">
        <v>187</v>
      </c>
      <c r="U54" s="29"/>
      <c r="V54" s="470" t="str">
        <f>TRIM('APH Kategorichef'!D54)</f>
        <v/>
      </c>
      <c r="W54" s="26" t="str">
        <f>IF('APH Kategorichef'!AB54="",'APH Kategorichef'!AC54,'APH Kategorichef'!AB54)</f>
        <v/>
      </c>
      <c r="X54" s="22"/>
      <c r="Y54" s="22"/>
      <c r="Z54" s="35" t="s">
        <v>184</v>
      </c>
      <c r="AA54" s="7"/>
      <c r="AB54" s="30" t="s">
        <v>2064</v>
      </c>
      <c r="AC54" s="28">
        <v>1</v>
      </c>
      <c r="AD54" s="28">
        <v>1</v>
      </c>
      <c r="AE54" s="25" t="str">
        <f>'APH Kategorichef'!E54</f>
        <v/>
      </c>
      <c r="AF54" s="35" t="s">
        <v>187</v>
      </c>
      <c r="AG54" s="29"/>
      <c r="AH54" s="27" t="str">
        <f>TRIM('APH Kategorichef'!D54)</f>
        <v/>
      </c>
      <c r="AI54" s="26">
        <f>'APH Kategorichef'!AJ54</f>
        <v>0</v>
      </c>
      <c r="AJ54" s="22"/>
      <c r="AK54" s="22"/>
      <c r="AL54" s="35" t="s">
        <v>184</v>
      </c>
    </row>
    <row r="55" spans="1:38" ht="15" x14ac:dyDescent="0.25">
      <c r="A55" s="21">
        <v>51</v>
      </c>
      <c r="B55" s="21" t="str">
        <f>'APH Kategorichef'!H55</f>
        <v>Välj…</v>
      </c>
      <c r="C55" s="21" t="str">
        <f>'APH Kategorichef'!J55</f>
        <v>Välj…</v>
      </c>
      <c r="D55" s="30">
        <v>100</v>
      </c>
      <c r="E55" s="28">
        <v>4</v>
      </c>
      <c r="F55" s="28">
        <v>1</v>
      </c>
      <c r="G55" s="25" t="str">
        <f>'APH Kategorichef'!E55</f>
        <v/>
      </c>
      <c r="H55" s="35" t="s">
        <v>187</v>
      </c>
      <c r="I55" s="29"/>
      <c r="J55" s="27" t="str">
        <f>TRIM('APH Kategorichef'!D55)</f>
        <v/>
      </c>
      <c r="K55" s="26" t="e">
        <f>ROUND('APH Kategorichef'!AA55,2)</f>
        <v>#VALUE!</v>
      </c>
      <c r="L55" s="22"/>
      <c r="M55" s="22"/>
      <c r="N55" s="35" t="s">
        <v>184</v>
      </c>
      <c r="O55" s="41"/>
      <c r="P55" s="34" t="s">
        <v>188</v>
      </c>
      <c r="Q55" s="28">
        <v>1</v>
      </c>
      <c r="R55" s="28">
        <v>1</v>
      </c>
      <c r="S55" s="25" t="str">
        <f>'APH Kategorichef'!E55</f>
        <v/>
      </c>
      <c r="T55" s="35" t="s">
        <v>187</v>
      </c>
      <c r="U55" s="29"/>
      <c r="V55" s="470" t="str">
        <f>TRIM('APH Kategorichef'!D55)</f>
        <v/>
      </c>
      <c r="W55" s="26" t="str">
        <f>IF('APH Kategorichef'!AB55="",'APH Kategorichef'!AC55,'APH Kategorichef'!AB55)</f>
        <v/>
      </c>
      <c r="X55" s="22"/>
      <c r="Y55" s="22"/>
      <c r="Z55" s="35" t="s">
        <v>184</v>
      </c>
      <c r="AA55" s="7"/>
      <c r="AB55" s="30" t="s">
        <v>2064</v>
      </c>
      <c r="AC55" s="28">
        <v>1</v>
      </c>
      <c r="AD55" s="28">
        <v>1</v>
      </c>
      <c r="AE55" s="25" t="str">
        <f>'APH Kategorichef'!E55</f>
        <v/>
      </c>
      <c r="AF55" s="35" t="s">
        <v>187</v>
      </c>
      <c r="AG55" s="29"/>
      <c r="AH55" s="27" t="str">
        <f>TRIM('APH Kategorichef'!D55)</f>
        <v/>
      </c>
      <c r="AI55" s="26">
        <f>'APH Kategorichef'!AJ55</f>
        <v>0</v>
      </c>
      <c r="AJ55" s="22"/>
      <c r="AK55" s="22"/>
      <c r="AL55" s="35" t="s">
        <v>184</v>
      </c>
    </row>
    <row r="56" spans="1:38" ht="15" x14ac:dyDescent="0.25">
      <c r="A56" s="21">
        <v>52</v>
      </c>
      <c r="B56" s="21" t="str">
        <f>'APH Kategorichef'!H56</f>
        <v>Välj…</v>
      </c>
      <c r="C56" s="21" t="str">
        <f>'APH Kategorichef'!J56</f>
        <v>Välj…</v>
      </c>
      <c r="D56" s="30">
        <v>100</v>
      </c>
      <c r="E56" s="28">
        <v>4</v>
      </c>
      <c r="F56" s="28">
        <v>1</v>
      </c>
      <c r="G56" s="25" t="str">
        <f>'APH Kategorichef'!E56</f>
        <v/>
      </c>
      <c r="H56" s="35" t="s">
        <v>187</v>
      </c>
      <c r="I56" s="29"/>
      <c r="J56" s="27" t="str">
        <f>TRIM('APH Kategorichef'!D56)</f>
        <v/>
      </c>
      <c r="K56" s="26" t="e">
        <f>ROUND('APH Kategorichef'!AA56,2)</f>
        <v>#VALUE!</v>
      </c>
      <c r="L56" s="22"/>
      <c r="M56" s="22"/>
      <c r="N56" s="35" t="s">
        <v>184</v>
      </c>
      <c r="O56" s="41"/>
      <c r="P56" s="34" t="s">
        <v>188</v>
      </c>
      <c r="Q56" s="28">
        <v>1</v>
      </c>
      <c r="R56" s="28">
        <v>1</v>
      </c>
      <c r="S56" s="25" t="str">
        <f>'APH Kategorichef'!E56</f>
        <v/>
      </c>
      <c r="T56" s="35" t="s">
        <v>187</v>
      </c>
      <c r="U56" s="29"/>
      <c r="V56" s="470" t="str">
        <f>TRIM('APH Kategorichef'!D56)</f>
        <v/>
      </c>
      <c r="W56" s="26" t="str">
        <f>IF('APH Kategorichef'!AB56="",'APH Kategorichef'!AC56,'APH Kategorichef'!AB56)</f>
        <v/>
      </c>
      <c r="X56" s="22"/>
      <c r="Y56" s="22"/>
      <c r="Z56" s="35" t="s">
        <v>184</v>
      </c>
      <c r="AA56" s="7"/>
      <c r="AB56" s="30" t="s">
        <v>2064</v>
      </c>
      <c r="AC56" s="28">
        <v>1</v>
      </c>
      <c r="AD56" s="28">
        <v>1</v>
      </c>
      <c r="AE56" s="25" t="str">
        <f>'APH Kategorichef'!E56</f>
        <v/>
      </c>
      <c r="AF56" s="35" t="s">
        <v>187</v>
      </c>
      <c r="AG56" s="29"/>
      <c r="AH56" s="27" t="str">
        <f>TRIM('APH Kategorichef'!D56)</f>
        <v/>
      </c>
      <c r="AI56" s="26">
        <f>'APH Kategorichef'!AJ56</f>
        <v>0</v>
      </c>
      <c r="AJ56" s="22"/>
      <c r="AK56" s="22"/>
      <c r="AL56" s="35" t="s">
        <v>184</v>
      </c>
    </row>
    <row r="57" spans="1:38" ht="15" x14ac:dyDescent="0.25">
      <c r="A57" s="21">
        <v>53</v>
      </c>
      <c r="B57" s="21" t="str">
        <f>'APH Kategorichef'!H57</f>
        <v>Välj…</v>
      </c>
      <c r="C57" s="21" t="str">
        <f>'APH Kategorichef'!J57</f>
        <v>Välj…</v>
      </c>
      <c r="D57" s="30">
        <v>100</v>
      </c>
      <c r="E57" s="28">
        <v>4</v>
      </c>
      <c r="F57" s="28">
        <v>1</v>
      </c>
      <c r="G57" s="25" t="str">
        <f>'APH Kategorichef'!E57</f>
        <v/>
      </c>
      <c r="H57" s="35" t="s">
        <v>187</v>
      </c>
      <c r="I57" s="29"/>
      <c r="J57" s="27" t="str">
        <f>TRIM('APH Kategorichef'!D57)</f>
        <v/>
      </c>
      <c r="K57" s="26" t="e">
        <f>ROUND('APH Kategorichef'!AA57,2)</f>
        <v>#VALUE!</v>
      </c>
      <c r="L57" s="22"/>
      <c r="M57" s="22"/>
      <c r="N57" s="35" t="s">
        <v>184</v>
      </c>
      <c r="O57" s="41"/>
      <c r="P57" s="34" t="s">
        <v>188</v>
      </c>
      <c r="Q57" s="28">
        <v>1</v>
      </c>
      <c r="R57" s="28">
        <v>1</v>
      </c>
      <c r="S57" s="25" t="str">
        <f>'APH Kategorichef'!E57</f>
        <v/>
      </c>
      <c r="T57" s="35" t="s">
        <v>187</v>
      </c>
      <c r="U57" s="29"/>
      <c r="V57" s="470" t="str">
        <f>TRIM('APH Kategorichef'!D57)</f>
        <v/>
      </c>
      <c r="W57" s="26" t="str">
        <f>IF('APH Kategorichef'!AB57="",'APH Kategorichef'!AC57,'APH Kategorichef'!AB57)</f>
        <v/>
      </c>
      <c r="X57" s="22"/>
      <c r="Y57" s="22"/>
      <c r="Z57" s="35" t="s">
        <v>184</v>
      </c>
      <c r="AA57" s="7"/>
      <c r="AB57" s="30" t="s">
        <v>2064</v>
      </c>
      <c r="AC57" s="28">
        <v>1</v>
      </c>
      <c r="AD57" s="28">
        <v>1</v>
      </c>
      <c r="AE57" s="25" t="str">
        <f>'APH Kategorichef'!E57</f>
        <v/>
      </c>
      <c r="AF57" s="35" t="s">
        <v>187</v>
      </c>
      <c r="AG57" s="29"/>
      <c r="AH57" s="27" t="str">
        <f>TRIM('APH Kategorichef'!D57)</f>
        <v/>
      </c>
      <c r="AI57" s="26">
        <f>'APH Kategorichef'!AJ57</f>
        <v>0</v>
      </c>
      <c r="AJ57" s="22"/>
      <c r="AK57" s="22"/>
      <c r="AL57" s="35" t="s">
        <v>184</v>
      </c>
    </row>
    <row r="58" spans="1:38" ht="15" x14ac:dyDescent="0.25">
      <c r="A58" s="21">
        <v>54</v>
      </c>
      <c r="B58" s="21" t="str">
        <f>'APH Kategorichef'!H58</f>
        <v>Välj…</v>
      </c>
      <c r="C58" s="21" t="str">
        <f>'APH Kategorichef'!J58</f>
        <v>Välj…</v>
      </c>
      <c r="D58" s="30">
        <v>100</v>
      </c>
      <c r="E58" s="28">
        <v>4</v>
      </c>
      <c r="F58" s="28">
        <v>1</v>
      </c>
      <c r="G58" s="25" t="str">
        <f>'APH Kategorichef'!E58</f>
        <v/>
      </c>
      <c r="H58" s="35" t="s">
        <v>187</v>
      </c>
      <c r="I58" s="29"/>
      <c r="J58" s="27" t="str">
        <f>TRIM('APH Kategorichef'!D58)</f>
        <v/>
      </c>
      <c r="K58" s="26" t="e">
        <f>ROUND('APH Kategorichef'!AA58,2)</f>
        <v>#VALUE!</v>
      </c>
      <c r="L58" s="22"/>
      <c r="M58" s="22"/>
      <c r="N58" s="35" t="s">
        <v>184</v>
      </c>
      <c r="O58" s="41"/>
      <c r="P58" s="34" t="s">
        <v>188</v>
      </c>
      <c r="Q58" s="28">
        <v>1</v>
      </c>
      <c r="R58" s="28">
        <v>1</v>
      </c>
      <c r="S58" s="25" t="str">
        <f>'APH Kategorichef'!E58</f>
        <v/>
      </c>
      <c r="T58" s="35" t="s">
        <v>187</v>
      </c>
      <c r="U58" s="29"/>
      <c r="V58" s="470" t="str">
        <f>TRIM('APH Kategorichef'!D58)</f>
        <v/>
      </c>
      <c r="W58" s="26" t="str">
        <f>IF('APH Kategorichef'!AB58="",'APH Kategorichef'!AC58,'APH Kategorichef'!AB58)</f>
        <v/>
      </c>
      <c r="X58" s="22"/>
      <c r="Y58" s="22"/>
      <c r="Z58" s="35" t="s">
        <v>184</v>
      </c>
      <c r="AA58" s="7"/>
      <c r="AB58" s="30" t="s">
        <v>2064</v>
      </c>
      <c r="AC58" s="28">
        <v>1</v>
      </c>
      <c r="AD58" s="28">
        <v>1</v>
      </c>
      <c r="AE58" s="25" t="str">
        <f>'APH Kategorichef'!E58</f>
        <v/>
      </c>
      <c r="AF58" s="35" t="s">
        <v>187</v>
      </c>
      <c r="AG58" s="29"/>
      <c r="AH58" s="27" t="str">
        <f>TRIM('APH Kategorichef'!D58)</f>
        <v/>
      </c>
      <c r="AI58" s="26">
        <f>'APH Kategorichef'!AJ58</f>
        <v>0</v>
      </c>
      <c r="AJ58" s="22"/>
      <c r="AK58" s="22"/>
      <c r="AL58" s="35" t="s">
        <v>184</v>
      </c>
    </row>
    <row r="59" spans="1:38" ht="15" x14ac:dyDescent="0.25">
      <c r="A59" s="21">
        <v>55</v>
      </c>
      <c r="B59" s="21" t="str">
        <f>'APH Kategorichef'!H59</f>
        <v>Välj…</v>
      </c>
      <c r="C59" s="21" t="str">
        <f>'APH Kategorichef'!J59</f>
        <v>Välj…</v>
      </c>
      <c r="D59" s="30">
        <v>100</v>
      </c>
      <c r="E59" s="28">
        <v>4</v>
      </c>
      <c r="F59" s="28">
        <v>1</v>
      </c>
      <c r="G59" s="25" t="str">
        <f>'APH Kategorichef'!E59</f>
        <v/>
      </c>
      <c r="H59" s="35" t="s">
        <v>187</v>
      </c>
      <c r="I59" s="29"/>
      <c r="J59" s="27" t="str">
        <f>TRIM('APH Kategorichef'!D59)</f>
        <v/>
      </c>
      <c r="K59" s="26" t="e">
        <f>ROUND('APH Kategorichef'!AA59,2)</f>
        <v>#VALUE!</v>
      </c>
      <c r="L59" s="22"/>
      <c r="M59" s="22"/>
      <c r="N59" s="35" t="s">
        <v>184</v>
      </c>
      <c r="O59" s="41"/>
      <c r="P59" s="34" t="s">
        <v>188</v>
      </c>
      <c r="Q59" s="28">
        <v>1</v>
      </c>
      <c r="R59" s="28">
        <v>1</v>
      </c>
      <c r="S59" s="25" t="str">
        <f>'APH Kategorichef'!E59</f>
        <v/>
      </c>
      <c r="T59" s="35" t="s">
        <v>187</v>
      </c>
      <c r="U59" s="29"/>
      <c r="V59" s="470" t="str">
        <f>TRIM('APH Kategorichef'!D59)</f>
        <v/>
      </c>
      <c r="W59" s="26" t="str">
        <f>IF('APH Kategorichef'!AB59="",'APH Kategorichef'!AC59,'APH Kategorichef'!AB59)</f>
        <v/>
      </c>
      <c r="X59" s="22"/>
      <c r="Y59" s="22"/>
      <c r="Z59" s="35" t="s">
        <v>184</v>
      </c>
      <c r="AA59" s="7"/>
      <c r="AB59" s="30" t="s">
        <v>2064</v>
      </c>
      <c r="AC59" s="28">
        <v>1</v>
      </c>
      <c r="AD59" s="28">
        <v>1</v>
      </c>
      <c r="AE59" s="25" t="str">
        <f>'APH Kategorichef'!E59</f>
        <v/>
      </c>
      <c r="AF59" s="35" t="s">
        <v>187</v>
      </c>
      <c r="AG59" s="29"/>
      <c r="AH59" s="27" t="str">
        <f>TRIM('APH Kategorichef'!D59)</f>
        <v/>
      </c>
      <c r="AI59" s="26">
        <f>'APH Kategorichef'!AJ59</f>
        <v>0</v>
      </c>
      <c r="AJ59" s="22"/>
      <c r="AK59" s="22"/>
      <c r="AL59" s="35" t="s">
        <v>184</v>
      </c>
    </row>
    <row r="60" spans="1:38" ht="15" x14ac:dyDescent="0.25">
      <c r="A60" s="21">
        <v>56</v>
      </c>
      <c r="B60" s="21" t="str">
        <f>'APH Kategorichef'!H60</f>
        <v>Välj…</v>
      </c>
      <c r="C60" s="21" t="str">
        <f>'APH Kategorichef'!J60</f>
        <v>Välj…</v>
      </c>
      <c r="D60" s="30">
        <v>100</v>
      </c>
      <c r="E60" s="28">
        <v>4</v>
      </c>
      <c r="F60" s="28">
        <v>1</v>
      </c>
      <c r="G60" s="25" t="str">
        <f>'APH Kategorichef'!E60</f>
        <v/>
      </c>
      <c r="H60" s="35" t="s">
        <v>187</v>
      </c>
      <c r="I60" s="29"/>
      <c r="J60" s="27" t="str">
        <f>TRIM('APH Kategorichef'!D60)</f>
        <v/>
      </c>
      <c r="K60" s="26" t="e">
        <f>ROUND('APH Kategorichef'!AA60,2)</f>
        <v>#VALUE!</v>
      </c>
      <c r="L60" s="22"/>
      <c r="M60" s="22"/>
      <c r="N60" s="35" t="s">
        <v>184</v>
      </c>
      <c r="O60" s="41"/>
      <c r="P60" s="34" t="s">
        <v>188</v>
      </c>
      <c r="Q60" s="28">
        <v>1</v>
      </c>
      <c r="R60" s="28">
        <v>1</v>
      </c>
      <c r="S60" s="25" t="str">
        <f>'APH Kategorichef'!E60</f>
        <v/>
      </c>
      <c r="T60" s="35" t="s">
        <v>187</v>
      </c>
      <c r="U60" s="29"/>
      <c r="V60" s="470" t="str">
        <f>TRIM('APH Kategorichef'!D60)</f>
        <v/>
      </c>
      <c r="W60" s="26" t="str">
        <f>IF('APH Kategorichef'!AB60="",'APH Kategorichef'!AC60,'APH Kategorichef'!AB60)</f>
        <v/>
      </c>
      <c r="X60" s="22"/>
      <c r="Y60" s="22"/>
      <c r="Z60" s="35" t="s">
        <v>184</v>
      </c>
      <c r="AA60" s="7"/>
      <c r="AB60" s="30" t="s">
        <v>2064</v>
      </c>
      <c r="AC60" s="28">
        <v>1</v>
      </c>
      <c r="AD60" s="28">
        <v>1</v>
      </c>
      <c r="AE60" s="25" t="str">
        <f>'APH Kategorichef'!E60</f>
        <v/>
      </c>
      <c r="AF60" s="35" t="s">
        <v>187</v>
      </c>
      <c r="AG60" s="29"/>
      <c r="AH60" s="27" t="str">
        <f>TRIM('APH Kategorichef'!D60)</f>
        <v/>
      </c>
      <c r="AI60" s="26">
        <f>'APH Kategorichef'!AJ60</f>
        <v>0</v>
      </c>
      <c r="AJ60" s="22"/>
      <c r="AK60" s="22"/>
      <c r="AL60" s="35" t="s">
        <v>184</v>
      </c>
    </row>
    <row r="61" spans="1:38" ht="15" x14ac:dyDescent="0.25">
      <c r="A61" s="21">
        <v>57</v>
      </c>
      <c r="B61" s="21" t="str">
        <f>'APH Kategorichef'!H61</f>
        <v>Välj…</v>
      </c>
      <c r="C61" s="21" t="str">
        <f>'APH Kategorichef'!J61</f>
        <v>Välj…</v>
      </c>
      <c r="D61" s="30">
        <v>100</v>
      </c>
      <c r="E61" s="28">
        <v>4</v>
      </c>
      <c r="F61" s="28">
        <v>1</v>
      </c>
      <c r="G61" s="25" t="str">
        <f>'APH Kategorichef'!E61</f>
        <v/>
      </c>
      <c r="H61" s="35" t="s">
        <v>187</v>
      </c>
      <c r="I61" s="29"/>
      <c r="J61" s="27" t="str">
        <f>TRIM('APH Kategorichef'!D61)</f>
        <v/>
      </c>
      <c r="K61" s="26" t="e">
        <f>ROUND('APH Kategorichef'!AA61,2)</f>
        <v>#VALUE!</v>
      </c>
      <c r="L61" s="22"/>
      <c r="M61" s="22"/>
      <c r="N61" s="35" t="s">
        <v>184</v>
      </c>
      <c r="O61" s="41"/>
      <c r="P61" s="34" t="s">
        <v>188</v>
      </c>
      <c r="Q61" s="28">
        <v>1</v>
      </c>
      <c r="R61" s="28">
        <v>1</v>
      </c>
      <c r="S61" s="25" t="str">
        <f>'APH Kategorichef'!E61</f>
        <v/>
      </c>
      <c r="T61" s="35" t="s">
        <v>187</v>
      </c>
      <c r="U61" s="29"/>
      <c r="V61" s="470" t="str">
        <f>TRIM('APH Kategorichef'!D61)</f>
        <v/>
      </c>
      <c r="W61" s="26" t="str">
        <f>IF('APH Kategorichef'!AB61="",'APH Kategorichef'!AC61,'APH Kategorichef'!AB61)</f>
        <v/>
      </c>
      <c r="X61" s="22"/>
      <c r="Y61" s="22"/>
      <c r="Z61" s="35" t="s">
        <v>184</v>
      </c>
      <c r="AA61" s="7"/>
      <c r="AB61" s="30" t="s">
        <v>2064</v>
      </c>
      <c r="AC61" s="28">
        <v>1</v>
      </c>
      <c r="AD61" s="28">
        <v>1</v>
      </c>
      <c r="AE61" s="25" t="str">
        <f>'APH Kategorichef'!E61</f>
        <v/>
      </c>
      <c r="AF61" s="35" t="s">
        <v>187</v>
      </c>
      <c r="AG61" s="29"/>
      <c r="AH61" s="27" t="str">
        <f>TRIM('APH Kategorichef'!D61)</f>
        <v/>
      </c>
      <c r="AI61" s="26">
        <f>'APH Kategorichef'!AJ61</f>
        <v>0</v>
      </c>
      <c r="AJ61" s="22"/>
      <c r="AK61" s="22"/>
      <c r="AL61" s="35" t="s">
        <v>184</v>
      </c>
    </row>
    <row r="62" spans="1:38" ht="15" x14ac:dyDescent="0.25">
      <c r="A62" s="21">
        <v>58</v>
      </c>
      <c r="B62" s="21" t="str">
        <f>'APH Kategorichef'!H62</f>
        <v>Välj…</v>
      </c>
      <c r="C62" s="21" t="str">
        <f>'APH Kategorichef'!J62</f>
        <v>Välj…</v>
      </c>
      <c r="D62" s="30">
        <v>100</v>
      </c>
      <c r="E62" s="28">
        <v>4</v>
      </c>
      <c r="F62" s="28">
        <v>1</v>
      </c>
      <c r="G62" s="25" t="str">
        <f>'APH Kategorichef'!E62</f>
        <v/>
      </c>
      <c r="H62" s="35" t="s">
        <v>187</v>
      </c>
      <c r="I62" s="29"/>
      <c r="J62" s="27" t="str">
        <f>TRIM('APH Kategorichef'!D62)</f>
        <v/>
      </c>
      <c r="K62" s="26" t="e">
        <f>ROUND('APH Kategorichef'!AA62,2)</f>
        <v>#VALUE!</v>
      </c>
      <c r="L62" s="22"/>
      <c r="M62" s="22"/>
      <c r="N62" s="35" t="s">
        <v>184</v>
      </c>
      <c r="O62" s="41"/>
      <c r="P62" s="34" t="s">
        <v>188</v>
      </c>
      <c r="Q62" s="28">
        <v>1</v>
      </c>
      <c r="R62" s="28">
        <v>1</v>
      </c>
      <c r="S62" s="25" t="str">
        <f>'APH Kategorichef'!E62</f>
        <v/>
      </c>
      <c r="T62" s="35" t="s">
        <v>187</v>
      </c>
      <c r="U62" s="29"/>
      <c r="V62" s="470" t="str">
        <f>TRIM('APH Kategorichef'!D62)</f>
        <v/>
      </c>
      <c r="W62" s="26" t="str">
        <f>IF('APH Kategorichef'!AB62="",'APH Kategorichef'!AC62,'APH Kategorichef'!AB62)</f>
        <v/>
      </c>
      <c r="X62" s="22"/>
      <c r="Y62" s="22"/>
      <c r="Z62" s="35" t="s">
        <v>184</v>
      </c>
      <c r="AA62" s="7"/>
      <c r="AB62" s="30" t="s">
        <v>2064</v>
      </c>
      <c r="AC62" s="28">
        <v>1</v>
      </c>
      <c r="AD62" s="28">
        <v>1</v>
      </c>
      <c r="AE62" s="25" t="str">
        <f>'APH Kategorichef'!E62</f>
        <v/>
      </c>
      <c r="AF62" s="35" t="s">
        <v>187</v>
      </c>
      <c r="AG62" s="29"/>
      <c r="AH62" s="27" t="str">
        <f>TRIM('APH Kategorichef'!D62)</f>
        <v/>
      </c>
      <c r="AI62" s="26">
        <f>'APH Kategorichef'!AJ62</f>
        <v>0</v>
      </c>
      <c r="AJ62" s="22"/>
      <c r="AK62" s="22"/>
      <c r="AL62" s="35" t="s">
        <v>184</v>
      </c>
    </row>
    <row r="63" spans="1:38" ht="15" x14ac:dyDescent="0.25">
      <c r="A63" s="21">
        <v>59</v>
      </c>
      <c r="B63" s="21" t="str">
        <f>'APH Kategorichef'!H63</f>
        <v>Välj…</v>
      </c>
      <c r="C63" s="21" t="str">
        <f>'APH Kategorichef'!J63</f>
        <v>Välj…</v>
      </c>
      <c r="D63" s="30">
        <v>100</v>
      </c>
      <c r="E63" s="28">
        <v>4</v>
      </c>
      <c r="F63" s="28">
        <v>1</v>
      </c>
      <c r="G63" s="25" t="str">
        <f>'APH Kategorichef'!E63</f>
        <v/>
      </c>
      <c r="H63" s="35" t="s">
        <v>187</v>
      </c>
      <c r="I63" s="29"/>
      <c r="J63" s="27" t="str">
        <f>TRIM('APH Kategorichef'!D63)</f>
        <v/>
      </c>
      <c r="K63" s="26" t="e">
        <f>ROUND('APH Kategorichef'!AA63,2)</f>
        <v>#VALUE!</v>
      </c>
      <c r="L63" s="22"/>
      <c r="M63" s="22"/>
      <c r="N63" s="35" t="s">
        <v>184</v>
      </c>
      <c r="O63" s="41"/>
      <c r="P63" s="34" t="s">
        <v>188</v>
      </c>
      <c r="Q63" s="28">
        <v>1</v>
      </c>
      <c r="R63" s="28">
        <v>1</v>
      </c>
      <c r="S63" s="25" t="str">
        <f>'APH Kategorichef'!E63</f>
        <v/>
      </c>
      <c r="T63" s="35" t="s">
        <v>187</v>
      </c>
      <c r="U63" s="29"/>
      <c r="V63" s="470" t="str">
        <f>TRIM('APH Kategorichef'!D63)</f>
        <v/>
      </c>
      <c r="W63" s="26" t="str">
        <f>IF('APH Kategorichef'!AB63="",'APH Kategorichef'!AC63,'APH Kategorichef'!AB63)</f>
        <v/>
      </c>
      <c r="X63" s="22"/>
      <c r="Y63" s="22"/>
      <c r="Z63" s="35" t="s">
        <v>184</v>
      </c>
      <c r="AA63" s="7"/>
      <c r="AB63" s="30" t="s">
        <v>2064</v>
      </c>
      <c r="AC63" s="28">
        <v>1</v>
      </c>
      <c r="AD63" s="28">
        <v>1</v>
      </c>
      <c r="AE63" s="25" t="str">
        <f>'APH Kategorichef'!E63</f>
        <v/>
      </c>
      <c r="AF63" s="35" t="s">
        <v>187</v>
      </c>
      <c r="AG63" s="29"/>
      <c r="AH63" s="27" t="str">
        <f>TRIM('APH Kategorichef'!D63)</f>
        <v/>
      </c>
      <c r="AI63" s="26">
        <f>'APH Kategorichef'!AJ63</f>
        <v>0</v>
      </c>
      <c r="AJ63" s="22"/>
      <c r="AK63" s="22"/>
      <c r="AL63" s="35" t="s">
        <v>184</v>
      </c>
    </row>
    <row r="64" spans="1:38" ht="15" x14ac:dyDescent="0.25">
      <c r="A64" s="21">
        <v>60</v>
      </c>
      <c r="B64" s="21" t="str">
        <f>'APH Kategorichef'!H64</f>
        <v>Välj…</v>
      </c>
      <c r="C64" s="21" t="str">
        <f>'APH Kategorichef'!J64</f>
        <v>Välj…</v>
      </c>
      <c r="D64" s="30">
        <v>100</v>
      </c>
      <c r="E64" s="28">
        <v>4</v>
      </c>
      <c r="F64" s="28">
        <v>1</v>
      </c>
      <c r="G64" s="25" t="str">
        <f>'APH Kategorichef'!E64</f>
        <v/>
      </c>
      <c r="H64" s="35" t="s">
        <v>187</v>
      </c>
      <c r="I64" s="29"/>
      <c r="J64" s="27" t="str">
        <f>TRIM('APH Kategorichef'!D64)</f>
        <v/>
      </c>
      <c r="K64" s="26" t="e">
        <f>ROUND('APH Kategorichef'!AA64,2)</f>
        <v>#VALUE!</v>
      </c>
      <c r="L64" s="22"/>
      <c r="M64" s="22"/>
      <c r="N64" s="35" t="s">
        <v>184</v>
      </c>
      <c r="O64" s="41"/>
      <c r="P64" s="34" t="s">
        <v>188</v>
      </c>
      <c r="Q64" s="28">
        <v>1</v>
      </c>
      <c r="R64" s="28">
        <v>1</v>
      </c>
      <c r="S64" s="25" t="str">
        <f>'APH Kategorichef'!E64</f>
        <v/>
      </c>
      <c r="T64" s="35" t="s">
        <v>187</v>
      </c>
      <c r="U64" s="29"/>
      <c r="V64" s="470" t="str">
        <f>TRIM('APH Kategorichef'!D64)</f>
        <v/>
      </c>
      <c r="W64" s="26" t="str">
        <f>IF('APH Kategorichef'!AB64="",'APH Kategorichef'!AC64,'APH Kategorichef'!AB64)</f>
        <v/>
      </c>
      <c r="X64" s="22"/>
      <c r="Y64" s="22"/>
      <c r="Z64" s="35" t="s">
        <v>184</v>
      </c>
      <c r="AA64" s="7"/>
      <c r="AB64" s="30" t="s">
        <v>2064</v>
      </c>
      <c r="AC64" s="28">
        <v>1</v>
      </c>
      <c r="AD64" s="28">
        <v>1</v>
      </c>
      <c r="AE64" s="25" t="str">
        <f>'APH Kategorichef'!E64</f>
        <v/>
      </c>
      <c r="AF64" s="35" t="s">
        <v>187</v>
      </c>
      <c r="AG64" s="29"/>
      <c r="AH64" s="27" t="str">
        <f>TRIM('APH Kategorichef'!D64)</f>
        <v/>
      </c>
      <c r="AI64" s="26">
        <f>'APH Kategorichef'!AJ64</f>
        <v>0</v>
      </c>
      <c r="AJ64" s="22"/>
      <c r="AK64" s="22"/>
      <c r="AL64" s="35" t="s">
        <v>184</v>
      </c>
    </row>
    <row r="65" spans="1:38" ht="15" x14ac:dyDescent="0.25">
      <c r="A65" s="21">
        <v>61</v>
      </c>
      <c r="B65" s="21" t="str">
        <f>'APH Kategorichef'!H65</f>
        <v>Välj…</v>
      </c>
      <c r="C65" s="21" t="str">
        <f>'APH Kategorichef'!J65</f>
        <v>Välj…</v>
      </c>
      <c r="D65" s="30">
        <v>100</v>
      </c>
      <c r="E65" s="28">
        <v>4</v>
      </c>
      <c r="F65" s="28">
        <v>1</v>
      </c>
      <c r="G65" s="25" t="str">
        <f>'APH Kategorichef'!E65</f>
        <v/>
      </c>
      <c r="H65" s="35" t="s">
        <v>187</v>
      </c>
      <c r="I65" s="29"/>
      <c r="J65" s="27" t="str">
        <f>TRIM('APH Kategorichef'!D65)</f>
        <v/>
      </c>
      <c r="K65" s="26" t="e">
        <f>ROUND('APH Kategorichef'!AA65,2)</f>
        <v>#VALUE!</v>
      </c>
      <c r="L65" s="22"/>
      <c r="M65" s="22"/>
      <c r="N65" s="35" t="s">
        <v>184</v>
      </c>
      <c r="O65" s="41"/>
      <c r="P65" s="34" t="s">
        <v>188</v>
      </c>
      <c r="Q65" s="28">
        <v>1</v>
      </c>
      <c r="R65" s="28">
        <v>1</v>
      </c>
      <c r="S65" s="25" t="str">
        <f>'APH Kategorichef'!E65</f>
        <v/>
      </c>
      <c r="T65" s="35" t="s">
        <v>187</v>
      </c>
      <c r="U65" s="29"/>
      <c r="V65" s="470" t="str">
        <f>TRIM('APH Kategorichef'!D65)</f>
        <v/>
      </c>
      <c r="W65" s="26" t="str">
        <f>IF('APH Kategorichef'!AB65="",'APH Kategorichef'!AC65,'APH Kategorichef'!AB65)</f>
        <v/>
      </c>
      <c r="X65" s="22"/>
      <c r="Y65" s="22"/>
      <c r="Z65" s="35" t="s">
        <v>184</v>
      </c>
      <c r="AA65" s="7"/>
      <c r="AB65" s="30" t="s">
        <v>2064</v>
      </c>
      <c r="AC65" s="28">
        <v>1</v>
      </c>
      <c r="AD65" s="28">
        <v>1</v>
      </c>
      <c r="AE65" s="25" t="str">
        <f>'APH Kategorichef'!E65</f>
        <v/>
      </c>
      <c r="AF65" s="35" t="s">
        <v>187</v>
      </c>
      <c r="AG65" s="29"/>
      <c r="AH65" s="27" t="str">
        <f>TRIM('APH Kategorichef'!D65)</f>
        <v/>
      </c>
      <c r="AI65" s="26">
        <f>'APH Kategorichef'!AJ65</f>
        <v>0</v>
      </c>
      <c r="AJ65" s="22"/>
      <c r="AK65" s="22"/>
      <c r="AL65" s="35" t="s">
        <v>184</v>
      </c>
    </row>
    <row r="66" spans="1:38" ht="15" x14ac:dyDescent="0.25">
      <c r="A66" s="21">
        <v>62</v>
      </c>
      <c r="B66" s="21" t="str">
        <f>'APH Kategorichef'!H66</f>
        <v>Välj…</v>
      </c>
      <c r="C66" s="21" t="str">
        <f>'APH Kategorichef'!J66</f>
        <v>Välj…</v>
      </c>
      <c r="D66" s="30">
        <v>100</v>
      </c>
      <c r="E66" s="28">
        <v>4</v>
      </c>
      <c r="F66" s="28">
        <v>1</v>
      </c>
      <c r="G66" s="25" t="str">
        <f>'APH Kategorichef'!E66</f>
        <v/>
      </c>
      <c r="H66" s="35" t="s">
        <v>187</v>
      </c>
      <c r="I66" s="29"/>
      <c r="J66" s="27" t="str">
        <f>TRIM('APH Kategorichef'!D66)</f>
        <v/>
      </c>
      <c r="K66" s="26" t="e">
        <f>ROUND('APH Kategorichef'!AA66,2)</f>
        <v>#VALUE!</v>
      </c>
      <c r="L66" s="22"/>
      <c r="M66" s="22"/>
      <c r="N66" s="35" t="s">
        <v>184</v>
      </c>
      <c r="O66" s="41"/>
      <c r="P66" s="34" t="s">
        <v>188</v>
      </c>
      <c r="Q66" s="28">
        <v>1</v>
      </c>
      <c r="R66" s="28">
        <v>1</v>
      </c>
      <c r="S66" s="25" t="str">
        <f>'APH Kategorichef'!E66</f>
        <v/>
      </c>
      <c r="T66" s="35" t="s">
        <v>187</v>
      </c>
      <c r="U66" s="29"/>
      <c r="V66" s="470" t="str">
        <f>TRIM('APH Kategorichef'!D66)</f>
        <v/>
      </c>
      <c r="W66" s="26" t="str">
        <f>IF('APH Kategorichef'!AB66="",'APH Kategorichef'!AC66,'APH Kategorichef'!AB66)</f>
        <v/>
      </c>
      <c r="X66" s="22"/>
      <c r="Y66" s="22"/>
      <c r="Z66" s="35" t="s">
        <v>184</v>
      </c>
      <c r="AA66" s="7"/>
      <c r="AB66" s="30" t="s">
        <v>2064</v>
      </c>
      <c r="AC66" s="28">
        <v>1</v>
      </c>
      <c r="AD66" s="28">
        <v>1</v>
      </c>
      <c r="AE66" s="25" t="str">
        <f>'APH Kategorichef'!E66</f>
        <v/>
      </c>
      <c r="AF66" s="35" t="s">
        <v>187</v>
      </c>
      <c r="AG66" s="29"/>
      <c r="AH66" s="27" t="str">
        <f>TRIM('APH Kategorichef'!D66)</f>
        <v/>
      </c>
      <c r="AI66" s="26">
        <f>'APH Kategorichef'!AJ66</f>
        <v>0</v>
      </c>
      <c r="AJ66" s="22"/>
      <c r="AK66" s="22"/>
      <c r="AL66" s="35" t="s">
        <v>184</v>
      </c>
    </row>
    <row r="67" spans="1:38" ht="15" x14ac:dyDescent="0.25">
      <c r="A67" s="21">
        <v>63</v>
      </c>
      <c r="B67" s="21" t="str">
        <f>'APH Kategorichef'!H67</f>
        <v>Välj…</v>
      </c>
      <c r="C67" s="21" t="str">
        <f>'APH Kategorichef'!J67</f>
        <v>Välj…</v>
      </c>
      <c r="D67" s="30">
        <v>100</v>
      </c>
      <c r="E67" s="28">
        <v>4</v>
      </c>
      <c r="F67" s="28">
        <v>1</v>
      </c>
      <c r="G67" s="25" t="str">
        <f>'APH Kategorichef'!E67</f>
        <v/>
      </c>
      <c r="H67" s="35" t="s">
        <v>187</v>
      </c>
      <c r="I67" s="29"/>
      <c r="J67" s="27" t="str">
        <f>TRIM('APH Kategorichef'!D67)</f>
        <v/>
      </c>
      <c r="K67" s="26" t="e">
        <f>ROUND('APH Kategorichef'!AA67,2)</f>
        <v>#VALUE!</v>
      </c>
      <c r="L67" s="22"/>
      <c r="M67" s="22"/>
      <c r="N67" s="35" t="s">
        <v>184</v>
      </c>
      <c r="O67" s="41"/>
      <c r="P67" s="34" t="s">
        <v>188</v>
      </c>
      <c r="Q67" s="28">
        <v>1</v>
      </c>
      <c r="R67" s="28">
        <v>1</v>
      </c>
      <c r="S67" s="25" t="str">
        <f>'APH Kategorichef'!E67</f>
        <v/>
      </c>
      <c r="T67" s="35" t="s">
        <v>187</v>
      </c>
      <c r="U67" s="29"/>
      <c r="V67" s="470" t="str">
        <f>TRIM('APH Kategorichef'!D67)</f>
        <v/>
      </c>
      <c r="W67" s="26" t="str">
        <f>IF('APH Kategorichef'!AB67="",'APH Kategorichef'!AC67,'APH Kategorichef'!AB67)</f>
        <v/>
      </c>
      <c r="X67" s="22"/>
      <c r="Y67" s="22"/>
      <c r="Z67" s="35" t="s">
        <v>184</v>
      </c>
      <c r="AA67" s="7"/>
      <c r="AB67" s="30" t="s">
        <v>2064</v>
      </c>
      <c r="AC67" s="28">
        <v>1</v>
      </c>
      <c r="AD67" s="28">
        <v>1</v>
      </c>
      <c r="AE67" s="25" t="str">
        <f>'APH Kategorichef'!E67</f>
        <v/>
      </c>
      <c r="AF67" s="35" t="s">
        <v>187</v>
      </c>
      <c r="AG67" s="29"/>
      <c r="AH67" s="27" t="str">
        <f>TRIM('APH Kategorichef'!D67)</f>
        <v/>
      </c>
      <c r="AI67" s="26">
        <f>'APH Kategorichef'!AJ67</f>
        <v>0</v>
      </c>
      <c r="AJ67" s="22"/>
      <c r="AK67" s="22"/>
      <c r="AL67" s="35" t="s">
        <v>184</v>
      </c>
    </row>
    <row r="68" spans="1:38" ht="15" x14ac:dyDescent="0.25">
      <c r="A68" s="21">
        <v>64</v>
      </c>
      <c r="B68" s="21" t="str">
        <f>'APH Kategorichef'!H68</f>
        <v>Välj…</v>
      </c>
      <c r="C68" s="21" t="str">
        <f>'APH Kategorichef'!J68</f>
        <v>Välj…</v>
      </c>
      <c r="D68" s="30">
        <v>100</v>
      </c>
      <c r="E68" s="28">
        <v>4</v>
      </c>
      <c r="F68" s="28">
        <v>1</v>
      </c>
      <c r="G68" s="25" t="str">
        <f>'APH Kategorichef'!E68</f>
        <v/>
      </c>
      <c r="H68" s="35" t="s">
        <v>187</v>
      </c>
      <c r="I68" s="29"/>
      <c r="J68" s="27" t="str">
        <f>TRIM('APH Kategorichef'!D68)</f>
        <v/>
      </c>
      <c r="K68" s="26" t="e">
        <f>ROUND('APH Kategorichef'!AA68,2)</f>
        <v>#VALUE!</v>
      </c>
      <c r="L68" s="22"/>
      <c r="M68" s="22"/>
      <c r="N68" s="35" t="s">
        <v>184</v>
      </c>
      <c r="O68" s="41"/>
      <c r="P68" s="34" t="s">
        <v>188</v>
      </c>
      <c r="Q68" s="28">
        <v>1</v>
      </c>
      <c r="R68" s="28">
        <v>1</v>
      </c>
      <c r="S68" s="25" t="str">
        <f>'APH Kategorichef'!E68</f>
        <v/>
      </c>
      <c r="T68" s="35" t="s">
        <v>187</v>
      </c>
      <c r="U68" s="29"/>
      <c r="V68" s="470" t="str">
        <f>TRIM('APH Kategorichef'!D68)</f>
        <v/>
      </c>
      <c r="W68" s="26" t="str">
        <f>IF('APH Kategorichef'!AB68="",'APH Kategorichef'!AC68,'APH Kategorichef'!AB68)</f>
        <v/>
      </c>
      <c r="X68" s="22"/>
      <c r="Y68" s="22"/>
      <c r="Z68" s="35" t="s">
        <v>184</v>
      </c>
      <c r="AA68" s="7"/>
      <c r="AB68" s="30" t="s">
        <v>2064</v>
      </c>
      <c r="AC68" s="28">
        <v>1</v>
      </c>
      <c r="AD68" s="28">
        <v>1</v>
      </c>
      <c r="AE68" s="25" t="str">
        <f>'APH Kategorichef'!E68</f>
        <v/>
      </c>
      <c r="AF68" s="35" t="s">
        <v>187</v>
      </c>
      <c r="AG68" s="29"/>
      <c r="AH68" s="27" t="str">
        <f>TRIM('APH Kategorichef'!D68)</f>
        <v/>
      </c>
      <c r="AI68" s="26">
        <f>'APH Kategorichef'!AJ68</f>
        <v>0</v>
      </c>
      <c r="AJ68" s="22"/>
      <c r="AK68" s="22"/>
      <c r="AL68" s="35" t="s">
        <v>184</v>
      </c>
    </row>
    <row r="69" spans="1:38" ht="15" x14ac:dyDescent="0.25">
      <c r="A69" s="21">
        <v>65</v>
      </c>
      <c r="B69" s="21" t="str">
        <f>'APH Kategorichef'!H69</f>
        <v>Välj…</v>
      </c>
      <c r="C69" s="21" t="str">
        <f>'APH Kategorichef'!J69</f>
        <v>Välj…</v>
      </c>
      <c r="D69" s="30">
        <v>100</v>
      </c>
      <c r="E69" s="28">
        <v>4</v>
      </c>
      <c r="F69" s="28">
        <v>1</v>
      </c>
      <c r="G69" s="25" t="str">
        <f>'APH Kategorichef'!E69</f>
        <v/>
      </c>
      <c r="H69" s="35" t="s">
        <v>187</v>
      </c>
      <c r="I69" s="29"/>
      <c r="J69" s="27" t="str">
        <f>TRIM('APH Kategorichef'!D69)</f>
        <v/>
      </c>
      <c r="K69" s="26" t="e">
        <f>ROUND('APH Kategorichef'!AA69,2)</f>
        <v>#VALUE!</v>
      </c>
      <c r="L69" s="22"/>
      <c r="M69" s="22"/>
      <c r="N69" s="35" t="s">
        <v>184</v>
      </c>
      <c r="O69" s="41"/>
      <c r="P69" s="34" t="s">
        <v>188</v>
      </c>
      <c r="Q69" s="28">
        <v>1</v>
      </c>
      <c r="R69" s="28">
        <v>1</v>
      </c>
      <c r="S69" s="25" t="str">
        <f>'APH Kategorichef'!E69</f>
        <v/>
      </c>
      <c r="T69" s="35" t="s">
        <v>187</v>
      </c>
      <c r="U69" s="29"/>
      <c r="V69" s="470" t="str">
        <f>TRIM('APH Kategorichef'!D69)</f>
        <v/>
      </c>
      <c r="W69" s="26" t="str">
        <f>IF('APH Kategorichef'!AB69="",'APH Kategorichef'!AC69,'APH Kategorichef'!AB69)</f>
        <v/>
      </c>
      <c r="X69" s="22"/>
      <c r="Y69" s="22"/>
      <c r="Z69" s="35" t="s">
        <v>184</v>
      </c>
      <c r="AA69" s="7"/>
      <c r="AB69" s="30" t="s">
        <v>2064</v>
      </c>
      <c r="AC69" s="28">
        <v>1</v>
      </c>
      <c r="AD69" s="28">
        <v>1</v>
      </c>
      <c r="AE69" s="25" t="str">
        <f>'APH Kategorichef'!E69</f>
        <v/>
      </c>
      <c r="AF69" s="35" t="s">
        <v>187</v>
      </c>
      <c r="AG69" s="29"/>
      <c r="AH69" s="27" t="str">
        <f>TRIM('APH Kategorichef'!D69)</f>
        <v/>
      </c>
      <c r="AI69" s="26">
        <f>'APH Kategorichef'!AJ69</f>
        <v>0</v>
      </c>
      <c r="AJ69" s="22"/>
      <c r="AK69" s="22"/>
      <c r="AL69" s="35" t="s">
        <v>184</v>
      </c>
    </row>
    <row r="70" spans="1:38" ht="15" x14ac:dyDescent="0.25">
      <c r="A70" s="21">
        <v>66</v>
      </c>
      <c r="B70" s="21" t="str">
        <f>'APH Kategorichef'!H70</f>
        <v>Välj…</v>
      </c>
      <c r="C70" s="21" t="str">
        <f>'APH Kategorichef'!J70</f>
        <v>Välj…</v>
      </c>
      <c r="D70" s="30">
        <v>100</v>
      </c>
      <c r="E70" s="28">
        <v>4</v>
      </c>
      <c r="F70" s="28">
        <v>1</v>
      </c>
      <c r="G70" s="25" t="str">
        <f>'APH Kategorichef'!E70</f>
        <v/>
      </c>
      <c r="H70" s="35" t="s">
        <v>187</v>
      </c>
      <c r="I70" s="29"/>
      <c r="J70" s="27" t="str">
        <f>TRIM('APH Kategorichef'!D70)</f>
        <v/>
      </c>
      <c r="K70" s="26" t="e">
        <f>ROUND('APH Kategorichef'!AA70,2)</f>
        <v>#VALUE!</v>
      </c>
      <c r="L70" s="22"/>
      <c r="M70" s="22"/>
      <c r="N70" s="35" t="s">
        <v>184</v>
      </c>
      <c r="O70" s="41"/>
      <c r="P70" s="34" t="s">
        <v>188</v>
      </c>
      <c r="Q70" s="28">
        <v>1</v>
      </c>
      <c r="R70" s="28">
        <v>1</v>
      </c>
      <c r="S70" s="25" t="str">
        <f>'APH Kategorichef'!E70</f>
        <v/>
      </c>
      <c r="T70" s="35" t="s">
        <v>187</v>
      </c>
      <c r="U70" s="29"/>
      <c r="V70" s="470" t="str">
        <f>TRIM('APH Kategorichef'!D70)</f>
        <v/>
      </c>
      <c r="W70" s="26" t="str">
        <f>IF('APH Kategorichef'!AB70="",'APH Kategorichef'!AC70,'APH Kategorichef'!AB70)</f>
        <v/>
      </c>
      <c r="X70" s="22"/>
      <c r="Y70" s="22"/>
      <c r="Z70" s="35" t="s">
        <v>184</v>
      </c>
      <c r="AA70" s="7"/>
      <c r="AB70" s="30" t="s">
        <v>2064</v>
      </c>
      <c r="AC70" s="28">
        <v>1</v>
      </c>
      <c r="AD70" s="28">
        <v>1</v>
      </c>
      <c r="AE70" s="25" t="str">
        <f>'APH Kategorichef'!E70</f>
        <v/>
      </c>
      <c r="AF70" s="35" t="s">
        <v>187</v>
      </c>
      <c r="AG70" s="29"/>
      <c r="AH70" s="27" t="str">
        <f>TRIM('APH Kategorichef'!D70)</f>
        <v/>
      </c>
      <c r="AI70" s="26">
        <f>'APH Kategorichef'!AJ70</f>
        <v>0</v>
      </c>
      <c r="AJ70" s="22"/>
      <c r="AK70" s="22"/>
      <c r="AL70" s="35" t="s">
        <v>184</v>
      </c>
    </row>
    <row r="71" spans="1:38" ht="15" x14ac:dyDescent="0.25">
      <c r="A71" s="21">
        <v>67</v>
      </c>
      <c r="B71" s="21" t="str">
        <f>'APH Kategorichef'!H71</f>
        <v>Välj…</v>
      </c>
      <c r="C71" s="21" t="str">
        <f>'APH Kategorichef'!J71</f>
        <v>Välj…</v>
      </c>
      <c r="D71" s="30">
        <v>100</v>
      </c>
      <c r="E71" s="28">
        <v>4</v>
      </c>
      <c r="F71" s="28">
        <v>1</v>
      </c>
      <c r="G71" s="25" t="str">
        <f>'APH Kategorichef'!E71</f>
        <v/>
      </c>
      <c r="H71" s="35" t="s">
        <v>187</v>
      </c>
      <c r="I71" s="29"/>
      <c r="J71" s="27" t="str">
        <f>TRIM('APH Kategorichef'!D71)</f>
        <v/>
      </c>
      <c r="K71" s="26" t="e">
        <f>ROUND('APH Kategorichef'!AA71,2)</f>
        <v>#VALUE!</v>
      </c>
      <c r="L71" s="22"/>
      <c r="M71" s="22"/>
      <c r="N71" s="35" t="s">
        <v>184</v>
      </c>
      <c r="O71" s="41"/>
      <c r="P71" s="34" t="s">
        <v>188</v>
      </c>
      <c r="Q71" s="28">
        <v>1</v>
      </c>
      <c r="R71" s="28">
        <v>1</v>
      </c>
      <c r="S71" s="25" t="str">
        <f>'APH Kategorichef'!E71</f>
        <v/>
      </c>
      <c r="T71" s="35" t="s">
        <v>187</v>
      </c>
      <c r="U71" s="29"/>
      <c r="V71" s="470" t="str">
        <f>TRIM('APH Kategorichef'!D71)</f>
        <v/>
      </c>
      <c r="W71" s="26" t="str">
        <f>IF('APH Kategorichef'!AB71="",'APH Kategorichef'!AC71,'APH Kategorichef'!AB71)</f>
        <v/>
      </c>
      <c r="X71" s="22"/>
      <c r="Y71" s="22"/>
      <c r="Z71" s="35" t="s">
        <v>184</v>
      </c>
      <c r="AA71" s="7"/>
      <c r="AB71" s="30" t="s">
        <v>2064</v>
      </c>
      <c r="AC71" s="28">
        <v>1</v>
      </c>
      <c r="AD71" s="28">
        <v>1</v>
      </c>
      <c r="AE71" s="25" t="str">
        <f>'APH Kategorichef'!E71</f>
        <v/>
      </c>
      <c r="AF71" s="35" t="s">
        <v>187</v>
      </c>
      <c r="AG71" s="29"/>
      <c r="AH71" s="27" t="str">
        <f>TRIM('APH Kategorichef'!D71)</f>
        <v/>
      </c>
      <c r="AI71" s="26">
        <f>'APH Kategorichef'!AJ71</f>
        <v>0</v>
      </c>
      <c r="AJ71" s="22"/>
      <c r="AK71" s="22"/>
      <c r="AL71" s="35" t="s">
        <v>184</v>
      </c>
    </row>
    <row r="72" spans="1:38" ht="15" x14ac:dyDescent="0.25">
      <c r="A72" s="21">
        <v>68</v>
      </c>
      <c r="B72" s="21" t="str">
        <f>'APH Kategorichef'!H72</f>
        <v>Välj…</v>
      </c>
      <c r="C72" s="21" t="str">
        <f>'APH Kategorichef'!J72</f>
        <v>Välj…</v>
      </c>
      <c r="D72" s="30">
        <v>100</v>
      </c>
      <c r="E72" s="28">
        <v>4</v>
      </c>
      <c r="F72" s="28">
        <v>1</v>
      </c>
      <c r="G72" s="25" t="str">
        <f>'APH Kategorichef'!E72</f>
        <v/>
      </c>
      <c r="H72" s="35" t="s">
        <v>187</v>
      </c>
      <c r="I72" s="29"/>
      <c r="J72" s="27" t="str">
        <f>TRIM('APH Kategorichef'!D72)</f>
        <v/>
      </c>
      <c r="K72" s="26" t="e">
        <f>ROUND('APH Kategorichef'!AA72,2)</f>
        <v>#VALUE!</v>
      </c>
      <c r="L72" s="22"/>
      <c r="M72" s="22"/>
      <c r="N72" s="35" t="s">
        <v>184</v>
      </c>
      <c r="O72" s="41"/>
      <c r="P72" s="34" t="s">
        <v>188</v>
      </c>
      <c r="Q72" s="28">
        <v>1</v>
      </c>
      <c r="R72" s="28">
        <v>1</v>
      </c>
      <c r="S72" s="25" t="str">
        <f>'APH Kategorichef'!E72</f>
        <v/>
      </c>
      <c r="T72" s="35" t="s">
        <v>187</v>
      </c>
      <c r="U72" s="29"/>
      <c r="V72" s="470" t="str">
        <f>TRIM('APH Kategorichef'!D72)</f>
        <v/>
      </c>
      <c r="W72" s="26" t="str">
        <f>IF('APH Kategorichef'!AB72="",'APH Kategorichef'!AC72,'APH Kategorichef'!AB72)</f>
        <v/>
      </c>
      <c r="X72" s="22"/>
      <c r="Y72" s="22"/>
      <c r="Z72" s="35" t="s">
        <v>184</v>
      </c>
      <c r="AA72" s="7"/>
      <c r="AB72" s="30" t="s">
        <v>2064</v>
      </c>
      <c r="AC72" s="28">
        <v>1</v>
      </c>
      <c r="AD72" s="28">
        <v>1</v>
      </c>
      <c r="AE72" s="25" t="str">
        <f>'APH Kategorichef'!E72</f>
        <v/>
      </c>
      <c r="AF72" s="35" t="s">
        <v>187</v>
      </c>
      <c r="AG72" s="29"/>
      <c r="AH72" s="27" t="str">
        <f>TRIM('APH Kategorichef'!D72)</f>
        <v/>
      </c>
      <c r="AI72" s="26">
        <f>'APH Kategorichef'!AJ72</f>
        <v>0</v>
      </c>
      <c r="AJ72" s="22"/>
      <c r="AK72" s="22"/>
      <c r="AL72" s="35" t="s">
        <v>184</v>
      </c>
    </row>
    <row r="73" spans="1:38" ht="15" x14ac:dyDescent="0.25">
      <c r="A73" s="21">
        <v>69</v>
      </c>
      <c r="B73" s="21" t="str">
        <f>'APH Kategorichef'!H73</f>
        <v>Välj…</v>
      </c>
      <c r="C73" s="21" t="str">
        <f>'APH Kategorichef'!J73</f>
        <v>Välj…</v>
      </c>
      <c r="D73" s="30">
        <v>100</v>
      </c>
      <c r="E73" s="28">
        <v>4</v>
      </c>
      <c r="F73" s="28">
        <v>1</v>
      </c>
      <c r="G73" s="25" t="str">
        <f>'APH Kategorichef'!E73</f>
        <v/>
      </c>
      <c r="H73" s="35" t="s">
        <v>187</v>
      </c>
      <c r="I73" s="29"/>
      <c r="J73" s="27" t="str">
        <f>TRIM('APH Kategorichef'!D73)</f>
        <v/>
      </c>
      <c r="K73" s="26" t="e">
        <f>ROUND('APH Kategorichef'!AA73,2)</f>
        <v>#VALUE!</v>
      </c>
      <c r="L73" s="22"/>
      <c r="M73" s="22"/>
      <c r="N73" s="35" t="s">
        <v>184</v>
      </c>
      <c r="O73" s="41"/>
      <c r="P73" s="34" t="s">
        <v>188</v>
      </c>
      <c r="Q73" s="28">
        <v>1</v>
      </c>
      <c r="R73" s="28">
        <v>1</v>
      </c>
      <c r="S73" s="25" t="str">
        <f>'APH Kategorichef'!E73</f>
        <v/>
      </c>
      <c r="T73" s="35" t="s">
        <v>187</v>
      </c>
      <c r="U73" s="29"/>
      <c r="V73" s="470" t="str">
        <f>TRIM('APH Kategorichef'!D73)</f>
        <v/>
      </c>
      <c r="W73" s="26" t="str">
        <f>IF('APH Kategorichef'!AB73="",'APH Kategorichef'!AC73,'APH Kategorichef'!AB73)</f>
        <v/>
      </c>
      <c r="X73" s="22"/>
      <c r="Y73" s="22"/>
      <c r="Z73" s="35" t="s">
        <v>184</v>
      </c>
      <c r="AA73" s="7"/>
      <c r="AB73" s="30" t="s">
        <v>2064</v>
      </c>
      <c r="AC73" s="28">
        <v>1</v>
      </c>
      <c r="AD73" s="28">
        <v>1</v>
      </c>
      <c r="AE73" s="25" t="str">
        <f>'APH Kategorichef'!E73</f>
        <v/>
      </c>
      <c r="AF73" s="35" t="s">
        <v>187</v>
      </c>
      <c r="AG73" s="29"/>
      <c r="AH73" s="27" t="str">
        <f>TRIM('APH Kategorichef'!D73)</f>
        <v/>
      </c>
      <c r="AI73" s="26">
        <f>'APH Kategorichef'!AJ73</f>
        <v>0</v>
      </c>
      <c r="AJ73" s="22"/>
      <c r="AK73" s="22"/>
      <c r="AL73" s="35" t="s">
        <v>184</v>
      </c>
    </row>
    <row r="74" spans="1:38" ht="15" x14ac:dyDescent="0.25">
      <c r="A74" s="21">
        <v>70</v>
      </c>
      <c r="B74" s="21" t="str">
        <f>'APH Kategorichef'!H74</f>
        <v>Välj…</v>
      </c>
      <c r="C74" s="21" t="str">
        <f>'APH Kategorichef'!J74</f>
        <v>Välj…</v>
      </c>
      <c r="D74" s="30">
        <v>100</v>
      </c>
      <c r="E74" s="28">
        <v>4</v>
      </c>
      <c r="F74" s="28">
        <v>1</v>
      </c>
      <c r="G74" s="25" t="str">
        <f>'APH Kategorichef'!E74</f>
        <v/>
      </c>
      <c r="H74" s="35" t="s">
        <v>187</v>
      </c>
      <c r="I74" s="29"/>
      <c r="J74" s="27" t="str">
        <f>TRIM('APH Kategorichef'!D74)</f>
        <v/>
      </c>
      <c r="K74" s="26" t="e">
        <f>ROUND('APH Kategorichef'!AA74,2)</f>
        <v>#VALUE!</v>
      </c>
      <c r="L74" s="22"/>
      <c r="M74" s="22"/>
      <c r="N74" s="35" t="s">
        <v>184</v>
      </c>
      <c r="O74" s="41"/>
      <c r="P74" s="34" t="s">
        <v>188</v>
      </c>
      <c r="Q74" s="28">
        <v>1</v>
      </c>
      <c r="R74" s="28">
        <v>1</v>
      </c>
      <c r="S74" s="25" t="str">
        <f>'APH Kategorichef'!E74</f>
        <v/>
      </c>
      <c r="T74" s="35" t="s">
        <v>187</v>
      </c>
      <c r="U74" s="29"/>
      <c r="V74" s="470" t="str">
        <f>TRIM('APH Kategorichef'!D74)</f>
        <v/>
      </c>
      <c r="W74" s="26" t="str">
        <f>IF('APH Kategorichef'!AB74="",'APH Kategorichef'!AC74,'APH Kategorichef'!AB74)</f>
        <v/>
      </c>
      <c r="X74" s="22"/>
      <c r="Y74" s="22"/>
      <c r="Z74" s="35" t="s">
        <v>184</v>
      </c>
      <c r="AA74" s="7"/>
      <c r="AB74" s="30" t="s">
        <v>2064</v>
      </c>
      <c r="AC74" s="28">
        <v>1</v>
      </c>
      <c r="AD74" s="28">
        <v>1</v>
      </c>
      <c r="AE74" s="25" t="str">
        <f>'APH Kategorichef'!E74</f>
        <v/>
      </c>
      <c r="AF74" s="35" t="s">
        <v>187</v>
      </c>
      <c r="AG74" s="29"/>
      <c r="AH74" s="27" t="str">
        <f>TRIM('APH Kategorichef'!D74)</f>
        <v/>
      </c>
      <c r="AI74" s="26">
        <f>'APH Kategorichef'!AJ74</f>
        <v>0</v>
      </c>
      <c r="AJ74" s="22"/>
      <c r="AK74" s="22"/>
      <c r="AL74" s="35" t="s">
        <v>184</v>
      </c>
    </row>
    <row r="75" spans="1:38" ht="15" x14ac:dyDescent="0.25">
      <c r="A75" s="21">
        <v>71</v>
      </c>
      <c r="B75" s="21" t="str">
        <f>'APH Kategorichef'!H75</f>
        <v>Välj…</v>
      </c>
      <c r="C75" s="21" t="str">
        <f>'APH Kategorichef'!J75</f>
        <v>Välj…</v>
      </c>
      <c r="D75" s="30">
        <v>100</v>
      </c>
      <c r="E75" s="28">
        <v>4</v>
      </c>
      <c r="F75" s="28">
        <v>1</v>
      </c>
      <c r="G75" s="25" t="str">
        <f>'APH Kategorichef'!E75</f>
        <v/>
      </c>
      <c r="H75" s="35" t="s">
        <v>187</v>
      </c>
      <c r="I75" s="29"/>
      <c r="J75" s="27" t="str">
        <f>TRIM('APH Kategorichef'!D75)</f>
        <v/>
      </c>
      <c r="K75" s="26" t="e">
        <f>ROUND('APH Kategorichef'!AA75,2)</f>
        <v>#VALUE!</v>
      </c>
      <c r="L75" s="22"/>
      <c r="M75" s="22"/>
      <c r="N75" s="35" t="s">
        <v>184</v>
      </c>
      <c r="O75" s="41"/>
      <c r="P75" s="34" t="s">
        <v>188</v>
      </c>
      <c r="Q75" s="28">
        <v>1</v>
      </c>
      <c r="R75" s="28">
        <v>1</v>
      </c>
      <c r="S75" s="25" t="str">
        <f>'APH Kategorichef'!E75</f>
        <v/>
      </c>
      <c r="T75" s="35" t="s">
        <v>187</v>
      </c>
      <c r="U75" s="29"/>
      <c r="V75" s="470" t="str">
        <f>TRIM('APH Kategorichef'!D75)</f>
        <v/>
      </c>
      <c r="W75" s="26" t="str">
        <f>IF('APH Kategorichef'!AB75="",'APH Kategorichef'!AC75,'APH Kategorichef'!AB75)</f>
        <v/>
      </c>
      <c r="X75" s="22"/>
      <c r="Y75" s="22"/>
      <c r="Z75" s="35" t="s">
        <v>184</v>
      </c>
      <c r="AA75" s="7"/>
      <c r="AB75" s="30" t="s">
        <v>2064</v>
      </c>
      <c r="AC75" s="28">
        <v>1</v>
      </c>
      <c r="AD75" s="28">
        <v>1</v>
      </c>
      <c r="AE75" s="25" t="str">
        <f>'APH Kategorichef'!E75</f>
        <v/>
      </c>
      <c r="AF75" s="35" t="s">
        <v>187</v>
      </c>
      <c r="AG75" s="29"/>
      <c r="AH75" s="27" t="str">
        <f>TRIM('APH Kategorichef'!D75)</f>
        <v/>
      </c>
      <c r="AI75" s="26">
        <f>'APH Kategorichef'!AJ75</f>
        <v>0</v>
      </c>
      <c r="AJ75" s="22"/>
      <c r="AK75" s="22"/>
      <c r="AL75" s="35" t="s">
        <v>184</v>
      </c>
    </row>
    <row r="76" spans="1:38" ht="15" x14ac:dyDescent="0.25">
      <c r="A76" s="21">
        <v>72</v>
      </c>
      <c r="B76" s="21" t="str">
        <f>'APH Kategorichef'!H76</f>
        <v>Välj…</v>
      </c>
      <c r="C76" s="21" t="str">
        <f>'APH Kategorichef'!J76</f>
        <v>Välj…</v>
      </c>
      <c r="D76" s="30">
        <v>100</v>
      </c>
      <c r="E76" s="28">
        <v>4</v>
      </c>
      <c r="F76" s="28">
        <v>1</v>
      </c>
      <c r="G76" s="25" t="str">
        <f>'APH Kategorichef'!E76</f>
        <v/>
      </c>
      <c r="H76" s="35" t="s">
        <v>187</v>
      </c>
      <c r="I76" s="29"/>
      <c r="J76" s="27" t="str">
        <f>TRIM('APH Kategorichef'!D76)</f>
        <v/>
      </c>
      <c r="K76" s="26" t="e">
        <f>ROUND('APH Kategorichef'!AA76,2)</f>
        <v>#VALUE!</v>
      </c>
      <c r="L76" s="22"/>
      <c r="M76" s="22"/>
      <c r="N76" s="35" t="s">
        <v>184</v>
      </c>
      <c r="O76" s="41"/>
      <c r="P76" s="34" t="s">
        <v>188</v>
      </c>
      <c r="Q76" s="28">
        <v>1</v>
      </c>
      <c r="R76" s="28">
        <v>1</v>
      </c>
      <c r="S76" s="25" t="str">
        <f>'APH Kategorichef'!E76</f>
        <v/>
      </c>
      <c r="T76" s="35" t="s">
        <v>187</v>
      </c>
      <c r="U76" s="29"/>
      <c r="V76" s="470" t="str">
        <f>TRIM('APH Kategorichef'!D76)</f>
        <v/>
      </c>
      <c r="W76" s="26" t="str">
        <f>IF('APH Kategorichef'!AB76="",'APH Kategorichef'!AC76,'APH Kategorichef'!AB76)</f>
        <v/>
      </c>
      <c r="X76" s="22"/>
      <c r="Y76" s="22"/>
      <c r="Z76" s="35" t="s">
        <v>184</v>
      </c>
      <c r="AA76" s="7"/>
      <c r="AB76" s="30" t="s">
        <v>2064</v>
      </c>
      <c r="AC76" s="28">
        <v>1</v>
      </c>
      <c r="AD76" s="28">
        <v>1</v>
      </c>
      <c r="AE76" s="25" t="str">
        <f>'APH Kategorichef'!E76</f>
        <v/>
      </c>
      <c r="AF76" s="35" t="s">
        <v>187</v>
      </c>
      <c r="AG76" s="29"/>
      <c r="AH76" s="27" t="str">
        <f>TRIM('APH Kategorichef'!D76)</f>
        <v/>
      </c>
      <c r="AI76" s="26">
        <f>'APH Kategorichef'!AJ76</f>
        <v>0</v>
      </c>
      <c r="AJ76" s="22"/>
      <c r="AK76" s="22"/>
      <c r="AL76" s="35" t="s">
        <v>184</v>
      </c>
    </row>
    <row r="77" spans="1:38" ht="15" x14ac:dyDescent="0.25">
      <c r="A77" s="21">
        <v>73</v>
      </c>
      <c r="B77" s="21" t="str">
        <f>'APH Kategorichef'!H77</f>
        <v>Välj…</v>
      </c>
      <c r="C77" s="21" t="str">
        <f>'APH Kategorichef'!J77</f>
        <v>Välj…</v>
      </c>
      <c r="D77" s="30">
        <v>100</v>
      </c>
      <c r="E77" s="28">
        <v>4</v>
      </c>
      <c r="F77" s="28">
        <v>1</v>
      </c>
      <c r="G77" s="25" t="str">
        <f>'APH Kategorichef'!E77</f>
        <v/>
      </c>
      <c r="H77" s="35" t="s">
        <v>187</v>
      </c>
      <c r="I77" s="29"/>
      <c r="J77" s="27" t="str">
        <f>TRIM('APH Kategorichef'!D77)</f>
        <v/>
      </c>
      <c r="K77" s="26" t="e">
        <f>ROUND('APH Kategorichef'!AA77,2)</f>
        <v>#VALUE!</v>
      </c>
      <c r="L77" s="22"/>
      <c r="M77" s="22"/>
      <c r="N77" s="35" t="s">
        <v>184</v>
      </c>
      <c r="O77" s="41"/>
      <c r="P77" s="34" t="s">
        <v>188</v>
      </c>
      <c r="Q77" s="28">
        <v>1</v>
      </c>
      <c r="R77" s="28">
        <v>1</v>
      </c>
      <c r="S77" s="25" t="str">
        <f>'APH Kategorichef'!E77</f>
        <v/>
      </c>
      <c r="T77" s="35" t="s">
        <v>187</v>
      </c>
      <c r="U77" s="29"/>
      <c r="V77" s="470" t="str">
        <f>TRIM('APH Kategorichef'!D77)</f>
        <v/>
      </c>
      <c r="W77" s="26" t="str">
        <f>IF('APH Kategorichef'!AB77="",'APH Kategorichef'!AC77,'APH Kategorichef'!AB77)</f>
        <v/>
      </c>
      <c r="X77" s="22"/>
      <c r="Y77" s="22"/>
      <c r="Z77" s="35" t="s">
        <v>184</v>
      </c>
      <c r="AA77" s="7"/>
      <c r="AB77" s="30" t="s">
        <v>2064</v>
      </c>
      <c r="AC77" s="28">
        <v>1</v>
      </c>
      <c r="AD77" s="28">
        <v>1</v>
      </c>
      <c r="AE77" s="25" t="str">
        <f>'APH Kategorichef'!E77</f>
        <v/>
      </c>
      <c r="AF77" s="35" t="s">
        <v>187</v>
      </c>
      <c r="AG77" s="29"/>
      <c r="AH77" s="27" t="str">
        <f>TRIM('APH Kategorichef'!D77)</f>
        <v/>
      </c>
      <c r="AI77" s="26">
        <f>'APH Kategorichef'!AJ77</f>
        <v>0</v>
      </c>
      <c r="AJ77" s="22"/>
      <c r="AK77" s="22"/>
      <c r="AL77" s="35" t="s">
        <v>184</v>
      </c>
    </row>
    <row r="78" spans="1:38" ht="15" x14ac:dyDescent="0.25">
      <c r="A78" s="21">
        <v>74</v>
      </c>
      <c r="B78" s="21" t="str">
        <f>'APH Kategorichef'!H78</f>
        <v>Välj…</v>
      </c>
      <c r="C78" s="21" t="str">
        <f>'APH Kategorichef'!J78</f>
        <v>Välj…</v>
      </c>
      <c r="D78" s="30">
        <v>100</v>
      </c>
      <c r="E78" s="28">
        <v>4</v>
      </c>
      <c r="F78" s="28">
        <v>1</v>
      </c>
      <c r="G78" s="25" t="str">
        <f>'APH Kategorichef'!E78</f>
        <v/>
      </c>
      <c r="H78" s="35" t="s">
        <v>187</v>
      </c>
      <c r="I78" s="29"/>
      <c r="J78" s="27" t="str">
        <f>TRIM('APH Kategorichef'!D78)</f>
        <v/>
      </c>
      <c r="K78" s="26" t="e">
        <f>ROUND('APH Kategorichef'!AA78,2)</f>
        <v>#VALUE!</v>
      </c>
      <c r="L78" s="22"/>
      <c r="M78" s="22"/>
      <c r="N78" s="35" t="s">
        <v>184</v>
      </c>
      <c r="O78" s="41"/>
      <c r="P78" s="34" t="s">
        <v>188</v>
      </c>
      <c r="Q78" s="28">
        <v>1</v>
      </c>
      <c r="R78" s="28">
        <v>1</v>
      </c>
      <c r="S78" s="25" t="str">
        <f>'APH Kategorichef'!E78</f>
        <v/>
      </c>
      <c r="T78" s="35" t="s">
        <v>187</v>
      </c>
      <c r="U78" s="29"/>
      <c r="V78" s="470" t="str">
        <f>TRIM('APH Kategorichef'!D78)</f>
        <v/>
      </c>
      <c r="W78" s="26" t="str">
        <f>IF('APH Kategorichef'!AB78="",'APH Kategorichef'!AC78,'APH Kategorichef'!AB78)</f>
        <v/>
      </c>
      <c r="X78" s="22"/>
      <c r="Y78" s="22"/>
      <c r="Z78" s="35" t="s">
        <v>184</v>
      </c>
      <c r="AA78" s="7"/>
      <c r="AB78" s="30" t="s">
        <v>2064</v>
      </c>
      <c r="AC78" s="28">
        <v>1</v>
      </c>
      <c r="AD78" s="28">
        <v>1</v>
      </c>
      <c r="AE78" s="25" t="str">
        <f>'APH Kategorichef'!E78</f>
        <v/>
      </c>
      <c r="AF78" s="35" t="s">
        <v>187</v>
      </c>
      <c r="AG78" s="29"/>
      <c r="AH78" s="27" t="str">
        <f>TRIM('APH Kategorichef'!D78)</f>
        <v/>
      </c>
      <c r="AI78" s="26">
        <f>'APH Kategorichef'!AJ78</f>
        <v>0</v>
      </c>
      <c r="AJ78" s="22"/>
      <c r="AK78" s="22"/>
      <c r="AL78" s="35" t="s">
        <v>184</v>
      </c>
    </row>
    <row r="79" spans="1:38" ht="15" x14ac:dyDescent="0.25">
      <c r="A79" s="21">
        <v>75</v>
      </c>
      <c r="B79" s="21" t="str">
        <f>'APH Kategorichef'!H79</f>
        <v>Välj…</v>
      </c>
      <c r="C79" s="21" t="str">
        <f>'APH Kategorichef'!J79</f>
        <v>Välj…</v>
      </c>
      <c r="D79" s="30">
        <v>100</v>
      </c>
      <c r="E79" s="28">
        <v>4</v>
      </c>
      <c r="F79" s="28">
        <v>1</v>
      </c>
      <c r="G79" s="25" t="str">
        <f>'APH Kategorichef'!E79</f>
        <v/>
      </c>
      <c r="H79" s="35" t="s">
        <v>187</v>
      </c>
      <c r="I79" s="29"/>
      <c r="J79" s="27" t="str">
        <f>TRIM('APH Kategorichef'!D79)</f>
        <v/>
      </c>
      <c r="K79" s="26" t="e">
        <f>ROUND('APH Kategorichef'!AA79,2)</f>
        <v>#VALUE!</v>
      </c>
      <c r="L79" s="22"/>
      <c r="M79" s="22"/>
      <c r="N79" s="35" t="s">
        <v>184</v>
      </c>
      <c r="O79" s="41"/>
      <c r="P79" s="34" t="s">
        <v>188</v>
      </c>
      <c r="Q79" s="28">
        <v>1</v>
      </c>
      <c r="R79" s="28">
        <v>1</v>
      </c>
      <c r="S79" s="25" t="str">
        <f>'APH Kategorichef'!E79</f>
        <v/>
      </c>
      <c r="T79" s="35" t="s">
        <v>187</v>
      </c>
      <c r="U79" s="29"/>
      <c r="V79" s="470" t="str">
        <f>TRIM('APH Kategorichef'!D79)</f>
        <v/>
      </c>
      <c r="W79" s="26" t="str">
        <f>IF('APH Kategorichef'!AB79="",'APH Kategorichef'!AC79,'APH Kategorichef'!AB79)</f>
        <v/>
      </c>
      <c r="X79" s="22"/>
      <c r="Y79" s="22"/>
      <c r="Z79" s="35" t="s">
        <v>184</v>
      </c>
      <c r="AA79" s="7"/>
      <c r="AB79" s="30" t="s">
        <v>2064</v>
      </c>
      <c r="AC79" s="28">
        <v>1</v>
      </c>
      <c r="AD79" s="28">
        <v>1</v>
      </c>
      <c r="AE79" s="25" t="str">
        <f>'APH Kategorichef'!E79</f>
        <v/>
      </c>
      <c r="AF79" s="35" t="s">
        <v>187</v>
      </c>
      <c r="AG79" s="29"/>
      <c r="AH79" s="27" t="str">
        <f>TRIM('APH Kategorichef'!D79)</f>
        <v/>
      </c>
      <c r="AI79" s="26">
        <f>'APH Kategorichef'!AJ79</f>
        <v>0</v>
      </c>
      <c r="AJ79" s="22"/>
      <c r="AK79" s="22"/>
      <c r="AL79" s="35" t="s">
        <v>184</v>
      </c>
    </row>
    <row r="80" spans="1:38" ht="15" x14ac:dyDescent="0.25">
      <c r="A80" s="21">
        <v>76</v>
      </c>
      <c r="B80" s="21" t="str">
        <f>'APH Kategorichef'!H80</f>
        <v>Välj…</v>
      </c>
      <c r="C80" s="21" t="str">
        <f>'APH Kategorichef'!J80</f>
        <v>Välj…</v>
      </c>
      <c r="D80" s="30">
        <v>100</v>
      </c>
      <c r="E80" s="28">
        <v>4</v>
      </c>
      <c r="F80" s="28">
        <v>1</v>
      </c>
      <c r="G80" s="25" t="str">
        <f>'APH Kategorichef'!E80</f>
        <v/>
      </c>
      <c r="H80" s="35" t="s">
        <v>187</v>
      </c>
      <c r="I80" s="29"/>
      <c r="J80" s="27" t="str">
        <f>TRIM('APH Kategorichef'!D80)</f>
        <v/>
      </c>
      <c r="K80" s="26" t="e">
        <f>ROUND('APH Kategorichef'!AA80,2)</f>
        <v>#VALUE!</v>
      </c>
      <c r="L80" s="22"/>
      <c r="M80" s="22"/>
      <c r="N80" s="35" t="s">
        <v>184</v>
      </c>
      <c r="O80" s="41"/>
      <c r="P80" s="34" t="s">
        <v>188</v>
      </c>
      <c r="Q80" s="28">
        <v>1</v>
      </c>
      <c r="R80" s="28">
        <v>1</v>
      </c>
      <c r="S80" s="25" t="str">
        <f>'APH Kategorichef'!E80</f>
        <v/>
      </c>
      <c r="T80" s="35" t="s">
        <v>187</v>
      </c>
      <c r="U80" s="29"/>
      <c r="V80" s="470" t="str">
        <f>TRIM('APH Kategorichef'!D80)</f>
        <v/>
      </c>
      <c r="W80" s="26" t="str">
        <f>IF('APH Kategorichef'!AB80="",'APH Kategorichef'!AC80,'APH Kategorichef'!AB80)</f>
        <v/>
      </c>
      <c r="X80" s="22"/>
      <c r="Y80" s="22"/>
      <c r="Z80" s="35" t="s">
        <v>184</v>
      </c>
      <c r="AA80" s="7"/>
      <c r="AB80" s="30" t="s">
        <v>2064</v>
      </c>
      <c r="AC80" s="28">
        <v>1</v>
      </c>
      <c r="AD80" s="28">
        <v>1</v>
      </c>
      <c r="AE80" s="25" t="str">
        <f>'APH Kategorichef'!E80</f>
        <v/>
      </c>
      <c r="AF80" s="35" t="s">
        <v>187</v>
      </c>
      <c r="AG80" s="29"/>
      <c r="AH80" s="27" t="str">
        <f>TRIM('APH Kategorichef'!D80)</f>
        <v/>
      </c>
      <c r="AI80" s="26">
        <f>'APH Kategorichef'!AJ80</f>
        <v>0</v>
      </c>
      <c r="AJ80" s="22"/>
      <c r="AK80" s="22"/>
      <c r="AL80" s="35" t="s">
        <v>184</v>
      </c>
    </row>
    <row r="81" spans="1:38" ht="15" x14ac:dyDescent="0.25">
      <c r="A81" s="21">
        <v>77</v>
      </c>
      <c r="B81" s="21" t="str">
        <f>'APH Kategorichef'!H81</f>
        <v>Välj…</v>
      </c>
      <c r="C81" s="21" t="str">
        <f>'APH Kategorichef'!J81</f>
        <v>Välj…</v>
      </c>
      <c r="D81" s="30">
        <v>100</v>
      </c>
      <c r="E81" s="28">
        <v>4</v>
      </c>
      <c r="F81" s="28">
        <v>1</v>
      </c>
      <c r="G81" s="25" t="str">
        <f>'APH Kategorichef'!E81</f>
        <v/>
      </c>
      <c r="H81" s="35" t="s">
        <v>187</v>
      </c>
      <c r="I81" s="29"/>
      <c r="J81" s="27" t="str">
        <f>TRIM('APH Kategorichef'!D81)</f>
        <v/>
      </c>
      <c r="K81" s="26" t="e">
        <f>ROUND('APH Kategorichef'!AA81,2)</f>
        <v>#VALUE!</v>
      </c>
      <c r="L81" s="22"/>
      <c r="M81" s="22"/>
      <c r="N81" s="35" t="s">
        <v>184</v>
      </c>
      <c r="O81" s="41"/>
      <c r="P81" s="34" t="s">
        <v>188</v>
      </c>
      <c r="Q81" s="28">
        <v>1</v>
      </c>
      <c r="R81" s="28">
        <v>1</v>
      </c>
      <c r="S81" s="25" t="str">
        <f>'APH Kategorichef'!E81</f>
        <v/>
      </c>
      <c r="T81" s="35" t="s">
        <v>187</v>
      </c>
      <c r="U81" s="29"/>
      <c r="V81" s="470" t="str">
        <f>TRIM('APH Kategorichef'!D81)</f>
        <v/>
      </c>
      <c r="W81" s="26" t="str">
        <f>IF('APH Kategorichef'!AB81="",'APH Kategorichef'!AC81,'APH Kategorichef'!AB81)</f>
        <v/>
      </c>
      <c r="X81" s="22"/>
      <c r="Y81" s="22"/>
      <c r="Z81" s="35" t="s">
        <v>184</v>
      </c>
      <c r="AA81" s="7"/>
      <c r="AB81" s="30" t="s">
        <v>2064</v>
      </c>
      <c r="AC81" s="28">
        <v>1</v>
      </c>
      <c r="AD81" s="28">
        <v>1</v>
      </c>
      <c r="AE81" s="25" t="str">
        <f>'APH Kategorichef'!E81</f>
        <v/>
      </c>
      <c r="AF81" s="35" t="s">
        <v>187</v>
      </c>
      <c r="AG81" s="29"/>
      <c r="AH81" s="27" t="str">
        <f>TRIM('APH Kategorichef'!D81)</f>
        <v/>
      </c>
      <c r="AI81" s="26">
        <f>'APH Kategorichef'!AJ81</f>
        <v>0</v>
      </c>
      <c r="AJ81" s="22"/>
      <c r="AK81" s="22"/>
      <c r="AL81" s="35" t="s">
        <v>184</v>
      </c>
    </row>
    <row r="82" spans="1:38" ht="15" x14ac:dyDescent="0.25">
      <c r="A82" s="21">
        <v>78</v>
      </c>
      <c r="B82" s="21" t="str">
        <f>'APH Kategorichef'!H82</f>
        <v>Välj…</v>
      </c>
      <c r="C82" s="21" t="str">
        <f>'APH Kategorichef'!J82</f>
        <v>Välj…</v>
      </c>
      <c r="D82" s="30">
        <v>100</v>
      </c>
      <c r="E82" s="28">
        <v>4</v>
      </c>
      <c r="F82" s="28">
        <v>1</v>
      </c>
      <c r="G82" s="25" t="str">
        <f>'APH Kategorichef'!E82</f>
        <v/>
      </c>
      <c r="H82" s="35" t="s">
        <v>187</v>
      </c>
      <c r="I82" s="29"/>
      <c r="J82" s="27" t="str">
        <f>TRIM('APH Kategorichef'!D82)</f>
        <v/>
      </c>
      <c r="K82" s="26" t="e">
        <f>ROUND('APH Kategorichef'!AA82,2)</f>
        <v>#VALUE!</v>
      </c>
      <c r="L82" s="22"/>
      <c r="M82" s="22"/>
      <c r="N82" s="35" t="s">
        <v>184</v>
      </c>
      <c r="O82" s="41"/>
      <c r="P82" s="34" t="s">
        <v>188</v>
      </c>
      <c r="Q82" s="28">
        <v>1</v>
      </c>
      <c r="R82" s="28">
        <v>1</v>
      </c>
      <c r="S82" s="25" t="str">
        <f>'APH Kategorichef'!E82</f>
        <v/>
      </c>
      <c r="T82" s="35" t="s">
        <v>187</v>
      </c>
      <c r="U82" s="29"/>
      <c r="V82" s="470" t="str">
        <f>TRIM('APH Kategorichef'!D82)</f>
        <v/>
      </c>
      <c r="W82" s="26" t="str">
        <f>IF('APH Kategorichef'!AB82="",'APH Kategorichef'!AC82,'APH Kategorichef'!AB82)</f>
        <v/>
      </c>
      <c r="X82" s="22"/>
      <c r="Y82" s="22"/>
      <c r="Z82" s="35" t="s">
        <v>184</v>
      </c>
      <c r="AA82" s="7"/>
      <c r="AB82" s="30" t="s">
        <v>2064</v>
      </c>
      <c r="AC82" s="28">
        <v>1</v>
      </c>
      <c r="AD82" s="28">
        <v>1</v>
      </c>
      <c r="AE82" s="25" t="str">
        <f>'APH Kategorichef'!E82</f>
        <v/>
      </c>
      <c r="AF82" s="35" t="s">
        <v>187</v>
      </c>
      <c r="AG82" s="29"/>
      <c r="AH82" s="27" t="str">
        <f>TRIM('APH Kategorichef'!D82)</f>
        <v/>
      </c>
      <c r="AI82" s="26">
        <f>'APH Kategorichef'!AJ82</f>
        <v>0</v>
      </c>
      <c r="AJ82" s="22"/>
      <c r="AK82" s="22"/>
      <c r="AL82" s="35" t="s">
        <v>184</v>
      </c>
    </row>
    <row r="83" spans="1:38" ht="15" x14ac:dyDescent="0.25">
      <c r="A83" s="21">
        <v>79</v>
      </c>
      <c r="B83" s="21" t="str">
        <f>'APH Kategorichef'!H83</f>
        <v>Välj…</v>
      </c>
      <c r="C83" s="21" t="str">
        <f>'APH Kategorichef'!J83</f>
        <v>Välj…</v>
      </c>
      <c r="D83" s="30">
        <v>100</v>
      </c>
      <c r="E83" s="28">
        <v>4</v>
      </c>
      <c r="F83" s="28">
        <v>1</v>
      </c>
      <c r="G83" s="25" t="str">
        <f>'APH Kategorichef'!E83</f>
        <v/>
      </c>
      <c r="H83" s="35" t="s">
        <v>187</v>
      </c>
      <c r="I83" s="29"/>
      <c r="J83" s="27" t="str">
        <f>TRIM('APH Kategorichef'!D83)</f>
        <v/>
      </c>
      <c r="K83" s="26" t="e">
        <f>ROUND('APH Kategorichef'!AA83,2)</f>
        <v>#VALUE!</v>
      </c>
      <c r="L83" s="22"/>
      <c r="M83" s="22"/>
      <c r="N83" s="35" t="s">
        <v>184</v>
      </c>
      <c r="O83" s="41"/>
      <c r="P83" s="34" t="s">
        <v>188</v>
      </c>
      <c r="Q83" s="28">
        <v>1</v>
      </c>
      <c r="R83" s="28">
        <v>1</v>
      </c>
      <c r="S83" s="25" t="str">
        <f>'APH Kategorichef'!E83</f>
        <v/>
      </c>
      <c r="T83" s="35" t="s">
        <v>187</v>
      </c>
      <c r="U83" s="29"/>
      <c r="V83" s="470" t="str">
        <f>TRIM('APH Kategorichef'!D83)</f>
        <v/>
      </c>
      <c r="W83" s="26" t="str">
        <f>IF('APH Kategorichef'!AB83="",'APH Kategorichef'!AC83,'APH Kategorichef'!AB83)</f>
        <v/>
      </c>
      <c r="X83" s="22"/>
      <c r="Y83" s="22"/>
      <c r="Z83" s="35" t="s">
        <v>184</v>
      </c>
      <c r="AA83" s="7"/>
      <c r="AB83" s="30" t="s">
        <v>2064</v>
      </c>
      <c r="AC83" s="28">
        <v>1</v>
      </c>
      <c r="AD83" s="28">
        <v>1</v>
      </c>
      <c r="AE83" s="25" t="str">
        <f>'APH Kategorichef'!E83</f>
        <v/>
      </c>
      <c r="AF83" s="35" t="s">
        <v>187</v>
      </c>
      <c r="AG83" s="29"/>
      <c r="AH83" s="27" t="str">
        <f>TRIM('APH Kategorichef'!D83)</f>
        <v/>
      </c>
      <c r="AI83" s="26">
        <f>'APH Kategorichef'!AJ83</f>
        <v>0</v>
      </c>
      <c r="AJ83" s="22"/>
      <c r="AK83" s="22"/>
      <c r="AL83" s="35" t="s">
        <v>184</v>
      </c>
    </row>
    <row r="84" spans="1:38" ht="15" x14ac:dyDescent="0.25">
      <c r="A84" s="21">
        <v>80</v>
      </c>
      <c r="B84" s="21" t="str">
        <f>'APH Kategorichef'!H84</f>
        <v>Välj…</v>
      </c>
      <c r="C84" s="21" t="str">
        <f>'APH Kategorichef'!J84</f>
        <v>Välj…</v>
      </c>
      <c r="D84" s="30">
        <v>100</v>
      </c>
      <c r="E84" s="28">
        <v>4</v>
      </c>
      <c r="F84" s="28">
        <v>1</v>
      </c>
      <c r="G84" s="25" t="str">
        <f>'APH Kategorichef'!E84</f>
        <v/>
      </c>
      <c r="H84" s="35" t="s">
        <v>187</v>
      </c>
      <c r="I84" s="29"/>
      <c r="J84" s="27" t="str">
        <f>TRIM('APH Kategorichef'!D84)</f>
        <v/>
      </c>
      <c r="K84" s="26" t="e">
        <f>ROUND('APH Kategorichef'!AA84,2)</f>
        <v>#VALUE!</v>
      </c>
      <c r="L84" s="22"/>
      <c r="M84" s="22"/>
      <c r="N84" s="35" t="s">
        <v>184</v>
      </c>
      <c r="O84" s="41"/>
      <c r="P84" s="34" t="s">
        <v>188</v>
      </c>
      <c r="Q84" s="28">
        <v>1</v>
      </c>
      <c r="R84" s="28">
        <v>1</v>
      </c>
      <c r="S84" s="25" t="str">
        <f>'APH Kategorichef'!E84</f>
        <v/>
      </c>
      <c r="T84" s="35" t="s">
        <v>187</v>
      </c>
      <c r="U84" s="29"/>
      <c r="V84" s="470" t="str">
        <f>TRIM('APH Kategorichef'!D84)</f>
        <v/>
      </c>
      <c r="W84" s="26" t="str">
        <f>IF('APH Kategorichef'!AB84="",'APH Kategorichef'!AC84,'APH Kategorichef'!AB84)</f>
        <v/>
      </c>
      <c r="X84" s="22"/>
      <c r="Y84" s="22"/>
      <c r="Z84" s="35" t="s">
        <v>184</v>
      </c>
      <c r="AA84" s="7"/>
      <c r="AB84" s="30" t="s">
        <v>2064</v>
      </c>
      <c r="AC84" s="28">
        <v>1</v>
      </c>
      <c r="AD84" s="28">
        <v>1</v>
      </c>
      <c r="AE84" s="25" t="str">
        <f>'APH Kategorichef'!E84</f>
        <v/>
      </c>
      <c r="AF84" s="35" t="s">
        <v>187</v>
      </c>
      <c r="AG84" s="29"/>
      <c r="AH84" s="27" t="str">
        <f>TRIM('APH Kategorichef'!D84)</f>
        <v/>
      </c>
      <c r="AI84" s="26">
        <f>'APH Kategorichef'!AJ84</f>
        <v>0</v>
      </c>
      <c r="AJ84" s="22"/>
      <c r="AK84" s="22"/>
      <c r="AL84" s="35" t="s">
        <v>184</v>
      </c>
    </row>
    <row r="85" spans="1:38" ht="15" x14ac:dyDescent="0.25">
      <c r="A85" s="21">
        <v>81</v>
      </c>
      <c r="B85" s="21" t="str">
        <f>'APH Kategorichef'!H85</f>
        <v>Välj…</v>
      </c>
      <c r="C85" s="21" t="str">
        <f>'APH Kategorichef'!J85</f>
        <v>Välj…</v>
      </c>
      <c r="D85" s="30">
        <v>100</v>
      </c>
      <c r="E85" s="28">
        <v>4</v>
      </c>
      <c r="F85" s="28">
        <v>1</v>
      </c>
      <c r="G85" s="25" t="str">
        <f>'APH Kategorichef'!E85</f>
        <v/>
      </c>
      <c r="H85" s="35" t="s">
        <v>187</v>
      </c>
      <c r="I85" s="29"/>
      <c r="J85" s="27" t="str">
        <f>TRIM('APH Kategorichef'!D85)</f>
        <v/>
      </c>
      <c r="K85" s="26" t="e">
        <f>ROUND('APH Kategorichef'!AA85,2)</f>
        <v>#VALUE!</v>
      </c>
      <c r="L85" s="22"/>
      <c r="M85" s="22"/>
      <c r="N85" s="35" t="s">
        <v>184</v>
      </c>
      <c r="O85" s="41"/>
      <c r="P85" s="34" t="s">
        <v>188</v>
      </c>
      <c r="Q85" s="28">
        <v>1</v>
      </c>
      <c r="R85" s="28">
        <v>1</v>
      </c>
      <c r="S85" s="25" t="str">
        <f>'APH Kategorichef'!E85</f>
        <v/>
      </c>
      <c r="T85" s="35" t="s">
        <v>187</v>
      </c>
      <c r="U85" s="29"/>
      <c r="V85" s="470" t="str">
        <f>TRIM('APH Kategorichef'!D85)</f>
        <v/>
      </c>
      <c r="W85" s="26" t="str">
        <f>IF('APH Kategorichef'!AB85="",'APH Kategorichef'!AC85,'APH Kategorichef'!AB85)</f>
        <v/>
      </c>
      <c r="X85" s="22"/>
      <c r="Y85" s="22"/>
      <c r="Z85" s="35" t="s">
        <v>184</v>
      </c>
      <c r="AA85" s="7"/>
      <c r="AB85" s="30" t="s">
        <v>2064</v>
      </c>
      <c r="AC85" s="28">
        <v>1</v>
      </c>
      <c r="AD85" s="28">
        <v>1</v>
      </c>
      <c r="AE85" s="25" t="str">
        <f>'APH Kategorichef'!E85</f>
        <v/>
      </c>
      <c r="AF85" s="35" t="s">
        <v>187</v>
      </c>
      <c r="AG85" s="29"/>
      <c r="AH85" s="27" t="str">
        <f>TRIM('APH Kategorichef'!D85)</f>
        <v/>
      </c>
      <c r="AI85" s="26">
        <f>'APH Kategorichef'!AJ85</f>
        <v>0</v>
      </c>
      <c r="AJ85" s="22"/>
      <c r="AK85" s="22"/>
      <c r="AL85" s="35" t="s">
        <v>184</v>
      </c>
    </row>
    <row r="86" spans="1:38" ht="15" x14ac:dyDescent="0.25">
      <c r="A86" s="21">
        <v>82</v>
      </c>
      <c r="B86" s="21" t="str">
        <f>'APH Kategorichef'!H86</f>
        <v>Välj…</v>
      </c>
      <c r="C86" s="21" t="str">
        <f>'APH Kategorichef'!J86</f>
        <v>Välj…</v>
      </c>
      <c r="D86" s="30">
        <v>100</v>
      </c>
      <c r="E86" s="28">
        <v>4</v>
      </c>
      <c r="F86" s="28">
        <v>1</v>
      </c>
      <c r="G86" s="25" t="str">
        <f>'APH Kategorichef'!E86</f>
        <v/>
      </c>
      <c r="H86" s="35" t="s">
        <v>187</v>
      </c>
      <c r="I86" s="29"/>
      <c r="J86" s="27" t="str">
        <f>TRIM('APH Kategorichef'!D86)</f>
        <v/>
      </c>
      <c r="K86" s="26" t="e">
        <f>ROUND('APH Kategorichef'!AA86,2)</f>
        <v>#VALUE!</v>
      </c>
      <c r="L86" s="22"/>
      <c r="M86" s="22"/>
      <c r="N86" s="35" t="s">
        <v>184</v>
      </c>
      <c r="O86" s="41"/>
      <c r="P86" s="34" t="s">
        <v>188</v>
      </c>
      <c r="Q86" s="28">
        <v>1</v>
      </c>
      <c r="R86" s="28">
        <v>1</v>
      </c>
      <c r="S86" s="25" t="str">
        <f>'APH Kategorichef'!E86</f>
        <v/>
      </c>
      <c r="T86" s="35" t="s">
        <v>187</v>
      </c>
      <c r="U86" s="29"/>
      <c r="V86" s="470" t="str">
        <f>TRIM('APH Kategorichef'!D86)</f>
        <v/>
      </c>
      <c r="W86" s="26" t="str">
        <f>IF('APH Kategorichef'!AB86="",'APH Kategorichef'!AC86,'APH Kategorichef'!AB86)</f>
        <v/>
      </c>
      <c r="X86" s="22"/>
      <c r="Y86" s="22"/>
      <c r="Z86" s="35" t="s">
        <v>184</v>
      </c>
      <c r="AA86" s="7"/>
      <c r="AB86" s="30" t="s">
        <v>2064</v>
      </c>
      <c r="AC86" s="28">
        <v>1</v>
      </c>
      <c r="AD86" s="28">
        <v>1</v>
      </c>
      <c r="AE86" s="25" t="str">
        <f>'APH Kategorichef'!E86</f>
        <v/>
      </c>
      <c r="AF86" s="35" t="s">
        <v>187</v>
      </c>
      <c r="AG86" s="29"/>
      <c r="AH86" s="27" t="str">
        <f>TRIM('APH Kategorichef'!D86)</f>
        <v/>
      </c>
      <c r="AI86" s="26">
        <f>'APH Kategorichef'!AJ86</f>
        <v>0</v>
      </c>
      <c r="AJ86" s="22"/>
      <c r="AK86" s="22"/>
      <c r="AL86" s="35" t="s">
        <v>184</v>
      </c>
    </row>
    <row r="87" spans="1:38" ht="15" x14ac:dyDescent="0.25">
      <c r="A87" s="21">
        <v>83</v>
      </c>
      <c r="B87" s="21" t="str">
        <f>'APH Kategorichef'!H87</f>
        <v>Välj…</v>
      </c>
      <c r="C87" s="21" t="str">
        <f>'APH Kategorichef'!J87</f>
        <v>Välj…</v>
      </c>
      <c r="D87" s="30">
        <v>100</v>
      </c>
      <c r="E87" s="28">
        <v>4</v>
      </c>
      <c r="F87" s="28">
        <v>1</v>
      </c>
      <c r="G87" s="25" t="str">
        <f>'APH Kategorichef'!E87</f>
        <v/>
      </c>
      <c r="H87" s="35" t="s">
        <v>187</v>
      </c>
      <c r="I87" s="29"/>
      <c r="J87" s="27" t="str">
        <f>TRIM('APH Kategorichef'!D87)</f>
        <v/>
      </c>
      <c r="K87" s="26" t="e">
        <f>ROUND('APH Kategorichef'!AA87,2)</f>
        <v>#VALUE!</v>
      </c>
      <c r="L87" s="22"/>
      <c r="M87" s="22"/>
      <c r="N87" s="35" t="s">
        <v>184</v>
      </c>
      <c r="O87" s="41"/>
      <c r="P87" s="34" t="s">
        <v>188</v>
      </c>
      <c r="Q87" s="28">
        <v>1</v>
      </c>
      <c r="R87" s="28">
        <v>1</v>
      </c>
      <c r="S87" s="25" t="str">
        <f>'APH Kategorichef'!E87</f>
        <v/>
      </c>
      <c r="T87" s="35" t="s">
        <v>187</v>
      </c>
      <c r="U87" s="29"/>
      <c r="V87" s="470" t="str">
        <f>TRIM('APH Kategorichef'!D87)</f>
        <v/>
      </c>
      <c r="W87" s="26" t="str">
        <f>IF('APH Kategorichef'!AB87="",'APH Kategorichef'!AC87,'APH Kategorichef'!AB87)</f>
        <v/>
      </c>
      <c r="X87" s="22"/>
      <c r="Y87" s="22"/>
      <c r="Z87" s="35" t="s">
        <v>184</v>
      </c>
      <c r="AA87" s="7"/>
      <c r="AB87" s="30" t="s">
        <v>2064</v>
      </c>
      <c r="AC87" s="28">
        <v>1</v>
      </c>
      <c r="AD87" s="28">
        <v>1</v>
      </c>
      <c r="AE87" s="25" t="str">
        <f>'APH Kategorichef'!E87</f>
        <v/>
      </c>
      <c r="AF87" s="35" t="s">
        <v>187</v>
      </c>
      <c r="AG87" s="29"/>
      <c r="AH87" s="27" t="str">
        <f>TRIM('APH Kategorichef'!D87)</f>
        <v/>
      </c>
      <c r="AI87" s="26">
        <f>'APH Kategorichef'!AJ87</f>
        <v>0</v>
      </c>
      <c r="AJ87" s="22"/>
      <c r="AK87" s="22"/>
      <c r="AL87" s="35" t="s">
        <v>184</v>
      </c>
    </row>
    <row r="88" spans="1:38" ht="15" x14ac:dyDescent="0.25">
      <c r="A88" s="21">
        <v>84</v>
      </c>
      <c r="B88" s="21" t="str">
        <f>'APH Kategorichef'!H88</f>
        <v>Välj…</v>
      </c>
      <c r="C88" s="21" t="str">
        <f>'APH Kategorichef'!J88</f>
        <v>Välj…</v>
      </c>
      <c r="D88" s="30">
        <v>100</v>
      </c>
      <c r="E88" s="28">
        <v>4</v>
      </c>
      <c r="F88" s="28">
        <v>1</v>
      </c>
      <c r="G88" s="25" t="str">
        <f>'APH Kategorichef'!E88</f>
        <v/>
      </c>
      <c r="H88" s="35" t="s">
        <v>187</v>
      </c>
      <c r="I88" s="29"/>
      <c r="J88" s="27" t="str">
        <f>TRIM('APH Kategorichef'!D88)</f>
        <v/>
      </c>
      <c r="K88" s="26" t="e">
        <f>ROUND('APH Kategorichef'!AA88,2)</f>
        <v>#VALUE!</v>
      </c>
      <c r="L88" s="22"/>
      <c r="M88" s="22"/>
      <c r="N88" s="35" t="s">
        <v>184</v>
      </c>
      <c r="O88" s="41"/>
      <c r="P88" s="34" t="s">
        <v>188</v>
      </c>
      <c r="Q88" s="28">
        <v>1</v>
      </c>
      <c r="R88" s="28">
        <v>1</v>
      </c>
      <c r="S88" s="25" t="str">
        <f>'APH Kategorichef'!E88</f>
        <v/>
      </c>
      <c r="T88" s="35" t="s">
        <v>187</v>
      </c>
      <c r="U88" s="29"/>
      <c r="V88" s="470" t="str">
        <f>TRIM('APH Kategorichef'!D88)</f>
        <v/>
      </c>
      <c r="W88" s="26" t="str">
        <f>IF('APH Kategorichef'!AB88="",'APH Kategorichef'!AC88,'APH Kategorichef'!AB88)</f>
        <v/>
      </c>
      <c r="X88" s="22"/>
      <c r="Y88" s="22"/>
      <c r="Z88" s="35" t="s">
        <v>184</v>
      </c>
      <c r="AA88" s="7"/>
      <c r="AB88" s="30" t="s">
        <v>2064</v>
      </c>
      <c r="AC88" s="28">
        <v>1</v>
      </c>
      <c r="AD88" s="28">
        <v>1</v>
      </c>
      <c r="AE88" s="25" t="str">
        <f>'APH Kategorichef'!E88</f>
        <v/>
      </c>
      <c r="AF88" s="35" t="s">
        <v>187</v>
      </c>
      <c r="AG88" s="29"/>
      <c r="AH88" s="27" t="str">
        <f>TRIM('APH Kategorichef'!D88)</f>
        <v/>
      </c>
      <c r="AI88" s="26">
        <f>'APH Kategorichef'!AJ88</f>
        <v>0</v>
      </c>
      <c r="AJ88" s="22"/>
      <c r="AK88" s="22"/>
      <c r="AL88" s="35" t="s">
        <v>184</v>
      </c>
    </row>
    <row r="89" spans="1:38" ht="15" x14ac:dyDescent="0.25">
      <c r="A89" s="21">
        <v>85</v>
      </c>
      <c r="B89" s="21" t="str">
        <f>'APH Kategorichef'!H89</f>
        <v>Välj…</v>
      </c>
      <c r="C89" s="21" t="str">
        <f>'APH Kategorichef'!J89</f>
        <v>Välj…</v>
      </c>
      <c r="D89" s="30">
        <v>100</v>
      </c>
      <c r="E89" s="28">
        <v>4</v>
      </c>
      <c r="F89" s="28">
        <v>1</v>
      </c>
      <c r="G89" s="25" t="str">
        <f>'APH Kategorichef'!E89</f>
        <v/>
      </c>
      <c r="H89" s="35" t="s">
        <v>187</v>
      </c>
      <c r="I89" s="29"/>
      <c r="J89" s="27" t="str">
        <f>TRIM('APH Kategorichef'!D89)</f>
        <v/>
      </c>
      <c r="K89" s="26" t="e">
        <f>ROUND('APH Kategorichef'!AA89,2)</f>
        <v>#VALUE!</v>
      </c>
      <c r="L89" s="22"/>
      <c r="M89" s="22"/>
      <c r="N89" s="35" t="s">
        <v>184</v>
      </c>
      <c r="O89" s="41"/>
      <c r="P89" s="34" t="s">
        <v>188</v>
      </c>
      <c r="Q89" s="28">
        <v>1</v>
      </c>
      <c r="R89" s="28">
        <v>1</v>
      </c>
      <c r="S89" s="25" t="str">
        <f>'APH Kategorichef'!E89</f>
        <v/>
      </c>
      <c r="T89" s="35" t="s">
        <v>187</v>
      </c>
      <c r="U89" s="29"/>
      <c r="V89" s="470" t="str">
        <f>TRIM('APH Kategorichef'!D89)</f>
        <v/>
      </c>
      <c r="W89" s="26" t="str">
        <f>IF('APH Kategorichef'!AB89="",'APH Kategorichef'!AC89,'APH Kategorichef'!AB89)</f>
        <v/>
      </c>
      <c r="X89" s="22"/>
      <c r="Y89" s="22"/>
      <c r="Z89" s="35" t="s">
        <v>184</v>
      </c>
      <c r="AA89" s="7"/>
      <c r="AB89" s="30" t="s">
        <v>2064</v>
      </c>
      <c r="AC89" s="28">
        <v>1</v>
      </c>
      <c r="AD89" s="28">
        <v>1</v>
      </c>
      <c r="AE89" s="25" t="str">
        <f>'APH Kategorichef'!E89</f>
        <v/>
      </c>
      <c r="AF89" s="35" t="s">
        <v>187</v>
      </c>
      <c r="AG89" s="29"/>
      <c r="AH89" s="27" t="str">
        <f>TRIM('APH Kategorichef'!D89)</f>
        <v/>
      </c>
      <c r="AI89" s="26">
        <f>'APH Kategorichef'!AJ89</f>
        <v>0</v>
      </c>
      <c r="AJ89" s="22"/>
      <c r="AK89" s="22"/>
      <c r="AL89" s="35" t="s">
        <v>184</v>
      </c>
    </row>
    <row r="90" spans="1:38" ht="15" x14ac:dyDescent="0.25">
      <c r="A90" s="21">
        <v>86</v>
      </c>
      <c r="B90" s="21" t="str">
        <f>'APH Kategorichef'!H90</f>
        <v>Välj…</v>
      </c>
      <c r="C90" s="21" t="str">
        <f>'APH Kategorichef'!J90</f>
        <v>Välj…</v>
      </c>
      <c r="D90" s="30">
        <v>100</v>
      </c>
      <c r="E90" s="28">
        <v>4</v>
      </c>
      <c r="F90" s="28">
        <v>1</v>
      </c>
      <c r="G90" s="25" t="str">
        <f>'APH Kategorichef'!E90</f>
        <v/>
      </c>
      <c r="H90" s="35" t="s">
        <v>187</v>
      </c>
      <c r="I90" s="29"/>
      <c r="J90" s="27" t="str">
        <f>TRIM('APH Kategorichef'!D90)</f>
        <v/>
      </c>
      <c r="K90" s="26" t="e">
        <f>ROUND('APH Kategorichef'!AA90,2)</f>
        <v>#VALUE!</v>
      </c>
      <c r="L90" s="22"/>
      <c r="M90" s="22"/>
      <c r="N90" s="35" t="s">
        <v>184</v>
      </c>
      <c r="O90" s="41"/>
      <c r="P90" s="34" t="s">
        <v>188</v>
      </c>
      <c r="Q90" s="28">
        <v>1</v>
      </c>
      <c r="R90" s="28">
        <v>1</v>
      </c>
      <c r="S90" s="25" t="str">
        <f>'APH Kategorichef'!E90</f>
        <v/>
      </c>
      <c r="T90" s="35" t="s">
        <v>187</v>
      </c>
      <c r="U90" s="29"/>
      <c r="V90" s="470" t="str">
        <f>TRIM('APH Kategorichef'!D90)</f>
        <v/>
      </c>
      <c r="W90" s="26" t="str">
        <f>IF('APH Kategorichef'!AB90="",'APH Kategorichef'!AC90,'APH Kategorichef'!AB90)</f>
        <v/>
      </c>
      <c r="X90" s="22"/>
      <c r="Y90" s="22"/>
      <c r="Z90" s="35" t="s">
        <v>184</v>
      </c>
      <c r="AA90" s="7"/>
      <c r="AB90" s="30" t="s">
        <v>2064</v>
      </c>
      <c r="AC90" s="28">
        <v>1</v>
      </c>
      <c r="AD90" s="28">
        <v>1</v>
      </c>
      <c r="AE90" s="25" t="str">
        <f>'APH Kategorichef'!E90</f>
        <v/>
      </c>
      <c r="AF90" s="35" t="s">
        <v>187</v>
      </c>
      <c r="AG90" s="29"/>
      <c r="AH90" s="27" t="str">
        <f>TRIM('APH Kategorichef'!D90)</f>
        <v/>
      </c>
      <c r="AI90" s="26">
        <f>'APH Kategorichef'!AJ90</f>
        <v>0</v>
      </c>
      <c r="AJ90" s="22"/>
      <c r="AK90" s="22"/>
      <c r="AL90" s="35" t="s">
        <v>184</v>
      </c>
    </row>
    <row r="91" spans="1:38" ht="15" x14ac:dyDescent="0.25">
      <c r="A91" s="21">
        <v>87</v>
      </c>
      <c r="B91" s="21" t="str">
        <f>'APH Kategorichef'!H91</f>
        <v>Välj…</v>
      </c>
      <c r="C91" s="21" t="str">
        <f>'APH Kategorichef'!J91</f>
        <v>Välj…</v>
      </c>
      <c r="D91" s="30">
        <v>100</v>
      </c>
      <c r="E91" s="28">
        <v>4</v>
      </c>
      <c r="F91" s="28">
        <v>1</v>
      </c>
      <c r="G91" s="25" t="str">
        <f>'APH Kategorichef'!E91</f>
        <v/>
      </c>
      <c r="H91" s="35" t="s">
        <v>187</v>
      </c>
      <c r="I91" s="29"/>
      <c r="J91" s="27" t="str">
        <f>TRIM('APH Kategorichef'!D91)</f>
        <v/>
      </c>
      <c r="K91" s="26" t="e">
        <f>ROUND('APH Kategorichef'!AA91,2)</f>
        <v>#VALUE!</v>
      </c>
      <c r="L91" s="22"/>
      <c r="M91" s="22"/>
      <c r="N91" s="35" t="s">
        <v>184</v>
      </c>
      <c r="O91" s="41"/>
      <c r="P91" s="34" t="s">
        <v>188</v>
      </c>
      <c r="Q91" s="28">
        <v>1</v>
      </c>
      <c r="R91" s="28">
        <v>1</v>
      </c>
      <c r="S91" s="25" t="str">
        <f>'APH Kategorichef'!E91</f>
        <v/>
      </c>
      <c r="T91" s="35" t="s">
        <v>187</v>
      </c>
      <c r="U91" s="29"/>
      <c r="V91" s="470" t="str">
        <f>TRIM('APH Kategorichef'!D91)</f>
        <v/>
      </c>
      <c r="W91" s="26" t="str">
        <f>IF('APH Kategorichef'!AB91="",'APH Kategorichef'!AC91,'APH Kategorichef'!AB91)</f>
        <v/>
      </c>
      <c r="X91" s="22"/>
      <c r="Y91" s="22"/>
      <c r="Z91" s="35" t="s">
        <v>184</v>
      </c>
      <c r="AA91" s="7"/>
      <c r="AB91" s="30" t="s">
        <v>2064</v>
      </c>
      <c r="AC91" s="28">
        <v>1</v>
      </c>
      <c r="AD91" s="28">
        <v>1</v>
      </c>
      <c r="AE91" s="25" t="str">
        <f>'APH Kategorichef'!E91</f>
        <v/>
      </c>
      <c r="AF91" s="35" t="s">
        <v>187</v>
      </c>
      <c r="AG91" s="29"/>
      <c r="AH91" s="27" t="str">
        <f>TRIM('APH Kategorichef'!D91)</f>
        <v/>
      </c>
      <c r="AI91" s="26">
        <f>'APH Kategorichef'!AJ91</f>
        <v>0</v>
      </c>
      <c r="AJ91" s="22"/>
      <c r="AK91" s="22"/>
      <c r="AL91" s="35" t="s">
        <v>184</v>
      </c>
    </row>
    <row r="92" spans="1:38" ht="15" x14ac:dyDescent="0.25">
      <c r="A92" s="21">
        <v>88</v>
      </c>
      <c r="B92" s="21" t="str">
        <f>'APH Kategorichef'!H92</f>
        <v>Välj…</v>
      </c>
      <c r="C92" s="21" t="str">
        <f>'APH Kategorichef'!J92</f>
        <v>Välj…</v>
      </c>
      <c r="D92" s="30">
        <v>100</v>
      </c>
      <c r="E92" s="28">
        <v>4</v>
      </c>
      <c r="F92" s="28">
        <v>1</v>
      </c>
      <c r="G92" s="25" t="str">
        <f>'APH Kategorichef'!E92</f>
        <v/>
      </c>
      <c r="H92" s="35" t="s">
        <v>187</v>
      </c>
      <c r="I92" s="29"/>
      <c r="J92" s="27" t="str">
        <f>TRIM('APH Kategorichef'!D92)</f>
        <v/>
      </c>
      <c r="K92" s="26" t="e">
        <f>ROUND('APH Kategorichef'!AA92,2)</f>
        <v>#VALUE!</v>
      </c>
      <c r="L92" s="22"/>
      <c r="M92" s="22"/>
      <c r="N92" s="35" t="s">
        <v>184</v>
      </c>
      <c r="O92" s="41"/>
      <c r="P92" s="34" t="s">
        <v>188</v>
      </c>
      <c r="Q92" s="28">
        <v>1</v>
      </c>
      <c r="R92" s="28">
        <v>1</v>
      </c>
      <c r="S92" s="25" t="str">
        <f>'APH Kategorichef'!E92</f>
        <v/>
      </c>
      <c r="T92" s="35" t="s">
        <v>187</v>
      </c>
      <c r="U92" s="29"/>
      <c r="V92" s="470" t="str">
        <f>TRIM('APH Kategorichef'!D92)</f>
        <v/>
      </c>
      <c r="W92" s="26" t="str">
        <f>IF('APH Kategorichef'!AB92="",'APH Kategorichef'!AC92,'APH Kategorichef'!AB92)</f>
        <v/>
      </c>
      <c r="X92" s="22"/>
      <c r="Y92" s="22"/>
      <c r="Z92" s="35" t="s">
        <v>184</v>
      </c>
      <c r="AA92" s="7"/>
      <c r="AB92" s="30" t="s">
        <v>2064</v>
      </c>
      <c r="AC92" s="28">
        <v>1</v>
      </c>
      <c r="AD92" s="28">
        <v>1</v>
      </c>
      <c r="AE92" s="25" t="str">
        <f>'APH Kategorichef'!E92</f>
        <v/>
      </c>
      <c r="AF92" s="35" t="s">
        <v>187</v>
      </c>
      <c r="AG92" s="29"/>
      <c r="AH92" s="27" t="str">
        <f>TRIM('APH Kategorichef'!D92)</f>
        <v/>
      </c>
      <c r="AI92" s="26">
        <f>'APH Kategorichef'!AJ92</f>
        <v>0</v>
      </c>
      <c r="AJ92" s="22"/>
      <c r="AK92" s="22"/>
      <c r="AL92" s="35" t="s">
        <v>184</v>
      </c>
    </row>
    <row r="93" spans="1:38" ht="15" x14ac:dyDescent="0.25">
      <c r="A93" s="21">
        <v>89</v>
      </c>
      <c r="B93" s="21" t="str">
        <f>'APH Kategorichef'!H93</f>
        <v>Välj…</v>
      </c>
      <c r="C93" s="21" t="str">
        <f>'APH Kategorichef'!J93</f>
        <v>Välj…</v>
      </c>
      <c r="D93" s="30">
        <v>100</v>
      </c>
      <c r="E93" s="28">
        <v>4</v>
      </c>
      <c r="F93" s="28">
        <v>1</v>
      </c>
      <c r="G93" s="25" t="str">
        <f>'APH Kategorichef'!E93</f>
        <v/>
      </c>
      <c r="H93" s="35" t="s">
        <v>187</v>
      </c>
      <c r="I93" s="29"/>
      <c r="J93" s="27" t="str">
        <f>TRIM('APH Kategorichef'!D93)</f>
        <v/>
      </c>
      <c r="K93" s="26" t="e">
        <f>ROUND('APH Kategorichef'!AA93,2)</f>
        <v>#VALUE!</v>
      </c>
      <c r="L93" s="22"/>
      <c r="M93" s="22"/>
      <c r="N93" s="35" t="s">
        <v>184</v>
      </c>
      <c r="O93" s="41"/>
      <c r="P93" s="34" t="s">
        <v>188</v>
      </c>
      <c r="Q93" s="28">
        <v>1</v>
      </c>
      <c r="R93" s="28">
        <v>1</v>
      </c>
      <c r="S93" s="25" t="str">
        <f>'APH Kategorichef'!E93</f>
        <v/>
      </c>
      <c r="T93" s="35" t="s">
        <v>187</v>
      </c>
      <c r="U93" s="29"/>
      <c r="V93" s="470" t="str">
        <f>TRIM('APH Kategorichef'!D93)</f>
        <v/>
      </c>
      <c r="W93" s="26" t="str">
        <f>IF('APH Kategorichef'!AB93="",'APH Kategorichef'!AC93,'APH Kategorichef'!AB93)</f>
        <v/>
      </c>
      <c r="X93" s="22"/>
      <c r="Y93" s="22"/>
      <c r="Z93" s="35" t="s">
        <v>184</v>
      </c>
      <c r="AA93" s="7"/>
      <c r="AB93" s="30" t="s">
        <v>2064</v>
      </c>
      <c r="AC93" s="28">
        <v>1</v>
      </c>
      <c r="AD93" s="28">
        <v>1</v>
      </c>
      <c r="AE93" s="25" t="str">
        <f>'APH Kategorichef'!E93</f>
        <v/>
      </c>
      <c r="AF93" s="35" t="s">
        <v>187</v>
      </c>
      <c r="AG93" s="29"/>
      <c r="AH93" s="27" t="str">
        <f>TRIM('APH Kategorichef'!D93)</f>
        <v/>
      </c>
      <c r="AI93" s="26">
        <f>'APH Kategorichef'!AJ93</f>
        <v>0</v>
      </c>
      <c r="AJ93" s="22"/>
      <c r="AK93" s="22"/>
      <c r="AL93" s="35" t="s">
        <v>184</v>
      </c>
    </row>
    <row r="94" spans="1:38" ht="15" x14ac:dyDescent="0.25">
      <c r="A94" s="21">
        <v>90</v>
      </c>
      <c r="B94" s="21" t="str">
        <f>'APH Kategorichef'!H94</f>
        <v>Välj…</v>
      </c>
      <c r="C94" s="21" t="str">
        <f>'APH Kategorichef'!J94</f>
        <v>Välj…</v>
      </c>
      <c r="D94" s="30">
        <v>100</v>
      </c>
      <c r="E94" s="28">
        <v>4</v>
      </c>
      <c r="F94" s="28">
        <v>1</v>
      </c>
      <c r="G94" s="25" t="str">
        <f>'APH Kategorichef'!E94</f>
        <v/>
      </c>
      <c r="H94" s="35" t="s">
        <v>187</v>
      </c>
      <c r="I94" s="29"/>
      <c r="J94" s="27" t="str">
        <f>TRIM('APH Kategorichef'!D94)</f>
        <v/>
      </c>
      <c r="K94" s="26" t="e">
        <f>ROUND('APH Kategorichef'!AA94,2)</f>
        <v>#VALUE!</v>
      </c>
      <c r="L94" s="22"/>
      <c r="M94" s="22"/>
      <c r="N94" s="35" t="s">
        <v>184</v>
      </c>
      <c r="O94" s="41"/>
      <c r="P94" s="34" t="s">
        <v>188</v>
      </c>
      <c r="Q94" s="28">
        <v>1</v>
      </c>
      <c r="R94" s="28">
        <v>1</v>
      </c>
      <c r="S94" s="25" t="str">
        <f>'APH Kategorichef'!E94</f>
        <v/>
      </c>
      <c r="T94" s="35" t="s">
        <v>187</v>
      </c>
      <c r="U94" s="29"/>
      <c r="V94" s="470" t="str">
        <f>TRIM('APH Kategorichef'!D94)</f>
        <v/>
      </c>
      <c r="W94" s="26" t="str">
        <f>IF('APH Kategorichef'!AB94="",'APH Kategorichef'!AC94,'APH Kategorichef'!AB94)</f>
        <v/>
      </c>
      <c r="X94" s="22"/>
      <c r="Y94" s="22"/>
      <c r="Z94" s="35" t="s">
        <v>184</v>
      </c>
      <c r="AA94" s="7"/>
      <c r="AB94" s="30" t="s">
        <v>2064</v>
      </c>
      <c r="AC94" s="28">
        <v>1</v>
      </c>
      <c r="AD94" s="28">
        <v>1</v>
      </c>
      <c r="AE94" s="25" t="str">
        <f>'APH Kategorichef'!E94</f>
        <v/>
      </c>
      <c r="AF94" s="35" t="s">
        <v>187</v>
      </c>
      <c r="AG94" s="29"/>
      <c r="AH94" s="27" t="str">
        <f>TRIM('APH Kategorichef'!D94)</f>
        <v/>
      </c>
      <c r="AI94" s="26">
        <f>'APH Kategorichef'!AJ94</f>
        <v>0</v>
      </c>
      <c r="AJ94" s="22"/>
      <c r="AK94" s="22"/>
      <c r="AL94" s="35" t="s">
        <v>184</v>
      </c>
    </row>
    <row r="95" spans="1:38" ht="15" x14ac:dyDescent="0.25">
      <c r="A95" s="21">
        <v>91</v>
      </c>
      <c r="B95" s="21" t="str">
        <f>'APH Kategorichef'!H95</f>
        <v>Välj…</v>
      </c>
      <c r="C95" s="21" t="str">
        <f>'APH Kategorichef'!J95</f>
        <v>Välj…</v>
      </c>
      <c r="D95" s="30">
        <v>100</v>
      </c>
      <c r="E95" s="28">
        <v>4</v>
      </c>
      <c r="F95" s="28">
        <v>1</v>
      </c>
      <c r="G95" s="25" t="str">
        <f>'APH Kategorichef'!E95</f>
        <v/>
      </c>
      <c r="H95" s="35" t="s">
        <v>187</v>
      </c>
      <c r="I95" s="29"/>
      <c r="J95" s="27" t="str">
        <f>TRIM('APH Kategorichef'!D95)</f>
        <v/>
      </c>
      <c r="K95" s="26" t="e">
        <f>ROUND('APH Kategorichef'!AA95,2)</f>
        <v>#VALUE!</v>
      </c>
      <c r="L95" s="22"/>
      <c r="M95" s="22"/>
      <c r="N95" s="35" t="s">
        <v>184</v>
      </c>
      <c r="O95" s="41"/>
      <c r="P95" s="34" t="s">
        <v>188</v>
      </c>
      <c r="Q95" s="28">
        <v>1</v>
      </c>
      <c r="R95" s="28">
        <v>1</v>
      </c>
      <c r="S95" s="25" t="str">
        <f>'APH Kategorichef'!E95</f>
        <v/>
      </c>
      <c r="T95" s="35" t="s">
        <v>187</v>
      </c>
      <c r="U95" s="29"/>
      <c r="V95" s="470" t="str">
        <f>TRIM('APH Kategorichef'!D95)</f>
        <v/>
      </c>
      <c r="W95" s="26" t="str">
        <f>IF('APH Kategorichef'!AB95="",'APH Kategorichef'!AC95,'APH Kategorichef'!AB95)</f>
        <v/>
      </c>
      <c r="X95" s="22"/>
      <c r="Y95" s="22"/>
      <c r="Z95" s="35" t="s">
        <v>184</v>
      </c>
      <c r="AA95" s="7"/>
      <c r="AB95" s="30" t="s">
        <v>2064</v>
      </c>
      <c r="AC95" s="28">
        <v>1</v>
      </c>
      <c r="AD95" s="28">
        <v>1</v>
      </c>
      <c r="AE95" s="25" t="str">
        <f>'APH Kategorichef'!E95</f>
        <v/>
      </c>
      <c r="AF95" s="35" t="s">
        <v>187</v>
      </c>
      <c r="AG95" s="29"/>
      <c r="AH95" s="27" t="str">
        <f>TRIM('APH Kategorichef'!D95)</f>
        <v/>
      </c>
      <c r="AI95" s="26">
        <f>'APH Kategorichef'!AJ95</f>
        <v>0</v>
      </c>
      <c r="AJ95" s="22"/>
      <c r="AK95" s="22"/>
      <c r="AL95" s="35" t="s">
        <v>184</v>
      </c>
    </row>
    <row r="96" spans="1:38" ht="15" x14ac:dyDescent="0.25">
      <c r="A96" s="21">
        <v>92</v>
      </c>
      <c r="B96" s="21" t="str">
        <f>'APH Kategorichef'!H96</f>
        <v>Välj…</v>
      </c>
      <c r="C96" s="21" t="str">
        <f>'APH Kategorichef'!J96</f>
        <v>Välj…</v>
      </c>
      <c r="D96" s="30">
        <v>100</v>
      </c>
      <c r="E96" s="28">
        <v>4</v>
      </c>
      <c r="F96" s="28">
        <v>1</v>
      </c>
      <c r="G96" s="25" t="str">
        <f>'APH Kategorichef'!E96</f>
        <v/>
      </c>
      <c r="H96" s="35" t="s">
        <v>187</v>
      </c>
      <c r="I96" s="29"/>
      <c r="J96" s="27" t="str">
        <f>TRIM('APH Kategorichef'!D96)</f>
        <v/>
      </c>
      <c r="K96" s="26" t="e">
        <f>ROUND('APH Kategorichef'!AA96,2)</f>
        <v>#VALUE!</v>
      </c>
      <c r="L96" s="22"/>
      <c r="M96" s="22"/>
      <c r="N96" s="35" t="s">
        <v>184</v>
      </c>
      <c r="O96" s="41"/>
      <c r="P96" s="34" t="s">
        <v>188</v>
      </c>
      <c r="Q96" s="28">
        <v>1</v>
      </c>
      <c r="R96" s="28">
        <v>1</v>
      </c>
      <c r="S96" s="25" t="str">
        <f>'APH Kategorichef'!E96</f>
        <v/>
      </c>
      <c r="T96" s="35" t="s">
        <v>187</v>
      </c>
      <c r="U96" s="29"/>
      <c r="V96" s="470" t="str">
        <f>TRIM('APH Kategorichef'!D96)</f>
        <v/>
      </c>
      <c r="W96" s="26" t="str">
        <f>IF('APH Kategorichef'!AB96="",'APH Kategorichef'!AC96,'APH Kategorichef'!AB96)</f>
        <v/>
      </c>
      <c r="X96" s="22"/>
      <c r="Y96" s="22"/>
      <c r="Z96" s="35" t="s">
        <v>184</v>
      </c>
      <c r="AA96" s="7"/>
      <c r="AB96" s="30" t="s">
        <v>2064</v>
      </c>
      <c r="AC96" s="28">
        <v>1</v>
      </c>
      <c r="AD96" s="28">
        <v>1</v>
      </c>
      <c r="AE96" s="25" t="str">
        <f>'APH Kategorichef'!E96</f>
        <v/>
      </c>
      <c r="AF96" s="35" t="s">
        <v>187</v>
      </c>
      <c r="AG96" s="29"/>
      <c r="AH96" s="27" t="str">
        <f>TRIM('APH Kategorichef'!D96)</f>
        <v/>
      </c>
      <c r="AI96" s="26">
        <f>'APH Kategorichef'!AJ96</f>
        <v>0</v>
      </c>
      <c r="AJ96" s="22"/>
      <c r="AK96" s="22"/>
      <c r="AL96" s="35" t="s">
        <v>184</v>
      </c>
    </row>
    <row r="97" spans="1:38" ht="15" x14ac:dyDescent="0.25">
      <c r="A97" s="21">
        <v>93</v>
      </c>
      <c r="B97" s="21" t="str">
        <f>'APH Kategorichef'!H97</f>
        <v>Välj…</v>
      </c>
      <c r="C97" s="21" t="str">
        <f>'APH Kategorichef'!J97</f>
        <v>Välj…</v>
      </c>
      <c r="D97" s="30">
        <v>100</v>
      </c>
      <c r="E97" s="28">
        <v>4</v>
      </c>
      <c r="F97" s="28">
        <v>1</v>
      </c>
      <c r="G97" s="25" t="str">
        <f>'APH Kategorichef'!E97</f>
        <v/>
      </c>
      <c r="H97" s="35" t="s">
        <v>187</v>
      </c>
      <c r="I97" s="29"/>
      <c r="J97" s="27" t="str">
        <f>TRIM('APH Kategorichef'!D97)</f>
        <v/>
      </c>
      <c r="K97" s="26" t="e">
        <f>ROUND('APH Kategorichef'!AA97,2)</f>
        <v>#VALUE!</v>
      </c>
      <c r="L97" s="22"/>
      <c r="M97" s="22"/>
      <c r="N97" s="35" t="s">
        <v>184</v>
      </c>
      <c r="O97" s="41"/>
      <c r="P97" s="34" t="s">
        <v>188</v>
      </c>
      <c r="Q97" s="28">
        <v>1</v>
      </c>
      <c r="R97" s="28">
        <v>1</v>
      </c>
      <c r="S97" s="25" t="str">
        <f>'APH Kategorichef'!E97</f>
        <v/>
      </c>
      <c r="T97" s="35" t="s">
        <v>187</v>
      </c>
      <c r="U97" s="29"/>
      <c r="V97" s="470" t="str">
        <f>TRIM('APH Kategorichef'!D97)</f>
        <v/>
      </c>
      <c r="W97" s="26" t="str">
        <f>IF('APH Kategorichef'!AB97="",'APH Kategorichef'!AC97,'APH Kategorichef'!AB97)</f>
        <v/>
      </c>
      <c r="X97" s="22"/>
      <c r="Y97" s="22"/>
      <c r="Z97" s="35" t="s">
        <v>184</v>
      </c>
      <c r="AA97" s="7"/>
      <c r="AB97" s="30" t="s">
        <v>2064</v>
      </c>
      <c r="AC97" s="28">
        <v>1</v>
      </c>
      <c r="AD97" s="28">
        <v>1</v>
      </c>
      <c r="AE97" s="25" t="str">
        <f>'APH Kategorichef'!E97</f>
        <v/>
      </c>
      <c r="AF97" s="35" t="s">
        <v>187</v>
      </c>
      <c r="AG97" s="29"/>
      <c r="AH97" s="27" t="str">
        <f>TRIM('APH Kategorichef'!D97)</f>
        <v/>
      </c>
      <c r="AI97" s="26">
        <f>'APH Kategorichef'!AJ97</f>
        <v>0</v>
      </c>
      <c r="AJ97" s="22"/>
      <c r="AK97" s="22"/>
      <c r="AL97" s="35" t="s">
        <v>184</v>
      </c>
    </row>
    <row r="98" spans="1:38" ht="15" x14ac:dyDescent="0.25">
      <c r="A98" s="21">
        <v>94</v>
      </c>
      <c r="B98" s="21" t="str">
        <f>'APH Kategorichef'!H98</f>
        <v>Välj…</v>
      </c>
      <c r="C98" s="21" t="str">
        <f>'APH Kategorichef'!J98</f>
        <v>Välj…</v>
      </c>
      <c r="D98" s="30">
        <v>100</v>
      </c>
      <c r="E98" s="28">
        <v>4</v>
      </c>
      <c r="F98" s="28">
        <v>1</v>
      </c>
      <c r="G98" s="25" t="str">
        <f>'APH Kategorichef'!E98</f>
        <v/>
      </c>
      <c r="H98" s="35" t="s">
        <v>187</v>
      </c>
      <c r="I98" s="29"/>
      <c r="J98" s="27" t="str">
        <f>TRIM('APH Kategorichef'!D98)</f>
        <v/>
      </c>
      <c r="K98" s="26" t="e">
        <f>ROUND('APH Kategorichef'!AA98,2)</f>
        <v>#VALUE!</v>
      </c>
      <c r="L98" s="22"/>
      <c r="M98" s="22"/>
      <c r="N98" s="35" t="s">
        <v>184</v>
      </c>
      <c r="O98" s="41"/>
      <c r="P98" s="34" t="s">
        <v>188</v>
      </c>
      <c r="Q98" s="28">
        <v>1</v>
      </c>
      <c r="R98" s="28">
        <v>1</v>
      </c>
      <c r="S98" s="25" t="str">
        <f>'APH Kategorichef'!E98</f>
        <v/>
      </c>
      <c r="T98" s="35" t="s">
        <v>187</v>
      </c>
      <c r="U98" s="29"/>
      <c r="V98" s="470" t="str">
        <f>TRIM('APH Kategorichef'!D98)</f>
        <v/>
      </c>
      <c r="W98" s="26" t="str">
        <f>IF('APH Kategorichef'!AB98="",'APH Kategorichef'!AC98,'APH Kategorichef'!AB98)</f>
        <v/>
      </c>
      <c r="X98" s="22"/>
      <c r="Y98" s="22"/>
      <c r="Z98" s="35" t="s">
        <v>184</v>
      </c>
      <c r="AA98" s="7"/>
      <c r="AB98" s="30" t="s">
        <v>2064</v>
      </c>
      <c r="AC98" s="28">
        <v>1</v>
      </c>
      <c r="AD98" s="28">
        <v>1</v>
      </c>
      <c r="AE98" s="25" t="str">
        <f>'APH Kategorichef'!E98</f>
        <v/>
      </c>
      <c r="AF98" s="35" t="s">
        <v>187</v>
      </c>
      <c r="AG98" s="29"/>
      <c r="AH98" s="27" t="str">
        <f>TRIM('APH Kategorichef'!D98)</f>
        <v/>
      </c>
      <c r="AI98" s="26">
        <f>'APH Kategorichef'!AJ98</f>
        <v>0</v>
      </c>
      <c r="AJ98" s="22"/>
      <c r="AK98" s="22"/>
      <c r="AL98" s="35" t="s">
        <v>184</v>
      </c>
    </row>
    <row r="99" spans="1:38" ht="15" x14ac:dyDescent="0.25">
      <c r="A99" s="21">
        <v>95</v>
      </c>
      <c r="B99" s="21" t="str">
        <f>'APH Kategorichef'!H99</f>
        <v>Välj…</v>
      </c>
      <c r="C99" s="21" t="str">
        <f>'APH Kategorichef'!J99</f>
        <v>Välj…</v>
      </c>
      <c r="D99" s="30">
        <v>100</v>
      </c>
      <c r="E99" s="28">
        <v>4</v>
      </c>
      <c r="F99" s="28">
        <v>1</v>
      </c>
      <c r="G99" s="25" t="str">
        <f>'APH Kategorichef'!E99</f>
        <v/>
      </c>
      <c r="H99" s="35" t="s">
        <v>187</v>
      </c>
      <c r="I99" s="29"/>
      <c r="J99" s="27" t="str">
        <f>TRIM('APH Kategorichef'!D99)</f>
        <v/>
      </c>
      <c r="K99" s="26" t="e">
        <f>ROUND('APH Kategorichef'!AA99,2)</f>
        <v>#VALUE!</v>
      </c>
      <c r="L99" s="22"/>
      <c r="M99" s="22"/>
      <c r="N99" s="35" t="s">
        <v>184</v>
      </c>
      <c r="O99" s="41"/>
      <c r="P99" s="34" t="s">
        <v>188</v>
      </c>
      <c r="Q99" s="28">
        <v>1</v>
      </c>
      <c r="R99" s="28">
        <v>1</v>
      </c>
      <c r="S99" s="25" t="str">
        <f>'APH Kategorichef'!E99</f>
        <v/>
      </c>
      <c r="T99" s="35" t="s">
        <v>187</v>
      </c>
      <c r="U99" s="29"/>
      <c r="V99" s="470" t="str">
        <f>TRIM('APH Kategorichef'!D99)</f>
        <v/>
      </c>
      <c r="W99" s="26" t="str">
        <f>IF('APH Kategorichef'!AB99="",'APH Kategorichef'!AC99,'APH Kategorichef'!AB99)</f>
        <v/>
      </c>
      <c r="X99" s="22"/>
      <c r="Y99" s="22"/>
      <c r="Z99" s="35" t="s">
        <v>184</v>
      </c>
      <c r="AA99" s="7"/>
      <c r="AB99" s="30" t="s">
        <v>2064</v>
      </c>
      <c r="AC99" s="28">
        <v>1</v>
      </c>
      <c r="AD99" s="28">
        <v>1</v>
      </c>
      <c r="AE99" s="25" t="str">
        <f>'APH Kategorichef'!E99</f>
        <v/>
      </c>
      <c r="AF99" s="35" t="s">
        <v>187</v>
      </c>
      <c r="AG99" s="29"/>
      <c r="AH99" s="27" t="str">
        <f>TRIM('APH Kategorichef'!D99)</f>
        <v/>
      </c>
      <c r="AI99" s="26">
        <f>'APH Kategorichef'!AJ99</f>
        <v>0</v>
      </c>
      <c r="AJ99" s="22"/>
      <c r="AK99" s="22"/>
      <c r="AL99" s="35" t="s">
        <v>184</v>
      </c>
    </row>
    <row r="100" spans="1:38" ht="15" x14ac:dyDescent="0.25">
      <c r="A100" s="21">
        <v>96</v>
      </c>
      <c r="B100" s="21" t="str">
        <f>'APH Kategorichef'!H100</f>
        <v>Välj…</v>
      </c>
      <c r="C100" s="21" t="str">
        <f>'APH Kategorichef'!J100</f>
        <v>Välj…</v>
      </c>
      <c r="D100" s="30">
        <v>100</v>
      </c>
      <c r="E100" s="28">
        <v>4</v>
      </c>
      <c r="F100" s="28">
        <v>1</v>
      </c>
      <c r="G100" s="25" t="str">
        <f>'APH Kategorichef'!E100</f>
        <v/>
      </c>
      <c r="H100" s="35" t="s">
        <v>187</v>
      </c>
      <c r="I100" s="29"/>
      <c r="J100" s="27" t="str">
        <f>TRIM('APH Kategorichef'!D100)</f>
        <v/>
      </c>
      <c r="K100" s="26" t="e">
        <f>ROUND('APH Kategorichef'!AA100,2)</f>
        <v>#VALUE!</v>
      </c>
      <c r="L100" s="22"/>
      <c r="M100" s="22"/>
      <c r="N100" s="35" t="s">
        <v>184</v>
      </c>
      <c r="O100" s="41"/>
      <c r="P100" s="34" t="s">
        <v>188</v>
      </c>
      <c r="Q100" s="28">
        <v>1</v>
      </c>
      <c r="R100" s="28">
        <v>1</v>
      </c>
      <c r="S100" s="25" t="str">
        <f>'APH Kategorichef'!E100</f>
        <v/>
      </c>
      <c r="T100" s="35" t="s">
        <v>187</v>
      </c>
      <c r="U100" s="29"/>
      <c r="V100" s="470" t="str">
        <f>TRIM('APH Kategorichef'!D100)</f>
        <v/>
      </c>
      <c r="W100" s="26" t="str">
        <f>IF('APH Kategorichef'!AB100="",'APH Kategorichef'!AC100,'APH Kategorichef'!AB100)</f>
        <v/>
      </c>
      <c r="X100" s="22"/>
      <c r="Y100" s="22"/>
      <c r="Z100" s="35" t="s">
        <v>184</v>
      </c>
      <c r="AA100" s="7"/>
      <c r="AB100" s="30" t="s">
        <v>2064</v>
      </c>
      <c r="AC100" s="28">
        <v>1</v>
      </c>
      <c r="AD100" s="28">
        <v>1</v>
      </c>
      <c r="AE100" s="25" t="str">
        <f>'APH Kategorichef'!E100</f>
        <v/>
      </c>
      <c r="AF100" s="35" t="s">
        <v>187</v>
      </c>
      <c r="AG100" s="29"/>
      <c r="AH100" s="27" t="str">
        <f>TRIM('APH Kategorichef'!D100)</f>
        <v/>
      </c>
      <c r="AI100" s="26">
        <f>'APH Kategorichef'!AJ100</f>
        <v>0</v>
      </c>
      <c r="AJ100" s="22"/>
      <c r="AK100" s="22"/>
      <c r="AL100" s="35" t="s">
        <v>184</v>
      </c>
    </row>
    <row r="101" spans="1:38" ht="15" x14ac:dyDescent="0.25">
      <c r="A101" s="21">
        <v>97</v>
      </c>
      <c r="B101" s="21" t="str">
        <f>'APH Kategorichef'!H101</f>
        <v>Välj…</v>
      </c>
      <c r="C101" s="21" t="str">
        <f>'APH Kategorichef'!J101</f>
        <v>Välj…</v>
      </c>
      <c r="D101" s="30">
        <v>100</v>
      </c>
      <c r="E101" s="28">
        <v>4</v>
      </c>
      <c r="F101" s="28">
        <v>1</v>
      </c>
      <c r="G101" s="25" t="str">
        <f>'APH Kategorichef'!E101</f>
        <v/>
      </c>
      <c r="H101" s="35" t="s">
        <v>187</v>
      </c>
      <c r="I101" s="29"/>
      <c r="J101" s="27" t="str">
        <f>TRIM('APH Kategorichef'!D101)</f>
        <v/>
      </c>
      <c r="K101" s="26" t="e">
        <f>ROUND('APH Kategorichef'!AA101,2)</f>
        <v>#VALUE!</v>
      </c>
      <c r="L101" s="22"/>
      <c r="M101" s="22"/>
      <c r="N101" s="35" t="s">
        <v>184</v>
      </c>
      <c r="O101" s="41"/>
      <c r="P101" s="34" t="s">
        <v>188</v>
      </c>
      <c r="Q101" s="28">
        <v>1</v>
      </c>
      <c r="R101" s="28">
        <v>1</v>
      </c>
      <c r="S101" s="25" t="str">
        <f>'APH Kategorichef'!E101</f>
        <v/>
      </c>
      <c r="T101" s="35" t="s">
        <v>187</v>
      </c>
      <c r="U101" s="29"/>
      <c r="V101" s="470" t="str">
        <f>TRIM('APH Kategorichef'!D101)</f>
        <v/>
      </c>
      <c r="W101" s="26" t="str">
        <f>IF('APH Kategorichef'!AB101="",'APH Kategorichef'!AC101,'APH Kategorichef'!AB101)</f>
        <v/>
      </c>
      <c r="X101" s="22"/>
      <c r="Y101" s="22"/>
      <c r="Z101" s="35" t="s">
        <v>184</v>
      </c>
      <c r="AA101" s="7"/>
      <c r="AB101" s="30" t="s">
        <v>2064</v>
      </c>
      <c r="AC101" s="28">
        <v>1</v>
      </c>
      <c r="AD101" s="28">
        <v>1</v>
      </c>
      <c r="AE101" s="25" t="str">
        <f>'APH Kategorichef'!E101</f>
        <v/>
      </c>
      <c r="AF101" s="35" t="s">
        <v>187</v>
      </c>
      <c r="AG101" s="29"/>
      <c r="AH101" s="27" t="str">
        <f>TRIM('APH Kategorichef'!D101)</f>
        <v/>
      </c>
      <c r="AI101" s="26">
        <f>'APH Kategorichef'!AJ101</f>
        <v>0</v>
      </c>
      <c r="AJ101" s="22"/>
      <c r="AK101" s="22"/>
      <c r="AL101" s="35" t="s">
        <v>184</v>
      </c>
    </row>
    <row r="102" spans="1:38" ht="15" x14ac:dyDescent="0.25">
      <c r="A102" s="21">
        <v>98</v>
      </c>
      <c r="B102" s="21" t="str">
        <f>'APH Kategorichef'!H102</f>
        <v>Välj…</v>
      </c>
      <c r="C102" s="21" t="str">
        <f>'APH Kategorichef'!J102</f>
        <v>Välj…</v>
      </c>
      <c r="D102" s="30">
        <v>100</v>
      </c>
      <c r="E102" s="28">
        <v>4</v>
      </c>
      <c r="F102" s="28">
        <v>1</v>
      </c>
      <c r="G102" s="25" t="str">
        <f>'APH Kategorichef'!E102</f>
        <v/>
      </c>
      <c r="H102" s="35" t="s">
        <v>187</v>
      </c>
      <c r="I102" s="29"/>
      <c r="J102" s="27" t="str">
        <f>TRIM('APH Kategorichef'!D102)</f>
        <v/>
      </c>
      <c r="K102" s="26" t="e">
        <f>ROUND('APH Kategorichef'!AA102,2)</f>
        <v>#VALUE!</v>
      </c>
      <c r="L102" s="22"/>
      <c r="M102" s="22"/>
      <c r="N102" s="35" t="s">
        <v>184</v>
      </c>
      <c r="O102" s="41"/>
      <c r="P102" s="34" t="s">
        <v>188</v>
      </c>
      <c r="Q102" s="28">
        <v>1</v>
      </c>
      <c r="R102" s="28">
        <v>1</v>
      </c>
      <c r="S102" s="25" t="str">
        <f>'APH Kategorichef'!E102</f>
        <v/>
      </c>
      <c r="T102" s="35" t="s">
        <v>187</v>
      </c>
      <c r="U102" s="29"/>
      <c r="V102" s="470" t="str">
        <f>TRIM('APH Kategorichef'!D102)</f>
        <v/>
      </c>
      <c r="W102" s="26" t="str">
        <f>IF('APH Kategorichef'!AB102="",'APH Kategorichef'!AC102,'APH Kategorichef'!AB102)</f>
        <v/>
      </c>
      <c r="X102" s="22"/>
      <c r="Y102" s="22"/>
      <c r="Z102" s="35" t="s">
        <v>184</v>
      </c>
      <c r="AA102" s="7"/>
      <c r="AB102" s="30" t="s">
        <v>2064</v>
      </c>
      <c r="AC102" s="28">
        <v>1</v>
      </c>
      <c r="AD102" s="28">
        <v>1</v>
      </c>
      <c r="AE102" s="25" t="str">
        <f>'APH Kategorichef'!E102</f>
        <v/>
      </c>
      <c r="AF102" s="35" t="s">
        <v>187</v>
      </c>
      <c r="AG102" s="29"/>
      <c r="AH102" s="27" t="str">
        <f>TRIM('APH Kategorichef'!D102)</f>
        <v/>
      </c>
      <c r="AI102" s="26">
        <f>'APH Kategorichef'!AJ102</f>
        <v>0</v>
      </c>
      <c r="AJ102" s="22"/>
      <c r="AK102" s="22"/>
      <c r="AL102" s="35" t="s">
        <v>184</v>
      </c>
    </row>
    <row r="103" spans="1:38" ht="15" x14ac:dyDescent="0.25">
      <c r="A103" s="21">
        <v>99</v>
      </c>
      <c r="B103" s="21" t="str">
        <f>'APH Kategorichef'!H103</f>
        <v>Välj…</v>
      </c>
      <c r="C103" s="21" t="str">
        <f>'APH Kategorichef'!J103</f>
        <v>Välj…</v>
      </c>
      <c r="D103" s="30">
        <v>100</v>
      </c>
      <c r="E103" s="28">
        <v>4</v>
      </c>
      <c r="F103" s="28">
        <v>1</v>
      </c>
      <c r="G103" s="25" t="str">
        <f>'APH Kategorichef'!E103</f>
        <v/>
      </c>
      <c r="H103" s="35" t="s">
        <v>187</v>
      </c>
      <c r="I103" s="29"/>
      <c r="J103" s="27" t="str">
        <f>TRIM('APH Kategorichef'!D103)</f>
        <v/>
      </c>
      <c r="K103" s="26" t="e">
        <f>ROUND('APH Kategorichef'!AA103,2)</f>
        <v>#VALUE!</v>
      </c>
      <c r="L103" s="22"/>
      <c r="M103" s="22"/>
      <c r="N103" s="35" t="s">
        <v>184</v>
      </c>
      <c r="O103" s="41"/>
      <c r="P103" s="34" t="s">
        <v>188</v>
      </c>
      <c r="Q103" s="28">
        <v>1</v>
      </c>
      <c r="R103" s="28">
        <v>1</v>
      </c>
      <c r="S103" s="25" t="str">
        <f>'APH Kategorichef'!E103</f>
        <v/>
      </c>
      <c r="T103" s="35" t="s">
        <v>187</v>
      </c>
      <c r="U103" s="29"/>
      <c r="V103" s="470" t="str">
        <f>TRIM('APH Kategorichef'!D103)</f>
        <v/>
      </c>
      <c r="W103" s="26" t="str">
        <f>IF('APH Kategorichef'!AB103="",'APH Kategorichef'!AC103,'APH Kategorichef'!AB103)</f>
        <v/>
      </c>
      <c r="X103" s="22"/>
      <c r="Y103" s="22"/>
      <c r="Z103" s="35" t="s">
        <v>184</v>
      </c>
      <c r="AA103" s="7"/>
      <c r="AB103" s="30" t="s">
        <v>2064</v>
      </c>
      <c r="AC103" s="28">
        <v>1</v>
      </c>
      <c r="AD103" s="28">
        <v>1</v>
      </c>
      <c r="AE103" s="25" t="str">
        <f>'APH Kategorichef'!E103</f>
        <v/>
      </c>
      <c r="AF103" s="35" t="s">
        <v>187</v>
      </c>
      <c r="AG103" s="29"/>
      <c r="AH103" s="27" t="str">
        <f>TRIM('APH Kategorichef'!D103)</f>
        <v/>
      </c>
      <c r="AI103" s="26">
        <f>'APH Kategorichef'!AJ103</f>
        <v>0</v>
      </c>
      <c r="AJ103" s="22"/>
      <c r="AK103" s="22"/>
      <c r="AL103" s="35" t="s">
        <v>184</v>
      </c>
    </row>
    <row r="104" spans="1:38" ht="15" x14ac:dyDescent="0.25">
      <c r="A104" s="21">
        <v>100</v>
      </c>
      <c r="B104" s="21" t="str">
        <f>'APH Kategorichef'!H104</f>
        <v>Välj…</v>
      </c>
      <c r="C104" s="21" t="str">
        <f>'APH Kategorichef'!J104</f>
        <v>Välj…</v>
      </c>
      <c r="D104" s="30">
        <v>100</v>
      </c>
      <c r="E104" s="28">
        <v>4</v>
      </c>
      <c r="F104" s="28">
        <v>1</v>
      </c>
      <c r="G104" s="25" t="str">
        <f>'APH Kategorichef'!E104</f>
        <v/>
      </c>
      <c r="H104" s="35" t="s">
        <v>187</v>
      </c>
      <c r="I104" s="29"/>
      <c r="J104" s="27" t="str">
        <f>TRIM('APH Kategorichef'!D104)</f>
        <v/>
      </c>
      <c r="K104" s="26" t="e">
        <f>ROUND('APH Kategorichef'!AA104,2)</f>
        <v>#VALUE!</v>
      </c>
      <c r="L104" s="22"/>
      <c r="M104" s="22"/>
      <c r="N104" s="35" t="s">
        <v>184</v>
      </c>
      <c r="O104" s="41"/>
      <c r="P104" s="34" t="s">
        <v>188</v>
      </c>
      <c r="Q104" s="28">
        <v>1</v>
      </c>
      <c r="R104" s="28">
        <v>1</v>
      </c>
      <c r="S104" s="25" t="str">
        <f>'APH Kategorichef'!E104</f>
        <v/>
      </c>
      <c r="T104" s="35" t="s">
        <v>187</v>
      </c>
      <c r="U104" s="29"/>
      <c r="V104" s="470" t="str">
        <f>TRIM('APH Kategorichef'!D104)</f>
        <v/>
      </c>
      <c r="W104" s="26" t="str">
        <f>IF('APH Kategorichef'!AB104="",'APH Kategorichef'!AC104,'APH Kategorichef'!AB104)</f>
        <v/>
      </c>
      <c r="X104" s="22"/>
      <c r="Y104" s="22"/>
      <c r="Z104" s="35" t="s">
        <v>184</v>
      </c>
      <c r="AA104" s="7"/>
      <c r="AB104" s="30" t="s">
        <v>2064</v>
      </c>
      <c r="AC104" s="28">
        <v>1</v>
      </c>
      <c r="AD104" s="28">
        <v>1</v>
      </c>
      <c r="AE104" s="25" t="str">
        <f>'APH Kategorichef'!E104</f>
        <v/>
      </c>
      <c r="AF104" s="35" t="s">
        <v>187</v>
      </c>
      <c r="AG104" s="29"/>
      <c r="AH104" s="27" t="str">
        <f>TRIM('APH Kategorichef'!D104)</f>
        <v/>
      </c>
      <c r="AI104" s="26">
        <f>'APH Kategorichef'!AJ104</f>
        <v>0</v>
      </c>
      <c r="AJ104" s="22"/>
      <c r="AK104" s="22"/>
      <c r="AL104" s="35" t="s">
        <v>184</v>
      </c>
    </row>
    <row r="105" spans="1:38" ht="15" x14ac:dyDescent="0.25">
      <c r="A105" s="21">
        <v>101</v>
      </c>
      <c r="B105" s="21" t="str">
        <f>'APH Kategorichef'!H105</f>
        <v>Välj…</v>
      </c>
      <c r="C105" s="21" t="str">
        <f>'APH Kategorichef'!J105</f>
        <v>Välj…</v>
      </c>
      <c r="D105" s="30">
        <v>100</v>
      </c>
      <c r="E105" s="28">
        <v>4</v>
      </c>
      <c r="F105" s="28">
        <v>1</v>
      </c>
      <c r="G105" s="25" t="str">
        <f>'APH Kategorichef'!E105</f>
        <v/>
      </c>
      <c r="H105" s="35" t="s">
        <v>187</v>
      </c>
      <c r="I105" s="29"/>
      <c r="J105" s="27" t="str">
        <f>TRIM('APH Kategorichef'!D105)</f>
        <v/>
      </c>
      <c r="K105" s="26" t="e">
        <f>ROUND('APH Kategorichef'!AA105,2)</f>
        <v>#VALUE!</v>
      </c>
      <c r="L105" s="22"/>
      <c r="M105" s="22"/>
      <c r="N105" s="35" t="s">
        <v>184</v>
      </c>
      <c r="O105" s="41"/>
      <c r="P105" s="34" t="s">
        <v>188</v>
      </c>
      <c r="Q105" s="28">
        <v>1</v>
      </c>
      <c r="R105" s="28">
        <v>1</v>
      </c>
      <c r="S105" s="25" t="str">
        <f>'APH Kategorichef'!E105</f>
        <v/>
      </c>
      <c r="T105" s="35" t="s">
        <v>187</v>
      </c>
      <c r="U105" s="29"/>
      <c r="V105" s="470" t="str">
        <f>TRIM('APH Kategorichef'!D105)</f>
        <v/>
      </c>
      <c r="W105" s="26" t="str">
        <f>IF('APH Kategorichef'!AB105="",'APH Kategorichef'!AC105,'APH Kategorichef'!AB105)</f>
        <v/>
      </c>
      <c r="X105" s="22"/>
      <c r="Y105" s="22"/>
      <c r="Z105" s="35" t="s">
        <v>184</v>
      </c>
      <c r="AA105" s="7"/>
      <c r="AB105" s="30" t="s">
        <v>2064</v>
      </c>
      <c r="AC105" s="28">
        <v>1</v>
      </c>
      <c r="AD105" s="28">
        <v>1</v>
      </c>
      <c r="AE105" s="25" t="str">
        <f>'APH Kategorichef'!E105</f>
        <v/>
      </c>
      <c r="AF105" s="35" t="s">
        <v>187</v>
      </c>
      <c r="AG105" s="29"/>
      <c r="AH105" s="27" t="str">
        <f>TRIM('APH Kategorichef'!D105)</f>
        <v/>
      </c>
      <c r="AI105" s="26">
        <f>'APH Kategorichef'!AJ105</f>
        <v>0</v>
      </c>
      <c r="AJ105" s="22"/>
      <c r="AK105" s="22"/>
      <c r="AL105" s="35" t="s">
        <v>184</v>
      </c>
    </row>
    <row r="106" spans="1:38" ht="15" x14ac:dyDescent="0.25">
      <c r="A106" s="21">
        <v>102</v>
      </c>
      <c r="B106" s="21" t="str">
        <f>'APH Kategorichef'!H106</f>
        <v>Välj…</v>
      </c>
      <c r="C106" s="21" t="str">
        <f>'APH Kategorichef'!J106</f>
        <v>Välj…</v>
      </c>
      <c r="D106" s="30">
        <v>100</v>
      </c>
      <c r="E106" s="28">
        <v>4</v>
      </c>
      <c r="F106" s="28">
        <v>1</v>
      </c>
      <c r="G106" s="25" t="str">
        <f>'APH Kategorichef'!E106</f>
        <v/>
      </c>
      <c r="H106" s="35" t="s">
        <v>187</v>
      </c>
      <c r="I106" s="29"/>
      <c r="J106" s="27" t="str">
        <f>TRIM('APH Kategorichef'!D106)</f>
        <v/>
      </c>
      <c r="K106" s="26" t="e">
        <f>ROUND('APH Kategorichef'!AA106,2)</f>
        <v>#VALUE!</v>
      </c>
      <c r="L106" s="22"/>
      <c r="M106" s="22"/>
      <c r="N106" s="35" t="s">
        <v>184</v>
      </c>
      <c r="O106" s="41"/>
      <c r="P106" s="34" t="s">
        <v>188</v>
      </c>
      <c r="Q106" s="28">
        <v>1</v>
      </c>
      <c r="R106" s="28">
        <v>1</v>
      </c>
      <c r="S106" s="25" t="str">
        <f>'APH Kategorichef'!E106</f>
        <v/>
      </c>
      <c r="T106" s="35" t="s">
        <v>187</v>
      </c>
      <c r="U106" s="29"/>
      <c r="V106" s="470" t="str">
        <f>TRIM('APH Kategorichef'!D106)</f>
        <v/>
      </c>
      <c r="W106" s="26" t="str">
        <f>IF('APH Kategorichef'!AB106="",'APH Kategorichef'!AC106,'APH Kategorichef'!AB106)</f>
        <v/>
      </c>
      <c r="X106" s="22"/>
      <c r="Y106" s="22"/>
      <c r="Z106" s="35" t="s">
        <v>184</v>
      </c>
      <c r="AA106" s="7"/>
      <c r="AB106" s="30" t="s">
        <v>2064</v>
      </c>
      <c r="AC106" s="28">
        <v>1</v>
      </c>
      <c r="AD106" s="28">
        <v>1</v>
      </c>
      <c r="AE106" s="25" t="str">
        <f>'APH Kategorichef'!E106</f>
        <v/>
      </c>
      <c r="AF106" s="35" t="s">
        <v>187</v>
      </c>
      <c r="AG106" s="29"/>
      <c r="AH106" s="27" t="str">
        <f>TRIM('APH Kategorichef'!D106)</f>
        <v/>
      </c>
      <c r="AI106" s="26">
        <f>'APH Kategorichef'!AJ106</f>
        <v>0</v>
      </c>
      <c r="AJ106" s="22"/>
      <c r="AK106" s="22"/>
      <c r="AL106" s="35" t="s">
        <v>184</v>
      </c>
    </row>
    <row r="107" spans="1:38" ht="15" x14ac:dyDescent="0.25">
      <c r="A107" s="21">
        <v>103</v>
      </c>
      <c r="B107" s="21" t="str">
        <f>'APH Kategorichef'!H107</f>
        <v>Välj…</v>
      </c>
      <c r="C107" s="21" t="str">
        <f>'APH Kategorichef'!J107</f>
        <v>Välj…</v>
      </c>
      <c r="D107" s="30">
        <v>100</v>
      </c>
      <c r="E107" s="28">
        <v>4</v>
      </c>
      <c r="F107" s="28">
        <v>1</v>
      </c>
      <c r="G107" s="25" t="str">
        <f>'APH Kategorichef'!E107</f>
        <v/>
      </c>
      <c r="H107" s="35" t="s">
        <v>187</v>
      </c>
      <c r="I107" s="29"/>
      <c r="J107" s="27" t="str">
        <f>TRIM('APH Kategorichef'!D107)</f>
        <v/>
      </c>
      <c r="K107" s="26" t="e">
        <f>ROUND('APH Kategorichef'!AA107,2)</f>
        <v>#VALUE!</v>
      </c>
      <c r="L107" s="22"/>
      <c r="M107" s="22"/>
      <c r="N107" s="35" t="s">
        <v>184</v>
      </c>
      <c r="O107" s="41"/>
      <c r="P107" s="34" t="s">
        <v>188</v>
      </c>
      <c r="Q107" s="28">
        <v>1</v>
      </c>
      <c r="R107" s="28">
        <v>1</v>
      </c>
      <c r="S107" s="25" t="str">
        <f>'APH Kategorichef'!E107</f>
        <v/>
      </c>
      <c r="T107" s="35" t="s">
        <v>187</v>
      </c>
      <c r="U107" s="29"/>
      <c r="V107" s="470" t="str">
        <f>TRIM('APH Kategorichef'!D107)</f>
        <v/>
      </c>
      <c r="W107" s="26" t="str">
        <f>IF('APH Kategorichef'!AB107="",'APH Kategorichef'!AC107,'APH Kategorichef'!AB107)</f>
        <v/>
      </c>
      <c r="X107" s="22"/>
      <c r="Y107" s="22"/>
      <c r="Z107" s="35" t="s">
        <v>184</v>
      </c>
      <c r="AA107" s="7"/>
      <c r="AB107" s="30" t="s">
        <v>2064</v>
      </c>
      <c r="AC107" s="28">
        <v>1</v>
      </c>
      <c r="AD107" s="28">
        <v>1</v>
      </c>
      <c r="AE107" s="25" t="str">
        <f>'APH Kategorichef'!E107</f>
        <v/>
      </c>
      <c r="AF107" s="35" t="s">
        <v>187</v>
      </c>
      <c r="AG107" s="29"/>
      <c r="AH107" s="27" t="str">
        <f>TRIM('APH Kategorichef'!D107)</f>
        <v/>
      </c>
      <c r="AI107" s="26">
        <f>'APH Kategorichef'!AJ107</f>
        <v>0</v>
      </c>
      <c r="AJ107" s="22"/>
      <c r="AK107" s="22"/>
      <c r="AL107" s="35" t="s">
        <v>184</v>
      </c>
    </row>
    <row r="108" spans="1:38" ht="15" x14ac:dyDescent="0.25">
      <c r="A108" s="21">
        <v>104</v>
      </c>
      <c r="B108" s="21" t="str">
        <f>'APH Kategorichef'!H108</f>
        <v>Välj…</v>
      </c>
      <c r="C108" s="21" t="str">
        <f>'APH Kategorichef'!J108</f>
        <v>Välj…</v>
      </c>
      <c r="D108" s="30">
        <v>100</v>
      </c>
      <c r="E108" s="28">
        <v>4</v>
      </c>
      <c r="F108" s="28">
        <v>1</v>
      </c>
      <c r="G108" s="25" t="str">
        <f>'APH Kategorichef'!E108</f>
        <v/>
      </c>
      <c r="H108" s="35" t="s">
        <v>187</v>
      </c>
      <c r="I108" s="29"/>
      <c r="J108" s="27" t="str">
        <f>TRIM('APH Kategorichef'!D108)</f>
        <v/>
      </c>
      <c r="K108" s="26" t="e">
        <f>ROUND('APH Kategorichef'!AA108,2)</f>
        <v>#VALUE!</v>
      </c>
      <c r="L108" s="22"/>
      <c r="M108" s="22"/>
      <c r="N108" s="35" t="s">
        <v>184</v>
      </c>
      <c r="O108" s="41"/>
      <c r="P108" s="34" t="s">
        <v>188</v>
      </c>
      <c r="Q108" s="28">
        <v>1</v>
      </c>
      <c r="R108" s="28">
        <v>1</v>
      </c>
      <c r="S108" s="25" t="str">
        <f>'APH Kategorichef'!E108</f>
        <v/>
      </c>
      <c r="T108" s="35" t="s">
        <v>187</v>
      </c>
      <c r="U108" s="29"/>
      <c r="V108" s="470" t="str">
        <f>TRIM('APH Kategorichef'!D108)</f>
        <v/>
      </c>
      <c r="W108" s="26" t="str">
        <f>IF('APH Kategorichef'!AB108="",'APH Kategorichef'!AC108,'APH Kategorichef'!AB108)</f>
        <v/>
      </c>
      <c r="X108" s="22"/>
      <c r="Y108" s="22"/>
      <c r="Z108" s="35" t="s">
        <v>184</v>
      </c>
      <c r="AA108" s="7"/>
      <c r="AB108" s="30" t="s">
        <v>2064</v>
      </c>
      <c r="AC108" s="28">
        <v>1</v>
      </c>
      <c r="AD108" s="28">
        <v>1</v>
      </c>
      <c r="AE108" s="25" t="str">
        <f>'APH Kategorichef'!E108</f>
        <v/>
      </c>
      <c r="AF108" s="35" t="s">
        <v>187</v>
      </c>
      <c r="AG108" s="29"/>
      <c r="AH108" s="27" t="str">
        <f>TRIM('APH Kategorichef'!D108)</f>
        <v/>
      </c>
      <c r="AI108" s="26">
        <f>'APH Kategorichef'!AJ108</f>
        <v>0</v>
      </c>
      <c r="AJ108" s="22"/>
      <c r="AK108" s="22"/>
      <c r="AL108" s="35" t="s">
        <v>184</v>
      </c>
    </row>
    <row r="109" spans="1:38" ht="15" x14ac:dyDescent="0.25">
      <c r="A109" s="21">
        <v>105</v>
      </c>
      <c r="B109" s="21" t="str">
        <f>'APH Kategorichef'!H109</f>
        <v>Välj…</v>
      </c>
      <c r="C109" s="21" t="str">
        <f>'APH Kategorichef'!J109</f>
        <v>Välj…</v>
      </c>
      <c r="D109" s="30">
        <v>100</v>
      </c>
      <c r="E109" s="28">
        <v>4</v>
      </c>
      <c r="F109" s="28">
        <v>1</v>
      </c>
      <c r="G109" s="25" t="str">
        <f>'APH Kategorichef'!E109</f>
        <v/>
      </c>
      <c r="H109" s="35" t="s">
        <v>187</v>
      </c>
      <c r="I109" s="29"/>
      <c r="J109" s="27" t="str">
        <f>TRIM('APH Kategorichef'!D109)</f>
        <v/>
      </c>
      <c r="K109" s="26" t="e">
        <f>ROUND('APH Kategorichef'!AA109,2)</f>
        <v>#VALUE!</v>
      </c>
      <c r="L109" s="22"/>
      <c r="M109" s="22"/>
      <c r="N109" s="35" t="s">
        <v>184</v>
      </c>
      <c r="O109" s="41"/>
      <c r="P109" s="34" t="s">
        <v>188</v>
      </c>
      <c r="Q109" s="28">
        <v>1</v>
      </c>
      <c r="R109" s="28">
        <v>1</v>
      </c>
      <c r="S109" s="25" t="str">
        <f>'APH Kategorichef'!E109</f>
        <v/>
      </c>
      <c r="T109" s="35" t="s">
        <v>187</v>
      </c>
      <c r="U109" s="29"/>
      <c r="V109" s="470" t="str">
        <f>TRIM('APH Kategorichef'!D109)</f>
        <v/>
      </c>
      <c r="W109" s="26" t="str">
        <f>IF('APH Kategorichef'!AB109="",'APH Kategorichef'!AC109,'APH Kategorichef'!AB109)</f>
        <v/>
      </c>
      <c r="X109" s="22"/>
      <c r="Y109" s="22"/>
      <c r="Z109" s="35" t="s">
        <v>184</v>
      </c>
      <c r="AA109" s="7"/>
      <c r="AB109" s="30" t="s">
        <v>2064</v>
      </c>
      <c r="AC109" s="28">
        <v>1</v>
      </c>
      <c r="AD109" s="28">
        <v>1</v>
      </c>
      <c r="AE109" s="25" t="str">
        <f>'APH Kategorichef'!E109</f>
        <v/>
      </c>
      <c r="AF109" s="35" t="s">
        <v>187</v>
      </c>
      <c r="AG109" s="29"/>
      <c r="AH109" s="27" t="str">
        <f>TRIM('APH Kategorichef'!D109)</f>
        <v/>
      </c>
      <c r="AI109" s="26">
        <f>'APH Kategorichef'!AJ109</f>
        <v>0</v>
      </c>
      <c r="AJ109" s="22"/>
      <c r="AK109" s="22"/>
      <c r="AL109" s="35" t="s">
        <v>184</v>
      </c>
    </row>
    <row r="110" spans="1:38" ht="15" x14ac:dyDescent="0.25">
      <c r="A110" s="21">
        <v>106</v>
      </c>
      <c r="B110" s="21" t="str">
        <f>'APH Kategorichef'!H110</f>
        <v>Välj…</v>
      </c>
      <c r="C110" s="21" t="str">
        <f>'APH Kategorichef'!J110</f>
        <v>Välj…</v>
      </c>
      <c r="D110" s="30">
        <v>100</v>
      </c>
      <c r="E110" s="28">
        <v>4</v>
      </c>
      <c r="F110" s="28">
        <v>1</v>
      </c>
      <c r="G110" s="25" t="str">
        <f>'APH Kategorichef'!E110</f>
        <v/>
      </c>
      <c r="H110" s="35" t="s">
        <v>187</v>
      </c>
      <c r="I110" s="29"/>
      <c r="J110" s="27" t="str">
        <f>TRIM('APH Kategorichef'!D110)</f>
        <v/>
      </c>
      <c r="K110" s="26" t="e">
        <f>ROUND('APH Kategorichef'!AA110,2)</f>
        <v>#VALUE!</v>
      </c>
      <c r="L110" s="22"/>
      <c r="M110" s="22"/>
      <c r="N110" s="35" t="s">
        <v>184</v>
      </c>
      <c r="O110" s="41"/>
      <c r="P110" s="34" t="s">
        <v>188</v>
      </c>
      <c r="Q110" s="28">
        <v>1</v>
      </c>
      <c r="R110" s="28">
        <v>1</v>
      </c>
      <c r="S110" s="25" t="str">
        <f>'APH Kategorichef'!E110</f>
        <v/>
      </c>
      <c r="T110" s="35" t="s">
        <v>187</v>
      </c>
      <c r="U110" s="29"/>
      <c r="V110" s="470" t="str">
        <f>TRIM('APH Kategorichef'!D110)</f>
        <v/>
      </c>
      <c r="W110" s="26" t="str">
        <f>IF('APH Kategorichef'!AB110="",'APH Kategorichef'!AC110,'APH Kategorichef'!AB110)</f>
        <v/>
      </c>
      <c r="X110" s="22"/>
      <c r="Y110" s="22"/>
      <c r="Z110" s="35" t="s">
        <v>184</v>
      </c>
      <c r="AA110" s="7"/>
      <c r="AB110" s="30" t="s">
        <v>2064</v>
      </c>
      <c r="AC110" s="28">
        <v>1</v>
      </c>
      <c r="AD110" s="28">
        <v>1</v>
      </c>
      <c r="AE110" s="25" t="str">
        <f>'APH Kategorichef'!E110</f>
        <v/>
      </c>
      <c r="AF110" s="35" t="s">
        <v>187</v>
      </c>
      <c r="AG110" s="29"/>
      <c r="AH110" s="27" t="str">
        <f>TRIM('APH Kategorichef'!D110)</f>
        <v/>
      </c>
      <c r="AI110" s="26">
        <f>'APH Kategorichef'!AJ110</f>
        <v>0</v>
      </c>
      <c r="AJ110" s="22"/>
      <c r="AK110" s="22"/>
      <c r="AL110" s="35" t="s">
        <v>184</v>
      </c>
    </row>
    <row r="111" spans="1:38" ht="15" x14ac:dyDescent="0.25">
      <c r="A111" s="21">
        <v>107</v>
      </c>
      <c r="B111" s="21" t="str">
        <f>'APH Kategorichef'!H111</f>
        <v>Välj…</v>
      </c>
      <c r="C111" s="21" t="str">
        <f>'APH Kategorichef'!J111</f>
        <v>Välj…</v>
      </c>
      <c r="D111" s="30">
        <v>100</v>
      </c>
      <c r="E111" s="28">
        <v>4</v>
      </c>
      <c r="F111" s="28">
        <v>1</v>
      </c>
      <c r="G111" s="25" t="str">
        <f>'APH Kategorichef'!E111</f>
        <v/>
      </c>
      <c r="H111" s="35" t="s">
        <v>187</v>
      </c>
      <c r="I111" s="29"/>
      <c r="J111" s="27" t="str">
        <f>TRIM('APH Kategorichef'!D111)</f>
        <v/>
      </c>
      <c r="K111" s="26" t="e">
        <f>ROUND('APH Kategorichef'!AA111,2)</f>
        <v>#VALUE!</v>
      </c>
      <c r="L111" s="22"/>
      <c r="M111" s="22"/>
      <c r="N111" s="35" t="s">
        <v>184</v>
      </c>
      <c r="O111" s="41"/>
      <c r="P111" s="34" t="s">
        <v>188</v>
      </c>
      <c r="Q111" s="28">
        <v>1</v>
      </c>
      <c r="R111" s="28">
        <v>1</v>
      </c>
      <c r="S111" s="25" t="str">
        <f>'APH Kategorichef'!E111</f>
        <v/>
      </c>
      <c r="T111" s="35" t="s">
        <v>187</v>
      </c>
      <c r="U111" s="29"/>
      <c r="V111" s="470" t="str">
        <f>TRIM('APH Kategorichef'!D111)</f>
        <v/>
      </c>
      <c r="W111" s="26" t="str">
        <f>IF('APH Kategorichef'!AB111="",'APH Kategorichef'!AC111,'APH Kategorichef'!AB111)</f>
        <v/>
      </c>
      <c r="X111" s="22"/>
      <c r="Y111" s="22"/>
      <c r="Z111" s="35" t="s">
        <v>184</v>
      </c>
      <c r="AA111" s="7"/>
      <c r="AB111" s="30" t="s">
        <v>2064</v>
      </c>
      <c r="AC111" s="28">
        <v>1</v>
      </c>
      <c r="AD111" s="28">
        <v>1</v>
      </c>
      <c r="AE111" s="25" t="str">
        <f>'APH Kategorichef'!E111</f>
        <v/>
      </c>
      <c r="AF111" s="35" t="s">
        <v>187</v>
      </c>
      <c r="AG111" s="29"/>
      <c r="AH111" s="27" t="str">
        <f>TRIM('APH Kategorichef'!D111)</f>
        <v/>
      </c>
      <c r="AI111" s="26">
        <f>'APH Kategorichef'!AJ111</f>
        <v>0</v>
      </c>
      <c r="AJ111" s="22"/>
      <c r="AK111" s="22"/>
      <c r="AL111" s="35" t="s">
        <v>184</v>
      </c>
    </row>
    <row r="112" spans="1:38" ht="15" x14ac:dyDescent="0.25">
      <c r="A112" s="21">
        <v>108</v>
      </c>
      <c r="B112" s="21" t="str">
        <f>'APH Kategorichef'!H112</f>
        <v>Välj…</v>
      </c>
      <c r="C112" s="21" t="str">
        <f>'APH Kategorichef'!J112</f>
        <v>Välj…</v>
      </c>
      <c r="D112" s="30">
        <v>100</v>
      </c>
      <c r="E112" s="28">
        <v>4</v>
      </c>
      <c r="F112" s="28">
        <v>1</v>
      </c>
      <c r="G112" s="25" t="str">
        <f>'APH Kategorichef'!E112</f>
        <v/>
      </c>
      <c r="H112" s="35" t="s">
        <v>187</v>
      </c>
      <c r="I112" s="29"/>
      <c r="J112" s="27" t="str">
        <f>TRIM('APH Kategorichef'!D112)</f>
        <v/>
      </c>
      <c r="K112" s="26" t="e">
        <f>ROUND('APH Kategorichef'!AA112,2)</f>
        <v>#VALUE!</v>
      </c>
      <c r="L112" s="22"/>
      <c r="M112" s="22"/>
      <c r="N112" s="35" t="s">
        <v>184</v>
      </c>
      <c r="O112" s="41"/>
      <c r="P112" s="34" t="s">
        <v>188</v>
      </c>
      <c r="Q112" s="28">
        <v>1</v>
      </c>
      <c r="R112" s="28">
        <v>1</v>
      </c>
      <c r="S112" s="25" t="str">
        <f>'APH Kategorichef'!E112</f>
        <v/>
      </c>
      <c r="T112" s="35" t="s">
        <v>187</v>
      </c>
      <c r="U112" s="29"/>
      <c r="V112" s="470" t="str">
        <f>TRIM('APH Kategorichef'!D112)</f>
        <v/>
      </c>
      <c r="W112" s="26" t="str">
        <f>IF('APH Kategorichef'!AB112="",'APH Kategorichef'!AC112,'APH Kategorichef'!AB112)</f>
        <v/>
      </c>
      <c r="X112" s="22"/>
      <c r="Y112" s="22"/>
      <c r="Z112" s="35" t="s">
        <v>184</v>
      </c>
      <c r="AA112" s="7"/>
      <c r="AB112" s="30" t="s">
        <v>2064</v>
      </c>
      <c r="AC112" s="28">
        <v>1</v>
      </c>
      <c r="AD112" s="28">
        <v>1</v>
      </c>
      <c r="AE112" s="25" t="str">
        <f>'APH Kategorichef'!E112</f>
        <v/>
      </c>
      <c r="AF112" s="35" t="s">
        <v>187</v>
      </c>
      <c r="AG112" s="29"/>
      <c r="AH112" s="27" t="str">
        <f>TRIM('APH Kategorichef'!D112)</f>
        <v/>
      </c>
      <c r="AI112" s="26">
        <f>'APH Kategorichef'!AJ112</f>
        <v>0</v>
      </c>
      <c r="AJ112" s="22"/>
      <c r="AK112" s="22"/>
      <c r="AL112" s="35" t="s">
        <v>184</v>
      </c>
    </row>
    <row r="113" spans="1:38" ht="15" x14ac:dyDescent="0.25">
      <c r="A113" s="21">
        <v>109</v>
      </c>
      <c r="B113" s="21" t="str">
        <f>'APH Kategorichef'!H113</f>
        <v>Välj…</v>
      </c>
      <c r="C113" s="21" t="str">
        <f>'APH Kategorichef'!J113</f>
        <v>Välj…</v>
      </c>
      <c r="D113" s="30">
        <v>100</v>
      </c>
      <c r="E113" s="28">
        <v>4</v>
      </c>
      <c r="F113" s="28">
        <v>1</v>
      </c>
      <c r="G113" s="25" t="str">
        <f>'APH Kategorichef'!E113</f>
        <v/>
      </c>
      <c r="H113" s="35" t="s">
        <v>187</v>
      </c>
      <c r="I113" s="29"/>
      <c r="J113" s="27" t="str">
        <f>TRIM('APH Kategorichef'!D113)</f>
        <v/>
      </c>
      <c r="K113" s="26" t="e">
        <f>ROUND('APH Kategorichef'!AA113,2)</f>
        <v>#VALUE!</v>
      </c>
      <c r="L113" s="22"/>
      <c r="M113" s="22"/>
      <c r="N113" s="35" t="s">
        <v>184</v>
      </c>
      <c r="O113" s="41"/>
      <c r="P113" s="34" t="s">
        <v>188</v>
      </c>
      <c r="Q113" s="28">
        <v>1</v>
      </c>
      <c r="R113" s="28">
        <v>1</v>
      </c>
      <c r="S113" s="25" t="str">
        <f>'APH Kategorichef'!E113</f>
        <v/>
      </c>
      <c r="T113" s="35" t="s">
        <v>187</v>
      </c>
      <c r="U113" s="29"/>
      <c r="V113" s="470" t="str">
        <f>TRIM('APH Kategorichef'!D113)</f>
        <v/>
      </c>
      <c r="W113" s="26" t="str">
        <f>IF('APH Kategorichef'!AB113="",'APH Kategorichef'!AC113,'APH Kategorichef'!AB113)</f>
        <v/>
      </c>
      <c r="X113" s="22"/>
      <c r="Y113" s="22"/>
      <c r="Z113" s="35" t="s">
        <v>184</v>
      </c>
      <c r="AA113" s="7"/>
      <c r="AB113" s="30" t="s">
        <v>2064</v>
      </c>
      <c r="AC113" s="28">
        <v>1</v>
      </c>
      <c r="AD113" s="28">
        <v>1</v>
      </c>
      <c r="AE113" s="25" t="str">
        <f>'APH Kategorichef'!E113</f>
        <v/>
      </c>
      <c r="AF113" s="35" t="s">
        <v>187</v>
      </c>
      <c r="AG113" s="29"/>
      <c r="AH113" s="27" t="str">
        <f>TRIM('APH Kategorichef'!D113)</f>
        <v/>
      </c>
      <c r="AI113" s="26">
        <f>'APH Kategorichef'!AJ113</f>
        <v>0</v>
      </c>
      <c r="AJ113" s="22"/>
      <c r="AK113" s="22"/>
      <c r="AL113" s="35" t="s">
        <v>184</v>
      </c>
    </row>
    <row r="114" spans="1:38" ht="15" x14ac:dyDescent="0.25">
      <c r="A114" s="21">
        <v>110</v>
      </c>
      <c r="B114" s="21" t="str">
        <f>'APH Kategorichef'!H114</f>
        <v>Välj…</v>
      </c>
      <c r="C114" s="21" t="str">
        <f>'APH Kategorichef'!J114</f>
        <v>Välj…</v>
      </c>
      <c r="D114" s="30">
        <v>100</v>
      </c>
      <c r="E114" s="28">
        <v>4</v>
      </c>
      <c r="F114" s="28">
        <v>1</v>
      </c>
      <c r="G114" s="25" t="str">
        <f>'APH Kategorichef'!E114</f>
        <v/>
      </c>
      <c r="H114" s="35" t="s">
        <v>187</v>
      </c>
      <c r="I114" s="29"/>
      <c r="J114" s="27" t="str">
        <f>TRIM('APH Kategorichef'!D114)</f>
        <v/>
      </c>
      <c r="K114" s="26" t="e">
        <f>ROUND('APH Kategorichef'!AA114,2)</f>
        <v>#VALUE!</v>
      </c>
      <c r="L114" s="22"/>
      <c r="M114" s="22"/>
      <c r="N114" s="35" t="s">
        <v>184</v>
      </c>
      <c r="O114" s="41"/>
      <c r="P114" s="34" t="s">
        <v>188</v>
      </c>
      <c r="Q114" s="28">
        <v>1</v>
      </c>
      <c r="R114" s="28">
        <v>1</v>
      </c>
      <c r="S114" s="25" t="str">
        <f>'APH Kategorichef'!E114</f>
        <v/>
      </c>
      <c r="T114" s="35" t="s">
        <v>187</v>
      </c>
      <c r="U114" s="29"/>
      <c r="V114" s="470" t="str">
        <f>TRIM('APH Kategorichef'!D114)</f>
        <v/>
      </c>
      <c r="W114" s="26" t="str">
        <f>IF('APH Kategorichef'!AB114="",'APH Kategorichef'!AC114,'APH Kategorichef'!AB114)</f>
        <v/>
      </c>
      <c r="X114" s="22"/>
      <c r="Y114" s="22"/>
      <c r="Z114" s="35" t="s">
        <v>184</v>
      </c>
      <c r="AA114" s="7"/>
      <c r="AB114" s="30" t="s">
        <v>2064</v>
      </c>
      <c r="AC114" s="28">
        <v>1</v>
      </c>
      <c r="AD114" s="28">
        <v>1</v>
      </c>
      <c r="AE114" s="25" t="str">
        <f>'APH Kategorichef'!E114</f>
        <v/>
      </c>
      <c r="AF114" s="35" t="s">
        <v>187</v>
      </c>
      <c r="AG114" s="29"/>
      <c r="AH114" s="27" t="str">
        <f>TRIM('APH Kategorichef'!D114)</f>
        <v/>
      </c>
      <c r="AI114" s="26">
        <f>'APH Kategorichef'!AJ114</f>
        <v>0</v>
      </c>
      <c r="AJ114" s="22"/>
      <c r="AK114" s="22"/>
      <c r="AL114" s="35" t="s">
        <v>184</v>
      </c>
    </row>
    <row r="115" spans="1:38" ht="15" x14ac:dyDescent="0.25">
      <c r="A115" s="21">
        <v>111</v>
      </c>
      <c r="B115" s="21" t="str">
        <f>'APH Kategorichef'!H115</f>
        <v>Välj…</v>
      </c>
      <c r="C115" s="21" t="str">
        <f>'APH Kategorichef'!J115</f>
        <v>Välj…</v>
      </c>
      <c r="D115" s="30">
        <v>100</v>
      </c>
      <c r="E115" s="28">
        <v>4</v>
      </c>
      <c r="F115" s="28">
        <v>1</v>
      </c>
      <c r="G115" s="25" t="str">
        <f>'APH Kategorichef'!E115</f>
        <v/>
      </c>
      <c r="H115" s="35" t="s">
        <v>187</v>
      </c>
      <c r="I115" s="29"/>
      <c r="J115" s="27" t="str">
        <f>TRIM('APH Kategorichef'!D115)</f>
        <v/>
      </c>
      <c r="K115" s="26" t="e">
        <f>ROUND('APH Kategorichef'!AA115,2)</f>
        <v>#VALUE!</v>
      </c>
      <c r="L115" s="22"/>
      <c r="M115" s="22"/>
      <c r="N115" s="35" t="s">
        <v>184</v>
      </c>
      <c r="O115" s="41"/>
      <c r="P115" s="34" t="s">
        <v>188</v>
      </c>
      <c r="Q115" s="28">
        <v>1</v>
      </c>
      <c r="R115" s="28">
        <v>1</v>
      </c>
      <c r="S115" s="25" t="str">
        <f>'APH Kategorichef'!E115</f>
        <v/>
      </c>
      <c r="T115" s="35" t="s">
        <v>187</v>
      </c>
      <c r="U115" s="29"/>
      <c r="V115" s="470" t="str">
        <f>TRIM('APH Kategorichef'!D115)</f>
        <v/>
      </c>
      <c r="W115" s="26" t="str">
        <f>IF('APH Kategorichef'!AB115="",'APH Kategorichef'!AC115,'APH Kategorichef'!AB115)</f>
        <v/>
      </c>
      <c r="X115" s="22"/>
      <c r="Y115" s="22"/>
      <c r="Z115" s="35" t="s">
        <v>184</v>
      </c>
      <c r="AA115" s="7"/>
      <c r="AB115" s="30" t="s">
        <v>2064</v>
      </c>
      <c r="AC115" s="28">
        <v>1</v>
      </c>
      <c r="AD115" s="28">
        <v>1</v>
      </c>
      <c r="AE115" s="25" t="str">
        <f>'APH Kategorichef'!E115</f>
        <v/>
      </c>
      <c r="AF115" s="35" t="s">
        <v>187</v>
      </c>
      <c r="AG115" s="29"/>
      <c r="AH115" s="27" t="str">
        <f>TRIM('APH Kategorichef'!D115)</f>
        <v/>
      </c>
      <c r="AI115" s="26">
        <f>'APH Kategorichef'!AJ115</f>
        <v>0</v>
      </c>
      <c r="AJ115" s="22"/>
      <c r="AK115" s="22"/>
      <c r="AL115" s="35" t="s">
        <v>184</v>
      </c>
    </row>
    <row r="116" spans="1:38" ht="15" x14ac:dyDescent="0.25">
      <c r="A116" s="21">
        <v>112</v>
      </c>
      <c r="B116" s="21" t="str">
        <f>'APH Kategorichef'!H116</f>
        <v>Välj…</v>
      </c>
      <c r="C116" s="21" t="str">
        <f>'APH Kategorichef'!J116</f>
        <v>Välj…</v>
      </c>
      <c r="D116" s="30">
        <v>100</v>
      </c>
      <c r="E116" s="28">
        <v>4</v>
      </c>
      <c r="F116" s="28">
        <v>1</v>
      </c>
      <c r="G116" s="25" t="str">
        <f>'APH Kategorichef'!E116</f>
        <v/>
      </c>
      <c r="H116" s="35" t="s">
        <v>187</v>
      </c>
      <c r="I116" s="29"/>
      <c r="J116" s="27" t="str">
        <f>TRIM('APH Kategorichef'!D116)</f>
        <v/>
      </c>
      <c r="K116" s="26" t="e">
        <f>ROUND('APH Kategorichef'!AA116,2)</f>
        <v>#VALUE!</v>
      </c>
      <c r="L116" s="22"/>
      <c r="M116" s="22"/>
      <c r="N116" s="35" t="s">
        <v>184</v>
      </c>
      <c r="O116" s="41"/>
      <c r="P116" s="34" t="s">
        <v>188</v>
      </c>
      <c r="Q116" s="28">
        <v>1</v>
      </c>
      <c r="R116" s="28">
        <v>1</v>
      </c>
      <c r="S116" s="25" t="str">
        <f>'APH Kategorichef'!E116</f>
        <v/>
      </c>
      <c r="T116" s="35" t="s">
        <v>187</v>
      </c>
      <c r="U116" s="29"/>
      <c r="V116" s="470" t="str">
        <f>TRIM('APH Kategorichef'!D116)</f>
        <v/>
      </c>
      <c r="W116" s="26" t="str">
        <f>IF('APH Kategorichef'!AB116="",'APH Kategorichef'!AC116,'APH Kategorichef'!AB116)</f>
        <v/>
      </c>
      <c r="X116" s="22"/>
      <c r="Y116" s="22"/>
      <c r="Z116" s="35" t="s">
        <v>184</v>
      </c>
      <c r="AA116" s="7"/>
      <c r="AB116" s="30" t="s">
        <v>2064</v>
      </c>
      <c r="AC116" s="28">
        <v>1</v>
      </c>
      <c r="AD116" s="28">
        <v>1</v>
      </c>
      <c r="AE116" s="25" t="str">
        <f>'APH Kategorichef'!E116</f>
        <v/>
      </c>
      <c r="AF116" s="35" t="s">
        <v>187</v>
      </c>
      <c r="AG116" s="29"/>
      <c r="AH116" s="27" t="str">
        <f>TRIM('APH Kategorichef'!D116)</f>
        <v/>
      </c>
      <c r="AI116" s="26">
        <f>'APH Kategorichef'!AJ116</f>
        <v>0</v>
      </c>
      <c r="AJ116" s="22"/>
      <c r="AK116" s="22"/>
      <c r="AL116" s="35" t="s">
        <v>184</v>
      </c>
    </row>
    <row r="117" spans="1:38" ht="15" x14ac:dyDescent="0.25">
      <c r="A117" s="21">
        <v>113</v>
      </c>
      <c r="B117" s="21" t="str">
        <f>'APH Kategorichef'!H117</f>
        <v>Välj…</v>
      </c>
      <c r="C117" s="21" t="str">
        <f>'APH Kategorichef'!J117</f>
        <v>Välj…</v>
      </c>
      <c r="D117" s="30">
        <v>100</v>
      </c>
      <c r="E117" s="28">
        <v>4</v>
      </c>
      <c r="F117" s="28">
        <v>1</v>
      </c>
      <c r="G117" s="25" t="str">
        <f>'APH Kategorichef'!E117</f>
        <v/>
      </c>
      <c r="H117" s="35" t="s">
        <v>187</v>
      </c>
      <c r="I117" s="29"/>
      <c r="J117" s="27" t="str">
        <f>TRIM('APH Kategorichef'!D117)</f>
        <v/>
      </c>
      <c r="K117" s="26" t="e">
        <f>ROUND('APH Kategorichef'!AA117,2)</f>
        <v>#VALUE!</v>
      </c>
      <c r="L117" s="22"/>
      <c r="M117" s="22"/>
      <c r="N117" s="35" t="s">
        <v>184</v>
      </c>
      <c r="O117" s="41"/>
      <c r="P117" s="34" t="s">
        <v>188</v>
      </c>
      <c r="Q117" s="28">
        <v>1</v>
      </c>
      <c r="R117" s="28">
        <v>1</v>
      </c>
      <c r="S117" s="25" t="str">
        <f>'APH Kategorichef'!E117</f>
        <v/>
      </c>
      <c r="T117" s="35" t="s">
        <v>187</v>
      </c>
      <c r="U117" s="29"/>
      <c r="V117" s="470" t="str">
        <f>TRIM('APH Kategorichef'!D117)</f>
        <v/>
      </c>
      <c r="W117" s="26" t="str">
        <f>IF('APH Kategorichef'!AB117="",'APH Kategorichef'!AC117,'APH Kategorichef'!AB117)</f>
        <v/>
      </c>
      <c r="X117" s="22"/>
      <c r="Y117" s="22"/>
      <c r="Z117" s="35" t="s">
        <v>184</v>
      </c>
      <c r="AA117" s="7"/>
      <c r="AB117" s="30" t="s">
        <v>2064</v>
      </c>
      <c r="AC117" s="28">
        <v>1</v>
      </c>
      <c r="AD117" s="28">
        <v>1</v>
      </c>
      <c r="AE117" s="25" t="str">
        <f>'APH Kategorichef'!E117</f>
        <v/>
      </c>
      <c r="AF117" s="35" t="s">
        <v>187</v>
      </c>
      <c r="AG117" s="29"/>
      <c r="AH117" s="27" t="str">
        <f>TRIM('APH Kategorichef'!D117)</f>
        <v/>
      </c>
      <c r="AI117" s="26">
        <f>'APH Kategorichef'!AJ117</f>
        <v>0</v>
      </c>
      <c r="AJ117" s="22"/>
      <c r="AK117" s="22"/>
      <c r="AL117" s="35" t="s">
        <v>184</v>
      </c>
    </row>
    <row r="118" spans="1:38" ht="15" x14ac:dyDescent="0.25">
      <c r="A118" s="21">
        <v>114</v>
      </c>
      <c r="B118" s="21" t="str">
        <f>'APH Kategorichef'!H118</f>
        <v>Välj…</v>
      </c>
      <c r="C118" s="21" t="str">
        <f>'APH Kategorichef'!J118</f>
        <v>Välj…</v>
      </c>
      <c r="D118" s="30">
        <v>100</v>
      </c>
      <c r="E118" s="28">
        <v>4</v>
      </c>
      <c r="F118" s="28">
        <v>1</v>
      </c>
      <c r="G118" s="25" t="str">
        <f>'APH Kategorichef'!E118</f>
        <v/>
      </c>
      <c r="H118" s="35" t="s">
        <v>187</v>
      </c>
      <c r="I118" s="29"/>
      <c r="J118" s="27" t="str">
        <f>TRIM('APH Kategorichef'!D118)</f>
        <v/>
      </c>
      <c r="K118" s="26" t="e">
        <f>ROUND('APH Kategorichef'!AA118,2)</f>
        <v>#VALUE!</v>
      </c>
      <c r="L118" s="22"/>
      <c r="M118" s="22"/>
      <c r="N118" s="35" t="s">
        <v>184</v>
      </c>
      <c r="O118" s="41"/>
      <c r="P118" s="34" t="s">
        <v>188</v>
      </c>
      <c r="Q118" s="28">
        <v>1</v>
      </c>
      <c r="R118" s="28">
        <v>1</v>
      </c>
      <c r="S118" s="25" t="str">
        <f>'APH Kategorichef'!E118</f>
        <v/>
      </c>
      <c r="T118" s="35" t="s">
        <v>187</v>
      </c>
      <c r="U118" s="29"/>
      <c r="V118" s="470" t="str">
        <f>TRIM('APH Kategorichef'!D118)</f>
        <v/>
      </c>
      <c r="W118" s="26" t="str">
        <f>IF('APH Kategorichef'!AB118="",'APH Kategorichef'!AC118,'APH Kategorichef'!AB118)</f>
        <v/>
      </c>
      <c r="X118" s="22"/>
      <c r="Y118" s="22"/>
      <c r="Z118" s="35" t="s">
        <v>184</v>
      </c>
      <c r="AA118" s="7"/>
      <c r="AB118" s="30" t="s">
        <v>2064</v>
      </c>
      <c r="AC118" s="28">
        <v>1</v>
      </c>
      <c r="AD118" s="28">
        <v>1</v>
      </c>
      <c r="AE118" s="25" t="str">
        <f>'APH Kategorichef'!E118</f>
        <v/>
      </c>
      <c r="AF118" s="35" t="s">
        <v>187</v>
      </c>
      <c r="AG118" s="29"/>
      <c r="AH118" s="27" t="str">
        <f>TRIM('APH Kategorichef'!D118)</f>
        <v/>
      </c>
      <c r="AI118" s="26">
        <f>'APH Kategorichef'!AJ118</f>
        <v>0</v>
      </c>
      <c r="AJ118" s="22"/>
      <c r="AK118" s="22"/>
      <c r="AL118" s="35" t="s">
        <v>184</v>
      </c>
    </row>
    <row r="119" spans="1:38" ht="15" x14ac:dyDescent="0.25">
      <c r="A119" s="21">
        <v>115</v>
      </c>
      <c r="B119" s="21" t="str">
        <f>'APH Kategorichef'!H119</f>
        <v>Välj…</v>
      </c>
      <c r="C119" s="21" t="str">
        <f>'APH Kategorichef'!J119</f>
        <v>Välj…</v>
      </c>
      <c r="D119" s="30">
        <v>100</v>
      </c>
      <c r="E119" s="28">
        <v>4</v>
      </c>
      <c r="F119" s="28">
        <v>1</v>
      </c>
      <c r="G119" s="25" t="str">
        <f>'APH Kategorichef'!E119</f>
        <v/>
      </c>
      <c r="H119" s="35" t="s">
        <v>187</v>
      </c>
      <c r="I119" s="29"/>
      <c r="J119" s="27" t="str">
        <f>TRIM('APH Kategorichef'!D119)</f>
        <v/>
      </c>
      <c r="K119" s="26" t="e">
        <f>ROUND('APH Kategorichef'!AA119,2)</f>
        <v>#VALUE!</v>
      </c>
      <c r="L119" s="22"/>
      <c r="M119" s="22"/>
      <c r="N119" s="35" t="s">
        <v>184</v>
      </c>
      <c r="O119" s="41"/>
      <c r="P119" s="34" t="s">
        <v>188</v>
      </c>
      <c r="Q119" s="28">
        <v>1</v>
      </c>
      <c r="R119" s="28">
        <v>1</v>
      </c>
      <c r="S119" s="25" t="str">
        <f>'APH Kategorichef'!E119</f>
        <v/>
      </c>
      <c r="T119" s="35" t="s">
        <v>187</v>
      </c>
      <c r="U119" s="29"/>
      <c r="V119" s="470" t="str">
        <f>TRIM('APH Kategorichef'!D119)</f>
        <v/>
      </c>
      <c r="W119" s="26" t="str">
        <f>IF('APH Kategorichef'!AB119="",'APH Kategorichef'!AC119,'APH Kategorichef'!AB119)</f>
        <v/>
      </c>
      <c r="X119" s="22"/>
      <c r="Y119" s="22"/>
      <c r="Z119" s="35" t="s">
        <v>184</v>
      </c>
      <c r="AA119" s="7"/>
      <c r="AB119" s="30" t="s">
        <v>2064</v>
      </c>
      <c r="AC119" s="28">
        <v>1</v>
      </c>
      <c r="AD119" s="28">
        <v>1</v>
      </c>
      <c r="AE119" s="25" t="str">
        <f>'APH Kategorichef'!E119</f>
        <v/>
      </c>
      <c r="AF119" s="35" t="s">
        <v>187</v>
      </c>
      <c r="AG119" s="29"/>
      <c r="AH119" s="27" t="str">
        <f>TRIM('APH Kategorichef'!D119)</f>
        <v/>
      </c>
      <c r="AI119" s="26">
        <f>'APH Kategorichef'!AJ119</f>
        <v>0</v>
      </c>
      <c r="AJ119" s="22"/>
      <c r="AK119" s="22"/>
      <c r="AL119" s="35" t="s">
        <v>184</v>
      </c>
    </row>
    <row r="120" spans="1:38" ht="15" x14ac:dyDescent="0.25">
      <c r="A120" s="21">
        <v>116</v>
      </c>
      <c r="B120" s="21" t="str">
        <f>'APH Kategorichef'!H120</f>
        <v>Välj…</v>
      </c>
      <c r="C120" s="21" t="str">
        <f>'APH Kategorichef'!J120</f>
        <v>Välj…</v>
      </c>
      <c r="D120" s="30">
        <v>100</v>
      </c>
      <c r="E120" s="28">
        <v>4</v>
      </c>
      <c r="F120" s="28">
        <v>1</v>
      </c>
      <c r="G120" s="25" t="str">
        <f>'APH Kategorichef'!E120</f>
        <v/>
      </c>
      <c r="H120" s="35" t="s">
        <v>187</v>
      </c>
      <c r="I120" s="29"/>
      <c r="J120" s="27" t="str">
        <f>TRIM('APH Kategorichef'!D120)</f>
        <v/>
      </c>
      <c r="K120" s="26" t="e">
        <f>ROUND('APH Kategorichef'!AA120,2)</f>
        <v>#VALUE!</v>
      </c>
      <c r="L120" s="22"/>
      <c r="M120" s="22"/>
      <c r="N120" s="35" t="s">
        <v>184</v>
      </c>
      <c r="O120" s="41"/>
      <c r="P120" s="34" t="s">
        <v>188</v>
      </c>
      <c r="Q120" s="28">
        <v>1</v>
      </c>
      <c r="R120" s="28">
        <v>1</v>
      </c>
      <c r="S120" s="25" t="str">
        <f>'APH Kategorichef'!E120</f>
        <v/>
      </c>
      <c r="T120" s="35" t="s">
        <v>187</v>
      </c>
      <c r="U120" s="29"/>
      <c r="V120" s="470" t="str">
        <f>TRIM('APH Kategorichef'!D120)</f>
        <v/>
      </c>
      <c r="W120" s="26" t="str">
        <f>IF('APH Kategorichef'!AB120="",'APH Kategorichef'!AC120,'APH Kategorichef'!AB120)</f>
        <v/>
      </c>
      <c r="X120" s="22"/>
      <c r="Y120" s="22"/>
      <c r="Z120" s="35" t="s">
        <v>184</v>
      </c>
      <c r="AA120" s="7"/>
      <c r="AB120" s="30" t="s">
        <v>2064</v>
      </c>
      <c r="AC120" s="28">
        <v>1</v>
      </c>
      <c r="AD120" s="28">
        <v>1</v>
      </c>
      <c r="AE120" s="25" t="str">
        <f>'APH Kategorichef'!E120</f>
        <v/>
      </c>
      <c r="AF120" s="35" t="s">
        <v>187</v>
      </c>
      <c r="AG120" s="29"/>
      <c r="AH120" s="27" t="str">
        <f>TRIM('APH Kategorichef'!D120)</f>
        <v/>
      </c>
      <c r="AI120" s="26">
        <f>'APH Kategorichef'!AJ120</f>
        <v>0</v>
      </c>
      <c r="AJ120" s="22"/>
      <c r="AK120" s="22"/>
      <c r="AL120" s="35" t="s">
        <v>184</v>
      </c>
    </row>
    <row r="121" spans="1:38" ht="15" x14ac:dyDescent="0.25">
      <c r="A121" s="21">
        <v>117</v>
      </c>
      <c r="B121" s="21" t="str">
        <f>'APH Kategorichef'!H121</f>
        <v>Välj…</v>
      </c>
      <c r="C121" s="21" t="str">
        <f>'APH Kategorichef'!J121</f>
        <v>Välj…</v>
      </c>
      <c r="D121" s="30">
        <v>100</v>
      </c>
      <c r="E121" s="28">
        <v>4</v>
      </c>
      <c r="F121" s="28">
        <v>1</v>
      </c>
      <c r="G121" s="25" t="str">
        <f>'APH Kategorichef'!E121</f>
        <v/>
      </c>
      <c r="H121" s="35" t="s">
        <v>187</v>
      </c>
      <c r="I121" s="29"/>
      <c r="J121" s="27" t="str">
        <f>TRIM('APH Kategorichef'!D121)</f>
        <v/>
      </c>
      <c r="K121" s="26" t="e">
        <f>ROUND('APH Kategorichef'!AA121,2)</f>
        <v>#VALUE!</v>
      </c>
      <c r="L121" s="22"/>
      <c r="M121" s="22"/>
      <c r="N121" s="35" t="s">
        <v>184</v>
      </c>
      <c r="O121" s="41"/>
      <c r="P121" s="34" t="s">
        <v>188</v>
      </c>
      <c r="Q121" s="28">
        <v>1</v>
      </c>
      <c r="R121" s="28">
        <v>1</v>
      </c>
      <c r="S121" s="25" t="str">
        <f>'APH Kategorichef'!E121</f>
        <v/>
      </c>
      <c r="T121" s="35" t="s">
        <v>187</v>
      </c>
      <c r="U121" s="29"/>
      <c r="V121" s="470" t="str">
        <f>TRIM('APH Kategorichef'!D121)</f>
        <v/>
      </c>
      <c r="W121" s="26" t="str">
        <f>IF('APH Kategorichef'!AB121="",'APH Kategorichef'!AC121,'APH Kategorichef'!AB121)</f>
        <v/>
      </c>
      <c r="X121" s="22"/>
      <c r="Y121" s="22"/>
      <c r="Z121" s="35" t="s">
        <v>184</v>
      </c>
      <c r="AA121" s="7"/>
      <c r="AB121" s="30" t="s">
        <v>2064</v>
      </c>
      <c r="AC121" s="28">
        <v>1</v>
      </c>
      <c r="AD121" s="28">
        <v>1</v>
      </c>
      <c r="AE121" s="25" t="str">
        <f>'APH Kategorichef'!E121</f>
        <v/>
      </c>
      <c r="AF121" s="35" t="s">
        <v>187</v>
      </c>
      <c r="AG121" s="29"/>
      <c r="AH121" s="27" t="str">
        <f>TRIM('APH Kategorichef'!D121)</f>
        <v/>
      </c>
      <c r="AI121" s="26">
        <f>'APH Kategorichef'!AJ121</f>
        <v>0</v>
      </c>
      <c r="AJ121" s="22"/>
      <c r="AK121" s="22"/>
      <c r="AL121" s="35" t="s">
        <v>184</v>
      </c>
    </row>
    <row r="122" spans="1:38" ht="15" x14ac:dyDescent="0.25">
      <c r="A122" s="21">
        <v>118</v>
      </c>
      <c r="B122" s="21" t="str">
        <f>'APH Kategorichef'!H122</f>
        <v>Välj…</v>
      </c>
      <c r="C122" s="21" t="str">
        <f>'APH Kategorichef'!J122</f>
        <v>Välj…</v>
      </c>
      <c r="D122" s="30">
        <v>100</v>
      </c>
      <c r="E122" s="28">
        <v>4</v>
      </c>
      <c r="F122" s="28">
        <v>1</v>
      </c>
      <c r="G122" s="25" t="str">
        <f>'APH Kategorichef'!E122</f>
        <v/>
      </c>
      <c r="H122" s="35" t="s">
        <v>187</v>
      </c>
      <c r="I122" s="29"/>
      <c r="J122" s="27" t="str">
        <f>TRIM('APH Kategorichef'!D122)</f>
        <v/>
      </c>
      <c r="K122" s="26" t="e">
        <f>ROUND('APH Kategorichef'!AA122,2)</f>
        <v>#VALUE!</v>
      </c>
      <c r="L122" s="22"/>
      <c r="M122" s="22"/>
      <c r="N122" s="35" t="s">
        <v>184</v>
      </c>
      <c r="O122" s="41"/>
      <c r="P122" s="34" t="s">
        <v>188</v>
      </c>
      <c r="Q122" s="28">
        <v>1</v>
      </c>
      <c r="R122" s="28">
        <v>1</v>
      </c>
      <c r="S122" s="25" t="str">
        <f>'APH Kategorichef'!E122</f>
        <v/>
      </c>
      <c r="T122" s="35" t="s">
        <v>187</v>
      </c>
      <c r="U122" s="29"/>
      <c r="V122" s="470" t="str">
        <f>TRIM('APH Kategorichef'!D122)</f>
        <v/>
      </c>
      <c r="W122" s="26" t="str">
        <f>IF('APH Kategorichef'!AB122="",'APH Kategorichef'!AC122,'APH Kategorichef'!AB122)</f>
        <v/>
      </c>
      <c r="X122" s="22"/>
      <c r="Y122" s="22"/>
      <c r="Z122" s="35" t="s">
        <v>184</v>
      </c>
      <c r="AA122" s="7"/>
      <c r="AB122" s="30" t="s">
        <v>2064</v>
      </c>
      <c r="AC122" s="28">
        <v>1</v>
      </c>
      <c r="AD122" s="28">
        <v>1</v>
      </c>
      <c r="AE122" s="25" t="str">
        <f>'APH Kategorichef'!E122</f>
        <v/>
      </c>
      <c r="AF122" s="35" t="s">
        <v>187</v>
      </c>
      <c r="AG122" s="29"/>
      <c r="AH122" s="27" t="str">
        <f>TRIM('APH Kategorichef'!D122)</f>
        <v/>
      </c>
      <c r="AI122" s="26">
        <f>'APH Kategorichef'!AJ122</f>
        <v>0</v>
      </c>
      <c r="AJ122" s="22"/>
      <c r="AK122" s="22"/>
      <c r="AL122" s="35" t="s">
        <v>184</v>
      </c>
    </row>
    <row r="123" spans="1:38" ht="15" x14ac:dyDescent="0.25">
      <c r="A123" s="21">
        <v>119</v>
      </c>
      <c r="B123" s="21" t="str">
        <f>'APH Kategorichef'!H123</f>
        <v>Välj…</v>
      </c>
      <c r="C123" s="21" t="str">
        <f>'APH Kategorichef'!J123</f>
        <v>Välj…</v>
      </c>
      <c r="D123" s="30">
        <v>100</v>
      </c>
      <c r="E123" s="28">
        <v>4</v>
      </c>
      <c r="F123" s="28">
        <v>1</v>
      </c>
      <c r="G123" s="25" t="str">
        <f>'APH Kategorichef'!E123</f>
        <v/>
      </c>
      <c r="H123" s="35" t="s">
        <v>187</v>
      </c>
      <c r="I123" s="29"/>
      <c r="J123" s="27" t="str">
        <f>TRIM('APH Kategorichef'!D123)</f>
        <v/>
      </c>
      <c r="K123" s="26" t="e">
        <f>ROUND('APH Kategorichef'!AA123,2)</f>
        <v>#VALUE!</v>
      </c>
      <c r="L123" s="22"/>
      <c r="M123" s="22"/>
      <c r="N123" s="35" t="s">
        <v>184</v>
      </c>
      <c r="O123" s="41"/>
      <c r="P123" s="34" t="s">
        <v>188</v>
      </c>
      <c r="Q123" s="28">
        <v>1</v>
      </c>
      <c r="R123" s="28">
        <v>1</v>
      </c>
      <c r="S123" s="25" t="str">
        <f>'APH Kategorichef'!E123</f>
        <v/>
      </c>
      <c r="T123" s="35" t="s">
        <v>187</v>
      </c>
      <c r="U123" s="29"/>
      <c r="V123" s="470" t="str">
        <f>TRIM('APH Kategorichef'!D123)</f>
        <v/>
      </c>
      <c r="W123" s="26" t="str">
        <f>IF('APH Kategorichef'!AB123="",'APH Kategorichef'!AC123,'APH Kategorichef'!AB123)</f>
        <v/>
      </c>
      <c r="X123" s="22"/>
      <c r="Y123" s="22"/>
      <c r="Z123" s="35" t="s">
        <v>184</v>
      </c>
      <c r="AA123" s="7"/>
      <c r="AB123" s="30" t="s">
        <v>2064</v>
      </c>
      <c r="AC123" s="28">
        <v>1</v>
      </c>
      <c r="AD123" s="28">
        <v>1</v>
      </c>
      <c r="AE123" s="25" t="str">
        <f>'APH Kategorichef'!E123</f>
        <v/>
      </c>
      <c r="AF123" s="35" t="s">
        <v>187</v>
      </c>
      <c r="AG123" s="29"/>
      <c r="AH123" s="27" t="str">
        <f>TRIM('APH Kategorichef'!D123)</f>
        <v/>
      </c>
      <c r="AI123" s="26">
        <f>'APH Kategorichef'!AJ123</f>
        <v>0</v>
      </c>
      <c r="AJ123" s="22"/>
      <c r="AK123" s="22"/>
      <c r="AL123" s="35" t="s">
        <v>184</v>
      </c>
    </row>
    <row r="124" spans="1:38" ht="15" x14ac:dyDescent="0.25">
      <c r="A124" s="21">
        <v>120</v>
      </c>
      <c r="B124" s="21" t="str">
        <f>'APH Kategorichef'!H124</f>
        <v>Välj…</v>
      </c>
      <c r="C124" s="21" t="str">
        <f>'APH Kategorichef'!J124</f>
        <v>Välj…</v>
      </c>
      <c r="D124" s="30">
        <v>100</v>
      </c>
      <c r="E124" s="28">
        <v>4</v>
      </c>
      <c r="F124" s="28">
        <v>1</v>
      </c>
      <c r="G124" s="25" t="str">
        <f>'APH Kategorichef'!E124</f>
        <v/>
      </c>
      <c r="H124" s="35" t="s">
        <v>187</v>
      </c>
      <c r="I124" s="29"/>
      <c r="J124" s="27" t="str">
        <f>TRIM('APH Kategorichef'!D124)</f>
        <v/>
      </c>
      <c r="K124" s="26" t="e">
        <f>ROUND('APH Kategorichef'!AA124,2)</f>
        <v>#VALUE!</v>
      </c>
      <c r="L124" s="22"/>
      <c r="M124" s="22"/>
      <c r="N124" s="35" t="s">
        <v>184</v>
      </c>
      <c r="O124" s="41"/>
      <c r="P124" s="34" t="s">
        <v>188</v>
      </c>
      <c r="Q124" s="28">
        <v>1</v>
      </c>
      <c r="R124" s="28">
        <v>1</v>
      </c>
      <c r="S124" s="25" t="str">
        <f>'APH Kategorichef'!E124</f>
        <v/>
      </c>
      <c r="T124" s="35" t="s">
        <v>187</v>
      </c>
      <c r="U124" s="29"/>
      <c r="V124" s="470" t="str">
        <f>TRIM('APH Kategorichef'!D124)</f>
        <v/>
      </c>
      <c r="W124" s="26" t="str">
        <f>IF('APH Kategorichef'!AB124="",'APH Kategorichef'!AC124,'APH Kategorichef'!AB124)</f>
        <v/>
      </c>
      <c r="X124" s="22"/>
      <c r="Y124" s="22"/>
      <c r="Z124" s="35" t="s">
        <v>184</v>
      </c>
      <c r="AA124" s="7"/>
      <c r="AB124" s="30" t="s">
        <v>2064</v>
      </c>
      <c r="AC124" s="28">
        <v>1</v>
      </c>
      <c r="AD124" s="28">
        <v>1</v>
      </c>
      <c r="AE124" s="25" t="str">
        <f>'APH Kategorichef'!E124</f>
        <v/>
      </c>
      <c r="AF124" s="35" t="s">
        <v>187</v>
      </c>
      <c r="AG124" s="29"/>
      <c r="AH124" s="27" t="str">
        <f>TRIM('APH Kategorichef'!D124)</f>
        <v/>
      </c>
      <c r="AI124" s="26">
        <f>'APH Kategorichef'!AJ124</f>
        <v>0</v>
      </c>
      <c r="AJ124" s="22"/>
      <c r="AK124" s="22"/>
      <c r="AL124" s="35" t="s">
        <v>184</v>
      </c>
    </row>
    <row r="125" spans="1:38" ht="15" x14ac:dyDescent="0.25">
      <c r="A125" s="21">
        <v>121</v>
      </c>
      <c r="B125" s="21" t="str">
        <f>'APH Kategorichef'!H125</f>
        <v>Välj…</v>
      </c>
      <c r="C125" s="21" t="str">
        <f>'APH Kategorichef'!J125</f>
        <v>Välj…</v>
      </c>
      <c r="D125" s="30">
        <v>100</v>
      </c>
      <c r="E125" s="28">
        <v>4</v>
      </c>
      <c r="F125" s="28">
        <v>1</v>
      </c>
      <c r="G125" s="25" t="str">
        <f>'APH Kategorichef'!E125</f>
        <v/>
      </c>
      <c r="H125" s="35" t="s">
        <v>187</v>
      </c>
      <c r="I125" s="29"/>
      <c r="J125" s="27" t="str">
        <f>TRIM('APH Kategorichef'!D125)</f>
        <v/>
      </c>
      <c r="K125" s="26" t="e">
        <f>ROUND('APH Kategorichef'!AA125,2)</f>
        <v>#VALUE!</v>
      </c>
      <c r="L125" s="22"/>
      <c r="M125" s="22"/>
      <c r="N125" s="35" t="s">
        <v>184</v>
      </c>
      <c r="O125" s="41"/>
      <c r="P125" s="34" t="s">
        <v>188</v>
      </c>
      <c r="Q125" s="28">
        <v>1</v>
      </c>
      <c r="R125" s="28">
        <v>1</v>
      </c>
      <c r="S125" s="25" t="str">
        <f>'APH Kategorichef'!E125</f>
        <v/>
      </c>
      <c r="T125" s="35" t="s">
        <v>187</v>
      </c>
      <c r="U125" s="29"/>
      <c r="V125" s="470" t="str">
        <f>TRIM('APH Kategorichef'!D125)</f>
        <v/>
      </c>
      <c r="W125" s="26" t="str">
        <f>IF('APH Kategorichef'!AB125="",'APH Kategorichef'!AC125,'APH Kategorichef'!AB125)</f>
        <v/>
      </c>
      <c r="X125" s="22"/>
      <c r="Y125" s="22"/>
      <c r="Z125" s="35" t="s">
        <v>184</v>
      </c>
      <c r="AA125" s="7"/>
      <c r="AB125" s="30" t="s">
        <v>2064</v>
      </c>
      <c r="AC125" s="28">
        <v>1</v>
      </c>
      <c r="AD125" s="28">
        <v>1</v>
      </c>
      <c r="AE125" s="25" t="str">
        <f>'APH Kategorichef'!E125</f>
        <v/>
      </c>
      <c r="AF125" s="35" t="s">
        <v>187</v>
      </c>
      <c r="AG125" s="29"/>
      <c r="AH125" s="27" t="str">
        <f>TRIM('APH Kategorichef'!D125)</f>
        <v/>
      </c>
      <c r="AI125" s="26">
        <f>'APH Kategorichef'!AJ125</f>
        <v>0</v>
      </c>
      <c r="AJ125" s="22"/>
      <c r="AK125" s="22"/>
      <c r="AL125" s="35" t="s">
        <v>184</v>
      </c>
    </row>
    <row r="126" spans="1:38" ht="15" x14ac:dyDescent="0.25">
      <c r="A126" s="21">
        <v>122</v>
      </c>
      <c r="B126" s="21" t="str">
        <f>'APH Kategorichef'!H126</f>
        <v>Välj…</v>
      </c>
      <c r="C126" s="21" t="str">
        <f>'APH Kategorichef'!J126</f>
        <v>Välj…</v>
      </c>
      <c r="D126" s="30">
        <v>100</v>
      </c>
      <c r="E126" s="28">
        <v>4</v>
      </c>
      <c r="F126" s="28">
        <v>1</v>
      </c>
      <c r="G126" s="25" t="str">
        <f>'APH Kategorichef'!E126</f>
        <v/>
      </c>
      <c r="H126" s="35" t="s">
        <v>187</v>
      </c>
      <c r="I126" s="29"/>
      <c r="J126" s="27" t="str">
        <f>TRIM('APH Kategorichef'!D126)</f>
        <v/>
      </c>
      <c r="K126" s="26" t="e">
        <f>ROUND('APH Kategorichef'!AA126,2)</f>
        <v>#VALUE!</v>
      </c>
      <c r="L126" s="22"/>
      <c r="M126" s="22"/>
      <c r="N126" s="35" t="s">
        <v>184</v>
      </c>
      <c r="O126" s="41"/>
      <c r="P126" s="34" t="s">
        <v>188</v>
      </c>
      <c r="Q126" s="28">
        <v>1</v>
      </c>
      <c r="R126" s="28">
        <v>1</v>
      </c>
      <c r="S126" s="25" t="str">
        <f>'APH Kategorichef'!E126</f>
        <v/>
      </c>
      <c r="T126" s="35" t="s">
        <v>187</v>
      </c>
      <c r="U126" s="29"/>
      <c r="V126" s="470" t="str">
        <f>TRIM('APH Kategorichef'!D126)</f>
        <v/>
      </c>
      <c r="W126" s="26" t="str">
        <f>IF('APH Kategorichef'!AB126="",'APH Kategorichef'!AC126,'APH Kategorichef'!AB126)</f>
        <v/>
      </c>
      <c r="X126" s="22"/>
      <c r="Y126" s="22"/>
      <c r="Z126" s="35" t="s">
        <v>184</v>
      </c>
      <c r="AA126" s="7"/>
      <c r="AB126" s="30" t="s">
        <v>2064</v>
      </c>
      <c r="AC126" s="28">
        <v>1</v>
      </c>
      <c r="AD126" s="28">
        <v>1</v>
      </c>
      <c r="AE126" s="25" t="str">
        <f>'APH Kategorichef'!E126</f>
        <v/>
      </c>
      <c r="AF126" s="35" t="s">
        <v>187</v>
      </c>
      <c r="AG126" s="29"/>
      <c r="AH126" s="27" t="str">
        <f>TRIM('APH Kategorichef'!D126)</f>
        <v/>
      </c>
      <c r="AI126" s="26">
        <f>'APH Kategorichef'!AJ126</f>
        <v>0</v>
      </c>
      <c r="AJ126" s="22"/>
      <c r="AK126" s="22"/>
      <c r="AL126" s="35" t="s">
        <v>184</v>
      </c>
    </row>
    <row r="127" spans="1:38" ht="15" x14ac:dyDescent="0.25">
      <c r="A127" s="21">
        <v>123</v>
      </c>
      <c r="B127" s="21" t="str">
        <f>'APH Kategorichef'!H127</f>
        <v>Välj…</v>
      </c>
      <c r="C127" s="21" t="str">
        <f>'APH Kategorichef'!J127</f>
        <v>Välj…</v>
      </c>
      <c r="D127" s="30">
        <v>100</v>
      </c>
      <c r="E127" s="28">
        <v>4</v>
      </c>
      <c r="F127" s="28">
        <v>1</v>
      </c>
      <c r="G127" s="25" t="str">
        <f>'APH Kategorichef'!E127</f>
        <v/>
      </c>
      <c r="H127" s="35" t="s">
        <v>187</v>
      </c>
      <c r="I127" s="29"/>
      <c r="J127" s="27" t="str">
        <f>TRIM('APH Kategorichef'!D127)</f>
        <v/>
      </c>
      <c r="K127" s="26" t="e">
        <f>ROUND('APH Kategorichef'!AA127,2)</f>
        <v>#VALUE!</v>
      </c>
      <c r="L127" s="22"/>
      <c r="M127" s="22"/>
      <c r="N127" s="35" t="s">
        <v>184</v>
      </c>
      <c r="O127" s="41"/>
      <c r="P127" s="34" t="s">
        <v>188</v>
      </c>
      <c r="Q127" s="28">
        <v>1</v>
      </c>
      <c r="R127" s="28">
        <v>1</v>
      </c>
      <c r="S127" s="25" t="str">
        <f>'APH Kategorichef'!E127</f>
        <v/>
      </c>
      <c r="T127" s="35" t="s">
        <v>187</v>
      </c>
      <c r="U127" s="29"/>
      <c r="V127" s="470" t="str">
        <f>TRIM('APH Kategorichef'!D127)</f>
        <v/>
      </c>
      <c r="W127" s="26" t="str">
        <f>IF('APH Kategorichef'!AB127="",'APH Kategorichef'!AC127,'APH Kategorichef'!AB127)</f>
        <v/>
      </c>
      <c r="X127" s="22"/>
      <c r="Y127" s="22"/>
      <c r="Z127" s="35" t="s">
        <v>184</v>
      </c>
      <c r="AA127" s="7"/>
      <c r="AB127" s="30" t="s">
        <v>2064</v>
      </c>
      <c r="AC127" s="28">
        <v>1</v>
      </c>
      <c r="AD127" s="28">
        <v>1</v>
      </c>
      <c r="AE127" s="25" t="str">
        <f>'APH Kategorichef'!E127</f>
        <v/>
      </c>
      <c r="AF127" s="35" t="s">
        <v>187</v>
      </c>
      <c r="AG127" s="29"/>
      <c r="AH127" s="27" t="str">
        <f>TRIM('APH Kategorichef'!D127)</f>
        <v/>
      </c>
      <c r="AI127" s="26">
        <f>'APH Kategorichef'!AJ127</f>
        <v>0</v>
      </c>
      <c r="AJ127" s="22"/>
      <c r="AK127" s="22"/>
      <c r="AL127" s="35" t="s">
        <v>184</v>
      </c>
    </row>
    <row r="128" spans="1:38" ht="15" x14ac:dyDescent="0.25">
      <c r="A128" s="21">
        <v>124</v>
      </c>
      <c r="B128" s="21" t="str">
        <f>'APH Kategorichef'!H128</f>
        <v>Välj…</v>
      </c>
      <c r="C128" s="21" t="str">
        <f>'APH Kategorichef'!J128</f>
        <v>Välj…</v>
      </c>
      <c r="D128" s="30">
        <v>100</v>
      </c>
      <c r="E128" s="28">
        <v>4</v>
      </c>
      <c r="F128" s="28">
        <v>1</v>
      </c>
      <c r="G128" s="25" t="str">
        <f>'APH Kategorichef'!E128</f>
        <v/>
      </c>
      <c r="H128" s="35" t="s">
        <v>187</v>
      </c>
      <c r="I128" s="29"/>
      <c r="J128" s="27" t="str">
        <f>TRIM('APH Kategorichef'!D128)</f>
        <v/>
      </c>
      <c r="K128" s="26" t="e">
        <f>ROUND('APH Kategorichef'!AA128,2)</f>
        <v>#VALUE!</v>
      </c>
      <c r="L128" s="22"/>
      <c r="M128" s="22"/>
      <c r="N128" s="35" t="s">
        <v>184</v>
      </c>
      <c r="O128" s="41"/>
      <c r="P128" s="34" t="s">
        <v>188</v>
      </c>
      <c r="Q128" s="28">
        <v>1</v>
      </c>
      <c r="R128" s="28">
        <v>1</v>
      </c>
      <c r="S128" s="25" t="str">
        <f>'APH Kategorichef'!E128</f>
        <v/>
      </c>
      <c r="T128" s="35" t="s">
        <v>187</v>
      </c>
      <c r="U128" s="29"/>
      <c r="V128" s="470" t="str">
        <f>TRIM('APH Kategorichef'!D128)</f>
        <v/>
      </c>
      <c r="W128" s="26" t="str">
        <f>IF('APH Kategorichef'!AB128="",'APH Kategorichef'!AC128,'APH Kategorichef'!AB128)</f>
        <v/>
      </c>
      <c r="X128" s="22"/>
      <c r="Y128" s="22"/>
      <c r="Z128" s="35" t="s">
        <v>184</v>
      </c>
      <c r="AA128" s="7"/>
      <c r="AB128" s="30" t="s">
        <v>2064</v>
      </c>
      <c r="AC128" s="28">
        <v>1</v>
      </c>
      <c r="AD128" s="28">
        <v>1</v>
      </c>
      <c r="AE128" s="25" t="str">
        <f>'APH Kategorichef'!E128</f>
        <v/>
      </c>
      <c r="AF128" s="35" t="s">
        <v>187</v>
      </c>
      <c r="AG128" s="29"/>
      <c r="AH128" s="27" t="str">
        <f>TRIM('APH Kategorichef'!D128)</f>
        <v/>
      </c>
      <c r="AI128" s="26">
        <f>'APH Kategorichef'!AJ128</f>
        <v>0</v>
      </c>
      <c r="AJ128" s="22"/>
      <c r="AK128" s="22"/>
      <c r="AL128" s="35" t="s">
        <v>184</v>
      </c>
    </row>
    <row r="129" spans="1:38" ht="15" x14ac:dyDescent="0.25">
      <c r="A129" s="21">
        <v>125</v>
      </c>
      <c r="B129" s="21" t="str">
        <f>'APH Kategorichef'!H129</f>
        <v>Välj…</v>
      </c>
      <c r="C129" s="21" t="str">
        <f>'APH Kategorichef'!J129</f>
        <v>Välj…</v>
      </c>
      <c r="D129" s="30">
        <v>100</v>
      </c>
      <c r="E129" s="28">
        <v>4</v>
      </c>
      <c r="F129" s="28">
        <v>1</v>
      </c>
      <c r="G129" s="25" t="str">
        <f>'APH Kategorichef'!E129</f>
        <v/>
      </c>
      <c r="H129" s="35" t="s">
        <v>187</v>
      </c>
      <c r="I129" s="29"/>
      <c r="J129" s="27" t="str">
        <f>TRIM('APH Kategorichef'!D129)</f>
        <v/>
      </c>
      <c r="K129" s="26" t="e">
        <f>ROUND('APH Kategorichef'!AA129,2)</f>
        <v>#VALUE!</v>
      </c>
      <c r="L129" s="22"/>
      <c r="M129" s="22"/>
      <c r="N129" s="35" t="s">
        <v>184</v>
      </c>
      <c r="O129" s="41"/>
      <c r="P129" s="34" t="s">
        <v>188</v>
      </c>
      <c r="Q129" s="28">
        <v>1</v>
      </c>
      <c r="R129" s="28">
        <v>1</v>
      </c>
      <c r="S129" s="25" t="str">
        <f>'APH Kategorichef'!E129</f>
        <v/>
      </c>
      <c r="T129" s="35" t="s">
        <v>187</v>
      </c>
      <c r="U129" s="29"/>
      <c r="V129" s="470" t="str">
        <f>TRIM('APH Kategorichef'!D129)</f>
        <v/>
      </c>
      <c r="W129" s="26" t="str">
        <f>IF('APH Kategorichef'!AB129="",'APH Kategorichef'!AC129,'APH Kategorichef'!AB129)</f>
        <v/>
      </c>
      <c r="X129" s="22"/>
      <c r="Y129" s="22"/>
      <c r="Z129" s="35" t="s">
        <v>184</v>
      </c>
      <c r="AA129" s="7"/>
      <c r="AB129" s="30" t="s">
        <v>2064</v>
      </c>
      <c r="AC129" s="28">
        <v>1</v>
      </c>
      <c r="AD129" s="28">
        <v>1</v>
      </c>
      <c r="AE129" s="25" t="str">
        <f>'APH Kategorichef'!E129</f>
        <v/>
      </c>
      <c r="AF129" s="35" t="s">
        <v>187</v>
      </c>
      <c r="AG129" s="29"/>
      <c r="AH129" s="27" t="str">
        <f>TRIM('APH Kategorichef'!D129)</f>
        <v/>
      </c>
      <c r="AI129" s="26">
        <f>'APH Kategorichef'!AJ129</f>
        <v>0</v>
      </c>
      <c r="AJ129" s="22"/>
      <c r="AK129" s="22"/>
      <c r="AL129" s="35" t="s">
        <v>184</v>
      </c>
    </row>
    <row r="130" spans="1:38" ht="15" x14ac:dyDescent="0.25">
      <c r="A130" s="21">
        <v>126</v>
      </c>
      <c r="B130" s="21" t="str">
        <f>'APH Kategorichef'!H130</f>
        <v>Välj…</v>
      </c>
      <c r="C130" s="21" t="str">
        <f>'APH Kategorichef'!J130</f>
        <v>Välj…</v>
      </c>
      <c r="D130" s="30">
        <v>100</v>
      </c>
      <c r="E130" s="28">
        <v>4</v>
      </c>
      <c r="F130" s="28">
        <v>1</v>
      </c>
      <c r="G130" s="25" t="str">
        <f>'APH Kategorichef'!E130</f>
        <v/>
      </c>
      <c r="H130" s="35" t="s">
        <v>187</v>
      </c>
      <c r="I130" s="29"/>
      <c r="J130" s="27" t="str">
        <f>TRIM('APH Kategorichef'!D130)</f>
        <v/>
      </c>
      <c r="K130" s="26" t="e">
        <f>ROUND('APH Kategorichef'!AA130,2)</f>
        <v>#VALUE!</v>
      </c>
      <c r="L130" s="22"/>
      <c r="M130" s="22"/>
      <c r="N130" s="35" t="s">
        <v>184</v>
      </c>
      <c r="O130" s="41"/>
      <c r="P130" s="34" t="s">
        <v>188</v>
      </c>
      <c r="Q130" s="28">
        <v>1</v>
      </c>
      <c r="R130" s="28">
        <v>1</v>
      </c>
      <c r="S130" s="25" t="str">
        <f>'APH Kategorichef'!E130</f>
        <v/>
      </c>
      <c r="T130" s="35" t="s">
        <v>187</v>
      </c>
      <c r="U130" s="29"/>
      <c r="V130" s="470" t="str">
        <f>TRIM('APH Kategorichef'!D130)</f>
        <v/>
      </c>
      <c r="W130" s="26" t="str">
        <f>IF('APH Kategorichef'!AB130="",'APH Kategorichef'!AC130,'APH Kategorichef'!AB130)</f>
        <v/>
      </c>
      <c r="X130" s="22"/>
      <c r="Y130" s="22"/>
      <c r="Z130" s="35" t="s">
        <v>184</v>
      </c>
      <c r="AA130" s="7"/>
      <c r="AB130" s="30" t="s">
        <v>2064</v>
      </c>
      <c r="AC130" s="28">
        <v>1</v>
      </c>
      <c r="AD130" s="28">
        <v>1</v>
      </c>
      <c r="AE130" s="25" t="str">
        <f>'APH Kategorichef'!E130</f>
        <v/>
      </c>
      <c r="AF130" s="35" t="s">
        <v>187</v>
      </c>
      <c r="AG130" s="29"/>
      <c r="AH130" s="27" t="str">
        <f>TRIM('APH Kategorichef'!D130)</f>
        <v/>
      </c>
      <c r="AI130" s="26">
        <f>'APH Kategorichef'!AJ130</f>
        <v>0</v>
      </c>
      <c r="AJ130" s="22"/>
      <c r="AK130" s="22"/>
      <c r="AL130" s="35" t="s">
        <v>184</v>
      </c>
    </row>
    <row r="131" spans="1:38" ht="15" x14ac:dyDescent="0.25">
      <c r="A131" s="21">
        <v>127</v>
      </c>
      <c r="B131" s="21" t="str">
        <f>'APH Kategorichef'!H131</f>
        <v>Välj…</v>
      </c>
      <c r="C131" s="21" t="str">
        <f>'APH Kategorichef'!J131</f>
        <v>Välj…</v>
      </c>
      <c r="D131" s="30">
        <v>100</v>
      </c>
      <c r="E131" s="28">
        <v>4</v>
      </c>
      <c r="F131" s="28">
        <v>1</v>
      </c>
      <c r="G131" s="25" t="str">
        <f>'APH Kategorichef'!E131</f>
        <v/>
      </c>
      <c r="H131" s="35" t="s">
        <v>187</v>
      </c>
      <c r="I131" s="29"/>
      <c r="J131" s="27" t="str">
        <f>TRIM('APH Kategorichef'!D131)</f>
        <v/>
      </c>
      <c r="K131" s="26" t="e">
        <f>ROUND('APH Kategorichef'!AA131,2)</f>
        <v>#VALUE!</v>
      </c>
      <c r="L131" s="22"/>
      <c r="M131" s="22"/>
      <c r="N131" s="35" t="s">
        <v>184</v>
      </c>
      <c r="O131" s="41"/>
      <c r="P131" s="34" t="s">
        <v>188</v>
      </c>
      <c r="Q131" s="28">
        <v>1</v>
      </c>
      <c r="R131" s="28">
        <v>1</v>
      </c>
      <c r="S131" s="25" t="str">
        <f>'APH Kategorichef'!E131</f>
        <v/>
      </c>
      <c r="T131" s="35" t="s">
        <v>187</v>
      </c>
      <c r="U131" s="29"/>
      <c r="V131" s="470" t="str">
        <f>TRIM('APH Kategorichef'!D131)</f>
        <v/>
      </c>
      <c r="W131" s="26" t="str">
        <f>IF('APH Kategorichef'!AB131="",'APH Kategorichef'!AC131,'APH Kategorichef'!AB131)</f>
        <v/>
      </c>
      <c r="X131" s="22"/>
      <c r="Y131" s="22"/>
      <c r="Z131" s="35" t="s">
        <v>184</v>
      </c>
      <c r="AA131" s="7"/>
      <c r="AB131" s="30" t="s">
        <v>2064</v>
      </c>
      <c r="AC131" s="28">
        <v>1</v>
      </c>
      <c r="AD131" s="28">
        <v>1</v>
      </c>
      <c r="AE131" s="25" t="str">
        <f>'APH Kategorichef'!E131</f>
        <v/>
      </c>
      <c r="AF131" s="35" t="s">
        <v>187</v>
      </c>
      <c r="AG131" s="29"/>
      <c r="AH131" s="27" t="str">
        <f>TRIM('APH Kategorichef'!D131)</f>
        <v/>
      </c>
      <c r="AI131" s="26">
        <f>'APH Kategorichef'!AJ131</f>
        <v>0</v>
      </c>
      <c r="AJ131" s="22"/>
      <c r="AK131" s="22"/>
      <c r="AL131" s="35" t="s">
        <v>184</v>
      </c>
    </row>
    <row r="132" spans="1:38" ht="15" x14ac:dyDescent="0.25">
      <c r="A132" s="21">
        <v>128</v>
      </c>
      <c r="B132" s="21" t="str">
        <f>'APH Kategorichef'!H132</f>
        <v>Välj…</v>
      </c>
      <c r="C132" s="21" t="str">
        <f>'APH Kategorichef'!J132</f>
        <v>Välj…</v>
      </c>
      <c r="D132" s="30">
        <v>100</v>
      </c>
      <c r="E132" s="28">
        <v>4</v>
      </c>
      <c r="F132" s="28">
        <v>1</v>
      </c>
      <c r="G132" s="25" t="str">
        <f>'APH Kategorichef'!E132</f>
        <v/>
      </c>
      <c r="H132" s="35" t="s">
        <v>187</v>
      </c>
      <c r="I132" s="29"/>
      <c r="J132" s="27" t="str">
        <f>TRIM('APH Kategorichef'!D132)</f>
        <v/>
      </c>
      <c r="K132" s="26" t="e">
        <f>ROUND('APH Kategorichef'!AA132,2)</f>
        <v>#VALUE!</v>
      </c>
      <c r="L132" s="22"/>
      <c r="M132" s="22"/>
      <c r="N132" s="35" t="s">
        <v>184</v>
      </c>
      <c r="O132" s="41"/>
      <c r="P132" s="34" t="s">
        <v>188</v>
      </c>
      <c r="Q132" s="28">
        <v>1</v>
      </c>
      <c r="R132" s="28">
        <v>1</v>
      </c>
      <c r="S132" s="25" t="str">
        <f>'APH Kategorichef'!E132</f>
        <v/>
      </c>
      <c r="T132" s="35" t="s">
        <v>187</v>
      </c>
      <c r="U132" s="29"/>
      <c r="V132" s="470" t="str">
        <f>TRIM('APH Kategorichef'!D132)</f>
        <v/>
      </c>
      <c r="W132" s="26" t="str">
        <f>IF('APH Kategorichef'!AB132="",'APH Kategorichef'!AC132,'APH Kategorichef'!AB132)</f>
        <v/>
      </c>
      <c r="X132" s="22"/>
      <c r="Y132" s="22"/>
      <c r="Z132" s="35" t="s">
        <v>184</v>
      </c>
      <c r="AA132" s="7"/>
      <c r="AB132" s="30" t="s">
        <v>2064</v>
      </c>
      <c r="AC132" s="28">
        <v>1</v>
      </c>
      <c r="AD132" s="28">
        <v>1</v>
      </c>
      <c r="AE132" s="25" t="str">
        <f>'APH Kategorichef'!E132</f>
        <v/>
      </c>
      <c r="AF132" s="35" t="s">
        <v>187</v>
      </c>
      <c r="AG132" s="29"/>
      <c r="AH132" s="27" t="str">
        <f>TRIM('APH Kategorichef'!D132)</f>
        <v/>
      </c>
      <c r="AI132" s="26">
        <f>'APH Kategorichef'!AJ132</f>
        <v>0</v>
      </c>
      <c r="AJ132" s="22"/>
      <c r="AK132" s="22"/>
      <c r="AL132" s="35" t="s">
        <v>184</v>
      </c>
    </row>
    <row r="133" spans="1:38" ht="15" x14ac:dyDescent="0.25">
      <c r="A133" s="21">
        <v>129</v>
      </c>
      <c r="B133" s="21" t="str">
        <f>'APH Kategorichef'!H133</f>
        <v>Välj…</v>
      </c>
      <c r="C133" s="21" t="str">
        <f>'APH Kategorichef'!J133</f>
        <v>Välj…</v>
      </c>
      <c r="D133" s="30">
        <v>100</v>
      </c>
      <c r="E133" s="28">
        <v>4</v>
      </c>
      <c r="F133" s="28">
        <v>1</v>
      </c>
      <c r="G133" s="25" t="str">
        <f>'APH Kategorichef'!E133</f>
        <v/>
      </c>
      <c r="H133" s="35" t="s">
        <v>187</v>
      </c>
      <c r="I133" s="29"/>
      <c r="J133" s="27" t="str">
        <f>TRIM('APH Kategorichef'!D133)</f>
        <v/>
      </c>
      <c r="K133" s="26" t="e">
        <f>ROUND('APH Kategorichef'!AA133,2)</f>
        <v>#VALUE!</v>
      </c>
      <c r="L133" s="22"/>
      <c r="M133" s="22"/>
      <c r="N133" s="35" t="s">
        <v>184</v>
      </c>
      <c r="O133" s="41"/>
      <c r="P133" s="34" t="s">
        <v>188</v>
      </c>
      <c r="Q133" s="28">
        <v>1</v>
      </c>
      <c r="R133" s="28">
        <v>1</v>
      </c>
      <c r="S133" s="25" t="str">
        <f>'APH Kategorichef'!E133</f>
        <v/>
      </c>
      <c r="T133" s="35" t="s">
        <v>187</v>
      </c>
      <c r="U133" s="29"/>
      <c r="V133" s="470" t="str">
        <f>TRIM('APH Kategorichef'!D133)</f>
        <v/>
      </c>
      <c r="W133" s="26" t="str">
        <f>IF('APH Kategorichef'!AB133="",'APH Kategorichef'!AC133,'APH Kategorichef'!AB133)</f>
        <v/>
      </c>
      <c r="X133" s="22"/>
      <c r="Y133" s="22"/>
      <c r="Z133" s="35" t="s">
        <v>184</v>
      </c>
      <c r="AA133" s="7"/>
      <c r="AB133" s="30" t="s">
        <v>2064</v>
      </c>
      <c r="AC133" s="28">
        <v>1</v>
      </c>
      <c r="AD133" s="28">
        <v>1</v>
      </c>
      <c r="AE133" s="25" t="str">
        <f>'APH Kategorichef'!E133</f>
        <v/>
      </c>
      <c r="AF133" s="35" t="s">
        <v>187</v>
      </c>
      <c r="AG133" s="29"/>
      <c r="AH133" s="27" t="str">
        <f>TRIM('APH Kategorichef'!D133)</f>
        <v/>
      </c>
      <c r="AI133" s="26">
        <f>'APH Kategorichef'!AJ133</f>
        <v>0</v>
      </c>
      <c r="AJ133" s="22"/>
      <c r="AK133" s="22"/>
      <c r="AL133" s="35" t="s">
        <v>184</v>
      </c>
    </row>
    <row r="134" spans="1:38" ht="15" x14ac:dyDescent="0.25">
      <c r="A134" s="21">
        <v>130</v>
      </c>
      <c r="B134" s="21" t="str">
        <f>'APH Kategorichef'!H134</f>
        <v>Välj…</v>
      </c>
      <c r="C134" s="21" t="str">
        <f>'APH Kategorichef'!J134</f>
        <v>Välj…</v>
      </c>
      <c r="D134" s="30">
        <v>100</v>
      </c>
      <c r="E134" s="28">
        <v>4</v>
      </c>
      <c r="F134" s="28">
        <v>1</v>
      </c>
      <c r="G134" s="25" t="str">
        <f>'APH Kategorichef'!E134</f>
        <v/>
      </c>
      <c r="H134" s="35" t="s">
        <v>187</v>
      </c>
      <c r="I134" s="29"/>
      <c r="J134" s="27" t="str">
        <f>TRIM('APH Kategorichef'!D134)</f>
        <v/>
      </c>
      <c r="K134" s="26" t="e">
        <f>ROUND('APH Kategorichef'!AA134,2)</f>
        <v>#VALUE!</v>
      </c>
      <c r="L134" s="22"/>
      <c r="M134" s="22"/>
      <c r="N134" s="35" t="s">
        <v>184</v>
      </c>
      <c r="O134" s="41"/>
      <c r="P134" s="34" t="s">
        <v>188</v>
      </c>
      <c r="Q134" s="28">
        <v>1</v>
      </c>
      <c r="R134" s="28">
        <v>1</v>
      </c>
      <c r="S134" s="25" t="str">
        <f>'APH Kategorichef'!E134</f>
        <v/>
      </c>
      <c r="T134" s="35" t="s">
        <v>187</v>
      </c>
      <c r="U134" s="29"/>
      <c r="V134" s="470" t="str">
        <f>TRIM('APH Kategorichef'!D134)</f>
        <v/>
      </c>
      <c r="W134" s="26" t="str">
        <f>IF('APH Kategorichef'!AB134="",'APH Kategorichef'!AC134,'APH Kategorichef'!AB134)</f>
        <v/>
      </c>
      <c r="X134" s="22"/>
      <c r="Y134" s="22"/>
      <c r="Z134" s="35" t="s">
        <v>184</v>
      </c>
      <c r="AA134" s="7"/>
      <c r="AB134" s="30" t="s">
        <v>2064</v>
      </c>
      <c r="AC134" s="28">
        <v>1</v>
      </c>
      <c r="AD134" s="28">
        <v>1</v>
      </c>
      <c r="AE134" s="25" t="str">
        <f>'APH Kategorichef'!E134</f>
        <v/>
      </c>
      <c r="AF134" s="35" t="s">
        <v>187</v>
      </c>
      <c r="AG134" s="29"/>
      <c r="AH134" s="27" t="str">
        <f>TRIM('APH Kategorichef'!D134)</f>
        <v/>
      </c>
      <c r="AI134" s="26">
        <f>'APH Kategorichef'!AJ134</f>
        <v>0</v>
      </c>
      <c r="AJ134" s="22"/>
      <c r="AK134" s="22"/>
      <c r="AL134" s="35" t="s">
        <v>184</v>
      </c>
    </row>
    <row r="135" spans="1:38" ht="15" x14ac:dyDescent="0.25">
      <c r="A135" s="21">
        <v>131</v>
      </c>
      <c r="B135" s="21" t="str">
        <f>'APH Kategorichef'!H135</f>
        <v>Välj…</v>
      </c>
      <c r="C135" s="21" t="str">
        <f>'APH Kategorichef'!J135</f>
        <v>Välj…</v>
      </c>
      <c r="D135" s="30">
        <v>100</v>
      </c>
      <c r="E135" s="28">
        <v>4</v>
      </c>
      <c r="F135" s="28">
        <v>1</v>
      </c>
      <c r="G135" s="25" t="str">
        <f>'APH Kategorichef'!E135</f>
        <v/>
      </c>
      <c r="H135" s="35" t="s">
        <v>187</v>
      </c>
      <c r="I135" s="29"/>
      <c r="J135" s="27" t="str">
        <f>TRIM('APH Kategorichef'!D135)</f>
        <v/>
      </c>
      <c r="K135" s="26" t="e">
        <f>ROUND('APH Kategorichef'!AA135,2)</f>
        <v>#VALUE!</v>
      </c>
      <c r="L135" s="22"/>
      <c r="M135" s="22"/>
      <c r="N135" s="35" t="s">
        <v>184</v>
      </c>
      <c r="O135" s="41"/>
      <c r="P135" s="34" t="s">
        <v>188</v>
      </c>
      <c r="Q135" s="28">
        <v>1</v>
      </c>
      <c r="R135" s="28">
        <v>1</v>
      </c>
      <c r="S135" s="25" t="str">
        <f>'APH Kategorichef'!E135</f>
        <v/>
      </c>
      <c r="T135" s="35" t="s">
        <v>187</v>
      </c>
      <c r="U135" s="29"/>
      <c r="V135" s="470" t="str">
        <f>TRIM('APH Kategorichef'!D135)</f>
        <v/>
      </c>
      <c r="W135" s="26" t="str">
        <f>IF('APH Kategorichef'!AB135="",'APH Kategorichef'!AC135,'APH Kategorichef'!AB135)</f>
        <v/>
      </c>
      <c r="X135" s="22"/>
      <c r="Y135" s="22"/>
      <c r="Z135" s="35" t="s">
        <v>184</v>
      </c>
      <c r="AA135" s="7"/>
      <c r="AB135" s="30" t="s">
        <v>2064</v>
      </c>
      <c r="AC135" s="28">
        <v>1</v>
      </c>
      <c r="AD135" s="28">
        <v>1</v>
      </c>
      <c r="AE135" s="25" t="str">
        <f>'APH Kategorichef'!E135</f>
        <v/>
      </c>
      <c r="AF135" s="35" t="s">
        <v>187</v>
      </c>
      <c r="AG135" s="29"/>
      <c r="AH135" s="27" t="str">
        <f>TRIM('APH Kategorichef'!D135)</f>
        <v/>
      </c>
      <c r="AI135" s="26">
        <f>'APH Kategorichef'!AJ135</f>
        <v>0</v>
      </c>
      <c r="AJ135" s="22"/>
      <c r="AK135" s="22"/>
      <c r="AL135" s="35" t="s">
        <v>184</v>
      </c>
    </row>
    <row r="136" spans="1:38" ht="15" x14ac:dyDescent="0.25">
      <c r="A136" s="21">
        <v>132</v>
      </c>
      <c r="B136" s="21" t="str">
        <f>'APH Kategorichef'!H136</f>
        <v>Välj…</v>
      </c>
      <c r="C136" s="21" t="str">
        <f>'APH Kategorichef'!J136</f>
        <v>Välj…</v>
      </c>
      <c r="D136" s="30">
        <v>100</v>
      </c>
      <c r="E136" s="28">
        <v>4</v>
      </c>
      <c r="F136" s="28">
        <v>1</v>
      </c>
      <c r="G136" s="25" t="str">
        <f>'APH Kategorichef'!E136</f>
        <v/>
      </c>
      <c r="H136" s="35" t="s">
        <v>187</v>
      </c>
      <c r="I136" s="29"/>
      <c r="J136" s="27" t="str">
        <f>TRIM('APH Kategorichef'!D136)</f>
        <v/>
      </c>
      <c r="K136" s="26" t="e">
        <f>ROUND('APH Kategorichef'!AA136,2)</f>
        <v>#VALUE!</v>
      </c>
      <c r="L136" s="22"/>
      <c r="M136" s="22"/>
      <c r="N136" s="35" t="s">
        <v>184</v>
      </c>
      <c r="O136" s="41"/>
      <c r="P136" s="34" t="s">
        <v>188</v>
      </c>
      <c r="Q136" s="28">
        <v>1</v>
      </c>
      <c r="R136" s="28">
        <v>1</v>
      </c>
      <c r="S136" s="25" t="str">
        <f>'APH Kategorichef'!E136</f>
        <v/>
      </c>
      <c r="T136" s="35" t="s">
        <v>187</v>
      </c>
      <c r="U136" s="29"/>
      <c r="V136" s="470" t="str">
        <f>TRIM('APH Kategorichef'!D136)</f>
        <v/>
      </c>
      <c r="W136" s="26" t="str">
        <f>IF('APH Kategorichef'!AB136="",'APH Kategorichef'!AC136,'APH Kategorichef'!AB136)</f>
        <v/>
      </c>
      <c r="X136" s="22"/>
      <c r="Y136" s="22"/>
      <c r="Z136" s="35" t="s">
        <v>184</v>
      </c>
      <c r="AA136" s="7"/>
      <c r="AB136" s="30" t="s">
        <v>2064</v>
      </c>
      <c r="AC136" s="28">
        <v>1</v>
      </c>
      <c r="AD136" s="28">
        <v>1</v>
      </c>
      <c r="AE136" s="25" t="str">
        <f>'APH Kategorichef'!E136</f>
        <v/>
      </c>
      <c r="AF136" s="35" t="s">
        <v>187</v>
      </c>
      <c r="AG136" s="29"/>
      <c r="AH136" s="27" t="str">
        <f>TRIM('APH Kategorichef'!D136)</f>
        <v/>
      </c>
      <c r="AI136" s="26">
        <f>'APH Kategorichef'!AJ136</f>
        <v>0</v>
      </c>
      <c r="AJ136" s="22"/>
      <c r="AK136" s="22"/>
      <c r="AL136" s="35" t="s">
        <v>184</v>
      </c>
    </row>
    <row r="137" spans="1:38" ht="15" x14ac:dyDescent="0.25">
      <c r="A137" s="21">
        <v>133</v>
      </c>
      <c r="B137" s="21" t="str">
        <f>'APH Kategorichef'!H137</f>
        <v>Välj…</v>
      </c>
      <c r="C137" s="21" t="str">
        <f>'APH Kategorichef'!J137</f>
        <v>Välj…</v>
      </c>
      <c r="D137" s="30">
        <v>100</v>
      </c>
      <c r="E137" s="28">
        <v>4</v>
      </c>
      <c r="F137" s="28">
        <v>1</v>
      </c>
      <c r="G137" s="25" t="str">
        <f>'APH Kategorichef'!E137</f>
        <v/>
      </c>
      <c r="H137" s="35" t="s">
        <v>187</v>
      </c>
      <c r="I137" s="29"/>
      <c r="J137" s="27" t="str">
        <f>TRIM('APH Kategorichef'!D137)</f>
        <v/>
      </c>
      <c r="K137" s="26" t="e">
        <f>ROUND('APH Kategorichef'!AA137,2)</f>
        <v>#VALUE!</v>
      </c>
      <c r="L137" s="22"/>
      <c r="M137" s="22"/>
      <c r="N137" s="35" t="s">
        <v>184</v>
      </c>
      <c r="O137" s="41"/>
      <c r="P137" s="34" t="s">
        <v>188</v>
      </c>
      <c r="Q137" s="28">
        <v>1</v>
      </c>
      <c r="R137" s="28">
        <v>1</v>
      </c>
      <c r="S137" s="25" t="str">
        <f>'APH Kategorichef'!E137</f>
        <v/>
      </c>
      <c r="T137" s="35" t="s">
        <v>187</v>
      </c>
      <c r="U137" s="29"/>
      <c r="V137" s="470" t="str">
        <f>TRIM('APH Kategorichef'!D137)</f>
        <v/>
      </c>
      <c r="W137" s="26" t="str">
        <f>IF('APH Kategorichef'!AB137="",'APH Kategorichef'!AC137,'APH Kategorichef'!AB137)</f>
        <v/>
      </c>
      <c r="X137" s="22"/>
      <c r="Y137" s="22"/>
      <c r="Z137" s="35" t="s">
        <v>184</v>
      </c>
      <c r="AA137" s="7"/>
      <c r="AB137" s="30" t="s">
        <v>2064</v>
      </c>
      <c r="AC137" s="28">
        <v>1</v>
      </c>
      <c r="AD137" s="28">
        <v>1</v>
      </c>
      <c r="AE137" s="25" t="str">
        <f>'APH Kategorichef'!E137</f>
        <v/>
      </c>
      <c r="AF137" s="35" t="s">
        <v>187</v>
      </c>
      <c r="AG137" s="29"/>
      <c r="AH137" s="27" t="str">
        <f>TRIM('APH Kategorichef'!D137)</f>
        <v/>
      </c>
      <c r="AI137" s="26">
        <f>'APH Kategorichef'!AJ137</f>
        <v>0</v>
      </c>
      <c r="AJ137" s="22"/>
      <c r="AK137" s="22"/>
      <c r="AL137" s="35" t="s">
        <v>184</v>
      </c>
    </row>
    <row r="138" spans="1:38" ht="15" x14ac:dyDescent="0.25">
      <c r="A138" s="21">
        <v>134</v>
      </c>
      <c r="B138" s="21" t="str">
        <f>'APH Kategorichef'!H138</f>
        <v>Välj…</v>
      </c>
      <c r="C138" s="21" t="str">
        <f>'APH Kategorichef'!J138</f>
        <v>Välj…</v>
      </c>
      <c r="D138" s="30">
        <v>100</v>
      </c>
      <c r="E138" s="28">
        <v>4</v>
      </c>
      <c r="F138" s="28">
        <v>1</v>
      </c>
      <c r="G138" s="25" t="str">
        <f>'APH Kategorichef'!E138</f>
        <v/>
      </c>
      <c r="H138" s="35" t="s">
        <v>187</v>
      </c>
      <c r="I138" s="29"/>
      <c r="J138" s="27" t="str">
        <f>TRIM('APH Kategorichef'!D138)</f>
        <v/>
      </c>
      <c r="K138" s="26" t="e">
        <f>ROUND('APH Kategorichef'!AA138,2)</f>
        <v>#VALUE!</v>
      </c>
      <c r="L138" s="22"/>
      <c r="M138" s="22"/>
      <c r="N138" s="35" t="s">
        <v>184</v>
      </c>
      <c r="O138" s="41"/>
      <c r="P138" s="34" t="s">
        <v>188</v>
      </c>
      <c r="Q138" s="28">
        <v>1</v>
      </c>
      <c r="R138" s="28">
        <v>1</v>
      </c>
      <c r="S138" s="25" t="str">
        <f>'APH Kategorichef'!E138</f>
        <v/>
      </c>
      <c r="T138" s="35" t="s">
        <v>187</v>
      </c>
      <c r="U138" s="29"/>
      <c r="V138" s="470" t="str">
        <f>TRIM('APH Kategorichef'!D138)</f>
        <v/>
      </c>
      <c r="W138" s="26" t="str">
        <f>IF('APH Kategorichef'!AB138="",'APH Kategorichef'!AC138,'APH Kategorichef'!AB138)</f>
        <v/>
      </c>
      <c r="X138" s="22"/>
      <c r="Y138" s="22"/>
      <c r="Z138" s="35" t="s">
        <v>184</v>
      </c>
      <c r="AA138" s="7"/>
      <c r="AB138" s="30" t="s">
        <v>2064</v>
      </c>
      <c r="AC138" s="28">
        <v>1</v>
      </c>
      <c r="AD138" s="28">
        <v>1</v>
      </c>
      <c r="AE138" s="25" t="str">
        <f>'APH Kategorichef'!E138</f>
        <v/>
      </c>
      <c r="AF138" s="35" t="s">
        <v>187</v>
      </c>
      <c r="AG138" s="29"/>
      <c r="AH138" s="27" t="str">
        <f>TRIM('APH Kategorichef'!D138)</f>
        <v/>
      </c>
      <c r="AI138" s="26">
        <f>'APH Kategorichef'!AJ138</f>
        <v>0</v>
      </c>
      <c r="AJ138" s="22"/>
      <c r="AK138" s="22"/>
      <c r="AL138" s="35" t="s">
        <v>184</v>
      </c>
    </row>
    <row r="139" spans="1:38" ht="15" x14ac:dyDescent="0.25">
      <c r="A139" s="21">
        <v>135</v>
      </c>
      <c r="B139" s="21" t="str">
        <f>'APH Kategorichef'!H139</f>
        <v>Välj…</v>
      </c>
      <c r="C139" s="21" t="str">
        <f>'APH Kategorichef'!J139</f>
        <v>Välj…</v>
      </c>
      <c r="D139" s="30">
        <v>100</v>
      </c>
      <c r="E139" s="28">
        <v>4</v>
      </c>
      <c r="F139" s="28">
        <v>1</v>
      </c>
      <c r="G139" s="25" t="str">
        <f>'APH Kategorichef'!E139</f>
        <v/>
      </c>
      <c r="H139" s="35" t="s">
        <v>187</v>
      </c>
      <c r="I139" s="29"/>
      <c r="J139" s="27" t="str">
        <f>TRIM('APH Kategorichef'!D139)</f>
        <v/>
      </c>
      <c r="K139" s="26" t="e">
        <f>ROUND('APH Kategorichef'!AA139,2)</f>
        <v>#VALUE!</v>
      </c>
      <c r="L139" s="22"/>
      <c r="M139" s="22"/>
      <c r="N139" s="35" t="s">
        <v>184</v>
      </c>
      <c r="O139" s="41"/>
      <c r="P139" s="34" t="s">
        <v>188</v>
      </c>
      <c r="Q139" s="28">
        <v>1</v>
      </c>
      <c r="R139" s="28">
        <v>1</v>
      </c>
      <c r="S139" s="25" t="str">
        <f>'APH Kategorichef'!E139</f>
        <v/>
      </c>
      <c r="T139" s="35" t="s">
        <v>187</v>
      </c>
      <c r="U139" s="29"/>
      <c r="V139" s="470" t="str">
        <f>TRIM('APH Kategorichef'!D139)</f>
        <v/>
      </c>
      <c r="W139" s="26" t="str">
        <f>IF('APH Kategorichef'!AB139="",'APH Kategorichef'!AC139,'APH Kategorichef'!AB139)</f>
        <v/>
      </c>
      <c r="X139" s="22"/>
      <c r="Y139" s="22"/>
      <c r="Z139" s="35" t="s">
        <v>184</v>
      </c>
      <c r="AA139" s="7"/>
      <c r="AB139" s="30" t="s">
        <v>2064</v>
      </c>
      <c r="AC139" s="28">
        <v>1</v>
      </c>
      <c r="AD139" s="28">
        <v>1</v>
      </c>
      <c r="AE139" s="25" t="str">
        <f>'APH Kategorichef'!E139</f>
        <v/>
      </c>
      <c r="AF139" s="35" t="s">
        <v>187</v>
      </c>
      <c r="AG139" s="29"/>
      <c r="AH139" s="27" t="str">
        <f>TRIM('APH Kategorichef'!D139)</f>
        <v/>
      </c>
      <c r="AI139" s="26">
        <f>'APH Kategorichef'!AJ139</f>
        <v>0</v>
      </c>
      <c r="AJ139" s="22"/>
      <c r="AK139" s="22"/>
      <c r="AL139" s="35" t="s">
        <v>184</v>
      </c>
    </row>
    <row r="140" spans="1:38" ht="15" x14ac:dyDescent="0.25">
      <c r="A140" s="21">
        <v>136</v>
      </c>
      <c r="B140" s="21" t="str">
        <f>'APH Kategorichef'!H140</f>
        <v>Välj…</v>
      </c>
      <c r="C140" s="21" t="str">
        <f>'APH Kategorichef'!J140</f>
        <v>Välj…</v>
      </c>
      <c r="D140" s="30">
        <v>100</v>
      </c>
      <c r="E140" s="28">
        <v>4</v>
      </c>
      <c r="F140" s="28">
        <v>1</v>
      </c>
      <c r="G140" s="25" t="str">
        <f>'APH Kategorichef'!E140</f>
        <v/>
      </c>
      <c r="H140" s="35" t="s">
        <v>187</v>
      </c>
      <c r="I140" s="29"/>
      <c r="J140" s="27" t="str">
        <f>TRIM('APH Kategorichef'!D140)</f>
        <v/>
      </c>
      <c r="K140" s="26" t="e">
        <f>ROUND('APH Kategorichef'!AA140,2)</f>
        <v>#VALUE!</v>
      </c>
      <c r="L140" s="22"/>
      <c r="M140" s="22"/>
      <c r="N140" s="35" t="s">
        <v>184</v>
      </c>
      <c r="O140" s="41"/>
      <c r="P140" s="34" t="s">
        <v>188</v>
      </c>
      <c r="Q140" s="28">
        <v>1</v>
      </c>
      <c r="R140" s="28">
        <v>1</v>
      </c>
      <c r="S140" s="25" t="str">
        <f>'APH Kategorichef'!E140</f>
        <v/>
      </c>
      <c r="T140" s="35" t="s">
        <v>187</v>
      </c>
      <c r="U140" s="29"/>
      <c r="V140" s="470" t="str">
        <f>TRIM('APH Kategorichef'!D140)</f>
        <v/>
      </c>
      <c r="W140" s="26" t="str">
        <f>IF('APH Kategorichef'!AB140="",'APH Kategorichef'!AC140,'APH Kategorichef'!AB140)</f>
        <v/>
      </c>
      <c r="X140" s="22"/>
      <c r="Y140" s="22"/>
      <c r="Z140" s="35" t="s">
        <v>184</v>
      </c>
      <c r="AA140" s="7"/>
      <c r="AB140" s="30" t="s">
        <v>2064</v>
      </c>
      <c r="AC140" s="28">
        <v>1</v>
      </c>
      <c r="AD140" s="28">
        <v>1</v>
      </c>
      <c r="AE140" s="25" t="str">
        <f>'APH Kategorichef'!E140</f>
        <v/>
      </c>
      <c r="AF140" s="35" t="s">
        <v>187</v>
      </c>
      <c r="AG140" s="29"/>
      <c r="AH140" s="27" t="str">
        <f>TRIM('APH Kategorichef'!D140)</f>
        <v/>
      </c>
      <c r="AI140" s="26">
        <f>'APH Kategorichef'!AJ140</f>
        <v>0</v>
      </c>
      <c r="AJ140" s="22"/>
      <c r="AK140" s="22"/>
      <c r="AL140" s="35" t="s">
        <v>184</v>
      </c>
    </row>
    <row r="141" spans="1:38" ht="15" x14ac:dyDescent="0.25">
      <c r="A141" s="21">
        <v>137</v>
      </c>
      <c r="B141" s="21" t="str">
        <f>'APH Kategorichef'!H141</f>
        <v>Välj…</v>
      </c>
      <c r="C141" s="21" t="str">
        <f>'APH Kategorichef'!J141</f>
        <v>Välj…</v>
      </c>
      <c r="D141" s="30">
        <v>100</v>
      </c>
      <c r="E141" s="28">
        <v>4</v>
      </c>
      <c r="F141" s="28">
        <v>1</v>
      </c>
      <c r="G141" s="25" t="str">
        <f>'APH Kategorichef'!E141</f>
        <v/>
      </c>
      <c r="H141" s="35" t="s">
        <v>187</v>
      </c>
      <c r="I141" s="29"/>
      <c r="J141" s="27" t="str">
        <f>TRIM('APH Kategorichef'!D141)</f>
        <v/>
      </c>
      <c r="K141" s="26" t="e">
        <f>ROUND('APH Kategorichef'!AA141,2)</f>
        <v>#VALUE!</v>
      </c>
      <c r="L141" s="22"/>
      <c r="M141" s="22"/>
      <c r="N141" s="35" t="s">
        <v>184</v>
      </c>
      <c r="O141" s="41"/>
      <c r="P141" s="34" t="s">
        <v>188</v>
      </c>
      <c r="Q141" s="28">
        <v>1</v>
      </c>
      <c r="R141" s="28">
        <v>1</v>
      </c>
      <c r="S141" s="25" t="str">
        <f>'APH Kategorichef'!E141</f>
        <v/>
      </c>
      <c r="T141" s="35" t="s">
        <v>187</v>
      </c>
      <c r="U141" s="29"/>
      <c r="V141" s="470" t="str">
        <f>TRIM('APH Kategorichef'!D141)</f>
        <v/>
      </c>
      <c r="W141" s="26" t="str">
        <f>IF('APH Kategorichef'!AB141="",'APH Kategorichef'!AC141,'APH Kategorichef'!AB141)</f>
        <v/>
      </c>
      <c r="X141" s="22"/>
      <c r="Y141" s="22"/>
      <c r="Z141" s="35" t="s">
        <v>184</v>
      </c>
      <c r="AA141" s="7"/>
      <c r="AB141" s="30" t="s">
        <v>2064</v>
      </c>
      <c r="AC141" s="28">
        <v>1</v>
      </c>
      <c r="AD141" s="28">
        <v>1</v>
      </c>
      <c r="AE141" s="25" t="str">
        <f>'APH Kategorichef'!E141</f>
        <v/>
      </c>
      <c r="AF141" s="35" t="s">
        <v>187</v>
      </c>
      <c r="AG141" s="29"/>
      <c r="AH141" s="27" t="str">
        <f>TRIM('APH Kategorichef'!D141)</f>
        <v/>
      </c>
      <c r="AI141" s="26">
        <f>'APH Kategorichef'!AJ141</f>
        <v>0</v>
      </c>
      <c r="AJ141" s="22"/>
      <c r="AK141" s="22"/>
      <c r="AL141" s="35" t="s">
        <v>184</v>
      </c>
    </row>
    <row r="142" spans="1:38" ht="15" x14ac:dyDescent="0.25">
      <c r="A142" s="21">
        <v>138</v>
      </c>
      <c r="B142" s="21" t="str">
        <f>'APH Kategorichef'!H142</f>
        <v>Välj…</v>
      </c>
      <c r="C142" s="21" t="str">
        <f>'APH Kategorichef'!J142</f>
        <v>Välj…</v>
      </c>
      <c r="D142" s="30">
        <v>100</v>
      </c>
      <c r="E142" s="28">
        <v>4</v>
      </c>
      <c r="F142" s="28">
        <v>1</v>
      </c>
      <c r="G142" s="25" t="str">
        <f>'APH Kategorichef'!E142</f>
        <v/>
      </c>
      <c r="H142" s="35" t="s">
        <v>187</v>
      </c>
      <c r="I142" s="29"/>
      <c r="J142" s="27" t="str">
        <f>TRIM('APH Kategorichef'!D142)</f>
        <v/>
      </c>
      <c r="K142" s="26" t="e">
        <f>ROUND('APH Kategorichef'!AA142,2)</f>
        <v>#VALUE!</v>
      </c>
      <c r="L142" s="22"/>
      <c r="M142" s="22"/>
      <c r="N142" s="35" t="s">
        <v>184</v>
      </c>
      <c r="O142" s="41"/>
      <c r="P142" s="34" t="s">
        <v>188</v>
      </c>
      <c r="Q142" s="28">
        <v>1</v>
      </c>
      <c r="R142" s="28">
        <v>1</v>
      </c>
      <c r="S142" s="25" t="str">
        <f>'APH Kategorichef'!E142</f>
        <v/>
      </c>
      <c r="T142" s="35" t="s">
        <v>187</v>
      </c>
      <c r="U142" s="29"/>
      <c r="V142" s="470" t="str">
        <f>TRIM('APH Kategorichef'!D142)</f>
        <v/>
      </c>
      <c r="W142" s="26" t="str">
        <f>IF('APH Kategorichef'!AB142="",'APH Kategorichef'!AC142,'APH Kategorichef'!AB142)</f>
        <v/>
      </c>
      <c r="X142" s="22"/>
      <c r="Y142" s="22"/>
      <c r="Z142" s="35" t="s">
        <v>184</v>
      </c>
      <c r="AA142" s="7"/>
      <c r="AB142" s="30" t="s">
        <v>2064</v>
      </c>
      <c r="AC142" s="28">
        <v>1</v>
      </c>
      <c r="AD142" s="28">
        <v>1</v>
      </c>
      <c r="AE142" s="25" t="str">
        <f>'APH Kategorichef'!E142</f>
        <v/>
      </c>
      <c r="AF142" s="35" t="s">
        <v>187</v>
      </c>
      <c r="AG142" s="29"/>
      <c r="AH142" s="27" t="str">
        <f>TRIM('APH Kategorichef'!D142)</f>
        <v/>
      </c>
      <c r="AI142" s="26">
        <f>'APH Kategorichef'!AJ142</f>
        <v>0</v>
      </c>
      <c r="AJ142" s="22"/>
      <c r="AK142" s="22"/>
      <c r="AL142" s="35" t="s">
        <v>184</v>
      </c>
    </row>
    <row r="143" spans="1:38" ht="15" x14ac:dyDescent="0.25">
      <c r="A143" s="21">
        <v>139</v>
      </c>
      <c r="B143" s="21" t="str">
        <f>'APH Kategorichef'!H143</f>
        <v>Välj…</v>
      </c>
      <c r="C143" s="21" t="str">
        <f>'APH Kategorichef'!J143</f>
        <v>Välj…</v>
      </c>
      <c r="D143" s="30">
        <v>100</v>
      </c>
      <c r="E143" s="28">
        <v>4</v>
      </c>
      <c r="F143" s="28">
        <v>1</v>
      </c>
      <c r="G143" s="25" t="str">
        <f>'APH Kategorichef'!E143</f>
        <v/>
      </c>
      <c r="H143" s="35" t="s">
        <v>187</v>
      </c>
      <c r="I143" s="29"/>
      <c r="J143" s="27" t="str">
        <f>TRIM('APH Kategorichef'!D143)</f>
        <v/>
      </c>
      <c r="K143" s="26" t="e">
        <f>ROUND('APH Kategorichef'!AA143,2)</f>
        <v>#VALUE!</v>
      </c>
      <c r="L143" s="22"/>
      <c r="M143" s="22"/>
      <c r="N143" s="35" t="s">
        <v>184</v>
      </c>
      <c r="O143" s="41"/>
      <c r="P143" s="34" t="s">
        <v>188</v>
      </c>
      <c r="Q143" s="28">
        <v>1</v>
      </c>
      <c r="R143" s="28">
        <v>1</v>
      </c>
      <c r="S143" s="25" t="str">
        <f>'APH Kategorichef'!E143</f>
        <v/>
      </c>
      <c r="T143" s="35" t="s">
        <v>187</v>
      </c>
      <c r="U143" s="29"/>
      <c r="V143" s="470" t="str">
        <f>TRIM('APH Kategorichef'!D143)</f>
        <v/>
      </c>
      <c r="W143" s="26" t="str">
        <f>IF('APH Kategorichef'!AB143="",'APH Kategorichef'!AC143,'APH Kategorichef'!AB143)</f>
        <v/>
      </c>
      <c r="X143" s="22"/>
      <c r="Y143" s="22"/>
      <c r="Z143" s="35" t="s">
        <v>184</v>
      </c>
      <c r="AA143" s="7"/>
      <c r="AB143" s="30" t="s">
        <v>2064</v>
      </c>
      <c r="AC143" s="28">
        <v>1</v>
      </c>
      <c r="AD143" s="28">
        <v>1</v>
      </c>
      <c r="AE143" s="25" t="str">
        <f>'APH Kategorichef'!E143</f>
        <v/>
      </c>
      <c r="AF143" s="35" t="s">
        <v>187</v>
      </c>
      <c r="AG143" s="29"/>
      <c r="AH143" s="27" t="str">
        <f>TRIM('APH Kategorichef'!D143)</f>
        <v/>
      </c>
      <c r="AI143" s="26">
        <f>'APH Kategorichef'!AJ143</f>
        <v>0</v>
      </c>
      <c r="AJ143" s="22"/>
      <c r="AK143" s="22"/>
      <c r="AL143" s="35" t="s">
        <v>184</v>
      </c>
    </row>
    <row r="144" spans="1:38" ht="15" x14ac:dyDescent="0.25">
      <c r="A144" s="21">
        <v>140</v>
      </c>
      <c r="B144" s="21" t="str">
        <f>'APH Kategorichef'!H144</f>
        <v>Välj…</v>
      </c>
      <c r="C144" s="21" t="str">
        <f>'APH Kategorichef'!J144</f>
        <v>Välj…</v>
      </c>
      <c r="D144" s="30">
        <v>100</v>
      </c>
      <c r="E144" s="28">
        <v>4</v>
      </c>
      <c r="F144" s="28">
        <v>1</v>
      </c>
      <c r="G144" s="25" t="str">
        <f>'APH Kategorichef'!E144</f>
        <v/>
      </c>
      <c r="H144" s="35" t="s">
        <v>187</v>
      </c>
      <c r="I144" s="29"/>
      <c r="J144" s="27" t="str">
        <f>TRIM('APH Kategorichef'!D144)</f>
        <v/>
      </c>
      <c r="K144" s="26" t="e">
        <f>ROUND('APH Kategorichef'!AA144,2)</f>
        <v>#VALUE!</v>
      </c>
      <c r="L144" s="22"/>
      <c r="M144" s="22"/>
      <c r="N144" s="35" t="s">
        <v>184</v>
      </c>
      <c r="O144" s="41"/>
      <c r="P144" s="34" t="s">
        <v>188</v>
      </c>
      <c r="Q144" s="28">
        <v>1</v>
      </c>
      <c r="R144" s="28">
        <v>1</v>
      </c>
      <c r="S144" s="25" t="str">
        <f>'APH Kategorichef'!E144</f>
        <v/>
      </c>
      <c r="T144" s="35" t="s">
        <v>187</v>
      </c>
      <c r="U144" s="29"/>
      <c r="V144" s="470" t="str">
        <f>TRIM('APH Kategorichef'!D144)</f>
        <v/>
      </c>
      <c r="W144" s="26" t="str">
        <f>IF('APH Kategorichef'!AB144="",'APH Kategorichef'!AC144,'APH Kategorichef'!AB144)</f>
        <v/>
      </c>
      <c r="X144" s="22"/>
      <c r="Y144" s="22"/>
      <c r="Z144" s="35" t="s">
        <v>184</v>
      </c>
      <c r="AA144" s="7"/>
      <c r="AB144" s="30" t="s">
        <v>2064</v>
      </c>
      <c r="AC144" s="28">
        <v>1</v>
      </c>
      <c r="AD144" s="28">
        <v>1</v>
      </c>
      <c r="AE144" s="25" t="str">
        <f>'APH Kategorichef'!E144</f>
        <v/>
      </c>
      <c r="AF144" s="35" t="s">
        <v>187</v>
      </c>
      <c r="AG144" s="29"/>
      <c r="AH144" s="27" t="str">
        <f>TRIM('APH Kategorichef'!D144)</f>
        <v/>
      </c>
      <c r="AI144" s="26">
        <f>'APH Kategorichef'!AJ144</f>
        <v>0</v>
      </c>
      <c r="AJ144" s="22"/>
      <c r="AK144" s="22"/>
      <c r="AL144" s="35" t="s">
        <v>184</v>
      </c>
    </row>
    <row r="145" spans="1:38" ht="15" x14ac:dyDescent="0.25">
      <c r="A145" s="21">
        <v>141</v>
      </c>
      <c r="B145" s="21" t="str">
        <f>'APH Kategorichef'!H145</f>
        <v>Välj…</v>
      </c>
      <c r="C145" s="21" t="str">
        <f>'APH Kategorichef'!J145</f>
        <v>Välj…</v>
      </c>
      <c r="D145" s="30">
        <v>100</v>
      </c>
      <c r="E145" s="28">
        <v>4</v>
      </c>
      <c r="F145" s="28">
        <v>1</v>
      </c>
      <c r="G145" s="25" t="str">
        <f>'APH Kategorichef'!E145</f>
        <v/>
      </c>
      <c r="H145" s="35" t="s">
        <v>187</v>
      </c>
      <c r="I145" s="29"/>
      <c r="J145" s="27" t="str">
        <f>TRIM('APH Kategorichef'!D145)</f>
        <v/>
      </c>
      <c r="K145" s="26" t="e">
        <f>ROUND('APH Kategorichef'!AA145,2)</f>
        <v>#VALUE!</v>
      </c>
      <c r="L145" s="22"/>
      <c r="M145" s="22"/>
      <c r="N145" s="35" t="s">
        <v>184</v>
      </c>
      <c r="O145" s="41"/>
      <c r="P145" s="34" t="s">
        <v>188</v>
      </c>
      <c r="Q145" s="28">
        <v>1</v>
      </c>
      <c r="R145" s="28">
        <v>1</v>
      </c>
      <c r="S145" s="25" t="str">
        <f>'APH Kategorichef'!E145</f>
        <v/>
      </c>
      <c r="T145" s="35" t="s">
        <v>187</v>
      </c>
      <c r="U145" s="29"/>
      <c r="V145" s="470" t="str">
        <f>TRIM('APH Kategorichef'!D145)</f>
        <v/>
      </c>
      <c r="W145" s="26" t="str">
        <f>IF('APH Kategorichef'!AB145="",'APH Kategorichef'!AC145,'APH Kategorichef'!AB145)</f>
        <v/>
      </c>
      <c r="X145" s="22"/>
      <c r="Y145" s="22"/>
      <c r="Z145" s="35" t="s">
        <v>184</v>
      </c>
      <c r="AA145" s="7"/>
      <c r="AB145" s="30" t="s">
        <v>2064</v>
      </c>
      <c r="AC145" s="28">
        <v>1</v>
      </c>
      <c r="AD145" s="28">
        <v>1</v>
      </c>
      <c r="AE145" s="25" t="str">
        <f>'APH Kategorichef'!E145</f>
        <v/>
      </c>
      <c r="AF145" s="35" t="s">
        <v>187</v>
      </c>
      <c r="AG145" s="29"/>
      <c r="AH145" s="27" t="str">
        <f>TRIM('APH Kategorichef'!D145)</f>
        <v/>
      </c>
      <c r="AI145" s="26">
        <f>'APH Kategorichef'!AJ145</f>
        <v>0</v>
      </c>
      <c r="AJ145" s="22"/>
      <c r="AK145" s="22"/>
      <c r="AL145" s="35" t="s">
        <v>184</v>
      </c>
    </row>
    <row r="146" spans="1:38" ht="15" x14ac:dyDescent="0.25">
      <c r="A146" s="21">
        <v>142</v>
      </c>
      <c r="B146" s="21" t="str">
        <f>'APH Kategorichef'!H146</f>
        <v>Välj…</v>
      </c>
      <c r="C146" s="21" t="str">
        <f>'APH Kategorichef'!J146</f>
        <v>Välj…</v>
      </c>
      <c r="D146" s="30">
        <v>100</v>
      </c>
      <c r="E146" s="28">
        <v>4</v>
      </c>
      <c r="F146" s="28">
        <v>1</v>
      </c>
      <c r="G146" s="25" t="str">
        <f>'APH Kategorichef'!E146</f>
        <v/>
      </c>
      <c r="H146" s="35" t="s">
        <v>187</v>
      </c>
      <c r="I146" s="29"/>
      <c r="J146" s="27" t="str">
        <f>TRIM('APH Kategorichef'!D146)</f>
        <v/>
      </c>
      <c r="K146" s="26" t="e">
        <f>ROUND('APH Kategorichef'!AA146,2)</f>
        <v>#VALUE!</v>
      </c>
      <c r="L146" s="22"/>
      <c r="M146" s="22"/>
      <c r="N146" s="35" t="s">
        <v>184</v>
      </c>
      <c r="O146" s="41"/>
      <c r="P146" s="34" t="s">
        <v>188</v>
      </c>
      <c r="Q146" s="28">
        <v>1</v>
      </c>
      <c r="R146" s="28">
        <v>1</v>
      </c>
      <c r="S146" s="25" t="str">
        <f>'APH Kategorichef'!E146</f>
        <v/>
      </c>
      <c r="T146" s="35" t="s">
        <v>187</v>
      </c>
      <c r="U146" s="29"/>
      <c r="V146" s="470" t="str">
        <f>TRIM('APH Kategorichef'!D146)</f>
        <v/>
      </c>
      <c r="W146" s="26" t="str">
        <f>IF('APH Kategorichef'!AB146="",'APH Kategorichef'!AC146,'APH Kategorichef'!AB146)</f>
        <v/>
      </c>
      <c r="X146" s="22"/>
      <c r="Y146" s="22"/>
      <c r="Z146" s="35" t="s">
        <v>184</v>
      </c>
      <c r="AA146" s="7"/>
      <c r="AB146" s="30" t="s">
        <v>2064</v>
      </c>
      <c r="AC146" s="28">
        <v>1</v>
      </c>
      <c r="AD146" s="28">
        <v>1</v>
      </c>
      <c r="AE146" s="25" t="str">
        <f>'APH Kategorichef'!E146</f>
        <v/>
      </c>
      <c r="AF146" s="35" t="s">
        <v>187</v>
      </c>
      <c r="AG146" s="29"/>
      <c r="AH146" s="27" t="str">
        <f>TRIM('APH Kategorichef'!D146)</f>
        <v/>
      </c>
      <c r="AI146" s="26">
        <f>'APH Kategorichef'!AJ146</f>
        <v>0</v>
      </c>
      <c r="AJ146" s="22"/>
      <c r="AK146" s="22"/>
      <c r="AL146" s="35" t="s">
        <v>184</v>
      </c>
    </row>
    <row r="147" spans="1:38" ht="15" x14ac:dyDescent="0.25">
      <c r="A147" s="21">
        <v>143</v>
      </c>
      <c r="B147" s="21" t="str">
        <f>'APH Kategorichef'!H147</f>
        <v>Välj…</v>
      </c>
      <c r="C147" s="21" t="str">
        <f>'APH Kategorichef'!J147</f>
        <v>Välj…</v>
      </c>
      <c r="D147" s="30">
        <v>100</v>
      </c>
      <c r="E147" s="28">
        <v>4</v>
      </c>
      <c r="F147" s="28">
        <v>1</v>
      </c>
      <c r="G147" s="25" t="str">
        <f>'APH Kategorichef'!E147</f>
        <v/>
      </c>
      <c r="H147" s="35" t="s">
        <v>187</v>
      </c>
      <c r="I147" s="29"/>
      <c r="J147" s="27" t="str">
        <f>TRIM('APH Kategorichef'!D147)</f>
        <v/>
      </c>
      <c r="K147" s="26" t="e">
        <f>ROUND('APH Kategorichef'!AA147,2)</f>
        <v>#VALUE!</v>
      </c>
      <c r="L147" s="22"/>
      <c r="M147" s="22"/>
      <c r="N147" s="35" t="s">
        <v>184</v>
      </c>
      <c r="O147" s="41"/>
      <c r="P147" s="34" t="s">
        <v>188</v>
      </c>
      <c r="Q147" s="28">
        <v>1</v>
      </c>
      <c r="R147" s="28">
        <v>1</v>
      </c>
      <c r="S147" s="25" t="str">
        <f>'APH Kategorichef'!E147</f>
        <v/>
      </c>
      <c r="T147" s="35" t="s">
        <v>187</v>
      </c>
      <c r="U147" s="29"/>
      <c r="V147" s="470" t="str">
        <f>TRIM('APH Kategorichef'!D147)</f>
        <v/>
      </c>
      <c r="W147" s="26" t="str">
        <f>IF('APH Kategorichef'!AB147="",'APH Kategorichef'!AC147,'APH Kategorichef'!AB147)</f>
        <v/>
      </c>
      <c r="X147" s="22"/>
      <c r="Y147" s="22"/>
      <c r="Z147" s="35" t="s">
        <v>184</v>
      </c>
      <c r="AA147" s="7"/>
      <c r="AB147" s="30" t="s">
        <v>2064</v>
      </c>
      <c r="AC147" s="28">
        <v>1</v>
      </c>
      <c r="AD147" s="28">
        <v>1</v>
      </c>
      <c r="AE147" s="25" t="str">
        <f>'APH Kategorichef'!E147</f>
        <v/>
      </c>
      <c r="AF147" s="35" t="s">
        <v>187</v>
      </c>
      <c r="AG147" s="29"/>
      <c r="AH147" s="27" t="str">
        <f>TRIM('APH Kategorichef'!D147)</f>
        <v/>
      </c>
      <c r="AI147" s="26">
        <f>'APH Kategorichef'!AJ147</f>
        <v>0</v>
      </c>
      <c r="AJ147" s="22"/>
      <c r="AK147" s="22"/>
      <c r="AL147" s="35" t="s">
        <v>184</v>
      </c>
    </row>
    <row r="148" spans="1:38" ht="15" x14ac:dyDescent="0.25">
      <c r="A148" s="21">
        <v>144</v>
      </c>
      <c r="B148" s="21" t="str">
        <f>'APH Kategorichef'!H148</f>
        <v>Välj…</v>
      </c>
      <c r="C148" s="21" t="str">
        <f>'APH Kategorichef'!J148</f>
        <v>Välj…</v>
      </c>
      <c r="D148" s="30">
        <v>100</v>
      </c>
      <c r="E148" s="28">
        <v>4</v>
      </c>
      <c r="F148" s="28">
        <v>1</v>
      </c>
      <c r="G148" s="25" t="str">
        <f>'APH Kategorichef'!E148</f>
        <v/>
      </c>
      <c r="H148" s="35" t="s">
        <v>187</v>
      </c>
      <c r="I148" s="29"/>
      <c r="J148" s="27" t="str">
        <f>TRIM('APH Kategorichef'!D148)</f>
        <v/>
      </c>
      <c r="K148" s="26" t="e">
        <f>ROUND('APH Kategorichef'!AA148,2)</f>
        <v>#VALUE!</v>
      </c>
      <c r="L148" s="22"/>
      <c r="M148" s="22"/>
      <c r="N148" s="35" t="s">
        <v>184</v>
      </c>
      <c r="O148" s="41"/>
      <c r="P148" s="34" t="s">
        <v>188</v>
      </c>
      <c r="Q148" s="28">
        <v>1</v>
      </c>
      <c r="R148" s="28">
        <v>1</v>
      </c>
      <c r="S148" s="25" t="str">
        <f>'APH Kategorichef'!E148</f>
        <v/>
      </c>
      <c r="T148" s="35" t="s">
        <v>187</v>
      </c>
      <c r="U148" s="29"/>
      <c r="V148" s="470" t="str">
        <f>TRIM('APH Kategorichef'!D148)</f>
        <v/>
      </c>
      <c r="W148" s="26" t="str">
        <f>IF('APH Kategorichef'!AB148="",'APH Kategorichef'!AC148,'APH Kategorichef'!AB148)</f>
        <v/>
      </c>
      <c r="X148" s="22"/>
      <c r="Y148" s="22"/>
      <c r="Z148" s="35" t="s">
        <v>184</v>
      </c>
      <c r="AA148" s="7"/>
      <c r="AB148" s="30" t="s">
        <v>2064</v>
      </c>
      <c r="AC148" s="28">
        <v>1</v>
      </c>
      <c r="AD148" s="28">
        <v>1</v>
      </c>
      <c r="AE148" s="25" t="str">
        <f>'APH Kategorichef'!E148</f>
        <v/>
      </c>
      <c r="AF148" s="35" t="s">
        <v>187</v>
      </c>
      <c r="AG148" s="29"/>
      <c r="AH148" s="27" t="str">
        <f>TRIM('APH Kategorichef'!D148)</f>
        <v/>
      </c>
      <c r="AI148" s="26">
        <f>'APH Kategorichef'!AJ148</f>
        <v>0</v>
      </c>
      <c r="AJ148" s="22"/>
      <c r="AK148" s="22"/>
      <c r="AL148" s="35" t="s">
        <v>184</v>
      </c>
    </row>
    <row r="149" spans="1:38" ht="15" x14ac:dyDescent="0.25">
      <c r="A149" s="21">
        <v>145</v>
      </c>
      <c r="B149" s="21" t="str">
        <f>'APH Kategorichef'!H149</f>
        <v>Välj…</v>
      </c>
      <c r="C149" s="21" t="str">
        <f>'APH Kategorichef'!J149</f>
        <v>Välj…</v>
      </c>
      <c r="D149" s="30">
        <v>100</v>
      </c>
      <c r="E149" s="28">
        <v>4</v>
      </c>
      <c r="F149" s="28">
        <v>1</v>
      </c>
      <c r="G149" s="25" t="str">
        <f>'APH Kategorichef'!E149</f>
        <v/>
      </c>
      <c r="H149" s="35" t="s">
        <v>187</v>
      </c>
      <c r="I149" s="29"/>
      <c r="J149" s="27" t="str">
        <f>TRIM('APH Kategorichef'!D149)</f>
        <v/>
      </c>
      <c r="K149" s="26" t="e">
        <f>ROUND('APH Kategorichef'!AA149,2)</f>
        <v>#VALUE!</v>
      </c>
      <c r="L149" s="22"/>
      <c r="M149" s="22"/>
      <c r="N149" s="35" t="s">
        <v>184</v>
      </c>
      <c r="O149" s="41"/>
      <c r="P149" s="34" t="s">
        <v>188</v>
      </c>
      <c r="Q149" s="28">
        <v>1</v>
      </c>
      <c r="R149" s="28">
        <v>1</v>
      </c>
      <c r="S149" s="25" t="str">
        <f>'APH Kategorichef'!E149</f>
        <v/>
      </c>
      <c r="T149" s="35" t="s">
        <v>187</v>
      </c>
      <c r="U149" s="29"/>
      <c r="V149" s="470" t="str">
        <f>TRIM('APH Kategorichef'!D149)</f>
        <v/>
      </c>
      <c r="W149" s="26" t="str">
        <f>IF('APH Kategorichef'!AB149="",'APH Kategorichef'!AC149,'APH Kategorichef'!AB149)</f>
        <v/>
      </c>
      <c r="X149" s="22"/>
      <c r="Y149" s="22"/>
      <c r="Z149" s="35" t="s">
        <v>184</v>
      </c>
      <c r="AA149" s="7"/>
      <c r="AB149" s="30" t="s">
        <v>2064</v>
      </c>
      <c r="AC149" s="28">
        <v>1</v>
      </c>
      <c r="AD149" s="28">
        <v>1</v>
      </c>
      <c r="AE149" s="25" t="str">
        <f>'APH Kategorichef'!E149</f>
        <v/>
      </c>
      <c r="AF149" s="35" t="s">
        <v>187</v>
      </c>
      <c r="AG149" s="29"/>
      <c r="AH149" s="27" t="str">
        <f>TRIM('APH Kategorichef'!D149)</f>
        <v/>
      </c>
      <c r="AI149" s="26">
        <f>'APH Kategorichef'!AJ149</f>
        <v>0</v>
      </c>
      <c r="AJ149" s="22"/>
      <c r="AK149" s="22"/>
      <c r="AL149" s="35" t="s">
        <v>184</v>
      </c>
    </row>
    <row r="150" spans="1:38" ht="15" x14ac:dyDescent="0.25">
      <c r="A150" s="21">
        <v>146</v>
      </c>
      <c r="B150" s="21" t="str">
        <f>'APH Kategorichef'!H150</f>
        <v>Välj…</v>
      </c>
      <c r="C150" s="21" t="str">
        <f>'APH Kategorichef'!J150</f>
        <v>Välj…</v>
      </c>
      <c r="D150" s="30">
        <v>100</v>
      </c>
      <c r="E150" s="28">
        <v>4</v>
      </c>
      <c r="F150" s="28">
        <v>1</v>
      </c>
      <c r="G150" s="25" t="str">
        <f>'APH Kategorichef'!E150</f>
        <v/>
      </c>
      <c r="H150" s="35" t="s">
        <v>187</v>
      </c>
      <c r="I150" s="29"/>
      <c r="J150" s="27" t="str">
        <f>TRIM('APH Kategorichef'!D150)</f>
        <v/>
      </c>
      <c r="K150" s="26" t="e">
        <f>ROUND('APH Kategorichef'!AA150,2)</f>
        <v>#VALUE!</v>
      </c>
      <c r="L150" s="22"/>
      <c r="M150" s="22"/>
      <c r="N150" s="35" t="s">
        <v>184</v>
      </c>
      <c r="O150" s="41"/>
      <c r="P150" s="34" t="s">
        <v>188</v>
      </c>
      <c r="Q150" s="28">
        <v>1</v>
      </c>
      <c r="R150" s="28">
        <v>1</v>
      </c>
      <c r="S150" s="25" t="str">
        <f>'APH Kategorichef'!E150</f>
        <v/>
      </c>
      <c r="T150" s="35" t="s">
        <v>187</v>
      </c>
      <c r="U150" s="29"/>
      <c r="V150" s="470" t="str">
        <f>TRIM('APH Kategorichef'!D150)</f>
        <v/>
      </c>
      <c r="W150" s="26" t="str">
        <f>IF('APH Kategorichef'!AB150="",'APH Kategorichef'!AC150,'APH Kategorichef'!AB150)</f>
        <v/>
      </c>
      <c r="X150" s="22"/>
      <c r="Y150" s="22"/>
      <c r="Z150" s="35" t="s">
        <v>184</v>
      </c>
      <c r="AA150" s="7"/>
      <c r="AB150" s="30" t="s">
        <v>2064</v>
      </c>
      <c r="AC150" s="28">
        <v>1</v>
      </c>
      <c r="AD150" s="28">
        <v>1</v>
      </c>
      <c r="AE150" s="25" t="str">
        <f>'APH Kategorichef'!E150</f>
        <v/>
      </c>
      <c r="AF150" s="35" t="s">
        <v>187</v>
      </c>
      <c r="AG150" s="29"/>
      <c r="AH150" s="27" t="str">
        <f>TRIM('APH Kategorichef'!D150)</f>
        <v/>
      </c>
      <c r="AI150" s="26">
        <f>'APH Kategorichef'!AJ150</f>
        <v>0</v>
      </c>
      <c r="AJ150" s="22"/>
      <c r="AK150" s="22"/>
      <c r="AL150" s="35" t="s">
        <v>184</v>
      </c>
    </row>
    <row r="151" spans="1:38" ht="15" x14ac:dyDescent="0.25">
      <c r="A151" s="21">
        <v>147</v>
      </c>
      <c r="B151" s="21" t="str">
        <f>'APH Kategorichef'!H151</f>
        <v>Välj…</v>
      </c>
      <c r="C151" s="21" t="str">
        <f>'APH Kategorichef'!J151</f>
        <v>Välj…</v>
      </c>
      <c r="D151" s="30">
        <v>100</v>
      </c>
      <c r="E151" s="28">
        <v>4</v>
      </c>
      <c r="F151" s="28">
        <v>1</v>
      </c>
      <c r="G151" s="25" t="str">
        <f>'APH Kategorichef'!E151</f>
        <v/>
      </c>
      <c r="H151" s="35" t="s">
        <v>187</v>
      </c>
      <c r="I151" s="29"/>
      <c r="J151" s="27" t="str">
        <f>TRIM('APH Kategorichef'!D151)</f>
        <v/>
      </c>
      <c r="K151" s="26" t="e">
        <f>ROUND('APH Kategorichef'!AA151,2)</f>
        <v>#VALUE!</v>
      </c>
      <c r="L151" s="22"/>
      <c r="M151" s="22"/>
      <c r="N151" s="35" t="s">
        <v>184</v>
      </c>
      <c r="O151" s="41"/>
      <c r="P151" s="34" t="s">
        <v>188</v>
      </c>
      <c r="Q151" s="28">
        <v>1</v>
      </c>
      <c r="R151" s="28">
        <v>1</v>
      </c>
      <c r="S151" s="25" t="str">
        <f>'APH Kategorichef'!E151</f>
        <v/>
      </c>
      <c r="T151" s="35" t="s">
        <v>187</v>
      </c>
      <c r="U151" s="29"/>
      <c r="V151" s="470" t="str">
        <f>TRIM('APH Kategorichef'!D151)</f>
        <v/>
      </c>
      <c r="W151" s="26" t="str">
        <f>IF('APH Kategorichef'!AB151="",'APH Kategorichef'!AC151,'APH Kategorichef'!AB151)</f>
        <v/>
      </c>
      <c r="X151" s="22"/>
      <c r="Y151" s="22"/>
      <c r="Z151" s="35" t="s">
        <v>184</v>
      </c>
      <c r="AA151" s="7"/>
      <c r="AB151" s="30" t="s">
        <v>2064</v>
      </c>
      <c r="AC151" s="28">
        <v>1</v>
      </c>
      <c r="AD151" s="28">
        <v>1</v>
      </c>
      <c r="AE151" s="25" t="str">
        <f>'APH Kategorichef'!E151</f>
        <v/>
      </c>
      <c r="AF151" s="35" t="s">
        <v>187</v>
      </c>
      <c r="AG151" s="29"/>
      <c r="AH151" s="27" t="str">
        <f>TRIM('APH Kategorichef'!D151)</f>
        <v/>
      </c>
      <c r="AI151" s="26">
        <f>'APH Kategorichef'!AJ151</f>
        <v>0</v>
      </c>
      <c r="AJ151" s="22"/>
      <c r="AK151" s="22"/>
      <c r="AL151" s="35" t="s">
        <v>184</v>
      </c>
    </row>
    <row r="152" spans="1:38" ht="15" x14ac:dyDescent="0.25">
      <c r="A152" s="21">
        <v>148</v>
      </c>
      <c r="B152" s="21" t="str">
        <f>'APH Kategorichef'!H152</f>
        <v>Välj…</v>
      </c>
      <c r="C152" s="21" t="str">
        <f>'APH Kategorichef'!J152</f>
        <v>Välj…</v>
      </c>
      <c r="D152" s="30">
        <v>100</v>
      </c>
      <c r="E152" s="28">
        <v>4</v>
      </c>
      <c r="F152" s="28">
        <v>1</v>
      </c>
      <c r="G152" s="25" t="str">
        <f>'APH Kategorichef'!E152</f>
        <v/>
      </c>
      <c r="H152" s="35" t="s">
        <v>187</v>
      </c>
      <c r="I152" s="29"/>
      <c r="J152" s="27" t="str">
        <f>TRIM('APH Kategorichef'!D152)</f>
        <v/>
      </c>
      <c r="K152" s="26" t="e">
        <f>ROUND('APH Kategorichef'!AA152,2)</f>
        <v>#VALUE!</v>
      </c>
      <c r="L152" s="22"/>
      <c r="M152" s="22"/>
      <c r="N152" s="35" t="s">
        <v>184</v>
      </c>
      <c r="O152" s="41"/>
      <c r="P152" s="34" t="s">
        <v>188</v>
      </c>
      <c r="Q152" s="28">
        <v>1</v>
      </c>
      <c r="R152" s="28">
        <v>1</v>
      </c>
      <c r="S152" s="25" t="str">
        <f>'APH Kategorichef'!E152</f>
        <v/>
      </c>
      <c r="T152" s="35" t="s">
        <v>187</v>
      </c>
      <c r="U152" s="29"/>
      <c r="V152" s="470" t="str">
        <f>TRIM('APH Kategorichef'!D152)</f>
        <v/>
      </c>
      <c r="W152" s="26" t="str">
        <f>IF('APH Kategorichef'!AB152="",'APH Kategorichef'!AC152,'APH Kategorichef'!AB152)</f>
        <v/>
      </c>
      <c r="X152" s="22"/>
      <c r="Y152" s="22"/>
      <c r="Z152" s="35" t="s">
        <v>184</v>
      </c>
      <c r="AA152" s="7"/>
      <c r="AB152" s="30" t="s">
        <v>2064</v>
      </c>
      <c r="AC152" s="28">
        <v>1</v>
      </c>
      <c r="AD152" s="28">
        <v>1</v>
      </c>
      <c r="AE152" s="25" t="str">
        <f>'APH Kategorichef'!E152</f>
        <v/>
      </c>
      <c r="AF152" s="35" t="s">
        <v>187</v>
      </c>
      <c r="AG152" s="29"/>
      <c r="AH152" s="27" t="str">
        <f>TRIM('APH Kategorichef'!D152)</f>
        <v/>
      </c>
      <c r="AI152" s="26">
        <f>'APH Kategorichef'!AJ152</f>
        <v>0</v>
      </c>
      <c r="AJ152" s="22"/>
      <c r="AK152" s="22"/>
      <c r="AL152" s="35" t="s">
        <v>184</v>
      </c>
    </row>
    <row r="153" spans="1:38" ht="15" x14ac:dyDescent="0.25">
      <c r="A153" s="21">
        <v>149</v>
      </c>
      <c r="B153" s="21" t="str">
        <f>'APH Kategorichef'!H153</f>
        <v>Välj…</v>
      </c>
      <c r="C153" s="21" t="str">
        <f>'APH Kategorichef'!J153</f>
        <v>Välj…</v>
      </c>
      <c r="D153" s="30">
        <v>100</v>
      </c>
      <c r="E153" s="28">
        <v>4</v>
      </c>
      <c r="F153" s="28">
        <v>1</v>
      </c>
      <c r="G153" s="25" t="str">
        <f>'APH Kategorichef'!E153</f>
        <v/>
      </c>
      <c r="H153" s="35" t="s">
        <v>187</v>
      </c>
      <c r="I153" s="29"/>
      <c r="J153" s="27" t="str">
        <f>TRIM('APH Kategorichef'!D153)</f>
        <v/>
      </c>
      <c r="K153" s="26" t="e">
        <f>ROUND('APH Kategorichef'!AA153,2)</f>
        <v>#VALUE!</v>
      </c>
      <c r="L153" s="22"/>
      <c r="M153" s="22"/>
      <c r="N153" s="35" t="s">
        <v>184</v>
      </c>
      <c r="O153" s="41"/>
      <c r="P153" s="34" t="s">
        <v>188</v>
      </c>
      <c r="Q153" s="28">
        <v>1</v>
      </c>
      <c r="R153" s="28">
        <v>1</v>
      </c>
      <c r="S153" s="25" t="str">
        <f>'APH Kategorichef'!E153</f>
        <v/>
      </c>
      <c r="T153" s="35" t="s">
        <v>187</v>
      </c>
      <c r="U153" s="29"/>
      <c r="V153" s="470" t="str">
        <f>TRIM('APH Kategorichef'!D153)</f>
        <v/>
      </c>
      <c r="W153" s="26" t="str">
        <f>IF('APH Kategorichef'!AB153="",'APH Kategorichef'!AC153,'APH Kategorichef'!AB153)</f>
        <v/>
      </c>
      <c r="X153" s="22"/>
      <c r="Y153" s="22"/>
      <c r="Z153" s="35" t="s">
        <v>184</v>
      </c>
      <c r="AA153" s="7"/>
      <c r="AB153" s="30" t="s">
        <v>2064</v>
      </c>
      <c r="AC153" s="28">
        <v>1</v>
      </c>
      <c r="AD153" s="28">
        <v>1</v>
      </c>
      <c r="AE153" s="25" t="str">
        <f>'APH Kategorichef'!E153</f>
        <v/>
      </c>
      <c r="AF153" s="35" t="s">
        <v>187</v>
      </c>
      <c r="AG153" s="29"/>
      <c r="AH153" s="27" t="str">
        <f>TRIM('APH Kategorichef'!D153)</f>
        <v/>
      </c>
      <c r="AI153" s="26">
        <f>'APH Kategorichef'!AJ153</f>
        <v>0</v>
      </c>
      <c r="AJ153" s="22"/>
      <c r="AK153" s="22"/>
      <c r="AL153" s="35" t="s">
        <v>184</v>
      </c>
    </row>
    <row r="154" spans="1:38" ht="15" x14ac:dyDescent="0.25">
      <c r="A154" s="21">
        <v>150</v>
      </c>
      <c r="B154" s="21" t="str">
        <f>'APH Kategorichef'!H154</f>
        <v>Välj…</v>
      </c>
      <c r="C154" s="21" t="str">
        <f>'APH Kategorichef'!J154</f>
        <v>Välj…</v>
      </c>
      <c r="D154" s="30">
        <v>100</v>
      </c>
      <c r="E154" s="28">
        <v>4</v>
      </c>
      <c r="F154" s="28">
        <v>1</v>
      </c>
      <c r="G154" s="25" t="str">
        <f>'APH Kategorichef'!E154</f>
        <v/>
      </c>
      <c r="H154" s="35" t="s">
        <v>187</v>
      </c>
      <c r="I154" s="29"/>
      <c r="J154" s="27" t="str">
        <f>TRIM('APH Kategorichef'!D154)</f>
        <v/>
      </c>
      <c r="K154" s="26" t="e">
        <f>ROUND('APH Kategorichef'!AA154,2)</f>
        <v>#VALUE!</v>
      </c>
      <c r="L154" s="22"/>
      <c r="M154" s="22"/>
      <c r="N154" s="35" t="s">
        <v>184</v>
      </c>
      <c r="O154" s="41"/>
      <c r="P154" s="34" t="s">
        <v>188</v>
      </c>
      <c r="Q154" s="28">
        <v>1</v>
      </c>
      <c r="R154" s="28">
        <v>1</v>
      </c>
      <c r="S154" s="25" t="str">
        <f>'APH Kategorichef'!E154</f>
        <v/>
      </c>
      <c r="T154" s="35" t="s">
        <v>187</v>
      </c>
      <c r="U154" s="29"/>
      <c r="V154" s="470" t="str">
        <f>TRIM('APH Kategorichef'!D154)</f>
        <v/>
      </c>
      <c r="W154" s="26" t="str">
        <f>IF('APH Kategorichef'!AB154="",'APH Kategorichef'!AC154,'APH Kategorichef'!AB154)</f>
        <v/>
      </c>
      <c r="X154" s="22"/>
      <c r="Y154" s="22"/>
      <c r="Z154" s="35" t="s">
        <v>184</v>
      </c>
      <c r="AA154" s="7"/>
      <c r="AB154" s="30" t="s">
        <v>2064</v>
      </c>
      <c r="AC154" s="28">
        <v>1</v>
      </c>
      <c r="AD154" s="28">
        <v>1</v>
      </c>
      <c r="AE154" s="25" t="str">
        <f>'APH Kategorichef'!E154</f>
        <v/>
      </c>
      <c r="AF154" s="35" t="s">
        <v>187</v>
      </c>
      <c r="AG154" s="29"/>
      <c r="AH154" s="27" t="str">
        <f>TRIM('APH Kategorichef'!D154)</f>
        <v/>
      </c>
      <c r="AI154" s="26">
        <f>'APH Kategorichef'!AJ154</f>
        <v>0</v>
      </c>
      <c r="AJ154" s="22"/>
      <c r="AK154" s="22"/>
      <c r="AL154" s="35" t="s">
        <v>184</v>
      </c>
    </row>
    <row r="155" spans="1:38" ht="15" x14ac:dyDescent="0.25">
      <c r="A155" s="21">
        <v>151</v>
      </c>
      <c r="B155" s="21" t="str">
        <f>'APH Kategorichef'!H155</f>
        <v>Välj…</v>
      </c>
      <c r="C155" s="21" t="str">
        <f>'APH Kategorichef'!J155</f>
        <v>Välj…</v>
      </c>
      <c r="D155" s="30">
        <v>100</v>
      </c>
      <c r="E155" s="28">
        <v>4</v>
      </c>
      <c r="F155" s="28">
        <v>1</v>
      </c>
      <c r="G155" s="25" t="str">
        <f>'APH Kategorichef'!E155</f>
        <v/>
      </c>
      <c r="H155" s="35" t="s">
        <v>187</v>
      </c>
      <c r="I155" s="29"/>
      <c r="J155" s="27" t="str">
        <f>TRIM('APH Kategorichef'!D155)</f>
        <v/>
      </c>
      <c r="K155" s="26" t="e">
        <f>ROUND('APH Kategorichef'!AA155,2)</f>
        <v>#VALUE!</v>
      </c>
      <c r="L155" s="22"/>
      <c r="M155" s="22"/>
      <c r="N155" s="35" t="s">
        <v>184</v>
      </c>
      <c r="O155" s="41"/>
      <c r="P155" s="34" t="s">
        <v>188</v>
      </c>
      <c r="Q155" s="28">
        <v>1</v>
      </c>
      <c r="R155" s="28">
        <v>1</v>
      </c>
      <c r="S155" s="25" t="str">
        <f>'APH Kategorichef'!E155</f>
        <v/>
      </c>
      <c r="T155" s="35" t="s">
        <v>187</v>
      </c>
      <c r="U155" s="29"/>
      <c r="V155" s="470" t="str">
        <f>TRIM('APH Kategorichef'!D155)</f>
        <v/>
      </c>
      <c r="W155" s="26" t="str">
        <f>IF('APH Kategorichef'!AB155="",'APH Kategorichef'!AC155,'APH Kategorichef'!AB155)</f>
        <v/>
      </c>
      <c r="X155" s="22"/>
      <c r="Y155" s="22"/>
      <c r="Z155" s="35" t="s">
        <v>184</v>
      </c>
      <c r="AA155" s="7"/>
      <c r="AB155" s="30" t="s">
        <v>2064</v>
      </c>
      <c r="AC155" s="28">
        <v>1</v>
      </c>
      <c r="AD155" s="28">
        <v>1</v>
      </c>
      <c r="AE155" s="25" t="str">
        <f>'APH Kategorichef'!E155</f>
        <v/>
      </c>
      <c r="AF155" s="35" t="s">
        <v>187</v>
      </c>
      <c r="AG155" s="29"/>
      <c r="AH155" s="27" t="str">
        <f>TRIM('APH Kategorichef'!D155)</f>
        <v/>
      </c>
      <c r="AI155" s="26">
        <f>'APH Kategorichef'!AJ155</f>
        <v>0</v>
      </c>
      <c r="AJ155" s="22"/>
      <c r="AK155" s="22"/>
      <c r="AL155" s="35" t="s">
        <v>184</v>
      </c>
    </row>
    <row r="156" spans="1:38" ht="15" x14ac:dyDescent="0.25">
      <c r="A156" s="21">
        <v>152</v>
      </c>
      <c r="B156" s="21" t="str">
        <f>'APH Kategorichef'!H156</f>
        <v>Välj…</v>
      </c>
      <c r="C156" s="21" t="str">
        <f>'APH Kategorichef'!J156</f>
        <v>Välj…</v>
      </c>
      <c r="D156" s="30">
        <v>100</v>
      </c>
      <c r="E156" s="28">
        <v>4</v>
      </c>
      <c r="F156" s="28">
        <v>1</v>
      </c>
      <c r="G156" s="25" t="str">
        <f>'APH Kategorichef'!E156</f>
        <v/>
      </c>
      <c r="H156" s="35" t="s">
        <v>187</v>
      </c>
      <c r="I156" s="29"/>
      <c r="J156" s="27" t="str">
        <f>TRIM('APH Kategorichef'!D156)</f>
        <v/>
      </c>
      <c r="K156" s="26" t="e">
        <f>ROUND('APH Kategorichef'!AA156,2)</f>
        <v>#VALUE!</v>
      </c>
      <c r="L156" s="22"/>
      <c r="M156" s="22"/>
      <c r="N156" s="35" t="s">
        <v>184</v>
      </c>
      <c r="O156" s="41"/>
      <c r="P156" s="34" t="s">
        <v>188</v>
      </c>
      <c r="Q156" s="28">
        <v>1</v>
      </c>
      <c r="R156" s="28">
        <v>1</v>
      </c>
      <c r="S156" s="25" t="str">
        <f>'APH Kategorichef'!E156</f>
        <v/>
      </c>
      <c r="T156" s="35" t="s">
        <v>187</v>
      </c>
      <c r="U156" s="29"/>
      <c r="V156" s="470" t="str">
        <f>TRIM('APH Kategorichef'!D156)</f>
        <v/>
      </c>
      <c r="W156" s="26" t="str">
        <f>IF('APH Kategorichef'!AB156="",'APH Kategorichef'!AC156,'APH Kategorichef'!AB156)</f>
        <v/>
      </c>
      <c r="X156" s="22"/>
      <c r="Y156" s="22"/>
      <c r="Z156" s="35" t="s">
        <v>184</v>
      </c>
      <c r="AA156" s="7"/>
      <c r="AB156" s="30" t="s">
        <v>2064</v>
      </c>
      <c r="AC156" s="28">
        <v>1</v>
      </c>
      <c r="AD156" s="28">
        <v>1</v>
      </c>
      <c r="AE156" s="25" t="str">
        <f>'APH Kategorichef'!E156</f>
        <v/>
      </c>
      <c r="AF156" s="35" t="s">
        <v>187</v>
      </c>
      <c r="AG156" s="29"/>
      <c r="AH156" s="27" t="str">
        <f>TRIM('APH Kategorichef'!D156)</f>
        <v/>
      </c>
      <c r="AI156" s="26">
        <f>'APH Kategorichef'!AJ156</f>
        <v>0</v>
      </c>
      <c r="AJ156" s="22"/>
      <c r="AK156" s="22"/>
      <c r="AL156" s="35" t="s">
        <v>184</v>
      </c>
    </row>
    <row r="157" spans="1:38" ht="15" x14ac:dyDescent="0.25">
      <c r="A157" s="21">
        <v>153</v>
      </c>
      <c r="B157" s="21" t="str">
        <f>'APH Kategorichef'!H157</f>
        <v>Välj…</v>
      </c>
      <c r="C157" s="21" t="str">
        <f>'APH Kategorichef'!J157</f>
        <v>Välj…</v>
      </c>
      <c r="D157" s="30">
        <v>100</v>
      </c>
      <c r="E157" s="28">
        <v>4</v>
      </c>
      <c r="F157" s="28">
        <v>1</v>
      </c>
      <c r="G157" s="25" t="str">
        <f>'APH Kategorichef'!E157</f>
        <v/>
      </c>
      <c r="H157" s="35" t="s">
        <v>187</v>
      </c>
      <c r="I157" s="29"/>
      <c r="J157" s="27" t="str">
        <f>TRIM('APH Kategorichef'!D157)</f>
        <v/>
      </c>
      <c r="K157" s="26" t="e">
        <f>ROUND('APH Kategorichef'!AA157,2)</f>
        <v>#VALUE!</v>
      </c>
      <c r="L157" s="22"/>
      <c r="M157" s="22"/>
      <c r="N157" s="35" t="s">
        <v>184</v>
      </c>
      <c r="O157" s="41"/>
      <c r="P157" s="34" t="s">
        <v>188</v>
      </c>
      <c r="Q157" s="28">
        <v>1</v>
      </c>
      <c r="R157" s="28">
        <v>1</v>
      </c>
      <c r="S157" s="25" t="str">
        <f>'APH Kategorichef'!E157</f>
        <v/>
      </c>
      <c r="T157" s="35" t="s">
        <v>187</v>
      </c>
      <c r="U157" s="29"/>
      <c r="V157" s="470" t="str">
        <f>TRIM('APH Kategorichef'!D157)</f>
        <v/>
      </c>
      <c r="W157" s="26" t="str">
        <f>IF('APH Kategorichef'!AB157="",'APH Kategorichef'!AC157,'APH Kategorichef'!AB157)</f>
        <v/>
      </c>
      <c r="X157" s="22"/>
      <c r="Y157" s="22"/>
      <c r="Z157" s="35" t="s">
        <v>184</v>
      </c>
      <c r="AA157" s="7"/>
      <c r="AB157" s="30" t="s">
        <v>2064</v>
      </c>
      <c r="AC157" s="28">
        <v>1</v>
      </c>
      <c r="AD157" s="28">
        <v>1</v>
      </c>
      <c r="AE157" s="25" t="str">
        <f>'APH Kategorichef'!E157</f>
        <v/>
      </c>
      <c r="AF157" s="35" t="s">
        <v>187</v>
      </c>
      <c r="AG157" s="29"/>
      <c r="AH157" s="27" t="str">
        <f>TRIM('APH Kategorichef'!D157)</f>
        <v/>
      </c>
      <c r="AI157" s="26">
        <f>'APH Kategorichef'!AJ157</f>
        <v>0</v>
      </c>
      <c r="AJ157" s="22"/>
      <c r="AK157" s="22"/>
      <c r="AL157" s="35" t="s">
        <v>184</v>
      </c>
    </row>
    <row r="158" spans="1:38" ht="15" x14ac:dyDescent="0.25">
      <c r="A158" s="21">
        <v>154</v>
      </c>
      <c r="B158" s="21" t="str">
        <f>'APH Kategorichef'!H158</f>
        <v>Välj…</v>
      </c>
      <c r="C158" s="21" t="str">
        <f>'APH Kategorichef'!J158</f>
        <v>Välj…</v>
      </c>
      <c r="D158" s="30">
        <v>100</v>
      </c>
      <c r="E158" s="28">
        <v>4</v>
      </c>
      <c r="F158" s="28">
        <v>1</v>
      </c>
      <c r="G158" s="25" t="str">
        <f>'APH Kategorichef'!E158</f>
        <v/>
      </c>
      <c r="H158" s="35" t="s">
        <v>187</v>
      </c>
      <c r="I158" s="29"/>
      <c r="J158" s="27" t="str">
        <f>TRIM('APH Kategorichef'!D158)</f>
        <v/>
      </c>
      <c r="K158" s="26" t="e">
        <f>ROUND('APH Kategorichef'!AA158,2)</f>
        <v>#VALUE!</v>
      </c>
      <c r="L158" s="22"/>
      <c r="M158" s="22"/>
      <c r="N158" s="35" t="s">
        <v>184</v>
      </c>
      <c r="O158" s="41"/>
      <c r="P158" s="34" t="s">
        <v>188</v>
      </c>
      <c r="Q158" s="28">
        <v>1</v>
      </c>
      <c r="R158" s="28">
        <v>1</v>
      </c>
      <c r="S158" s="25" t="str">
        <f>'APH Kategorichef'!E158</f>
        <v/>
      </c>
      <c r="T158" s="35" t="s">
        <v>187</v>
      </c>
      <c r="U158" s="29"/>
      <c r="V158" s="470" t="str">
        <f>TRIM('APH Kategorichef'!D158)</f>
        <v/>
      </c>
      <c r="W158" s="26" t="str">
        <f>IF('APH Kategorichef'!AB158="",'APH Kategorichef'!AC158,'APH Kategorichef'!AB158)</f>
        <v/>
      </c>
      <c r="X158" s="22"/>
      <c r="Y158" s="22"/>
      <c r="Z158" s="35" t="s">
        <v>184</v>
      </c>
      <c r="AA158" s="7"/>
      <c r="AB158" s="30" t="s">
        <v>2064</v>
      </c>
      <c r="AC158" s="28">
        <v>1</v>
      </c>
      <c r="AD158" s="28">
        <v>1</v>
      </c>
      <c r="AE158" s="25" t="str">
        <f>'APH Kategorichef'!E158</f>
        <v/>
      </c>
      <c r="AF158" s="35" t="s">
        <v>187</v>
      </c>
      <c r="AG158" s="29"/>
      <c r="AH158" s="27" t="str">
        <f>TRIM('APH Kategorichef'!D158)</f>
        <v/>
      </c>
      <c r="AI158" s="26">
        <f>'APH Kategorichef'!AJ158</f>
        <v>0</v>
      </c>
      <c r="AJ158" s="22"/>
      <c r="AK158" s="22"/>
      <c r="AL158" s="35" t="s">
        <v>184</v>
      </c>
    </row>
    <row r="159" spans="1:38" ht="15" x14ac:dyDescent="0.25">
      <c r="A159" s="21">
        <v>155</v>
      </c>
      <c r="B159" s="21" t="str">
        <f>'APH Kategorichef'!H159</f>
        <v>Välj…</v>
      </c>
      <c r="C159" s="21" t="str">
        <f>'APH Kategorichef'!J159</f>
        <v>Välj…</v>
      </c>
      <c r="D159" s="30">
        <v>100</v>
      </c>
      <c r="E159" s="28">
        <v>4</v>
      </c>
      <c r="F159" s="28">
        <v>1</v>
      </c>
      <c r="G159" s="25" t="str">
        <f>'APH Kategorichef'!E159</f>
        <v/>
      </c>
      <c r="H159" s="35" t="s">
        <v>187</v>
      </c>
      <c r="I159" s="29"/>
      <c r="J159" s="27" t="str">
        <f>TRIM('APH Kategorichef'!D159)</f>
        <v/>
      </c>
      <c r="K159" s="26" t="e">
        <f>ROUND('APH Kategorichef'!AA159,2)</f>
        <v>#VALUE!</v>
      </c>
      <c r="L159" s="22"/>
      <c r="M159" s="22"/>
      <c r="N159" s="35" t="s">
        <v>184</v>
      </c>
      <c r="O159" s="41"/>
      <c r="P159" s="34" t="s">
        <v>188</v>
      </c>
      <c r="Q159" s="28">
        <v>1</v>
      </c>
      <c r="R159" s="28">
        <v>1</v>
      </c>
      <c r="S159" s="25" t="str">
        <f>'APH Kategorichef'!E159</f>
        <v/>
      </c>
      <c r="T159" s="35" t="s">
        <v>187</v>
      </c>
      <c r="U159" s="29"/>
      <c r="V159" s="470" t="str">
        <f>TRIM('APH Kategorichef'!D159)</f>
        <v/>
      </c>
      <c r="W159" s="26" t="str">
        <f>IF('APH Kategorichef'!AB159="",'APH Kategorichef'!AC159,'APH Kategorichef'!AB159)</f>
        <v/>
      </c>
      <c r="X159" s="22"/>
      <c r="Y159" s="22"/>
      <c r="Z159" s="35" t="s">
        <v>184</v>
      </c>
      <c r="AA159" s="7"/>
      <c r="AB159" s="30" t="s">
        <v>2064</v>
      </c>
      <c r="AC159" s="28">
        <v>1</v>
      </c>
      <c r="AD159" s="28">
        <v>1</v>
      </c>
      <c r="AE159" s="25" t="str">
        <f>'APH Kategorichef'!E159</f>
        <v/>
      </c>
      <c r="AF159" s="35" t="s">
        <v>187</v>
      </c>
      <c r="AG159" s="29"/>
      <c r="AH159" s="27" t="str">
        <f>TRIM('APH Kategorichef'!D159)</f>
        <v/>
      </c>
      <c r="AI159" s="26">
        <f>'APH Kategorichef'!AJ159</f>
        <v>0</v>
      </c>
      <c r="AJ159" s="22"/>
      <c r="AK159" s="22"/>
      <c r="AL159" s="35" t="s">
        <v>184</v>
      </c>
    </row>
    <row r="160" spans="1:38" ht="15" x14ac:dyDescent="0.25">
      <c r="A160" s="21">
        <v>156</v>
      </c>
      <c r="B160" s="21" t="str">
        <f>'APH Kategorichef'!H160</f>
        <v>Välj…</v>
      </c>
      <c r="C160" s="21" t="str">
        <f>'APH Kategorichef'!J160</f>
        <v>Välj…</v>
      </c>
      <c r="D160" s="30">
        <v>100</v>
      </c>
      <c r="E160" s="28">
        <v>4</v>
      </c>
      <c r="F160" s="28">
        <v>1</v>
      </c>
      <c r="G160" s="25" t="str">
        <f>'APH Kategorichef'!E160</f>
        <v/>
      </c>
      <c r="H160" s="35" t="s">
        <v>187</v>
      </c>
      <c r="I160" s="29"/>
      <c r="J160" s="27" t="str">
        <f>TRIM('APH Kategorichef'!D160)</f>
        <v/>
      </c>
      <c r="K160" s="26" t="e">
        <f>ROUND('APH Kategorichef'!AA160,2)</f>
        <v>#VALUE!</v>
      </c>
      <c r="L160" s="22"/>
      <c r="M160" s="22"/>
      <c r="N160" s="35" t="s">
        <v>184</v>
      </c>
      <c r="O160" s="41"/>
      <c r="P160" s="34" t="s">
        <v>188</v>
      </c>
      <c r="Q160" s="28">
        <v>1</v>
      </c>
      <c r="R160" s="28">
        <v>1</v>
      </c>
      <c r="S160" s="25" t="str">
        <f>'APH Kategorichef'!E160</f>
        <v/>
      </c>
      <c r="T160" s="35" t="s">
        <v>187</v>
      </c>
      <c r="U160" s="29"/>
      <c r="V160" s="470" t="str">
        <f>TRIM('APH Kategorichef'!D160)</f>
        <v/>
      </c>
      <c r="W160" s="26" t="str">
        <f>IF('APH Kategorichef'!AB160="",'APH Kategorichef'!AC160,'APH Kategorichef'!AB160)</f>
        <v/>
      </c>
      <c r="X160" s="22"/>
      <c r="Y160" s="22"/>
      <c r="Z160" s="35" t="s">
        <v>184</v>
      </c>
      <c r="AA160" s="7"/>
      <c r="AB160" s="30" t="s">
        <v>2064</v>
      </c>
      <c r="AC160" s="28">
        <v>1</v>
      </c>
      <c r="AD160" s="28">
        <v>1</v>
      </c>
      <c r="AE160" s="25" t="str">
        <f>'APH Kategorichef'!E160</f>
        <v/>
      </c>
      <c r="AF160" s="35" t="s">
        <v>187</v>
      </c>
      <c r="AG160" s="29"/>
      <c r="AH160" s="27" t="str">
        <f>TRIM('APH Kategorichef'!D160)</f>
        <v/>
      </c>
      <c r="AI160" s="26">
        <f>'APH Kategorichef'!AJ160</f>
        <v>0</v>
      </c>
      <c r="AJ160" s="22"/>
      <c r="AK160" s="22"/>
      <c r="AL160" s="35" t="s">
        <v>184</v>
      </c>
    </row>
    <row r="161" spans="1:38" ht="15" x14ac:dyDescent="0.25">
      <c r="A161" s="21">
        <v>157</v>
      </c>
      <c r="B161" s="21" t="str">
        <f>'APH Kategorichef'!H161</f>
        <v>Välj…</v>
      </c>
      <c r="C161" s="21" t="str">
        <f>'APH Kategorichef'!J161</f>
        <v>Välj…</v>
      </c>
      <c r="D161" s="30">
        <v>100</v>
      </c>
      <c r="E161" s="28">
        <v>4</v>
      </c>
      <c r="F161" s="28">
        <v>1</v>
      </c>
      <c r="G161" s="25" t="str">
        <f>'APH Kategorichef'!E161</f>
        <v/>
      </c>
      <c r="H161" s="35" t="s">
        <v>187</v>
      </c>
      <c r="I161" s="29"/>
      <c r="J161" s="27" t="str">
        <f>TRIM('APH Kategorichef'!D161)</f>
        <v/>
      </c>
      <c r="K161" s="26" t="e">
        <f>ROUND('APH Kategorichef'!AA161,2)</f>
        <v>#VALUE!</v>
      </c>
      <c r="L161" s="22"/>
      <c r="M161" s="22"/>
      <c r="N161" s="35" t="s">
        <v>184</v>
      </c>
      <c r="O161" s="41"/>
      <c r="P161" s="34" t="s">
        <v>188</v>
      </c>
      <c r="Q161" s="28">
        <v>1</v>
      </c>
      <c r="R161" s="28">
        <v>1</v>
      </c>
      <c r="S161" s="25" t="str">
        <f>'APH Kategorichef'!E161</f>
        <v/>
      </c>
      <c r="T161" s="35" t="s">
        <v>187</v>
      </c>
      <c r="U161" s="29"/>
      <c r="V161" s="470" t="str">
        <f>TRIM('APH Kategorichef'!D161)</f>
        <v/>
      </c>
      <c r="W161" s="26" t="str">
        <f>IF('APH Kategorichef'!AB161="",'APH Kategorichef'!AC161,'APH Kategorichef'!AB161)</f>
        <v/>
      </c>
      <c r="X161" s="22"/>
      <c r="Y161" s="22"/>
      <c r="Z161" s="35" t="s">
        <v>184</v>
      </c>
      <c r="AA161" s="7"/>
      <c r="AB161" s="30" t="s">
        <v>2064</v>
      </c>
      <c r="AC161" s="28">
        <v>1</v>
      </c>
      <c r="AD161" s="28">
        <v>1</v>
      </c>
      <c r="AE161" s="25" t="str">
        <f>'APH Kategorichef'!E161</f>
        <v/>
      </c>
      <c r="AF161" s="35" t="s">
        <v>187</v>
      </c>
      <c r="AG161" s="29"/>
      <c r="AH161" s="27" t="str">
        <f>TRIM('APH Kategorichef'!D161)</f>
        <v/>
      </c>
      <c r="AI161" s="26">
        <f>'APH Kategorichef'!AJ161</f>
        <v>0</v>
      </c>
      <c r="AJ161" s="22"/>
      <c r="AK161" s="22"/>
      <c r="AL161" s="35" t="s">
        <v>184</v>
      </c>
    </row>
    <row r="162" spans="1:38" ht="15" x14ac:dyDescent="0.25">
      <c r="A162" s="21">
        <v>158</v>
      </c>
      <c r="B162" s="21" t="str">
        <f>'APH Kategorichef'!H162</f>
        <v>Välj…</v>
      </c>
      <c r="C162" s="21" t="str">
        <f>'APH Kategorichef'!J162</f>
        <v>Välj…</v>
      </c>
      <c r="D162" s="30">
        <v>100</v>
      </c>
      <c r="E162" s="28">
        <v>4</v>
      </c>
      <c r="F162" s="28">
        <v>1</v>
      </c>
      <c r="G162" s="25" t="str">
        <f>'APH Kategorichef'!E162</f>
        <v/>
      </c>
      <c r="H162" s="35" t="s">
        <v>187</v>
      </c>
      <c r="I162" s="29"/>
      <c r="J162" s="27" t="str">
        <f>TRIM('APH Kategorichef'!D162)</f>
        <v/>
      </c>
      <c r="K162" s="26" t="e">
        <f>ROUND('APH Kategorichef'!AA162,2)</f>
        <v>#VALUE!</v>
      </c>
      <c r="L162" s="22"/>
      <c r="M162" s="22"/>
      <c r="N162" s="35" t="s">
        <v>184</v>
      </c>
      <c r="O162" s="41"/>
      <c r="P162" s="34" t="s">
        <v>188</v>
      </c>
      <c r="Q162" s="28">
        <v>1</v>
      </c>
      <c r="R162" s="28">
        <v>1</v>
      </c>
      <c r="S162" s="25" t="str">
        <f>'APH Kategorichef'!E162</f>
        <v/>
      </c>
      <c r="T162" s="35" t="s">
        <v>187</v>
      </c>
      <c r="U162" s="29"/>
      <c r="V162" s="470" t="str">
        <f>TRIM('APH Kategorichef'!D162)</f>
        <v/>
      </c>
      <c r="W162" s="26" t="str">
        <f>IF('APH Kategorichef'!AB162="",'APH Kategorichef'!AC162,'APH Kategorichef'!AB162)</f>
        <v/>
      </c>
      <c r="X162" s="22"/>
      <c r="Y162" s="22"/>
      <c r="Z162" s="35" t="s">
        <v>184</v>
      </c>
      <c r="AA162" s="7"/>
      <c r="AB162" s="30" t="s">
        <v>2064</v>
      </c>
      <c r="AC162" s="28">
        <v>1</v>
      </c>
      <c r="AD162" s="28">
        <v>1</v>
      </c>
      <c r="AE162" s="25" t="str">
        <f>'APH Kategorichef'!E162</f>
        <v/>
      </c>
      <c r="AF162" s="35" t="s">
        <v>187</v>
      </c>
      <c r="AG162" s="29"/>
      <c r="AH162" s="27" t="str">
        <f>TRIM('APH Kategorichef'!D162)</f>
        <v/>
      </c>
      <c r="AI162" s="26">
        <f>'APH Kategorichef'!AJ162</f>
        <v>0</v>
      </c>
      <c r="AJ162" s="22"/>
      <c r="AK162" s="22"/>
      <c r="AL162" s="35" t="s">
        <v>184</v>
      </c>
    </row>
    <row r="163" spans="1:38" ht="15" x14ac:dyDescent="0.25">
      <c r="A163" s="21">
        <v>159</v>
      </c>
      <c r="B163" s="21" t="str">
        <f>'APH Kategorichef'!H163</f>
        <v>Välj…</v>
      </c>
      <c r="C163" s="21" t="str">
        <f>'APH Kategorichef'!J163</f>
        <v>Välj…</v>
      </c>
      <c r="D163" s="30">
        <v>100</v>
      </c>
      <c r="E163" s="28">
        <v>4</v>
      </c>
      <c r="F163" s="28">
        <v>1</v>
      </c>
      <c r="G163" s="25" t="str">
        <f>'APH Kategorichef'!E163</f>
        <v/>
      </c>
      <c r="H163" s="35" t="s">
        <v>187</v>
      </c>
      <c r="I163" s="29"/>
      <c r="J163" s="27" t="str">
        <f>TRIM('APH Kategorichef'!D163)</f>
        <v/>
      </c>
      <c r="K163" s="26" t="e">
        <f>ROUND('APH Kategorichef'!AA163,2)</f>
        <v>#VALUE!</v>
      </c>
      <c r="L163" s="22"/>
      <c r="M163" s="22"/>
      <c r="N163" s="35" t="s">
        <v>184</v>
      </c>
      <c r="O163" s="41"/>
      <c r="P163" s="34" t="s">
        <v>188</v>
      </c>
      <c r="Q163" s="28">
        <v>1</v>
      </c>
      <c r="R163" s="28">
        <v>1</v>
      </c>
      <c r="S163" s="25" t="str">
        <f>'APH Kategorichef'!E163</f>
        <v/>
      </c>
      <c r="T163" s="35" t="s">
        <v>187</v>
      </c>
      <c r="U163" s="29"/>
      <c r="V163" s="470" t="str">
        <f>TRIM('APH Kategorichef'!D163)</f>
        <v/>
      </c>
      <c r="W163" s="26" t="str">
        <f>IF('APH Kategorichef'!AB163="",'APH Kategorichef'!AC163,'APH Kategorichef'!AB163)</f>
        <v/>
      </c>
      <c r="X163" s="22"/>
      <c r="Y163" s="22"/>
      <c r="Z163" s="35" t="s">
        <v>184</v>
      </c>
      <c r="AA163" s="7"/>
      <c r="AB163" s="30" t="s">
        <v>2064</v>
      </c>
      <c r="AC163" s="28">
        <v>1</v>
      </c>
      <c r="AD163" s="28">
        <v>1</v>
      </c>
      <c r="AE163" s="25" t="str">
        <f>'APH Kategorichef'!E163</f>
        <v/>
      </c>
      <c r="AF163" s="35" t="s">
        <v>187</v>
      </c>
      <c r="AG163" s="29"/>
      <c r="AH163" s="27" t="str">
        <f>TRIM('APH Kategorichef'!D163)</f>
        <v/>
      </c>
      <c r="AI163" s="26">
        <f>'APH Kategorichef'!AJ163</f>
        <v>0</v>
      </c>
      <c r="AJ163" s="22"/>
      <c r="AK163" s="22"/>
      <c r="AL163" s="35" t="s">
        <v>184</v>
      </c>
    </row>
    <row r="164" spans="1:38" ht="15" x14ac:dyDescent="0.25">
      <c r="A164" s="21">
        <v>160</v>
      </c>
      <c r="B164" s="21" t="str">
        <f>'APH Kategorichef'!H164</f>
        <v>Välj…</v>
      </c>
      <c r="C164" s="21" t="str">
        <f>'APH Kategorichef'!J164</f>
        <v>Välj…</v>
      </c>
      <c r="D164" s="30">
        <v>100</v>
      </c>
      <c r="E164" s="28">
        <v>4</v>
      </c>
      <c r="F164" s="28">
        <v>1</v>
      </c>
      <c r="G164" s="25" t="str">
        <f>'APH Kategorichef'!E164</f>
        <v/>
      </c>
      <c r="H164" s="35" t="s">
        <v>187</v>
      </c>
      <c r="I164" s="29"/>
      <c r="J164" s="27" t="str">
        <f>TRIM('APH Kategorichef'!D164)</f>
        <v/>
      </c>
      <c r="K164" s="26" t="e">
        <f>ROUND('APH Kategorichef'!AA164,2)</f>
        <v>#VALUE!</v>
      </c>
      <c r="L164" s="22"/>
      <c r="M164" s="22"/>
      <c r="N164" s="35" t="s">
        <v>184</v>
      </c>
      <c r="O164" s="41"/>
      <c r="P164" s="34" t="s">
        <v>188</v>
      </c>
      <c r="Q164" s="28">
        <v>1</v>
      </c>
      <c r="R164" s="28">
        <v>1</v>
      </c>
      <c r="S164" s="25" t="str">
        <f>'APH Kategorichef'!E164</f>
        <v/>
      </c>
      <c r="T164" s="35" t="s">
        <v>187</v>
      </c>
      <c r="U164" s="29"/>
      <c r="V164" s="470" t="str">
        <f>TRIM('APH Kategorichef'!D164)</f>
        <v/>
      </c>
      <c r="W164" s="26" t="str">
        <f>IF('APH Kategorichef'!AB164="",'APH Kategorichef'!AC164,'APH Kategorichef'!AB164)</f>
        <v/>
      </c>
      <c r="X164" s="22"/>
      <c r="Y164" s="22"/>
      <c r="Z164" s="35" t="s">
        <v>184</v>
      </c>
      <c r="AA164" s="7"/>
      <c r="AB164" s="30" t="s">
        <v>2064</v>
      </c>
      <c r="AC164" s="28">
        <v>1</v>
      </c>
      <c r="AD164" s="28">
        <v>1</v>
      </c>
      <c r="AE164" s="25" t="str">
        <f>'APH Kategorichef'!E164</f>
        <v/>
      </c>
      <c r="AF164" s="35" t="s">
        <v>187</v>
      </c>
      <c r="AG164" s="29"/>
      <c r="AH164" s="27" t="str">
        <f>TRIM('APH Kategorichef'!D164)</f>
        <v/>
      </c>
      <c r="AI164" s="26">
        <f>'APH Kategorichef'!AJ164</f>
        <v>0</v>
      </c>
      <c r="AJ164" s="22"/>
      <c r="AK164" s="22"/>
      <c r="AL164" s="35" t="s">
        <v>184</v>
      </c>
    </row>
    <row r="165" spans="1:38" ht="15" x14ac:dyDescent="0.25">
      <c r="A165" s="21">
        <v>161</v>
      </c>
      <c r="B165" s="21" t="str">
        <f>'APH Kategorichef'!H165</f>
        <v>Välj…</v>
      </c>
      <c r="C165" s="21" t="str">
        <f>'APH Kategorichef'!J165</f>
        <v>Välj…</v>
      </c>
      <c r="D165" s="30">
        <v>100</v>
      </c>
      <c r="E165" s="28">
        <v>4</v>
      </c>
      <c r="F165" s="28">
        <v>1</v>
      </c>
      <c r="G165" s="25" t="str">
        <f>'APH Kategorichef'!E165</f>
        <v/>
      </c>
      <c r="H165" s="35" t="s">
        <v>187</v>
      </c>
      <c r="I165" s="29"/>
      <c r="J165" s="27" t="str">
        <f>TRIM('APH Kategorichef'!D165)</f>
        <v/>
      </c>
      <c r="K165" s="26" t="e">
        <f>ROUND('APH Kategorichef'!AA165,2)</f>
        <v>#VALUE!</v>
      </c>
      <c r="L165" s="22"/>
      <c r="M165" s="22"/>
      <c r="N165" s="35" t="s">
        <v>184</v>
      </c>
      <c r="O165" s="41"/>
      <c r="P165" s="34" t="s">
        <v>188</v>
      </c>
      <c r="Q165" s="28">
        <v>1</v>
      </c>
      <c r="R165" s="28">
        <v>1</v>
      </c>
      <c r="S165" s="25" t="str">
        <f>'APH Kategorichef'!E165</f>
        <v/>
      </c>
      <c r="T165" s="35" t="s">
        <v>187</v>
      </c>
      <c r="U165" s="29"/>
      <c r="V165" s="470" t="str">
        <f>TRIM('APH Kategorichef'!D165)</f>
        <v/>
      </c>
      <c r="W165" s="26" t="str">
        <f>IF('APH Kategorichef'!AB165="",'APH Kategorichef'!AC165,'APH Kategorichef'!AB165)</f>
        <v/>
      </c>
      <c r="X165" s="22"/>
      <c r="Y165" s="22"/>
      <c r="Z165" s="35" t="s">
        <v>184</v>
      </c>
      <c r="AA165" s="7"/>
      <c r="AB165" s="30" t="s">
        <v>2064</v>
      </c>
      <c r="AC165" s="28">
        <v>1</v>
      </c>
      <c r="AD165" s="28">
        <v>1</v>
      </c>
      <c r="AE165" s="25" t="str">
        <f>'APH Kategorichef'!E165</f>
        <v/>
      </c>
      <c r="AF165" s="35" t="s">
        <v>187</v>
      </c>
      <c r="AG165" s="29"/>
      <c r="AH165" s="27" t="str">
        <f>TRIM('APH Kategorichef'!D165)</f>
        <v/>
      </c>
      <c r="AI165" s="26">
        <f>'APH Kategorichef'!AJ165</f>
        <v>0</v>
      </c>
      <c r="AJ165" s="22"/>
      <c r="AK165" s="22"/>
      <c r="AL165" s="35" t="s">
        <v>184</v>
      </c>
    </row>
    <row r="166" spans="1:38" ht="15" x14ac:dyDescent="0.25">
      <c r="A166" s="21">
        <v>162</v>
      </c>
      <c r="B166" s="21" t="str">
        <f>'APH Kategorichef'!H166</f>
        <v>Välj…</v>
      </c>
      <c r="C166" s="21" t="str">
        <f>'APH Kategorichef'!J166</f>
        <v>Välj…</v>
      </c>
      <c r="D166" s="30">
        <v>100</v>
      </c>
      <c r="E166" s="28">
        <v>4</v>
      </c>
      <c r="F166" s="28">
        <v>1</v>
      </c>
      <c r="G166" s="25" t="str">
        <f>'APH Kategorichef'!E166</f>
        <v/>
      </c>
      <c r="H166" s="35" t="s">
        <v>187</v>
      </c>
      <c r="I166" s="29"/>
      <c r="J166" s="27" t="str">
        <f>TRIM('APH Kategorichef'!D166)</f>
        <v/>
      </c>
      <c r="K166" s="26" t="e">
        <f>ROUND('APH Kategorichef'!AA166,2)</f>
        <v>#VALUE!</v>
      </c>
      <c r="L166" s="22"/>
      <c r="M166" s="22"/>
      <c r="N166" s="35" t="s">
        <v>184</v>
      </c>
      <c r="O166" s="41"/>
      <c r="P166" s="34" t="s">
        <v>188</v>
      </c>
      <c r="Q166" s="28">
        <v>1</v>
      </c>
      <c r="R166" s="28">
        <v>1</v>
      </c>
      <c r="S166" s="25" t="str">
        <f>'APH Kategorichef'!E166</f>
        <v/>
      </c>
      <c r="T166" s="35" t="s">
        <v>187</v>
      </c>
      <c r="U166" s="29"/>
      <c r="V166" s="470" t="str">
        <f>TRIM('APH Kategorichef'!D166)</f>
        <v/>
      </c>
      <c r="W166" s="26" t="str">
        <f>IF('APH Kategorichef'!AB166="",'APH Kategorichef'!AC166,'APH Kategorichef'!AB166)</f>
        <v/>
      </c>
      <c r="X166" s="22"/>
      <c r="Y166" s="22"/>
      <c r="Z166" s="35" t="s">
        <v>184</v>
      </c>
      <c r="AA166" s="7"/>
      <c r="AB166" s="30" t="s">
        <v>2064</v>
      </c>
      <c r="AC166" s="28">
        <v>1</v>
      </c>
      <c r="AD166" s="28">
        <v>1</v>
      </c>
      <c r="AE166" s="25" t="str">
        <f>'APH Kategorichef'!E166</f>
        <v/>
      </c>
      <c r="AF166" s="35" t="s">
        <v>187</v>
      </c>
      <c r="AG166" s="29"/>
      <c r="AH166" s="27" t="str">
        <f>TRIM('APH Kategorichef'!D166)</f>
        <v/>
      </c>
      <c r="AI166" s="26">
        <f>'APH Kategorichef'!AJ166</f>
        <v>0</v>
      </c>
      <c r="AJ166" s="22"/>
      <c r="AK166" s="22"/>
      <c r="AL166" s="35" t="s">
        <v>184</v>
      </c>
    </row>
    <row r="167" spans="1:38" ht="15" x14ac:dyDescent="0.25">
      <c r="A167" s="21">
        <v>163</v>
      </c>
      <c r="B167" s="21" t="str">
        <f>'APH Kategorichef'!H167</f>
        <v>Välj…</v>
      </c>
      <c r="C167" s="21" t="str">
        <f>'APH Kategorichef'!J167</f>
        <v>Välj…</v>
      </c>
      <c r="D167" s="30">
        <v>100</v>
      </c>
      <c r="E167" s="28">
        <v>4</v>
      </c>
      <c r="F167" s="28">
        <v>1</v>
      </c>
      <c r="G167" s="25" t="str">
        <f>'APH Kategorichef'!E167</f>
        <v/>
      </c>
      <c r="H167" s="35" t="s">
        <v>187</v>
      </c>
      <c r="I167" s="29"/>
      <c r="J167" s="27" t="str">
        <f>TRIM('APH Kategorichef'!D167)</f>
        <v/>
      </c>
      <c r="K167" s="26" t="e">
        <f>ROUND('APH Kategorichef'!AA167,2)</f>
        <v>#VALUE!</v>
      </c>
      <c r="L167" s="22"/>
      <c r="M167" s="22"/>
      <c r="N167" s="35" t="s">
        <v>184</v>
      </c>
      <c r="O167" s="41"/>
      <c r="P167" s="34" t="s">
        <v>188</v>
      </c>
      <c r="Q167" s="28">
        <v>1</v>
      </c>
      <c r="R167" s="28">
        <v>1</v>
      </c>
      <c r="S167" s="25" t="str">
        <f>'APH Kategorichef'!E167</f>
        <v/>
      </c>
      <c r="T167" s="35" t="s">
        <v>187</v>
      </c>
      <c r="U167" s="29"/>
      <c r="V167" s="470" t="str">
        <f>TRIM('APH Kategorichef'!D167)</f>
        <v/>
      </c>
      <c r="W167" s="26" t="str">
        <f>IF('APH Kategorichef'!AB167="",'APH Kategorichef'!AC167,'APH Kategorichef'!AB167)</f>
        <v/>
      </c>
      <c r="X167" s="22"/>
      <c r="Y167" s="22"/>
      <c r="Z167" s="35" t="s">
        <v>184</v>
      </c>
      <c r="AA167" s="7"/>
      <c r="AB167" s="30" t="s">
        <v>2064</v>
      </c>
      <c r="AC167" s="28">
        <v>1</v>
      </c>
      <c r="AD167" s="28">
        <v>1</v>
      </c>
      <c r="AE167" s="25" t="str">
        <f>'APH Kategorichef'!E167</f>
        <v/>
      </c>
      <c r="AF167" s="35" t="s">
        <v>187</v>
      </c>
      <c r="AG167" s="29"/>
      <c r="AH167" s="27" t="str">
        <f>TRIM('APH Kategorichef'!D167)</f>
        <v/>
      </c>
      <c r="AI167" s="26">
        <f>'APH Kategorichef'!AJ167</f>
        <v>0</v>
      </c>
      <c r="AJ167" s="22"/>
      <c r="AK167" s="22"/>
      <c r="AL167" s="35" t="s">
        <v>184</v>
      </c>
    </row>
    <row r="168" spans="1:38" ht="15" x14ac:dyDescent="0.25">
      <c r="A168" s="21">
        <v>164</v>
      </c>
      <c r="B168" s="21" t="str">
        <f>'APH Kategorichef'!H168</f>
        <v>Välj…</v>
      </c>
      <c r="C168" s="21" t="str">
        <f>'APH Kategorichef'!J168</f>
        <v>Välj…</v>
      </c>
      <c r="D168" s="30">
        <v>100</v>
      </c>
      <c r="E168" s="28">
        <v>4</v>
      </c>
      <c r="F168" s="28">
        <v>1</v>
      </c>
      <c r="G168" s="25" t="str">
        <f>'APH Kategorichef'!E168</f>
        <v/>
      </c>
      <c r="H168" s="35" t="s">
        <v>187</v>
      </c>
      <c r="I168" s="29"/>
      <c r="J168" s="27" t="str">
        <f>TRIM('APH Kategorichef'!D168)</f>
        <v/>
      </c>
      <c r="K168" s="26" t="e">
        <f>ROUND('APH Kategorichef'!AA168,2)</f>
        <v>#VALUE!</v>
      </c>
      <c r="L168" s="22"/>
      <c r="M168" s="22"/>
      <c r="N168" s="35" t="s">
        <v>184</v>
      </c>
      <c r="O168" s="41"/>
      <c r="P168" s="34" t="s">
        <v>188</v>
      </c>
      <c r="Q168" s="28">
        <v>1</v>
      </c>
      <c r="R168" s="28">
        <v>1</v>
      </c>
      <c r="S168" s="25" t="str">
        <f>'APH Kategorichef'!E168</f>
        <v/>
      </c>
      <c r="T168" s="35" t="s">
        <v>187</v>
      </c>
      <c r="U168" s="29"/>
      <c r="V168" s="470" t="str">
        <f>TRIM('APH Kategorichef'!D168)</f>
        <v/>
      </c>
      <c r="W168" s="26" t="str">
        <f>IF('APH Kategorichef'!AB168="",'APH Kategorichef'!AC168,'APH Kategorichef'!AB168)</f>
        <v/>
      </c>
      <c r="X168" s="22"/>
      <c r="Y168" s="22"/>
      <c r="Z168" s="35" t="s">
        <v>184</v>
      </c>
      <c r="AA168" s="7"/>
      <c r="AB168" s="30" t="s">
        <v>2064</v>
      </c>
      <c r="AC168" s="28">
        <v>1</v>
      </c>
      <c r="AD168" s="28">
        <v>1</v>
      </c>
      <c r="AE168" s="25" t="str">
        <f>'APH Kategorichef'!E168</f>
        <v/>
      </c>
      <c r="AF168" s="35" t="s">
        <v>187</v>
      </c>
      <c r="AG168" s="29"/>
      <c r="AH168" s="27" t="str">
        <f>TRIM('APH Kategorichef'!D168)</f>
        <v/>
      </c>
      <c r="AI168" s="26">
        <f>'APH Kategorichef'!AJ168</f>
        <v>0</v>
      </c>
      <c r="AJ168" s="22"/>
      <c r="AK168" s="22"/>
      <c r="AL168" s="35" t="s">
        <v>184</v>
      </c>
    </row>
    <row r="169" spans="1:38" ht="15" x14ac:dyDescent="0.25">
      <c r="A169" s="21">
        <v>165</v>
      </c>
      <c r="B169" s="21" t="str">
        <f>'APH Kategorichef'!H169</f>
        <v>Välj…</v>
      </c>
      <c r="C169" s="21" t="str">
        <f>'APH Kategorichef'!J169</f>
        <v>Välj…</v>
      </c>
      <c r="D169" s="30">
        <v>100</v>
      </c>
      <c r="E169" s="28">
        <v>4</v>
      </c>
      <c r="F169" s="28">
        <v>1</v>
      </c>
      <c r="G169" s="25" t="str">
        <f>'APH Kategorichef'!E169</f>
        <v/>
      </c>
      <c r="H169" s="35" t="s">
        <v>187</v>
      </c>
      <c r="I169" s="29"/>
      <c r="J169" s="27" t="str">
        <f>TRIM('APH Kategorichef'!D169)</f>
        <v/>
      </c>
      <c r="K169" s="26" t="e">
        <f>ROUND('APH Kategorichef'!AA169,2)</f>
        <v>#VALUE!</v>
      </c>
      <c r="L169" s="22"/>
      <c r="M169" s="22"/>
      <c r="N169" s="35" t="s">
        <v>184</v>
      </c>
      <c r="O169" s="41"/>
      <c r="P169" s="34" t="s">
        <v>188</v>
      </c>
      <c r="Q169" s="28">
        <v>1</v>
      </c>
      <c r="R169" s="28">
        <v>1</v>
      </c>
      <c r="S169" s="25" t="str">
        <f>'APH Kategorichef'!E169</f>
        <v/>
      </c>
      <c r="T169" s="35" t="s">
        <v>187</v>
      </c>
      <c r="U169" s="29"/>
      <c r="V169" s="470" t="str">
        <f>TRIM('APH Kategorichef'!D169)</f>
        <v/>
      </c>
      <c r="W169" s="26" t="str">
        <f>IF('APH Kategorichef'!AB169="",'APH Kategorichef'!AC169,'APH Kategorichef'!AB169)</f>
        <v/>
      </c>
      <c r="X169" s="22"/>
      <c r="Y169" s="22"/>
      <c r="Z169" s="35" t="s">
        <v>184</v>
      </c>
      <c r="AA169" s="7"/>
      <c r="AB169" s="30" t="s">
        <v>2064</v>
      </c>
      <c r="AC169" s="28">
        <v>1</v>
      </c>
      <c r="AD169" s="28">
        <v>1</v>
      </c>
      <c r="AE169" s="25" t="str">
        <f>'APH Kategorichef'!E169</f>
        <v/>
      </c>
      <c r="AF169" s="35" t="s">
        <v>187</v>
      </c>
      <c r="AG169" s="29"/>
      <c r="AH169" s="27" t="str">
        <f>TRIM('APH Kategorichef'!D169)</f>
        <v/>
      </c>
      <c r="AI169" s="26">
        <f>'APH Kategorichef'!AJ169</f>
        <v>0</v>
      </c>
      <c r="AJ169" s="22"/>
      <c r="AK169" s="22"/>
      <c r="AL169" s="35" t="s">
        <v>184</v>
      </c>
    </row>
    <row r="170" spans="1:38" ht="15" x14ac:dyDescent="0.25">
      <c r="A170" s="21">
        <v>166</v>
      </c>
      <c r="B170" s="21" t="str">
        <f>'APH Kategorichef'!H170</f>
        <v>Välj…</v>
      </c>
      <c r="C170" s="21" t="str">
        <f>'APH Kategorichef'!J170</f>
        <v>Välj…</v>
      </c>
      <c r="D170" s="30">
        <v>100</v>
      </c>
      <c r="E170" s="28">
        <v>4</v>
      </c>
      <c r="F170" s="28">
        <v>1</v>
      </c>
      <c r="G170" s="25" t="str">
        <f>'APH Kategorichef'!E170</f>
        <v/>
      </c>
      <c r="H170" s="35" t="s">
        <v>187</v>
      </c>
      <c r="I170" s="29"/>
      <c r="J170" s="27" t="str">
        <f>TRIM('APH Kategorichef'!D170)</f>
        <v/>
      </c>
      <c r="K170" s="26" t="e">
        <f>ROUND('APH Kategorichef'!AA170,2)</f>
        <v>#VALUE!</v>
      </c>
      <c r="L170" s="22"/>
      <c r="M170" s="22"/>
      <c r="N170" s="35" t="s">
        <v>184</v>
      </c>
      <c r="O170" s="41"/>
      <c r="P170" s="34" t="s">
        <v>188</v>
      </c>
      <c r="Q170" s="28">
        <v>1</v>
      </c>
      <c r="R170" s="28">
        <v>1</v>
      </c>
      <c r="S170" s="25" t="str">
        <f>'APH Kategorichef'!E170</f>
        <v/>
      </c>
      <c r="T170" s="35" t="s">
        <v>187</v>
      </c>
      <c r="U170" s="29"/>
      <c r="V170" s="470" t="str">
        <f>TRIM('APH Kategorichef'!D170)</f>
        <v/>
      </c>
      <c r="W170" s="26" t="str">
        <f>IF('APH Kategorichef'!AB170="",'APH Kategorichef'!AC170,'APH Kategorichef'!AB170)</f>
        <v/>
      </c>
      <c r="X170" s="22"/>
      <c r="Y170" s="22"/>
      <c r="Z170" s="35" t="s">
        <v>184</v>
      </c>
      <c r="AA170" s="7"/>
      <c r="AB170" s="30" t="s">
        <v>2064</v>
      </c>
      <c r="AC170" s="28">
        <v>1</v>
      </c>
      <c r="AD170" s="28">
        <v>1</v>
      </c>
      <c r="AE170" s="25" t="str">
        <f>'APH Kategorichef'!E170</f>
        <v/>
      </c>
      <c r="AF170" s="35" t="s">
        <v>187</v>
      </c>
      <c r="AG170" s="29"/>
      <c r="AH170" s="27" t="str">
        <f>TRIM('APH Kategorichef'!D170)</f>
        <v/>
      </c>
      <c r="AI170" s="26">
        <f>'APH Kategorichef'!AJ170</f>
        <v>0</v>
      </c>
      <c r="AJ170" s="22"/>
      <c r="AK170" s="22"/>
      <c r="AL170" s="35" t="s">
        <v>184</v>
      </c>
    </row>
    <row r="171" spans="1:38" ht="15" x14ac:dyDescent="0.25">
      <c r="A171" s="21">
        <v>167</v>
      </c>
      <c r="B171" s="21" t="str">
        <f>'APH Kategorichef'!H171</f>
        <v>Välj…</v>
      </c>
      <c r="C171" s="21" t="str">
        <f>'APH Kategorichef'!J171</f>
        <v>Välj…</v>
      </c>
      <c r="D171" s="30">
        <v>100</v>
      </c>
      <c r="E171" s="28">
        <v>4</v>
      </c>
      <c r="F171" s="28">
        <v>1</v>
      </c>
      <c r="G171" s="25" t="str">
        <f>'APH Kategorichef'!E171</f>
        <v/>
      </c>
      <c r="H171" s="35" t="s">
        <v>187</v>
      </c>
      <c r="I171" s="29"/>
      <c r="J171" s="27" t="str">
        <f>TRIM('APH Kategorichef'!D171)</f>
        <v/>
      </c>
      <c r="K171" s="26" t="e">
        <f>ROUND('APH Kategorichef'!AA171,2)</f>
        <v>#VALUE!</v>
      </c>
      <c r="L171" s="22"/>
      <c r="M171" s="22"/>
      <c r="N171" s="35" t="s">
        <v>184</v>
      </c>
      <c r="O171" s="41"/>
      <c r="P171" s="34" t="s">
        <v>188</v>
      </c>
      <c r="Q171" s="28">
        <v>1</v>
      </c>
      <c r="R171" s="28">
        <v>1</v>
      </c>
      <c r="S171" s="25" t="str">
        <f>'APH Kategorichef'!E171</f>
        <v/>
      </c>
      <c r="T171" s="35" t="s">
        <v>187</v>
      </c>
      <c r="U171" s="29"/>
      <c r="V171" s="470" t="str">
        <f>TRIM('APH Kategorichef'!D171)</f>
        <v/>
      </c>
      <c r="W171" s="26" t="str">
        <f>IF('APH Kategorichef'!AB171="",'APH Kategorichef'!AC171,'APH Kategorichef'!AB171)</f>
        <v/>
      </c>
      <c r="X171" s="22"/>
      <c r="Y171" s="22"/>
      <c r="Z171" s="35" t="s">
        <v>184</v>
      </c>
      <c r="AA171" s="7"/>
      <c r="AB171" s="30" t="s">
        <v>2064</v>
      </c>
      <c r="AC171" s="28">
        <v>1</v>
      </c>
      <c r="AD171" s="28">
        <v>1</v>
      </c>
      <c r="AE171" s="25" t="str">
        <f>'APH Kategorichef'!E171</f>
        <v/>
      </c>
      <c r="AF171" s="35" t="s">
        <v>187</v>
      </c>
      <c r="AG171" s="29"/>
      <c r="AH171" s="27" t="str">
        <f>TRIM('APH Kategorichef'!D171)</f>
        <v/>
      </c>
      <c r="AI171" s="26">
        <f>'APH Kategorichef'!AJ171</f>
        <v>0</v>
      </c>
      <c r="AJ171" s="22"/>
      <c r="AK171" s="22"/>
      <c r="AL171" s="35" t="s">
        <v>184</v>
      </c>
    </row>
    <row r="172" spans="1:38" ht="15" x14ac:dyDescent="0.25">
      <c r="A172" s="21">
        <v>168</v>
      </c>
      <c r="B172" s="21" t="str">
        <f>'APH Kategorichef'!H172</f>
        <v>Välj…</v>
      </c>
      <c r="C172" s="21" t="str">
        <f>'APH Kategorichef'!J172</f>
        <v>Välj…</v>
      </c>
      <c r="D172" s="30">
        <v>100</v>
      </c>
      <c r="E172" s="28">
        <v>4</v>
      </c>
      <c r="F172" s="28">
        <v>1</v>
      </c>
      <c r="G172" s="25" t="str">
        <f>'APH Kategorichef'!E172</f>
        <v/>
      </c>
      <c r="H172" s="35" t="s">
        <v>187</v>
      </c>
      <c r="I172" s="29"/>
      <c r="J172" s="27" t="str">
        <f>TRIM('APH Kategorichef'!D172)</f>
        <v/>
      </c>
      <c r="K172" s="26" t="e">
        <f>ROUND('APH Kategorichef'!AA172,2)</f>
        <v>#VALUE!</v>
      </c>
      <c r="L172" s="22"/>
      <c r="M172" s="22"/>
      <c r="N172" s="35" t="s">
        <v>184</v>
      </c>
      <c r="O172" s="41"/>
      <c r="P172" s="34" t="s">
        <v>188</v>
      </c>
      <c r="Q172" s="28">
        <v>1</v>
      </c>
      <c r="R172" s="28">
        <v>1</v>
      </c>
      <c r="S172" s="25" t="str">
        <f>'APH Kategorichef'!E172</f>
        <v/>
      </c>
      <c r="T172" s="35" t="s">
        <v>187</v>
      </c>
      <c r="U172" s="29"/>
      <c r="V172" s="470" t="str">
        <f>TRIM('APH Kategorichef'!D172)</f>
        <v/>
      </c>
      <c r="W172" s="26" t="str">
        <f>IF('APH Kategorichef'!AB172="",'APH Kategorichef'!AC172,'APH Kategorichef'!AB172)</f>
        <v/>
      </c>
      <c r="X172" s="22"/>
      <c r="Y172" s="22"/>
      <c r="Z172" s="35" t="s">
        <v>184</v>
      </c>
      <c r="AA172" s="7"/>
      <c r="AB172" s="30" t="s">
        <v>2064</v>
      </c>
      <c r="AC172" s="28">
        <v>1</v>
      </c>
      <c r="AD172" s="28">
        <v>1</v>
      </c>
      <c r="AE172" s="25" t="str">
        <f>'APH Kategorichef'!E172</f>
        <v/>
      </c>
      <c r="AF172" s="35" t="s">
        <v>187</v>
      </c>
      <c r="AG172" s="29"/>
      <c r="AH172" s="27" t="str">
        <f>TRIM('APH Kategorichef'!D172)</f>
        <v/>
      </c>
      <c r="AI172" s="26">
        <f>'APH Kategorichef'!AJ172</f>
        <v>0</v>
      </c>
      <c r="AJ172" s="22"/>
      <c r="AK172" s="22"/>
      <c r="AL172" s="35" t="s">
        <v>184</v>
      </c>
    </row>
    <row r="173" spans="1:38" ht="15" x14ac:dyDescent="0.25">
      <c r="A173" s="21">
        <v>169</v>
      </c>
      <c r="B173" s="21" t="str">
        <f>'APH Kategorichef'!H173</f>
        <v>Välj…</v>
      </c>
      <c r="C173" s="21" t="str">
        <f>'APH Kategorichef'!J173</f>
        <v>Välj…</v>
      </c>
      <c r="D173" s="30">
        <v>100</v>
      </c>
      <c r="E173" s="28">
        <v>4</v>
      </c>
      <c r="F173" s="28">
        <v>1</v>
      </c>
      <c r="G173" s="25" t="str">
        <f>'APH Kategorichef'!E173</f>
        <v/>
      </c>
      <c r="H173" s="35" t="s">
        <v>187</v>
      </c>
      <c r="I173" s="29"/>
      <c r="J173" s="27" t="str">
        <f>TRIM('APH Kategorichef'!D173)</f>
        <v/>
      </c>
      <c r="K173" s="26" t="e">
        <f>ROUND('APH Kategorichef'!AA173,2)</f>
        <v>#VALUE!</v>
      </c>
      <c r="L173" s="22"/>
      <c r="M173" s="22"/>
      <c r="N173" s="35" t="s">
        <v>184</v>
      </c>
      <c r="O173" s="41"/>
      <c r="P173" s="34" t="s">
        <v>188</v>
      </c>
      <c r="Q173" s="28">
        <v>1</v>
      </c>
      <c r="R173" s="28">
        <v>1</v>
      </c>
      <c r="S173" s="25" t="str">
        <f>'APH Kategorichef'!E173</f>
        <v/>
      </c>
      <c r="T173" s="35" t="s">
        <v>187</v>
      </c>
      <c r="U173" s="29"/>
      <c r="V173" s="470" t="str">
        <f>TRIM('APH Kategorichef'!D173)</f>
        <v/>
      </c>
      <c r="W173" s="26" t="str">
        <f>IF('APH Kategorichef'!AB173="",'APH Kategorichef'!AC173,'APH Kategorichef'!AB173)</f>
        <v/>
      </c>
      <c r="X173" s="22"/>
      <c r="Y173" s="22"/>
      <c r="Z173" s="35" t="s">
        <v>184</v>
      </c>
      <c r="AA173" s="7"/>
      <c r="AB173" s="30" t="s">
        <v>2064</v>
      </c>
      <c r="AC173" s="28">
        <v>1</v>
      </c>
      <c r="AD173" s="28">
        <v>1</v>
      </c>
      <c r="AE173" s="25" t="str">
        <f>'APH Kategorichef'!E173</f>
        <v/>
      </c>
      <c r="AF173" s="35" t="s">
        <v>187</v>
      </c>
      <c r="AG173" s="29"/>
      <c r="AH173" s="27" t="str">
        <f>TRIM('APH Kategorichef'!D173)</f>
        <v/>
      </c>
      <c r="AI173" s="26">
        <f>'APH Kategorichef'!AJ173</f>
        <v>0</v>
      </c>
      <c r="AJ173" s="22"/>
      <c r="AK173" s="22"/>
      <c r="AL173" s="35" t="s">
        <v>184</v>
      </c>
    </row>
    <row r="174" spans="1:38" ht="15" x14ac:dyDescent="0.25">
      <c r="A174" s="21">
        <v>170</v>
      </c>
      <c r="B174" s="21" t="str">
        <f>'APH Kategorichef'!H174</f>
        <v>Välj…</v>
      </c>
      <c r="C174" s="21" t="str">
        <f>'APH Kategorichef'!J174</f>
        <v>Välj…</v>
      </c>
      <c r="D174" s="30">
        <v>100</v>
      </c>
      <c r="E174" s="28">
        <v>4</v>
      </c>
      <c r="F174" s="28">
        <v>1</v>
      </c>
      <c r="G174" s="25" t="str">
        <f>'APH Kategorichef'!E174</f>
        <v/>
      </c>
      <c r="H174" s="35" t="s">
        <v>187</v>
      </c>
      <c r="I174" s="29"/>
      <c r="J174" s="27" t="str">
        <f>TRIM('APH Kategorichef'!D174)</f>
        <v/>
      </c>
      <c r="K174" s="26" t="e">
        <f>ROUND('APH Kategorichef'!AA174,2)</f>
        <v>#VALUE!</v>
      </c>
      <c r="L174" s="22"/>
      <c r="M174" s="22"/>
      <c r="N174" s="35" t="s">
        <v>184</v>
      </c>
      <c r="O174" s="41"/>
      <c r="P174" s="34" t="s">
        <v>188</v>
      </c>
      <c r="Q174" s="28">
        <v>1</v>
      </c>
      <c r="R174" s="28">
        <v>1</v>
      </c>
      <c r="S174" s="25" t="str">
        <f>'APH Kategorichef'!E174</f>
        <v/>
      </c>
      <c r="T174" s="35" t="s">
        <v>187</v>
      </c>
      <c r="U174" s="29"/>
      <c r="V174" s="470" t="str">
        <f>TRIM('APH Kategorichef'!D174)</f>
        <v/>
      </c>
      <c r="W174" s="26" t="str">
        <f>IF('APH Kategorichef'!AB174="",'APH Kategorichef'!AC174,'APH Kategorichef'!AB174)</f>
        <v/>
      </c>
      <c r="X174" s="22"/>
      <c r="Y174" s="22"/>
      <c r="Z174" s="35" t="s">
        <v>184</v>
      </c>
      <c r="AA174" s="7"/>
      <c r="AB174" s="30" t="s">
        <v>2064</v>
      </c>
      <c r="AC174" s="28">
        <v>1</v>
      </c>
      <c r="AD174" s="28">
        <v>1</v>
      </c>
      <c r="AE174" s="25" t="str">
        <f>'APH Kategorichef'!E174</f>
        <v/>
      </c>
      <c r="AF174" s="35" t="s">
        <v>187</v>
      </c>
      <c r="AG174" s="29"/>
      <c r="AH174" s="27" t="str">
        <f>TRIM('APH Kategorichef'!D174)</f>
        <v/>
      </c>
      <c r="AI174" s="26">
        <f>'APH Kategorichef'!AJ174</f>
        <v>0</v>
      </c>
      <c r="AJ174" s="22"/>
      <c r="AK174" s="22"/>
      <c r="AL174" s="35" t="s">
        <v>184</v>
      </c>
    </row>
    <row r="175" spans="1:38" ht="15" x14ac:dyDescent="0.25">
      <c r="A175" s="21">
        <v>171</v>
      </c>
      <c r="B175" s="21" t="str">
        <f>'APH Kategorichef'!H175</f>
        <v>Välj…</v>
      </c>
      <c r="C175" s="21" t="str">
        <f>'APH Kategorichef'!J175</f>
        <v>Välj…</v>
      </c>
      <c r="D175" s="30">
        <v>100</v>
      </c>
      <c r="E175" s="28">
        <v>4</v>
      </c>
      <c r="F175" s="28">
        <v>1</v>
      </c>
      <c r="G175" s="25" t="str">
        <f>'APH Kategorichef'!E175</f>
        <v/>
      </c>
      <c r="H175" s="35" t="s">
        <v>187</v>
      </c>
      <c r="I175" s="29"/>
      <c r="J175" s="27" t="str">
        <f>TRIM('APH Kategorichef'!D175)</f>
        <v/>
      </c>
      <c r="K175" s="26" t="e">
        <f>ROUND('APH Kategorichef'!AA175,2)</f>
        <v>#VALUE!</v>
      </c>
      <c r="L175" s="22"/>
      <c r="M175" s="22"/>
      <c r="N175" s="35" t="s">
        <v>184</v>
      </c>
      <c r="O175" s="41"/>
      <c r="P175" s="34" t="s">
        <v>188</v>
      </c>
      <c r="Q175" s="28">
        <v>1</v>
      </c>
      <c r="R175" s="28">
        <v>1</v>
      </c>
      <c r="S175" s="25" t="str">
        <f>'APH Kategorichef'!E175</f>
        <v/>
      </c>
      <c r="T175" s="35" t="s">
        <v>187</v>
      </c>
      <c r="U175" s="29"/>
      <c r="V175" s="470" t="str">
        <f>TRIM('APH Kategorichef'!D175)</f>
        <v/>
      </c>
      <c r="W175" s="26" t="str">
        <f>IF('APH Kategorichef'!AB175="",'APH Kategorichef'!AC175,'APH Kategorichef'!AB175)</f>
        <v/>
      </c>
      <c r="X175" s="22"/>
      <c r="Y175" s="22"/>
      <c r="Z175" s="35" t="s">
        <v>184</v>
      </c>
      <c r="AA175" s="7"/>
      <c r="AB175" s="30" t="s">
        <v>2064</v>
      </c>
      <c r="AC175" s="28">
        <v>1</v>
      </c>
      <c r="AD175" s="28">
        <v>1</v>
      </c>
      <c r="AE175" s="25" t="str">
        <f>'APH Kategorichef'!E175</f>
        <v/>
      </c>
      <c r="AF175" s="35" t="s">
        <v>187</v>
      </c>
      <c r="AG175" s="29"/>
      <c r="AH175" s="27" t="str">
        <f>TRIM('APH Kategorichef'!D175)</f>
        <v/>
      </c>
      <c r="AI175" s="26">
        <f>'APH Kategorichef'!AJ175</f>
        <v>0</v>
      </c>
      <c r="AJ175" s="22"/>
      <c r="AK175" s="22"/>
      <c r="AL175" s="35" t="s">
        <v>184</v>
      </c>
    </row>
    <row r="176" spans="1:38" ht="15" x14ac:dyDescent="0.25">
      <c r="A176" s="21">
        <v>172</v>
      </c>
      <c r="B176" s="21" t="str">
        <f>'APH Kategorichef'!H176</f>
        <v>Välj…</v>
      </c>
      <c r="C176" s="21" t="str">
        <f>'APH Kategorichef'!J176</f>
        <v>Välj…</v>
      </c>
      <c r="D176" s="30">
        <v>100</v>
      </c>
      <c r="E176" s="28">
        <v>4</v>
      </c>
      <c r="F176" s="28">
        <v>1</v>
      </c>
      <c r="G176" s="25" t="str">
        <f>'APH Kategorichef'!E176</f>
        <v/>
      </c>
      <c r="H176" s="35" t="s">
        <v>187</v>
      </c>
      <c r="I176" s="29"/>
      <c r="J176" s="27" t="str">
        <f>TRIM('APH Kategorichef'!D176)</f>
        <v/>
      </c>
      <c r="K176" s="26" t="e">
        <f>ROUND('APH Kategorichef'!AA176,2)</f>
        <v>#VALUE!</v>
      </c>
      <c r="L176" s="22"/>
      <c r="M176" s="22"/>
      <c r="N176" s="35" t="s">
        <v>184</v>
      </c>
      <c r="O176" s="41"/>
      <c r="P176" s="34" t="s">
        <v>188</v>
      </c>
      <c r="Q176" s="28">
        <v>1</v>
      </c>
      <c r="R176" s="28">
        <v>1</v>
      </c>
      <c r="S176" s="25" t="str">
        <f>'APH Kategorichef'!E176</f>
        <v/>
      </c>
      <c r="T176" s="35" t="s">
        <v>187</v>
      </c>
      <c r="U176" s="29"/>
      <c r="V176" s="470" t="str">
        <f>TRIM('APH Kategorichef'!D176)</f>
        <v/>
      </c>
      <c r="W176" s="26" t="str">
        <f>IF('APH Kategorichef'!AB176="",'APH Kategorichef'!AC176,'APH Kategorichef'!AB176)</f>
        <v/>
      </c>
      <c r="X176" s="22"/>
      <c r="Y176" s="22"/>
      <c r="Z176" s="35" t="s">
        <v>184</v>
      </c>
      <c r="AA176" s="7"/>
      <c r="AB176" s="30" t="s">
        <v>2064</v>
      </c>
      <c r="AC176" s="28">
        <v>1</v>
      </c>
      <c r="AD176" s="28">
        <v>1</v>
      </c>
      <c r="AE176" s="25" t="str">
        <f>'APH Kategorichef'!E176</f>
        <v/>
      </c>
      <c r="AF176" s="35" t="s">
        <v>187</v>
      </c>
      <c r="AG176" s="29"/>
      <c r="AH176" s="27" t="str">
        <f>TRIM('APH Kategorichef'!D176)</f>
        <v/>
      </c>
      <c r="AI176" s="26">
        <f>'APH Kategorichef'!AJ176</f>
        <v>0</v>
      </c>
      <c r="AJ176" s="22"/>
      <c r="AK176" s="22"/>
      <c r="AL176" s="35" t="s">
        <v>184</v>
      </c>
    </row>
    <row r="177" spans="1:38" ht="15" x14ac:dyDescent="0.25">
      <c r="A177" s="21">
        <v>173</v>
      </c>
      <c r="B177" s="21" t="str">
        <f>'APH Kategorichef'!H177</f>
        <v>Välj…</v>
      </c>
      <c r="C177" s="21" t="str">
        <f>'APH Kategorichef'!J177</f>
        <v>Välj…</v>
      </c>
      <c r="D177" s="30">
        <v>100</v>
      </c>
      <c r="E177" s="28">
        <v>4</v>
      </c>
      <c r="F177" s="28">
        <v>1</v>
      </c>
      <c r="G177" s="25" t="str">
        <f>'APH Kategorichef'!E177</f>
        <v/>
      </c>
      <c r="H177" s="35" t="s">
        <v>187</v>
      </c>
      <c r="I177" s="29"/>
      <c r="J177" s="27" t="str">
        <f>TRIM('APH Kategorichef'!D177)</f>
        <v/>
      </c>
      <c r="K177" s="26" t="e">
        <f>ROUND('APH Kategorichef'!AA177,2)</f>
        <v>#VALUE!</v>
      </c>
      <c r="L177" s="22"/>
      <c r="M177" s="22"/>
      <c r="N177" s="35" t="s">
        <v>184</v>
      </c>
      <c r="O177" s="41"/>
      <c r="P177" s="34" t="s">
        <v>188</v>
      </c>
      <c r="Q177" s="28">
        <v>1</v>
      </c>
      <c r="R177" s="28">
        <v>1</v>
      </c>
      <c r="S177" s="25" t="str">
        <f>'APH Kategorichef'!E177</f>
        <v/>
      </c>
      <c r="T177" s="35" t="s">
        <v>187</v>
      </c>
      <c r="U177" s="29"/>
      <c r="V177" s="470" t="str">
        <f>TRIM('APH Kategorichef'!D177)</f>
        <v/>
      </c>
      <c r="W177" s="26" t="str">
        <f>IF('APH Kategorichef'!AB177="",'APH Kategorichef'!AC177,'APH Kategorichef'!AB177)</f>
        <v/>
      </c>
      <c r="X177" s="22"/>
      <c r="Y177" s="22"/>
      <c r="Z177" s="35" t="s">
        <v>184</v>
      </c>
      <c r="AA177" s="7"/>
      <c r="AB177" s="30" t="s">
        <v>2064</v>
      </c>
      <c r="AC177" s="28">
        <v>1</v>
      </c>
      <c r="AD177" s="28">
        <v>1</v>
      </c>
      <c r="AE177" s="25" t="str">
        <f>'APH Kategorichef'!E177</f>
        <v/>
      </c>
      <c r="AF177" s="35" t="s">
        <v>187</v>
      </c>
      <c r="AG177" s="29"/>
      <c r="AH177" s="27" t="str">
        <f>TRIM('APH Kategorichef'!D177)</f>
        <v/>
      </c>
      <c r="AI177" s="26">
        <f>'APH Kategorichef'!AJ177</f>
        <v>0</v>
      </c>
      <c r="AJ177" s="22"/>
      <c r="AK177" s="22"/>
      <c r="AL177" s="35" t="s">
        <v>184</v>
      </c>
    </row>
    <row r="178" spans="1:38" ht="15" x14ac:dyDescent="0.25">
      <c r="A178" s="21">
        <v>174</v>
      </c>
      <c r="B178" s="21" t="str">
        <f>'APH Kategorichef'!H178</f>
        <v>Välj…</v>
      </c>
      <c r="C178" s="21" t="str">
        <f>'APH Kategorichef'!J178</f>
        <v>Välj…</v>
      </c>
      <c r="D178" s="30">
        <v>100</v>
      </c>
      <c r="E178" s="28">
        <v>4</v>
      </c>
      <c r="F178" s="28">
        <v>1</v>
      </c>
      <c r="G178" s="25" t="str">
        <f>'APH Kategorichef'!E178</f>
        <v/>
      </c>
      <c r="H178" s="35" t="s">
        <v>187</v>
      </c>
      <c r="I178" s="29"/>
      <c r="J178" s="27" t="str">
        <f>TRIM('APH Kategorichef'!D178)</f>
        <v/>
      </c>
      <c r="K178" s="26" t="e">
        <f>ROUND('APH Kategorichef'!AA178,2)</f>
        <v>#VALUE!</v>
      </c>
      <c r="L178" s="22"/>
      <c r="M178" s="22"/>
      <c r="N178" s="35" t="s">
        <v>184</v>
      </c>
      <c r="O178" s="41"/>
      <c r="P178" s="34" t="s">
        <v>188</v>
      </c>
      <c r="Q178" s="28">
        <v>1</v>
      </c>
      <c r="R178" s="28">
        <v>1</v>
      </c>
      <c r="S178" s="25" t="str">
        <f>'APH Kategorichef'!E178</f>
        <v/>
      </c>
      <c r="T178" s="35" t="s">
        <v>187</v>
      </c>
      <c r="U178" s="29"/>
      <c r="V178" s="470" t="str">
        <f>TRIM('APH Kategorichef'!D178)</f>
        <v/>
      </c>
      <c r="W178" s="26" t="str">
        <f>IF('APH Kategorichef'!AB178="",'APH Kategorichef'!AC178,'APH Kategorichef'!AB178)</f>
        <v/>
      </c>
      <c r="X178" s="22"/>
      <c r="Y178" s="22"/>
      <c r="Z178" s="35" t="s">
        <v>184</v>
      </c>
      <c r="AA178" s="7"/>
      <c r="AB178" s="30" t="s">
        <v>2064</v>
      </c>
      <c r="AC178" s="28">
        <v>1</v>
      </c>
      <c r="AD178" s="28">
        <v>1</v>
      </c>
      <c r="AE178" s="25" t="str">
        <f>'APH Kategorichef'!E178</f>
        <v/>
      </c>
      <c r="AF178" s="35" t="s">
        <v>187</v>
      </c>
      <c r="AG178" s="29"/>
      <c r="AH178" s="27" t="str">
        <f>TRIM('APH Kategorichef'!D178)</f>
        <v/>
      </c>
      <c r="AI178" s="26">
        <f>'APH Kategorichef'!AJ178</f>
        <v>0</v>
      </c>
      <c r="AJ178" s="22"/>
      <c r="AK178" s="22"/>
      <c r="AL178" s="35" t="s">
        <v>184</v>
      </c>
    </row>
    <row r="179" spans="1:38" ht="15" x14ac:dyDescent="0.25">
      <c r="A179" s="21">
        <v>175</v>
      </c>
      <c r="B179" s="21" t="str">
        <f>'APH Kategorichef'!H179</f>
        <v>Välj…</v>
      </c>
      <c r="C179" s="21" t="str">
        <f>'APH Kategorichef'!J179</f>
        <v>Välj…</v>
      </c>
      <c r="D179" s="30">
        <v>100</v>
      </c>
      <c r="E179" s="28">
        <v>4</v>
      </c>
      <c r="F179" s="28">
        <v>1</v>
      </c>
      <c r="G179" s="25" t="str">
        <f>'APH Kategorichef'!E179</f>
        <v/>
      </c>
      <c r="H179" s="35" t="s">
        <v>187</v>
      </c>
      <c r="I179" s="29"/>
      <c r="J179" s="27" t="str">
        <f>TRIM('APH Kategorichef'!D179)</f>
        <v/>
      </c>
      <c r="K179" s="26" t="e">
        <f>ROUND('APH Kategorichef'!AA179,2)</f>
        <v>#VALUE!</v>
      </c>
      <c r="L179" s="22"/>
      <c r="M179" s="22"/>
      <c r="N179" s="35" t="s">
        <v>184</v>
      </c>
      <c r="O179" s="41"/>
      <c r="P179" s="34" t="s">
        <v>188</v>
      </c>
      <c r="Q179" s="28">
        <v>1</v>
      </c>
      <c r="R179" s="28">
        <v>1</v>
      </c>
      <c r="S179" s="25" t="str">
        <f>'APH Kategorichef'!E179</f>
        <v/>
      </c>
      <c r="T179" s="35" t="s">
        <v>187</v>
      </c>
      <c r="U179" s="29"/>
      <c r="V179" s="470" t="str">
        <f>TRIM('APH Kategorichef'!D179)</f>
        <v/>
      </c>
      <c r="W179" s="26" t="str">
        <f>IF('APH Kategorichef'!AB179="",'APH Kategorichef'!AC179,'APH Kategorichef'!AB179)</f>
        <v/>
      </c>
      <c r="X179" s="22"/>
      <c r="Y179" s="22"/>
      <c r="Z179" s="35" t="s">
        <v>184</v>
      </c>
      <c r="AA179" s="7"/>
      <c r="AB179" s="30" t="s">
        <v>2064</v>
      </c>
      <c r="AC179" s="28">
        <v>1</v>
      </c>
      <c r="AD179" s="28">
        <v>1</v>
      </c>
      <c r="AE179" s="25" t="str">
        <f>'APH Kategorichef'!E179</f>
        <v/>
      </c>
      <c r="AF179" s="35" t="s">
        <v>187</v>
      </c>
      <c r="AG179" s="29"/>
      <c r="AH179" s="27" t="str">
        <f>TRIM('APH Kategorichef'!D179)</f>
        <v/>
      </c>
      <c r="AI179" s="26">
        <f>'APH Kategorichef'!AJ179</f>
        <v>0</v>
      </c>
      <c r="AJ179" s="22"/>
      <c r="AK179" s="22"/>
      <c r="AL179" s="35" t="s">
        <v>184</v>
      </c>
    </row>
    <row r="180" spans="1:38" ht="15" x14ac:dyDescent="0.25">
      <c r="A180" s="21">
        <v>176</v>
      </c>
      <c r="B180" s="21" t="str">
        <f>'APH Kategorichef'!H180</f>
        <v>Välj…</v>
      </c>
      <c r="C180" s="21" t="str">
        <f>'APH Kategorichef'!J180</f>
        <v>Välj…</v>
      </c>
      <c r="D180" s="30">
        <v>100</v>
      </c>
      <c r="E180" s="28">
        <v>4</v>
      </c>
      <c r="F180" s="28">
        <v>1</v>
      </c>
      <c r="G180" s="25" t="str">
        <f>'APH Kategorichef'!E180</f>
        <v/>
      </c>
      <c r="H180" s="35" t="s">
        <v>187</v>
      </c>
      <c r="I180" s="29"/>
      <c r="J180" s="27" t="str">
        <f>TRIM('APH Kategorichef'!D180)</f>
        <v/>
      </c>
      <c r="K180" s="26" t="e">
        <f>ROUND('APH Kategorichef'!AA180,2)</f>
        <v>#VALUE!</v>
      </c>
      <c r="L180" s="22"/>
      <c r="M180" s="22"/>
      <c r="N180" s="35" t="s">
        <v>184</v>
      </c>
      <c r="O180" s="41"/>
      <c r="P180" s="34" t="s">
        <v>188</v>
      </c>
      <c r="Q180" s="28">
        <v>1</v>
      </c>
      <c r="R180" s="28">
        <v>1</v>
      </c>
      <c r="S180" s="25" t="str">
        <f>'APH Kategorichef'!E180</f>
        <v/>
      </c>
      <c r="T180" s="35" t="s">
        <v>187</v>
      </c>
      <c r="U180" s="29"/>
      <c r="V180" s="470" t="str">
        <f>TRIM('APH Kategorichef'!D180)</f>
        <v/>
      </c>
      <c r="W180" s="26" t="str">
        <f>IF('APH Kategorichef'!AB180="",'APH Kategorichef'!AC180,'APH Kategorichef'!AB180)</f>
        <v/>
      </c>
      <c r="X180" s="22"/>
      <c r="Y180" s="22"/>
      <c r="Z180" s="35" t="s">
        <v>184</v>
      </c>
      <c r="AA180" s="7"/>
      <c r="AB180" s="30" t="s">
        <v>2064</v>
      </c>
      <c r="AC180" s="28">
        <v>1</v>
      </c>
      <c r="AD180" s="28">
        <v>1</v>
      </c>
      <c r="AE180" s="25" t="str">
        <f>'APH Kategorichef'!E180</f>
        <v/>
      </c>
      <c r="AF180" s="35" t="s">
        <v>187</v>
      </c>
      <c r="AG180" s="29"/>
      <c r="AH180" s="27" t="str">
        <f>TRIM('APH Kategorichef'!D180)</f>
        <v/>
      </c>
      <c r="AI180" s="26">
        <f>'APH Kategorichef'!AJ180</f>
        <v>0</v>
      </c>
      <c r="AJ180" s="22"/>
      <c r="AK180" s="22"/>
      <c r="AL180" s="35" t="s">
        <v>184</v>
      </c>
    </row>
    <row r="181" spans="1:38" ht="15" x14ac:dyDescent="0.25">
      <c r="A181" s="21">
        <v>177</v>
      </c>
      <c r="B181" s="21" t="str">
        <f>'APH Kategorichef'!H181</f>
        <v>Välj…</v>
      </c>
      <c r="C181" s="21" t="str">
        <f>'APH Kategorichef'!J181</f>
        <v>Välj…</v>
      </c>
      <c r="D181" s="30">
        <v>100</v>
      </c>
      <c r="E181" s="28">
        <v>4</v>
      </c>
      <c r="F181" s="28">
        <v>1</v>
      </c>
      <c r="G181" s="25" t="str">
        <f>'APH Kategorichef'!E181</f>
        <v/>
      </c>
      <c r="H181" s="35" t="s">
        <v>187</v>
      </c>
      <c r="I181" s="29"/>
      <c r="J181" s="27" t="str">
        <f>TRIM('APH Kategorichef'!D181)</f>
        <v/>
      </c>
      <c r="K181" s="26" t="e">
        <f>ROUND('APH Kategorichef'!AA181,2)</f>
        <v>#VALUE!</v>
      </c>
      <c r="L181" s="22"/>
      <c r="M181" s="22"/>
      <c r="N181" s="35" t="s">
        <v>184</v>
      </c>
      <c r="O181" s="41"/>
      <c r="P181" s="34" t="s">
        <v>188</v>
      </c>
      <c r="Q181" s="28">
        <v>1</v>
      </c>
      <c r="R181" s="28">
        <v>1</v>
      </c>
      <c r="S181" s="25" t="str">
        <f>'APH Kategorichef'!E181</f>
        <v/>
      </c>
      <c r="T181" s="35" t="s">
        <v>187</v>
      </c>
      <c r="U181" s="29"/>
      <c r="V181" s="470" t="str">
        <f>TRIM('APH Kategorichef'!D181)</f>
        <v/>
      </c>
      <c r="W181" s="26" t="str">
        <f>IF('APH Kategorichef'!AB181="",'APH Kategorichef'!AC181,'APH Kategorichef'!AB181)</f>
        <v/>
      </c>
      <c r="X181" s="22"/>
      <c r="Y181" s="22"/>
      <c r="Z181" s="35" t="s">
        <v>184</v>
      </c>
      <c r="AA181" s="7"/>
      <c r="AB181" s="30" t="s">
        <v>2064</v>
      </c>
      <c r="AC181" s="28">
        <v>1</v>
      </c>
      <c r="AD181" s="28">
        <v>1</v>
      </c>
      <c r="AE181" s="25" t="str">
        <f>'APH Kategorichef'!E181</f>
        <v/>
      </c>
      <c r="AF181" s="35" t="s">
        <v>187</v>
      </c>
      <c r="AG181" s="29"/>
      <c r="AH181" s="27" t="str">
        <f>TRIM('APH Kategorichef'!D181)</f>
        <v/>
      </c>
      <c r="AI181" s="26">
        <f>'APH Kategorichef'!AJ181</f>
        <v>0</v>
      </c>
      <c r="AJ181" s="22"/>
      <c r="AK181" s="22"/>
      <c r="AL181" s="35" t="s">
        <v>184</v>
      </c>
    </row>
    <row r="182" spans="1:38" ht="15" x14ac:dyDescent="0.25">
      <c r="A182" s="21">
        <v>178</v>
      </c>
      <c r="B182" s="21" t="str">
        <f>'APH Kategorichef'!H182</f>
        <v>Välj…</v>
      </c>
      <c r="C182" s="21" t="str">
        <f>'APH Kategorichef'!J182</f>
        <v>Välj…</v>
      </c>
      <c r="D182" s="30">
        <v>100</v>
      </c>
      <c r="E182" s="28">
        <v>4</v>
      </c>
      <c r="F182" s="28">
        <v>1</v>
      </c>
      <c r="G182" s="25" t="str">
        <f>'APH Kategorichef'!E182</f>
        <v/>
      </c>
      <c r="H182" s="35" t="s">
        <v>187</v>
      </c>
      <c r="I182" s="29"/>
      <c r="J182" s="27" t="str">
        <f>TRIM('APH Kategorichef'!D182)</f>
        <v/>
      </c>
      <c r="K182" s="26" t="e">
        <f>ROUND('APH Kategorichef'!AA182,2)</f>
        <v>#VALUE!</v>
      </c>
      <c r="L182" s="22"/>
      <c r="M182" s="22"/>
      <c r="N182" s="35" t="s">
        <v>184</v>
      </c>
      <c r="O182" s="41"/>
      <c r="P182" s="34" t="s">
        <v>188</v>
      </c>
      <c r="Q182" s="28">
        <v>1</v>
      </c>
      <c r="R182" s="28">
        <v>1</v>
      </c>
      <c r="S182" s="25" t="str">
        <f>'APH Kategorichef'!E182</f>
        <v/>
      </c>
      <c r="T182" s="35" t="s">
        <v>187</v>
      </c>
      <c r="U182" s="29"/>
      <c r="V182" s="470" t="str">
        <f>TRIM('APH Kategorichef'!D182)</f>
        <v/>
      </c>
      <c r="W182" s="26" t="str">
        <f>IF('APH Kategorichef'!AB182="",'APH Kategorichef'!AC182,'APH Kategorichef'!AB182)</f>
        <v/>
      </c>
      <c r="X182" s="22"/>
      <c r="Y182" s="22"/>
      <c r="Z182" s="35" t="s">
        <v>184</v>
      </c>
      <c r="AA182" s="7"/>
      <c r="AB182" s="30" t="s">
        <v>2064</v>
      </c>
      <c r="AC182" s="28">
        <v>1</v>
      </c>
      <c r="AD182" s="28">
        <v>1</v>
      </c>
      <c r="AE182" s="25" t="str">
        <f>'APH Kategorichef'!E182</f>
        <v/>
      </c>
      <c r="AF182" s="35" t="s">
        <v>187</v>
      </c>
      <c r="AG182" s="29"/>
      <c r="AH182" s="27" t="str">
        <f>TRIM('APH Kategorichef'!D182)</f>
        <v/>
      </c>
      <c r="AI182" s="26">
        <f>'APH Kategorichef'!AJ182</f>
        <v>0</v>
      </c>
      <c r="AJ182" s="22"/>
      <c r="AK182" s="22"/>
      <c r="AL182" s="35" t="s">
        <v>184</v>
      </c>
    </row>
    <row r="183" spans="1:38" ht="15" x14ac:dyDescent="0.25">
      <c r="A183" s="21">
        <v>179</v>
      </c>
      <c r="B183" s="21" t="str">
        <f>'APH Kategorichef'!H183</f>
        <v>Välj…</v>
      </c>
      <c r="C183" s="21" t="str">
        <f>'APH Kategorichef'!J183</f>
        <v>Välj…</v>
      </c>
      <c r="D183" s="30">
        <v>100</v>
      </c>
      <c r="E183" s="28">
        <v>4</v>
      </c>
      <c r="F183" s="28">
        <v>1</v>
      </c>
      <c r="G183" s="25" t="str">
        <f>'APH Kategorichef'!E183</f>
        <v/>
      </c>
      <c r="H183" s="35" t="s">
        <v>187</v>
      </c>
      <c r="I183" s="29"/>
      <c r="J183" s="27" t="str">
        <f>TRIM('APH Kategorichef'!D183)</f>
        <v/>
      </c>
      <c r="K183" s="26" t="e">
        <f>ROUND('APH Kategorichef'!AA183,2)</f>
        <v>#VALUE!</v>
      </c>
      <c r="L183" s="22"/>
      <c r="M183" s="22"/>
      <c r="N183" s="35" t="s">
        <v>184</v>
      </c>
      <c r="O183" s="41"/>
      <c r="P183" s="34" t="s">
        <v>188</v>
      </c>
      <c r="Q183" s="28">
        <v>1</v>
      </c>
      <c r="R183" s="28">
        <v>1</v>
      </c>
      <c r="S183" s="25" t="str">
        <f>'APH Kategorichef'!E183</f>
        <v/>
      </c>
      <c r="T183" s="35" t="s">
        <v>187</v>
      </c>
      <c r="U183" s="29"/>
      <c r="V183" s="470" t="str">
        <f>TRIM('APH Kategorichef'!D183)</f>
        <v/>
      </c>
      <c r="W183" s="26" t="str">
        <f>IF('APH Kategorichef'!AB183="",'APH Kategorichef'!AC183,'APH Kategorichef'!AB183)</f>
        <v/>
      </c>
      <c r="X183" s="22"/>
      <c r="Y183" s="22"/>
      <c r="Z183" s="35" t="s">
        <v>184</v>
      </c>
      <c r="AA183" s="7"/>
      <c r="AB183" s="30" t="s">
        <v>2064</v>
      </c>
      <c r="AC183" s="28">
        <v>1</v>
      </c>
      <c r="AD183" s="28">
        <v>1</v>
      </c>
      <c r="AE183" s="25" t="str">
        <f>'APH Kategorichef'!E183</f>
        <v/>
      </c>
      <c r="AF183" s="35" t="s">
        <v>187</v>
      </c>
      <c r="AG183" s="29"/>
      <c r="AH183" s="27" t="str">
        <f>TRIM('APH Kategorichef'!D183)</f>
        <v/>
      </c>
      <c r="AI183" s="26">
        <f>'APH Kategorichef'!AJ183</f>
        <v>0</v>
      </c>
      <c r="AJ183" s="22"/>
      <c r="AK183" s="22"/>
      <c r="AL183" s="35" t="s">
        <v>184</v>
      </c>
    </row>
    <row r="184" spans="1:38" ht="15" x14ac:dyDescent="0.25">
      <c r="A184" s="21">
        <v>180</v>
      </c>
      <c r="B184" s="21" t="str">
        <f>'APH Kategorichef'!H184</f>
        <v>Välj…</v>
      </c>
      <c r="C184" s="21" t="str">
        <f>'APH Kategorichef'!J184</f>
        <v>Välj…</v>
      </c>
      <c r="D184" s="30">
        <v>100</v>
      </c>
      <c r="E184" s="28">
        <v>4</v>
      </c>
      <c r="F184" s="28">
        <v>1</v>
      </c>
      <c r="G184" s="25" t="str">
        <f>'APH Kategorichef'!E184</f>
        <v/>
      </c>
      <c r="H184" s="35" t="s">
        <v>187</v>
      </c>
      <c r="I184" s="29"/>
      <c r="J184" s="27" t="str">
        <f>TRIM('APH Kategorichef'!D184)</f>
        <v/>
      </c>
      <c r="K184" s="26" t="e">
        <f>ROUND('APH Kategorichef'!AA184,2)</f>
        <v>#VALUE!</v>
      </c>
      <c r="L184" s="22"/>
      <c r="M184" s="22"/>
      <c r="N184" s="35" t="s">
        <v>184</v>
      </c>
      <c r="O184" s="41"/>
      <c r="P184" s="34" t="s">
        <v>188</v>
      </c>
      <c r="Q184" s="28">
        <v>1</v>
      </c>
      <c r="R184" s="28">
        <v>1</v>
      </c>
      <c r="S184" s="25" t="str">
        <f>'APH Kategorichef'!E184</f>
        <v/>
      </c>
      <c r="T184" s="35" t="s">
        <v>187</v>
      </c>
      <c r="U184" s="29"/>
      <c r="V184" s="470" t="str">
        <f>TRIM('APH Kategorichef'!D184)</f>
        <v/>
      </c>
      <c r="W184" s="26" t="str">
        <f>IF('APH Kategorichef'!AB184="",'APH Kategorichef'!AC184,'APH Kategorichef'!AB184)</f>
        <v/>
      </c>
      <c r="X184" s="22"/>
      <c r="Y184" s="22"/>
      <c r="Z184" s="35" t="s">
        <v>184</v>
      </c>
      <c r="AA184" s="7"/>
      <c r="AB184" s="30" t="s">
        <v>2064</v>
      </c>
      <c r="AC184" s="28">
        <v>1</v>
      </c>
      <c r="AD184" s="28">
        <v>1</v>
      </c>
      <c r="AE184" s="25" t="str">
        <f>'APH Kategorichef'!E184</f>
        <v/>
      </c>
      <c r="AF184" s="35" t="s">
        <v>187</v>
      </c>
      <c r="AG184" s="29"/>
      <c r="AH184" s="27" t="str">
        <f>TRIM('APH Kategorichef'!D184)</f>
        <v/>
      </c>
      <c r="AI184" s="26">
        <f>'APH Kategorichef'!AJ184</f>
        <v>0</v>
      </c>
      <c r="AJ184" s="22"/>
      <c r="AK184" s="22"/>
      <c r="AL184" s="35" t="s">
        <v>184</v>
      </c>
    </row>
    <row r="185" spans="1:38" ht="15" x14ac:dyDescent="0.25">
      <c r="A185" s="21">
        <v>181</v>
      </c>
      <c r="B185" s="21" t="str">
        <f>'APH Kategorichef'!H185</f>
        <v>Välj…</v>
      </c>
      <c r="C185" s="21" t="str">
        <f>'APH Kategorichef'!J185</f>
        <v>Välj…</v>
      </c>
      <c r="D185" s="30">
        <v>100</v>
      </c>
      <c r="E185" s="28">
        <v>4</v>
      </c>
      <c r="F185" s="28">
        <v>1</v>
      </c>
      <c r="G185" s="25" t="str">
        <f>'APH Kategorichef'!E185</f>
        <v/>
      </c>
      <c r="H185" s="35" t="s">
        <v>187</v>
      </c>
      <c r="I185" s="29"/>
      <c r="J185" s="27" t="str">
        <f>TRIM('APH Kategorichef'!D185)</f>
        <v/>
      </c>
      <c r="K185" s="26" t="e">
        <f>ROUND('APH Kategorichef'!AA185,2)</f>
        <v>#VALUE!</v>
      </c>
      <c r="L185" s="22"/>
      <c r="M185" s="22"/>
      <c r="N185" s="35" t="s">
        <v>184</v>
      </c>
      <c r="O185" s="41"/>
      <c r="P185" s="34" t="s">
        <v>188</v>
      </c>
      <c r="Q185" s="28">
        <v>1</v>
      </c>
      <c r="R185" s="28">
        <v>1</v>
      </c>
      <c r="S185" s="25" t="str">
        <f>'APH Kategorichef'!E185</f>
        <v/>
      </c>
      <c r="T185" s="35" t="s">
        <v>187</v>
      </c>
      <c r="U185" s="29"/>
      <c r="V185" s="470" t="str">
        <f>TRIM('APH Kategorichef'!D185)</f>
        <v/>
      </c>
      <c r="W185" s="26" t="str">
        <f>IF('APH Kategorichef'!AB185="",'APH Kategorichef'!AC185,'APH Kategorichef'!AB185)</f>
        <v/>
      </c>
      <c r="X185" s="22"/>
      <c r="Y185" s="22"/>
      <c r="Z185" s="35" t="s">
        <v>184</v>
      </c>
      <c r="AA185" s="7"/>
      <c r="AB185" s="30" t="s">
        <v>2064</v>
      </c>
      <c r="AC185" s="28">
        <v>1</v>
      </c>
      <c r="AD185" s="28">
        <v>1</v>
      </c>
      <c r="AE185" s="25" t="str">
        <f>'APH Kategorichef'!E185</f>
        <v/>
      </c>
      <c r="AF185" s="35" t="s">
        <v>187</v>
      </c>
      <c r="AG185" s="29"/>
      <c r="AH185" s="27" t="str">
        <f>TRIM('APH Kategorichef'!D185)</f>
        <v/>
      </c>
      <c r="AI185" s="26">
        <f>'APH Kategorichef'!AJ185</f>
        <v>0</v>
      </c>
      <c r="AJ185" s="22"/>
      <c r="AK185" s="22"/>
      <c r="AL185" s="35" t="s">
        <v>184</v>
      </c>
    </row>
    <row r="186" spans="1:38" ht="15" x14ac:dyDescent="0.25">
      <c r="A186" s="21">
        <v>182</v>
      </c>
      <c r="B186" s="21" t="str">
        <f>'APH Kategorichef'!H186</f>
        <v>Välj…</v>
      </c>
      <c r="C186" s="21" t="str">
        <f>'APH Kategorichef'!J186</f>
        <v>Välj…</v>
      </c>
      <c r="D186" s="30">
        <v>100</v>
      </c>
      <c r="E186" s="28">
        <v>4</v>
      </c>
      <c r="F186" s="28">
        <v>1</v>
      </c>
      <c r="G186" s="25" t="str">
        <f>'APH Kategorichef'!E186</f>
        <v/>
      </c>
      <c r="H186" s="35" t="s">
        <v>187</v>
      </c>
      <c r="I186" s="29"/>
      <c r="J186" s="27" t="str">
        <f>TRIM('APH Kategorichef'!D186)</f>
        <v/>
      </c>
      <c r="K186" s="26" t="e">
        <f>ROUND('APH Kategorichef'!AA186,2)</f>
        <v>#VALUE!</v>
      </c>
      <c r="L186" s="22"/>
      <c r="M186" s="22"/>
      <c r="N186" s="35" t="s">
        <v>184</v>
      </c>
      <c r="O186" s="41"/>
      <c r="P186" s="34" t="s">
        <v>188</v>
      </c>
      <c r="Q186" s="28">
        <v>1</v>
      </c>
      <c r="R186" s="28">
        <v>1</v>
      </c>
      <c r="S186" s="25" t="str">
        <f>'APH Kategorichef'!E186</f>
        <v/>
      </c>
      <c r="T186" s="35" t="s">
        <v>187</v>
      </c>
      <c r="U186" s="29"/>
      <c r="V186" s="470" t="str">
        <f>TRIM('APH Kategorichef'!D186)</f>
        <v/>
      </c>
      <c r="W186" s="26" t="str">
        <f>IF('APH Kategorichef'!AB186="",'APH Kategorichef'!AC186,'APH Kategorichef'!AB186)</f>
        <v/>
      </c>
      <c r="X186" s="22"/>
      <c r="Y186" s="22"/>
      <c r="Z186" s="35" t="s">
        <v>184</v>
      </c>
      <c r="AA186" s="7"/>
      <c r="AB186" s="30" t="s">
        <v>2064</v>
      </c>
      <c r="AC186" s="28">
        <v>1</v>
      </c>
      <c r="AD186" s="28">
        <v>1</v>
      </c>
      <c r="AE186" s="25" t="str">
        <f>'APH Kategorichef'!E186</f>
        <v/>
      </c>
      <c r="AF186" s="35" t="s">
        <v>187</v>
      </c>
      <c r="AG186" s="29"/>
      <c r="AH186" s="27" t="str">
        <f>TRIM('APH Kategorichef'!D186)</f>
        <v/>
      </c>
      <c r="AI186" s="26">
        <f>'APH Kategorichef'!AJ186</f>
        <v>0</v>
      </c>
      <c r="AJ186" s="22"/>
      <c r="AK186" s="22"/>
      <c r="AL186" s="35" t="s">
        <v>184</v>
      </c>
    </row>
    <row r="187" spans="1:38" ht="15" x14ac:dyDescent="0.25">
      <c r="A187" s="21">
        <v>183</v>
      </c>
      <c r="B187" s="21" t="str">
        <f>'APH Kategorichef'!H187</f>
        <v>Välj…</v>
      </c>
      <c r="C187" s="21" t="str">
        <f>'APH Kategorichef'!J187</f>
        <v>Välj…</v>
      </c>
      <c r="D187" s="30">
        <v>100</v>
      </c>
      <c r="E187" s="28">
        <v>4</v>
      </c>
      <c r="F187" s="28">
        <v>1</v>
      </c>
      <c r="G187" s="25" t="str">
        <f>'APH Kategorichef'!E187</f>
        <v/>
      </c>
      <c r="H187" s="35" t="s">
        <v>187</v>
      </c>
      <c r="I187" s="29"/>
      <c r="J187" s="27" t="str">
        <f>TRIM('APH Kategorichef'!D187)</f>
        <v/>
      </c>
      <c r="K187" s="26" t="e">
        <f>ROUND('APH Kategorichef'!AA187,2)</f>
        <v>#VALUE!</v>
      </c>
      <c r="L187" s="22"/>
      <c r="M187" s="22"/>
      <c r="N187" s="35" t="s">
        <v>184</v>
      </c>
      <c r="O187" s="41"/>
      <c r="P187" s="34" t="s">
        <v>188</v>
      </c>
      <c r="Q187" s="28">
        <v>1</v>
      </c>
      <c r="R187" s="28">
        <v>1</v>
      </c>
      <c r="S187" s="25" t="str">
        <f>'APH Kategorichef'!E187</f>
        <v/>
      </c>
      <c r="T187" s="35" t="s">
        <v>187</v>
      </c>
      <c r="U187" s="29"/>
      <c r="V187" s="470" t="str">
        <f>TRIM('APH Kategorichef'!D187)</f>
        <v/>
      </c>
      <c r="W187" s="26" t="str">
        <f>IF('APH Kategorichef'!AB187="",'APH Kategorichef'!AC187,'APH Kategorichef'!AB187)</f>
        <v/>
      </c>
      <c r="X187" s="22"/>
      <c r="Y187" s="22"/>
      <c r="Z187" s="35" t="s">
        <v>184</v>
      </c>
      <c r="AA187" s="7"/>
      <c r="AB187" s="30" t="s">
        <v>2064</v>
      </c>
      <c r="AC187" s="28">
        <v>1</v>
      </c>
      <c r="AD187" s="28">
        <v>1</v>
      </c>
      <c r="AE187" s="25" t="str">
        <f>'APH Kategorichef'!E187</f>
        <v/>
      </c>
      <c r="AF187" s="35" t="s">
        <v>187</v>
      </c>
      <c r="AG187" s="29"/>
      <c r="AH187" s="27" t="str">
        <f>TRIM('APH Kategorichef'!D187)</f>
        <v/>
      </c>
      <c r="AI187" s="26">
        <f>'APH Kategorichef'!AJ187</f>
        <v>0</v>
      </c>
      <c r="AJ187" s="22"/>
      <c r="AK187" s="22"/>
      <c r="AL187" s="35" t="s">
        <v>184</v>
      </c>
    </row>
    <row r="188" spans="1:38" ht="15" x14ac:dyDescent="0.25">
      <c r="A188" s="21">
        <v>184</v>
      </c>
      <c r="B188" s="21" t="str">
        <f>'APH Kategorichef'!H188</f>
        <v>Välj…</v>
      </c>
      <c r="C188" s="21" t="str">
        <f>'APH Kategorichef'!J188</f>
        <v>Välj…</v>
      </c>
      <c r="D188" s="30">
        <v>100</v>
      </c>
      <c r="E188" s="28">
        <v>4</v>
      </c>
      <c r="F188" s="28">
        <v>1</v>
      </c>
      <c r="G188" s="25" t="str">
        <f>'APH Kategorichef'!E188</f>
        <v/>
      </c>
      <c r="H188" s="35" t="s">
        <v>187</v>
      </c>
      <c r="I188" s="29"/>
      <c r="J188" s="27" t="str">
        <f>TRIM('APH Kategorichef'!D188)</f>
        <v/>
      </c>
      <c r="K188" s="26" t="e">
        <f>ROUND('APH Kategorichef'!AA188,2)</f>
        <v>#VALUE!</v>
      </c>
      <c r="L188" s="22"/>
      <c r="M188" s="22"/>
      <c r="N188" s="35" t="s">
        <v>184</v>
      </c>
      <c r="O188" s="41"/>
      <c r="P188" s="34" t="s">
        <v>188</v>
      </c>
      <c r="Q188" s="28">
        <v>1</v>
      </c>
      <c r="R188" s="28">
        <v>1</v>
      </c>
      <c r="S188" s="25" t="str">
        <f>'APH Kategorichef'!E188</f>
        <v/>
      </c>
      <c r="T188" s="35" t="s">
        <v>187</v>
      </c>
      <c r="U188" s="29"/>
      <c r="V188" s="470" t="str">
        <f>TRIM('APH Kategorichef'!D188)</f>
        <v/>
      </c>
      <c r="W188" s="26" t="str">
        <f>IF('APH Kategorichef'!AB188="",'APH Kategorichef'!AC188,'APH Kategorichef'!AB188)</f>
        <v/>
      </c>
      <c r="X188" s="22"/>
      <c r="Y188" s="22"/>
      <c r="Z188" s="35" t="s">
        <v>184</v>
      </c>
      <c r="AA188" s="7"/>
      <c r="AB188" s="30" t="s">
        <v>2064</v>
      </c>
      <c r="AC188" s="28">
        <v>1</v>
      </c>
      <c r="AD188" s="28">
        <v>1</v>
      </c>
      <c r="AE188" s="25" t="str">
        <f>'APH Kategorichef'!E188</f>
        <v/>
      </c>
      <c r="AF188" s="35" t="s">
        <v>187</v>
      </c>
      <c r="AG188" s="29"/>
      <c r="AH188" s="27" t="str">
        <f>TRIM('APH Kategorichef'!D188)</f>
        <v/>
      </c>
      <c r="AI188" s="26">
        <f>'APH Kategorichef'!AJ188</f>
        <v>0</v>
      </c>
      <c r="AJ188" s="22"/>
      <c r="AK188" s="22"/>
      <c r="AL188" s="35" t="s">
        <v>184</v>
      </c>
    </row>
    <row r="189" spans="1:38" ht="15" x14ac:dyDescent="0.25">
      <c r="A189" s="21">
        <v>185</v>
      </c>
      <c r="B189" s="21" t="str">
        <f>'APH Kategorichef'!H189</f>
        <v>Välj…</v>
      </c>
      <c r="C189" s="21" t="str">
        <f>'APH Kategorichef'!J189</f>
        <v>Välj…</v>
      </c>
      <c r="D189" s="30">
        <v>100</v>
      </c>
      <c r="E189" s="28">
        <v>4</v>
      </c>
      <c r="F189" s="28">
        <v>1</v>
      </c>
      <c r="G189" s="25" t="str">
        <f>'APH Kategorichef'!E189</f>
        <v/>
      </c>
      <c r="H189" s="35" t="s">
        <v>187</v>
      </c>
      <c r="I189" s="29"/>
      <c r="J189" s="27" t="str">
        <f>TRIM('APH Kategorichef'!D189)</f>
        <v/>
      </c>
      <c r="K189" s="26" t="e">
        <f>ROUND('APH Kategorichef'!AA189,2)</f>
        <v>#VALUE!</v>
      </c>
      <c r="L189" s="22"/>
      <c r="M189" s="22"/>
      <c r="N189" s="35" t="s">
        <v>184</v>
      </c>
      <c r="O189" s="41"/>
      <c r="P189" s="34" t="s">
        <v>188</v>
      </c>
      <c r="Q189" s="28">
        <v>1</v>
      </c>
      <c r="R189" s="28">
        <v>1</v>
      </c>
      <c r="S189" s="25" t="str">
        <f>'APH Kategorichef'!E189</f>
        <v/>
      </c>
      <c r="T189" s="35" t="s">
        <v>187</v>
      </c>
      <c r="U189" s="29"/>
      <c r="V189" s="470" t="str">
        <f>TRIM('APH Kategorichef'!D189)</f>
        <v/>
      </c>
      <c r="W189" s="26" t="str">
        <f>IF('APH Kategorichef'!AB189="",'APH Kategorichef'!AC189,'APH Kategorichef'!AB189)</f>
        <v/>
      </c>
      <c r="X189" s="22"/>
      <c r="Y189" s="22"/>
      <c r="Z189" s="35" t="s">
        <v>184</v>
      </c>
      <c r="AA189" s="7"/>
      <c r="AB189" s="30" t="s">
        <v>2064</v>
      </c>
      <c r="AC189" s="28">
        <v>1</v>
      </c>
      <c r="AD189" s="28">
        <v>1</v>
      </c>
      <c r="AE189" s="25" t="str">
        <f>'APH Kategorichef'!E189</f>
        <v/>
      </c>
      <c r="AF189" s="35" t="s">
        <v>187</v>
      </c>
      <c r="AG189" s="29"/>
      <c r="AH189" s="27" t="str">
        <f>TRIM('APH Kategorichef'!D189)</f>
        <v/>
      </c>
      <c r="AI189" s="26">
        <f>'APH Kategorichef'!AJ189</f>
        <v>0</v>
      </c>
      <c r="AJ189" s="22"/>
      <c r="AK189" s="22"/>
      <c r="AL189" s="35" t="s">
        <v>184</v>
      </c>
    </row>
    <row r="190" spans="1:38" ht="15" x14ac:dyDescent="0.25">
      <c r="A190" s="21">
        <v>186</v>
      </c>
      <c r="B190" s="21" t="str">
        <f>'APH Kategorichef'!H190</f>
        <v>Välj…</v>
      </c>
      <c r="C190" s="21" t="str">
        <f>'APH Kategorichef'!J190</f>
        <v>Välj…</v>
      </c>
      <c r="D190" s="30">
        <v>100</v>
      </c>
      <c r="E190" s="28">
        <v>4</v>
      </c>
      <c r="F190" s="28">
        <v>1</v>
      </c>
      <c r="G190" s="25" t="str">
        <f>'APH Kategorichef'!E190</f>
        <v/>
      </c>
      <c r="H190" s="35" t="s">
        <v>187</v>
      </c>
      <c r="I190" s="29"/>
      <c r="J190" s="27" t="str">
        <f>TRIM('APH Kategorichef'!D190)</f>
        <v/>
      </c>
      <c r="K190" s="26" t="e">
        <f>ROUND('APH Kategorichef'!AA190,2)</f>
        <v>#VALUE!</v>
      </c>
      <c r="L190" s="22"/>
      <c r="M190" s="22"/>
      <c r="N190" s="35" t="s">
        <v>184</v>
      </c>
      <c r="O190" s="41"/>
      <c r="P190" s="34" t="s">
        <v>188</v>
      </c>
      <c r="Q190" s="28">
        <v>1</v>
      </c>
      <c r="R190" s="28">
        <v>1</v>
      </c>
      <c r="S190" s="25" t="str">
        <f>'APH Kategorichef'!E190</f>
        <v/>
      </c>
      <c r="T190" s="35" t="s">
        <v>187</v>
      </c>
      <c r="U190" s="29"/>
      <c r="V190" s="470" t="str">
        <f>TRIM('APH Kategorichef'!D190)</f>
        <v/>
      </c>
      <c r="W190" s="26" t="str">
        <f>IF('APH Kategorichef'!AB190="",'APH Kategorichef'!AC190,'APH Kategorichef'!AB190)</f>
        <v/>
      </c>
      <c r="X190" s="22"/>
      <c r="Y190" s="22"/>
      <c r="Z190" s="35" t="s">
        <v>184</v>
      </c>
      <c r="AA190" s="7"/>
      <c r="AB190" s="30" t="s">
        <v>2064</v>
      </c>
      <c r="AC190" s="28">
        <v>1</v>
      </c>
      <c r="AD190" s="28">
        <v>1</v>
      </c>
      <c r="AE190" s="25" t="str">
        <f>'APH Kategorichef'!E190</f>
        <v/>
      </c>
      <c r="AF190" s="35" t="s">
        <v>187</v>
      </c>
      <c r="AG190" s="29"/>
      <c r="AH190" s="27" t="str">
        <f>TRIM('APH Kategorichef'!D190)</f>
        <v/>
      </c>
      <c r="AI190" s="26">
        <f>'APH Kategorichef'!AJ190</f>
        <v>0</v>
      </c>
      <c r="AJ190" s="22"/>
      <c r="AK190" s="22"/>
      <c r="AL190" s="35" t="s">
        <v>184</v>
      </c>
    </row>
    <row r="191" spans="1:38" ht="15" x14ac:dyDescent="0.25">
      <c r="A191" s="21">
        <v>187</v>
      </c>
      <c r="B191" s="21" t="str">
        <f>'APH Kategorichef'!H191</f>
        <v>Välj…</v>
      </c>
      <c r="C191" s="21" t="str">
        <f>'APH Kategorichef'!J191</f>
        <v>Välj…</v>
      </c>
      <c r="D191" s="30">
        <v>100</v>
      </c>
      <c r="E191" s="28">
        <v>4</v>
      </c>
      <c r="F191" s="28">
        <v>1</v>
      </c>
      <c r="G191" s="25" t="str">
        <f>'APH Kategorichef'!E191</f>
        <v/>
      </c>
      <c r="H191" s="35" t="s">
        <v>187</v>
      </c>
      <c r="I191" s="29"/>
      <c r="J191" s="27" t="str">
        <f>TRIM('APH Kategorichef'!D191)</f>
        <v/>
      </c>
      <c r="K191" s="26" t="e">
        <f>ROUND('APH Kategorichef'!AA191,2)</f>
        <v>#VALUE!</v>
      </c>
      <c r="L191" s="22"/>
      <c r="M191" s="22"/>
      <c r="N191" s="35" t="s">
        <v>184</v>
      </c>
      <c r="O191" s="41"/>
      <c r="P191" s="34" t="s">
        <v>188</v>
      </c>
      <c r="Q191" s="28">
        <v>1</v>
      </c>
      <c r="R191" s="28">
        <v>1</v>
      </c>
      <c r="S191" s="25" t="str">
        <f>'APH Kategorichef'!E191</f>
        <v/>
      </c>
      <c r="T191" s="35" t="s">
        <v>187</v>
      </c>
      <c r="U191" s="29"/>
      <c r="V191" s="470" t="str">
        <f>TRIM('APH Kategorichef'!D191)</f>
        <v/>
      </c>
      <c r="W191" s="26" t="str">
        <f>IF('APH Kategorichef'!AB191="",'APH Kategorichef'!AC191,'APH Kategorichef'!AB191)</f>
        <v/>
      </c>
      <c r="X191" s="22"/>
      <c r="Y191" s="22"/>
      <c r="Z191" s="35" t="s">
        <v>184</v>
      </c>
      <c r="AA191" s="7"/>
      <c r="AB191" s="30" t="s">
        <v>2064</v>
      </c>
      <c r="AC191" s="28">
        <v>1</v>
      </c>
      <c r="AD191" s="28">
        <v>1</v>
      </c>
      <c r="AE191" s="25" t="str">
        <f>'APH Kategorichef'!E191</f>
        <v/>
      </c>
      <c r="AF191" s="35" t="s">
        <v>187</v>
      </c>
      <c r="AG191" s="29"/>
      <c r="AH191" s="27" t="str">
        <f>TRIM('APH Kategorichef'!D191)</f>
        <v/>
      </c>
      <c r="AI191" s="26">
        <f>'APH Kategorichef'!AJ191</f>
        <v>0</v>
      </c>
      <c r="AJ191" s="22"/>
      <c r="AK191" s="22"/>
      <c r="AL191" s="35" t="s">
        <v>184</v>
      </c>
    </row>
    <row r="192" spans="1:38" ht="15" x14ac:dyDescent="0.25">
      <c r="A192" s="21">
        <v>188</v>
      </c>
      <c r="B192" s="21" t="str">
        <f>'APH Kategorichef'!H192</f>
        <v>Välj…</v>
      </c>
      <c r="C192" s="21" t="str">
        <f>'APH Kategorichef'!J192</f>
        <v>Välj…</v>
      </c>
      <c r="D192" s="30">
        <v>100</v>
      </c>
      <c r="E192" s="28">
        <v>4</v>
      </c>
      <c r="F192" s="28">
        <v>1</v>
      </c>
      <c r="G192" s="25" t="str">
        <f>'APH Kategorichef'!E192</f>
        <v/>
      </c>
      <c r="H192" s="35" t="s">
        <v>187</v>
      </c>
      <c r="I192" s="29"/>
      <c r="J192" s="27" t="str">
        <f>TRIM('APH Kategorichef'!D192)</f>
        <v/>
      </c>
      <c r="K192" s="26" t="e">
        <f>ROUND('APH Kategorichef'!AA192,2)</f>
        <v>#VALUE!</v>
      </c>
      <c r="L192" s="22"/>
      <c r="M192" s="22"/>
      <c r="N192" s="35" t="s">
        <v>184</v>
      </c>
      <c r="O192" s="41"/>
      <c r="P192" s="34" t="s">
        <v>188</v>
      </c>
      <c r="Q192" s="28">
        <v>1</v>
      </c>
      <c r="R192" s="28">
        <v>1</v>
      </c>
      <c r="S192" s="25" t="str">
        <f>'APH Kategorichef'!E192</f>
        <v/>
      </c>
      <c r="T192" s="35" t="s">
        <v>187</v>
      </c>
      <c r="U192" s="29"/>
      <c r="V192" s="470" t="str">
        <f>TRIM('APH Kategorichef'!D192)</f>
        <v/>
      </c>
      <c r="W192" s="26" t="str">
        <f>IF('APH Kategorichef'!AB192="",'APH Kategorichef'!AC192,'APH Kategorichef'!AB192)</f>
        <v/>
      </c>
      <c r="X192" s="22"/>
      <c r="Y192" s="22"/>
      <c r="Z192" s="35" t="s">
        <v>184</v>
      </c>
      <c r="AA192" s="7"/>
      <c r="AB192" s="30" t="s">
        <v>2064</v>
      </c>
      <c r="AC192" s="28">
        <v>1</v>
      </c>
      <c r="AD192" s="28">
        <v>1</v>
      </c>
      <c r="AE192" s="25" t="str">
        <f>'APH Kategorichef'!E192</f>
        <v/>
      </c>
      <c r="AF192" s="35" t="s">
        <v>187</v>
      </c>
      <c r="AG192" s="29"/>
      <c r="AH192" s="27" t="str">
        <f>TRIM('APH Kategorichef'!D192)</f>
        <v/>
      </c>
      <c r="AI192" s="26">
        <f>'APH Kategorichef'!AJ192</f>
        <v>0</v>
      </c>
      <c r="AJ192" s="22"/>
      <c r="AK192" s="22"/>
      <c r="AL192" s="35" t="s">
        <v>184</v>
      </c>
    </row>
    <row r="193" spans="1:38" ht="15" x14ac:dyDescent="0.25">
      <c r="A193" s="21">
        <v>189</v>
      </c>
      <c r="B193" s="21" t="str">
        <f>'APH Kategorichef'!H193</f>
        <v>Välj…</v>
      </c>
      <c r="C193" s="21" t="str">
        <f>'APH Kategorichef'!J193</f>
        <v>Välj…</v>
      </c>
      <c r="D193" s="30">
        <v>100</v>
      </c>
      <c r="E193" s="28">
        <v>4</v>
      </c>
      <c r="F193" s="28">
        <v>1</v>
      </c>
      <c r="G193" s="25" t="str">
        <f>'APH Kategorichef'!E193</f>
        <v/>
      </c>
      <c r="H193" s="35" t="s">
        <v>187</v>
      </c>
      <c r="I193" s="29"/>
      <c r="J193" s="27" t="str">
        <f>TRIM('APH Kategorichef'!D193)</f>
        <v/>
      </c>
      <c r="K193" s="26" t="e">
        <f>ROUND('APH Kategorichef'!AA193,2)</f>
        <v>#VALUE!</v>
      </c>
      <c r="L193" s="22"/>
      <c r="M193" s="22"/>
      <c r="N193" s="35" t="s">
        <v>184</v>
      </c>
      <c r="O193" s="41"/>
      <c r="P193" s="34" t="s">
        <v>188</v>
      </c>
      <c r="Q193" s="28">
        <v>1</v>
      </c>
      <c r="R193" s="28">
        <v>1</v>
      </c>
      <c r="S193" s="25" t="str">
        <f>'APH Kategorichef'!E193</f>
        <v/>
      </c>
      <c r="T193" s="35" t="s">
        <v>187</v>
      </c>
      <c r="U193" s="29"/>
      <c r="V193" s="470" t="str">
        <f>TRIM('APH Kategorichef'!D193)</f>
        <v/>
      </c>
      <c r="W193" s="26" t="str">
        <f>IF('APH Kategorichef'!AB193="",'APH Kategorichef'!AC193,'APH Kategorichef'!AB193)</f>
        <v/>
      </c>
      <c r="X193" s="22"/>
      <c r="Y193" s="22"/>
      <c r="Z193" s="35" t="s">
        <v>184</v>
      </c>
      <c r="AA193" s="7"/>
      <c r="AB193" s="30" t="s">
        <v>2064</v>
      </c>
      <c r="AC193" s="28">
        <v>1</v>
      </c>
      <c r="AD193" s="28">
        <v>1</v>
      </c>
      <c r="AE193" s="25" t="str">
        <f>'APH Kategorichef'!E193</f>
        <v/>
      </c>
      <c r="AF193" s="35" t="s">
        <v>187</v>
      </c>
      <c r="AG193" s="29"/>
      <c r="AH193" s="27" t="str">
        <f>TRIM('APH Kategorichef'!D193)</f>
        <v/>
      </c>
      <c r="AI193" s="26">
        <f>'APH Kategorichef'!AJ193</f>
        <v>0</v>
      </c>
      <c r="AJ193" s="22"/>
      <c r="AK193" s="22"/>
      <c r="AL193" s="35" t="s">
        <v>184</v>
      </c>
    </row>
    <row r="194" spans="1:38" ht="15" x14ac:dyDescent="0.25">
      <c r="A194" s="21">
        <v>190</v>
      </c>
      <c r="B194" s="21" t="str">
        <f>'APH Kategorichef'!H194</f>
        <v>Välj…</v>
      </c>
      <c r="C194" s="21" t="str">
        <f>'APH Kategorichef'!J194</f>
        <v>Välj…</v>
      </c>
      <c r="D194" s="30">
        <v>100</v>
      </c>
      <c r="E194" s="28">
        <v>4</v>
      </c>
      <c r="F194" s="28">
        <v>1</v>
      </c>
      <c r="G194" s="25" t="str">
        <f>'APH Kategorichef'!E194</f>
        <v/>
      </c>
      <c r="H194" s="35" t="s">
        <v>187</v>
      </c>
      <c r="I194" s="29"/>
      <c r="J194" s="27" t="str">
        <f>TRIM('APH Kategorichef'!D194)</f>
        <v/>
      </c>
      <c r="K194" s="26" t="e">
        <f>ROUND('APH Kategorichef'!AA194,2)</f>
        <v>#VALUE!</v>
      </c>
      <c r="L194" s="22"/>
      <c r="M194" s="22"/>
      <c r="N194" s="35" t="s">
        <v>184</v>
      </c>
      <c r="O194" s="41"/>
      <c r="P194" s="34" t="s">
        <v>188</v>
      </c>
      <c r="Q194" s="28">
        <v>1</v>
      </c>
      <c r="R194" s="28">
        <v>1</v>
      </c>
      <c r="S194" s="25" t="str">
        <f>'APH Kategorichef'!E194</f>
        <v/>
      </c>
      <c r="T194" s="35" t="s">
        <v>187</v>
      </c>
      <c r="U194" s="29"/>
      <c r="V194" s="470" t="str">
        <f>TRIM('APH Kategorichef'!D194)</f>
        <v/>
      </c>
      <c r="W194" s="26" t="str">
        <f>IF('APH Kategorichef'!AB194="",'APH Kategorichef'!AC194,'APH Kategorichef'!AB194)</f>
        <v/>
      </c>
      <c r="X194" s="22"/>
      <c r="Y194" s="22"/>
      <c r="Z194" s="35" t="s">
        <v>184</v>
      </c>
      <c r="AA194" s="7"/>
      <c r="AB194" s="30" t="s">
        <v>2064</v>
      </c>
      <c r="AC194" s="28">
        <v>1</v>
      </c>
      <c r="AD194" s="28">
        <v>1</v>
      </c>
      <c r="AE194" s="25" t="str">
        <f>'APH Kategorichef'!E194</f>
        <v/>
      </c>
      <c r="AF194" s="35" t="s">
        <v>187</v>
      </c>
      <c r="AG194" s="29"/>
      <c r="AH194" s="27" t="str">
        <f>TRIM('APH Kategorichef'!D194)</f>
        <v/>
      </c>
      <c r="AI194" s="26">
        <f>'APH Kategorichef'!AJ194</f>
        <v>0</v>
      </c>
      <c r="AJ194" s="22"/>
      <c r="AK194" s="22"/>
      <c r="AL194" s="35" t="s">
        <v>184</v>
      </c>
    </row>
    <row r="195" spans="1:38" ht="15" x14ac:dyDescent="0.25">
      <c r="A195" s="21">
        <v>191</v>
      </c>
      <c r="B195" s="21" t="str">
        <f>'APH Kategorichef'!H195</f>
        <v>Välj…</v>
      </c>
      <c r="C195" s="21" t="str">
        <f>'APH Kategorichef'!J195</f>
        <v>Välj…</v>
      </c>
      <c r="D195" s="30">
        <v>100</v>
      </c>
      <c r="E195" s="28">
        <v>4</v>
      </c>
      <c r="F195" s="28">
        <v>1</v>
      </c>
      <c r="G195" s="25" t="str">
        <f>'APH Kategorichef'!E195</f>
        <v/>
      </c>
      <c r="H195" s="35" t="s">
        <v>187</v>
      </c>
      <c r="I195" s="29"/>
      <c r="J195" s="27" t="str">
        <f>TRIM('APH Kategorichef'!D195)</f>
        <v/>
      </c>
      <c r="K195" s="26" t="e">
        <f>ROUND('APH Kategorichef'!AA195,2)</f>
        <v>#VALUE!</v>
      </c>
      <c r="L195" s="22"/>
      <c r="M195" s="22"/>
      <c r="N195" s="35" t="s">
        <v>184</v>
      </c>
      <c r="O195" s="41"/>
      <c r="P195" s="34" t="s">
        <v>188</v>
      </c>
      <c r="Q195" s="28">
        <v>1</v>
      </c>
      <c r="R195" s="28">
        <v>1</v>
      </c>
      <c r="S195" s="25" t="str">
        <f>'APH Kategorichef'!E195</f>
        <v/>
      </c>
      <c r="T195" s="35" t="s">
        <v>187</v>
      </c>
      <c r="U195" s="29"/>
      <c r="V195" s="470" t="str">
        <f>TRIM('APH Kategorichef'!D195)</f>
        <v/>
      </c>
      <c r="W195" s="26" t="str">
        <f>IF('APH Kategorichef'!AB195="",'APH Kategorichef'!AC195,'APH Kategorichef'!AB195)</f>
        <v/>
      </c>
      <c r="X195" s="22"/>
      <c r="Y195" s="22"/>
      <c r="Z195" s="35" t="s">
        <v>184</v>
      </c>
      <c r="AA195" s="7"/>
      <c r="AB195" s="30" t="s">
        <v>2064</v>
      </c>
      <c r="AC195" s="28">
        <v>1</v>
      </c>
      <c r="AD195" s="28">
        <v>1</v>
      </c>
      <c r="AE195" s="25" t="str">
        <f>'APH Kategorichef'!E195</f>
        <v/>
      </c>
      <c r="AF195" s="35" t="s">
        <v>187</v>
      </c>
      <c r="AG195" s="29"/>
      <c r="AH195" s="27" t="str">
        <f>TRIM('APH Kategorichef'!D195)</f>
        <v/>
      </c>
      <c r="AI195" s="26">
        <f>'APH Kategorichef'!AJ195</f>
        <v>0</v>
      </c>
      <c r="AJ195" s="22"/>
      <c r="AK195" s="22"/>
      <c r="AL195" s="35" t="s">
        <v>184</v>
      </c>
    </row>
    <row r="196" spans="1:38" ht="15" x14ac:dyDescent="0.25">
      <c r="A196" s="21">
        <v>192</v>
      </c>
      <c r="B196" s="21" t="str">
        <f>'APH Kategorichef'!H196</f>
        <v>Välj…</v>
      </c>
      <c r="C196" s="21" t="str">
        <f>'APH Kategorichef'!J196</f>
        <v>Välj…</v>
      </c>
      <c r="D196" s="30">
        <v>100</v>
      </c>
      <c r="E196" s="28">
        <v>4</v>
      </c>
      <c r="F196" s="28">
        <v>1</v>
      </c>
      <c r="G196" s="25" t="str">
        <f>'APH Kategorichef'!E196</f>
        <v/>
      </c>
      <c r="H196" s="35" t="s">
        <v>187</v>
      </c>
      <c r="I196" s="29"/>
      <c r="J196" s="27" t="str">
        <f>TRIM('APH Kategorichef'!D196)</f>
        <v/>
      </c>
      <c r="K196" s="26" t="e">
        <f>ROUND('APH Kategorichef'!AA196,2)</f>
        <v>#VALUE!</v>
      </c>
      <c r="L196" s="22"/>
      <c r="M196" s="22"/>
      <c r="N196" s="35" t="s">
        <v>184</v>
      </c>
      <c r="O196" s="41"/>
      <c r="P196" s="34" t="s">
        <v>188</v>
      </c>
      <c r="Q196" s="28">
        <v>1</v>
      </c>
      <c r="R196" s="28">
        <v>1</v>
      </c>
      <c r="S196" s="25" t="str">
        <f>'APH Kategorichef'!E196</f>
        <v/>
      </c>
      <c r="T196" s="35" t="s">
        <v>187</v>
      </c>
      <c r="U196" s="29"/>
      <c r="V196" s="470" t="str">
        <f>TRIM('APH Kategorichef'!D196)</f>
        <v/>
      </c>
      <c r="W196" s="26" t="str">
        <f>IF('APH Kategorichef'!AB196="",'APH Kategorichef'!AC196,'APH Kategorichef'!AB196)</f>
        <v/>
      </c>
      <c r="X196" s="22"/>
      <c r="Y196" s="22"/>
      <c r="Z196" s="35" t="s">
        <v>184</v>
      </c>
      <c r="AA196" s="7"/>
      <c r="AB196" s="30" t="s">
        <v>2064</v>
      </c>
      <c r="AC196" s="28">
        <v>1</v>
      </c>
      <c r="AD196" s="28">
        <v>1</v>
      </c>
      <c r="AE196" s="25" t="str">
        <f>'APH Kategorichef'!E196</f>
        <v/>
      </c>
      <c r="AF196" s="35" t="s">
        <v>187</v>
      </c>
      <c r="AG196" s="29"/>
      <c r="AH196" s="27" t="str">
        <f>TRIM('APH Kategorichef'!D196)</f>
        <v/>
      </c>
      <c r="AI196" s="26">
        <f>'APH Kategorichef'!AJ196</f>
        <v>0</v>
      </c>
      <c r="AJ196" s="22"/>
      <c r="AK196" s="22"/>
      <c r="AL196" s="35" t="s">
        <v>184</v>
      </c>
    </row>
    <row r="197" spans="1:38" ht="15" x14ac:dyDescent="0.25">
      <c r="A197" s="21">
        <v>193</v>
      </c>
      <c r="B197" s="21" t="str">
        <f>'APH Kategorichef'!H197</f>
        <v>Välj…</v>
      </c>
      <c r="C197" s="21" t="str">
        <f>'APH Kategorichef'!J197</f>
        <v>Välj…</v>
      </c>
      <c r="D197" s="30">
        <v>100</v>
      </c>
      <c r="E197" s="28">
        <v>4</v>
      </c>
      <c r="F197" s="28">
        <v>1</v>
      </c>
      <c r="G197" s="25" t="str">
        <f>'APH Kategorichef'!E197</f>
        <v/>
      </c>
      <c r="H197" s="35" t="s">
        <v>187</v>
      </c>
      <c r="I197" s="29"/>
      <c r="J197" s="27" t="str">
        <f>TRIM('APH Kategorichef'!D197)</f>
        <v/>
      </c>
      <c r="K197" s="26" t="e">
        <f>ROUND('APH Kategorichef'!AA197,2)</f>
        <v>#VALUE!</v>
      </c>
      <c r="L197" s="22"/>
      <c r="M197" s="22"/>
      <c r="N197" s="35" t="s">
        <v>184</v>
      </c>
      <c r="O197" s="41"/>
      <c r="P197" s="34" t="s">
        <v>188</v>
      </c>
      <c r="Q197" s="28">
        <v>1</v>
      </c>
      <c r="R197" s="28">
        <v>1</v>
      </c>
      <c r="S197" s="25" t="str">
        <f>'APH Kategorichef'!E197</f>
        <v/>
      </c>
      <c r="T197" s="35" t="s">
        <v>187</v>
      </c>
      <c r="U197" s="29"/>
      <c r="V197" s="470" t="str">
        <f>TRIM('APH Kategorichef'!D197)</f>
        <v/>
      </c>
      <c r="W197" s="26" t="str">
        <f>IF('APH Kategorichef'!AB197="",'APH Kategorichef'!AC197,'APH Kategorichef'!AB197)</f>
        <v/>
      </c>
      <c r="X197" s="22"/>
      <c r="Y197" s="22"/>
      <c r="Z197" s="35" t="s">
        <v>184</v>
      </c>
      <c r="AA197" s="7"/>
      <c r="AB197" s="30" t="s">
        <v>2064</v>
      </c>
      <c r="AC197" s="28">
        <v>1</v>
      </c>
      <c r="AD197" s="28">
        <v>1</v>
      </c>
      <c r="AE197" s="25" t="str">
        <f>'APH Kategorichef'!E197</f>
        <v/>
      </c>
      <c r="AF197" s="35" t="s">
        <v>187</v>
      </c>
      <c r="AG197" s="29"/>
      <c r="AH197" s="27" t="str">
        <f>TRIM('APH Kategorichef'!D197)</f>
        <v/>
      </c>
      <c r="AI197" s="26">
        <f>'APH Kategorichef'!AJ197</f>
        <v>0</v>
      </c>
      <c r="AJ197" s="22"/>
      <c r="AK197" s="22"/>
      <c r="AL197" s="35" t="s">
        <v>184</v>
      </c>
    </row>
    <row r="198" spans="1:38" ht="15" x14ac:dyDescent="0.25">
      <c r="A198" s="21">
        <v>194</v>
      </c>
      <c r="B198" s="21" t="str">
        <f>'APH Kategorichef'!H198</f>
        <v>Välj…</v>
      </c>
      <c r="C198" s="21" t="str">
        <f>'APH Kategorichef'!J198</f>
        <v>Välj…</v>
      </c>
      <c r="D198" s="30">
        <v>100</v>
      </c>
      <c r="E198" s="28">
        <v>4</v>
      </c>
      <c r="F198" s="28">
        <v>1</v>
      </c>
      <c r="G198" s="25" t="str">
        <f>'APH Kategorichef'!E198</f>
        <v/>
      </c>
      <c r="H198" s="35" t="s">
        <v>187</v>
      </c>
      <c r="I198" s="29"/>
      <c r="J198" s="27" t="str">
        <f>TRIM('APH Kategorichef'!D198)</f>
        <v/>
      </c>
      <c r="K198" s="26" t="e">
        <f>ROUND('APH Kategorichef'!AA198,2)</f>
        <v>#VALUE!</v>
      </c>
      <c r="L198" s="22"/>
      <c r="M198" s="22"/>
      <c r="N198" s="35" t="s">
        <v>184</v>
      </c>
      <c r="O198" s="41"/>
      <c r="P198" s="34" t="s">
        <v>188</v>
      </c>
      <c r="Q198" s="28">
        <v>1</v>
      </c>
      <c r="R198" s="28">
        <v>1</v>
      </c>
      <c r="S198" s="25" t="str">
        <f>'APH Kategorichef'!E198</f>
        <v/>
      </c>
      <c r="T198" s="35" t="s">
        <v>187</v>
      </c>
      <c r="U198" s="29"/>
      <c r="V198" s="470" t="str">
        <f>TRIM('APH Kategorichef'!D198)</f>
        <v/>
      </c>
      <c r="W198" s="26" t="str">
        <f>IF('APH Kategorichef'!AB198="",'APH Kategorichef'!AC198,'APH Kategorichef'!AB198)</f>
        <v/>
      </c>
      <c r="X198" s="22"/>
      <c r="Y198" s="22"/>
      <c r="Z198" s="35" t="s">
        <v>184</v>
      </c>
      <c r="AA198" s="7"/>
      <c r="AB198" s="30" t="s">
        <v>2064</v>
      </c>
      <c r="AC198" s="28">
        <v>1</v>
      </c>
      <c r="AD198" s="28">
        <v>1</v>
      </c>
      <c r="AE198" s="25" t="str">
        <f>'APH Kategorichef'!E198</f>
        <v/>
      </c>
      <c r="AF198" s="35" t="s">
        <v>187</v>
      </c>
      <c r="AG198" s="29"/>
      <c r="AH198" s="27" t="str">
        <f>TRIM('APH Kategorichef'!D198)</f>
        <v/>
      </c>
      <c r="AI198" s="26">
        <f>'APH Kategorichef'!AJ198</f>
        <v>0</v>
      </c>
      <c r="AJ198" s="22"/>
      <c r="AK198" s="22"/>
      <c r="AL198" s="35" t="s">
        <v>184</v>
      </c>
    </row>
    <row r="199" spans="1:38" ht="15" x14ac:dyDescent="0.25">
      <c r="A199" s="21">
        <v>195</v>
      </c>
      <c r="B199" s="21" t="str">
        <f>'APH Kategorichef'!H199</f>
        <v>Välj…</v>
      </c>
      <c r="C199" s="21" t="str">
        <f>'APH Kategorichef'!J199</f>
        <v>Välj…</v>
      </c>
      <c r="D199" s="30">
        <v>100</v>
      </c>
      <c r="E199" s="28">
        <v>4</v>
      </c>
      <c r="F199" s="28">
        <v>1</v>
      </c>
      <c r="G199" s="25" t="str">
        <f>'APH Kategorichef'!E199</f>
        <v/>
      </c>
      <c r="H199" s="35" t="s">
        <v>187</v>
      </c>
      <c r="I199" s="29"/>
      <c r="J199" s="27" t="str">
        <f>TRIM('APH Kategorichef'!D199)</f>
        <v/>
      </c>
      <c r="K199" s="26" t="e">
        <f>ROUND('APH Kategorichef'!AA199,2)</f>
        <v>#VALUE!</v>
      </c>
      <c r="L199" s="22"/>
      <c r="M199" s="22"/>
      <c r="N199" s="35" t="s">
        <v>184</v>
      </c>
      <c r="O199" s="41"/>
      <c r="P199" s="34" t="s">
        <v>188</v>
      </c>
      <c r="Q199" s="28">
        <v>1</v>
      </c>
      <c r="R199" s="28">
        <v>1</v>
      </c>
      <c r="S199" s="25" t="str">
        <f>'APH Kategorichef'!E199</f>
        <v/>
      </c>
      <c r="T199" s="35" t="s">
        <v>187</v>
      </c>
      <c r="U199" s="29"/>
      <c r="V199" s="470" t="str">
        <f>TRIM('APH Kategorichef'!D199)</f>
        <v/>
      </c>
      <c r="W199" s="26" t="str">
        <f>IF('APH Kategorichef'!AB199="",'APH Kategorichef'!AC199,'APH Kategorichef'!AB199)</f>
        <v/>
      </c>
      <c r="X199" s="22"/>
      <c r="Y199" s="22"/>
      <c r="Z199" s="35" t="s">
        <v>184</v>
      </c>
      <c r="AA199" s="7"/>
      <c r="AB199" s="30" t="s">
        <v>2064</v>
      </c>
      <c r="AC199" s="28">
        <v>1</v>
      </c>
      <c r="AD199" s="28">
        <v>1</v>
      </c>
      <c r="AE199" s="25" t="str">
        <f>'APH Kategorichef'!E199</f>
        <v/>
      </c>
      <c r="AF199" s="35" t="s">
        <v>187</v>
      </c>
      <c r="AG199" s="29"/>
      <c r="AH199" s="27" t="str">
        <f>TRIM('APH Kategorichef'!D199)</f>
        <v/>
      </c>
      <c r="AI199" s="26">
        <f>'APH Kategorichef'!AJ199</f>
        <v>0</v>
      </c>
      <c r="AJ199" s="22"/>
      <c r="AK199" s="22"/>
      <c r="AL199" s="35" t="s">
        <v>184</v>
      </c>
    </row>
    <row r="200" spans="1:38" ht="15" x14ac:dyDescent="0.25">
      <c r="A200" s="21">
        <v>196</v>
      </c>
      <c r="B200" s="21" t="str">
        <f>'APH Kategorichef'!H200</f>
        <v>Välj…</v>
      </c>
      <c r="C200" s="21" t="str">
        <f>'APH Kategorichef'!J200</f>
        <v>Välj…</v>
      </c>
      <c r="D200" s="30">
        <v>100</v>
      </c>
      <c r="E200" s="28">
        <v>4</v>
      </c>
      <c r="F200" s="28">
        <v>1</v>
      </c>
      <c r="G200" s="25" t="str">
        <f>'APH Kategorichef'!E200</f>
        <v/>
      </c>
      <c r="H200" s="35" t="s">
        <v>187</v>
      </c>
      <c r="I200" s="29"/>
      <c r="J200" s="27" t="str">
        <f>TRIM('APH Kategorichef'!D200)</f>
        <v/>
      </c>
      <c r="K200" s="26" t="e">
        <f>ROUND('APH Kategorichef'!AA200,2)</f>
        <v>#VALUE!</v>
      </c>
      <c r="L200" s="22"/>
      <c r="M200" s="22"/>
      <c r="N200" s="35" t="s">
        <v>184</v>
      </c>
      <c r="O200" s="41"/>
      <c r="P200" s="34" t="s">
        <v>188</v>
      </c>
      <c r="Q200" s="28">
        <v>1</v>
      </c>
      <c r="R200" s="28">
        <v>1</v>
      </c>
      <c r="S200" s="25" t="str">
        <f>'APH Kategorichef'!E200</f>
        <v/>
      </c>
      <c r="T200" s="35" t="s">
        <v>187</v>
      </c>
      <c r="U200" s="29"/>
      <c r="V200" s="470" t="str">
        <f>TRIM('APH Kategorichef'!D200)</f>
        <v/>
      </c>
      <c r="W200" s="26" t="str">
        <f>IF('APH Kategorichef'!AB200="",'APH Kategorichef'!AC200,'APH Kategorichef'!AB200)</f>
        <v/>
      </c>
      <c r="X200" s="22"/>
      <c r="Y200" s="22"/>
      <c r="Z200" s="35" t="s">
        <v>184</v>
      </c>
      <c r="AA200" s="7"/>
      <c r="AB200" s="30" t="s">
        <v>2064</v>
      </c>
      <c r="AC200" s="28">
        <v>1</v>
      </c>
      <c r="AD200" s="28">
        <v>1</v>
      </c>
      <c r="AE200" s="25" t="str">
        <f>'APH Kategorichef'!E200</f>
        <v/>
      </c>
      <c r="AF200" s="35" t="s">
        <v>187</v>
      </c>
      <c r="AG200" s="29"/>
      <c r="AH200" s="27" t="str">
        <f>TRIM('APH Kategorichef'!D200)</f>
        <v/>
      </c>
      <c r="AI200" s="26">
        <f>'APH Kategorichef'!AJ200</f>
        <v>0</v>
      </c>
      <c r="AJ200" s="22"/>
      <c r="AK200" s="22"/>
      <c r="AL200" s="35" t="s">
        <v>184</v>
      </c>
    </row>
    <row r="201" spans="1:38" ht="15" x14ac:dyDescent="0.25">
      <c r="A201" s="21">
        <v>197</v>
      </c>
      <c r="B201" s="21" t="str">
        <f>'APH Kategorichef'!H201</f>
        <v>Välj…</v>
      </c>
      <c r="C201" s="21" t="str">
        <f>'APH Kategorichef'!J201</f>
        <v>Välj…</v>
      </c>
      <c r="D201" s="30">
        <v>100</v>
      </c>
      <c r="E201" s="28">
        <v>4</v>
      </c>
      <c r="F201" s="28">
        <v>1</v>
      </c>
      <c r="G201" s="25" t="str">
        <f>'APH Kategorichef'!E201</f>
        <v/>
      </c>
      <c r="H201" s="35" t="s">
        <v>187</v>
      </c>
      <c r="I201" s="29"/>
      <c r="J201" s="27" t="str">
        <f>TRIM('APH Kategorichef'!D201)</f>
        <v/>
      </c>
      <c r="K201" s="26" t="e">
        <f>ROUND('APH Kategorichef'!AA201,2)</f>
        <v>#VALUE!</v>
      </c>
      <c r="L201" s="22"/>
      <c r="M201" s="22"/>
      <c r="N201" s="35" t="s">
        <v>184</v>
      </c>
      <c r="O201" s="41"/>
      <c r="P201" s="34" t="s">
        <v>188</v>
      </c>
      <c r="Q201" s="28">
        <v>1</v>
      </c>
      <c r="R201" s="28">
        <v>1</v>
      </c>
      <c r="S201" s="25" t="str">
        <f>'APH Kategorichef'!E201</f>
        <v/>
      </c>
      <c r="T201" s="35" t="s">
        <v>187</v>
      </c>
      <c r="U201" s="29"/>
      <c r="V201" s="470" t="str">
        <f>TRIM('APH Kategorichef'!D201)</f>
        <v/>
      </c>
      <c r="W201" s="26" t="str">
        <f>IF('APH Kategorichef'!AB201="",'APH Kategorichef'!AC201,'APH Kategorichef'!AB201)</f>
        <v/>
      </c>
      <c r="X201" s="22"/>
      <c r="Y201" s="22"/>
      <c r="Z201" s="35" t="s">
        <v>184</v>
      </c>
      <c r="AA201" s="7"/>
      <c r="AB201" s="30" t="s">
        <v>2064</v>
      </c>
      <c r="AC201" s="28">
        <v>1</v>
      </c>
      <c r="AD201" s="28">
        <v>1</v>
      </c>
      <c r="AE201" s="25" t="str">
        <f>'APH Kategorichef'!E201</f>
        <v/>
      </c>
      <c r="AF201" s="35" t="s">
        <v>187</v>
      </c>
      <c r="AG201" s="29"/>
      <c r="AH201" s="27" t="str">
        <f>TRIM('APH Kategorichef'!D201)</f>
        <v/>
      </c>
      <c r="AI201" s="26">
        <f>'APH Kategorichef'!AJ201</f>
        <v>0</v>
      </c>
      <c r="AJ201" s="22"/>
      <c r="AK201" s="22"/>
      <c r="AL201" s="35" t="s">
        <v>184</v>
      </c>
    </row>
    <row r="202" spans="1:38" ht="15" x14ac:dyDescent="0.25">
      <c r="A202" s="21">
        <v>198</v>
      </c>
      <c r="B202" s="21" t="str">
        <f>'APH Kategorichef'!H202</f>
        <v>Välj…</v>
      </c>
      <c r="C202" s="21" t="str">
        <f>'APH Kategorichef'!J202</f>
        <v>Välj…</v>
      </c>
      <c r="D202" s="30">
        <v>100</v>
      </c>
      <c r="E202" s="28">
        <v>4</v>
      </c>
      <c r="F202" s="28">
        <v>1</v>
      </c>
      <c r="G202" s="25" t="str">
        <f>'APH Kategorichef'!E202</f>
        <v/>
      </c>
      <c r="H202" s="35" t="s">
        <v>187</v>
      </c>
      <c r="I202" s="29"/>
      <c r="J202" s="27" t="str">
        <f>TRIM('APH Kategorichef'!D202)</f>
        <v/>
      </c>
      <c r="K202" s="26" t="e">
        <f>ROUND('APH Kategorichef'!AA202,2)</f>
        <v>#VALUE!</v>
      </c>
      <c r="L202" s="22"/>
      <c r="M202" s="22"/>
      <c r="N202" s="35" t="s">
        <v>184</v>
      </c>
      <c r="O202" s="41"/>
      <c r="P202" s="34" t="s">
        <v>188</v>
      </c>
      <c r="Q202" s="28">
        <v>1</v>
      </c>
      <c r="R202" s="28">
        <v>1</v>
      </c>
      <c r="S202" s="25" t="str">
        <f>'APH Kategorichef'!E202</f>
        <v/>
      </c>
      <c r="T202" s="35" t="s">
        <v>187</v>
      </c>
      <c r="U202" s="29"/>
      <c r="V202" s="470" t="str">
        <f>TRIM('APH Kategorichef'!D202)</f>
        <v/>
      </c>
      <c r="W202" s="26" t="str">
        <f>IF('APH Kategorichef'!AB202="",'APH Kategorichef'!AC202,'APH Kategorichef'!AB202)</f>
        <v/>
      </c>
      <c r="X202" s="22"/>
      <c r="Y202" s="22"/>
      <c r="Z202" s="35" t="s">
        <v>184</v>
      </c>
      <c r="AA202" s="7"/>
      <c r="AB202" s="30" t="s">
        <v>2064</v>
      </c>
      <c r="AC202" s="28">
        <v>1</v>
      </c>
      <c r="AD202" s="28">
        <v>1</v>
      </c>
      <c r="AE202" s="25" t="str">
        <f>'APH Kategorichef'!E202</f>
        <v/>
      </c>
      <c r="AF202" s="35" t="s">
        <v>187</v>
      </c>
      <c r="AG202" s="29"/>
      <c r="AH202" s="27" t="str">
        <f>TRIM('APH Kategorichef'!D202)</f>
        <v/>
      </c>
      <c r="AI202" s="26">
        <f>'APH Kategorichef'!AJ202</f>
        <v>0</v>
      </c>
      <c r="AJ202" s="22"/>
      <c r="AK202" s="22"/>
      <c r="AL202" s="35" t="s">
        <v>184</v>
      </c>
    </row>
    <row r="203" spans="1:38" ht="15" x14ac:dyDescent="0.25">
      <c r="A203" s="21">
        <v>199</v>
      </c>
      <c r="B203" s="21" t="str">
        <f>'APH Kategorichef'!H203</f>
        <v>Välj…</v>
      </c>
      <c r="C203" s="21" t="str">
        <f>'APH Kategorichef'!J203</f>
        <v>Välj…</v>
      </c>
      <c r="D203" s="30">
        <v>100</v>
      </c>
      <c r="E203" s="28">
        <v>4</v>
      </c>
      <c r="F203" s="28">
        <v>1</v>
      </c>
      <c r="G203" s="25" t="str">
        <f>'APH Kategorichef'!E203</f>
        <v/>
      </c>
      <c r="H203" s="35" t="s">
        <v>187</v>
      </c>
      <c r="I203" s="29"/>
      <c r="J203" s="27" t="str">
        <f>TRIM('APH Kategorichef'!D203)</f>
        <v/>
      </c>
      <c r="K203" s="26" t="e">
        <f>ROUND('APH Kategorichef'!AA203,2)</f>
        <v>#VALUE!</v>
      </c>
      <c r="L203" s="22"/>
      <c r="M203" s="22"/>
      <c r="N203" s="35" t="s">
        <v>184</v>
      </c>
      <c r="O203" s="41"/>
      <c r="P203" s="34" t="s">
        <v>188</v>
      </c>
      <c r="Q203" s="28">
        <v>1</v>
      </c>
      <c r="R203" s="28">
        <v>1</v>
      </c>
      <c r="S203" s="25" t="str">
        <f>'APH Kategorichef'!E203</f>
        <v/>
      </c>
      <c r="T203" s="35" t="s">
        <v>187</v>
      </c>
      <c r="U203" s="29"/>
      <c r="V203" s="470" t="str">
        <f>TRIM('APH Kategorichef'!D203)</f>
        <v/>
      </c>
      <c r="W203" s="26" t="str">
        <f>IF('APH Kategorichef'!AB203="",'APH Kategorichef'!AC203,'APH Kategorichef'!AB203)</f>
        <v/>
      </c>
      <c r="X203" s="22"/>
      <c r="Y203" s="22"/>
      <c r="Z203" s="35" t="s">
        <v>184</v>
      </c>
      <c r="AA203" s="7"/>
      <c r="AB203" s="30" t="s">
        <v>2064</v>
      </c>
      <c r="AC203" s="28">
        <v>1</v>
      </c>
      <c r="AD203" s="28">
        <v>1</v>
      </c>
      <c r="AE203" s="25" t="str">
        <f>'APH Kategorichef'!E203</f>
        <v/>
      </c>
      <c r="AF203" s="35" t="s">
        <v>187</v>
      </c>
      <c r="AG203" s="29"/>
      <c r="AH203" s="27" t="str">
        <f>TRIM('APH Kategorichef'!D203)</f>
        <v/>
      </c>
      <c r="AI203" s="26">
        <f>'APH Kategorichef'!AJ203</f>
        <v>0</v>
      </c>
      <c r="AJ203" s="22"/>
      <c r="AK203" s="22"/>
      <c r="AL203" s="35" t="s">
        <v>184</v>
      </c>
    </row>
    <row r="204" spans="1:38" ht="15" x14ac:dyDescent="0.25">
      <c r="A204" s="21">
        <v>200</v>
      </c>
      <c r="B204" s="21" t="str">
        <f>'APH Kategorichef'!H204</f>
        <v>Välj…</v>
      </c>
      <c r="C204" s="21" t="str">
        <f>'APH Kategorichef'!J204</f>
        <v>Välj…</v>
      </c>
      <c r="D204" s="30">
        <v>100</v>
      </c>
      <c r="E204" s="28">
        <v>4</v>
      </c>
      <c r="F204" s="28">
        <v>1</v>
      </c>
      <c r="G204" s="25" t="str">
        <f>'APH Kategorichef'!E204</f>
        <v/>
      </c>
      <c r="H204" s="35" t="s">
        <v>187</v>
      </c>
      <c r="I204" s="29"/>
      <c r="J204" s="27" t="str">
        <f>TRIM('APH Kategorichef'!D204)</f>
        <v/>
      </c>
      <c r="K204" s="26" t="e">
        <f>ROUND('APH Kategorichef'!AA204,2)</f>
        <v>#VALUE!</v>
      </c>
      <c r="L204" s="22"/>
      <c r="M204" s="22"/>
      <c r="N204" s="35" t="s">
        <v>184</v>
      </c>
      <c r="O204" s="41"/>
      <c r="P204" s="34" t="s">
        <v>188</v>
      </c>
      <c r="Q204" s="28">
        <v>1</v>
      </c>
      <c r="R204" s="28">
        <v>1</v>
      </c>
      <c r="S204" s="25" t="str">
        <f>'APH Kategorichef'!E204</f>
        <v/>
      </c>
      <c r="T204" s="35" t="s">
        <v>187</v>
      </c>
      <c r="U204" s="29"/>
      <c r="V204" s="470" t="str">
        <f>TRIM('APH Kategorichef'!D204)</f>
        <v/>
      </c>
      <c r="W204" s="26" t="str">
        <f>IF('APH Kategorichef'!AB204="",'APH Kategorichef'!AC204,'APH Kategorichef'!AB204)</f>
        <v/>
      </c>
      <c r="X204" s="22"/>
      <c r="Y204" s="22"/>
      <c r="Z204" s="35" t="s">
        <v>184</v>
      </c>
      <c r="AA204" s="7"/>
      <c r="AB204" s="30" t="s">
        <v>2064</v>
      </c>
      <c r="AC204" s="28">
        <v>1</v>
      </c>
      <c r="AD204" s="28">
        <v>1</v>
      </c>
      <c r="AE204" s="25" t="str">
        <f>'APH Kategorichef'!E204</f>
        <v/>
      </c>
      <c r="AF204" s="35" t="s">
        <v>187</v>
      </c>
      <c r="AG204" s="29"/>
      <c r="AH204" s="27" t="str">
        <f>TRIM('APH Kategorichef'!D204)</f>
        <v/>
      </c>
      <c r="AI204" s="26">
        <f>'APH Kategorichef'!AJ204</f>
        <v>0</v>
      </c>
      <c r="AJ204" s="22"/>
      <c r="AK204" s="22"/>
      <c r="AL204" s="35" t="s">
        <v>184</v>
      </c>
    </row>
  </sheetData>
  <sheetProtection algorithmName="SHA-512" hashValue="3XULTH2nwXVDed0l9Tf4uJxD62zKBCpKiWuSCw6idD79d1RivlpfZU4drNLlg4EWGLZAkAAvaTn3W542ID6Siw==" saltValue="RzBVXDtUknvtwTwR0QycLQ==" spinCount="100000" sheet="1" objects="1" scenarios="1" sort="0" autoFilter="0"/>
  <autoFilter ref="A4:AL4" xr:uid="{00000000-0001-0000-0400-000000000000}"/>
  <mergeCells count="3">
    <mergeCell ref="A1:N1"/>
    <mergeCell ref="P1:Z1"/>
    <mergeCell ref="AB1:AL1"/>
  </mergeCells>
  <pageMargins left="0.7" right="0.7" top="0.75" bottom="0.75" header="0.3" footer="0.3"/>
  <pageSetup paperSize="9"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BF8B-82CF-45E6-8C9D-705BCEAB766E}">
  <sheetPr codeName="Sheet22">
    <tabColor theme="5" tint="0.39997558519241921"/>
  </sheetPr>
  <dimension ref="A1:AC100"/>
  <sheetViews>
    <sheetView workbookViewId="0">
      <selection activeCell="O2" sqref="O2"/>
    </sheetView>
  </sheetViews>
  <sheetFormatPr defaultRowHeight="15" x14ac:dyDescent="0.25"/>
  <cols>
    <col min="1" max="1" width="11.85546875" style="316" bestFit="1" customWidth="1"/>
    <col min="2" max="2" width="8" style="316" bestFit="1" customWidth="1"/>
    <col min="3" max="3" width="13.140625" style="316" bestFit="1" customWidth="1"/>
    <col min="4" max="4" width="20.42578125" style="316" bestFit="1" customWidth="1"/>
    <col min="5" max="5" width="13.5703125" style="316" bestFit="1" customWidth="1"/>
    <col min="6" max="6" width="12.28515625" style="316" bestFit="1" customWidth="1"/>
    <col min="7" max="7" width="63" style="316" bestFit="1" customWidth="1"/>
    <col min="8" max="8" width="16.42578125" style="316" bestFit="1" customWidth="1"/>
    <col min="9" max="9" width="11.5703125" style="316" bestFit="1" customWidth="1"/>
    <col min="10" max="10" width="10" style="316" bestFit="1" customWidth="1"/>
    <col min="11" max="11" width="11" style="316" bestFit="1" customWidth="1"/>
    <col min="12" max="12" width="17.85546875" style="316" bestFit="1" customWidth="1"/>
    <col min="13" max="13" width="16.140625" style="316" bestFit="1" customWidth="1"/>
    <col min="14" max="14" width="27.42578125" style="316" bestFit="1" customWidth="1"/>
    <col min="15" max="15" width="17.42578125" style="316" bestFit="1" customWidth="1"/>
    <col min="16" max="16" width="11.5703125" style="316" bestFit="1" customWidth="1"/>
    <col min="17" max="17" width="5.5703125" style="316" bestFit="1" customWidth="1"/>
    <col min="18" max="18" width="22.140625" style="316" bestFit="1" customWidth="1"/>
    <col min="19" max="19" width="11.42578125" style="316" bestFit="1" customWidth="1"/>
    <col min="20" max="20" width="14.5703125" style="316" bestFit="1" customWidth="1"/>
    <col min="21" max="23" width="6.5703125" style="316" bestFit="1" customWidth="1"/>
    <col min="24" max="24" width="4.85546875" style="316" bestFit="1" customWidth="1"/>
    <col min="25" max="25" width="17.42578125" style="316" customWidth="1"/>
    <col min="26" max="26" width="34.5703125" style="316" bestFit="1" customWidth="1"/>
    <col min="27" max="27" width="36.5703125" style="316" bestFit="1" customWidth="1"/>
    <col min="28" max="28" width="26.85546875" style="316" bestFit="1" customWidth="1"/>
    <col min="29" max="29" width="22.5703125" style="316" customWidth="1"/>
  </cols>
  <sheetData>
    <row r="1" spans="1:29" s="312" customFormat="1" ht="60" x14ac:dyDescent="0.25">
      <c r="A1" s="324" t="s">
        <v>266</v>
      </c>
      <c r="B1" s="324" t="s">
        <v>834</v>
      </c>
      <c r="C1" s="324" t="s">
        <v>846</v>
      </c>
      <c r="D1" s="324" t="s">
        <v>832</v>
      </c>
      <c r="E1" s="325" t="s">
        <v>837</v>
      </c>
      <c r="F1" s="325" t="s">
        <v>838</v>
      </c>
      <c r="G1" s="324" t="s">
        <v>847</v>
      </c>
      <c r="H1" s="326" t="s">
        <v>833</v>
      </c>
      <c r="I1" s="325" t="s">
        <v>835</v>
      </c>
      <c r="J1" s="325" t="s">
        <v>281</v>
      </c>
      <c r="K1" s="325" t="s">
        <v>836</v>
      </c>
      <c r="L1" s="325" t="s">
        <v>848</v>
      </c>
      <c r="M1" s="325" t="s">
        <v>855</v>
      </c>
      <c r="N1" s="325" t="s">
        <v>856</v>
      </c>
      <c r="O1" s="327" t="s">
        <v>854</v>
      </c>
      <c r="P1" s="325" t="s">
        <v>843</v>
      </c>
      <c r="Q1" s="325" t="s">
        <v>844</v>
      </c>
      <c r="R1" s="325" t="s">
        <v>839</v>
      </c>
      <c r="S1" s="325" t="s">
        <v>840</v>
      </c>
      <c r="T1" s="328" t="s">
        <v>841</v>
      </c>
      <c r="U1" s="325" t="s">
        <v>180</v>
      </c>
      <c r="V1" s="325" t="s">
        <v>830</v>
      </c>
      <c r="W1" s="325" t="s">
        <v>262</v>
      </c>
      <c r="X1" s="325" t="s">
        <v>842</v>
      </c>
      <c r="Y1" s="317" t="s">
        <v>857</v>
      </c>
      <c r="Z1" s="318" t="s">
        <v>850</v>
      </c>
      <c r="AA1" s="318" t="s">
        <v>851</v>
      </c>
      <c r="AB1" s="319" t="s">
        <v>852</v>
      </c>
      <c r="AC1" s="319" t="s">
        <v>853</v>
      </c>
    </row>
    <row r="2" spans="1:29" x14ac:dyDescent="0.25">
      <c r="A2" s="320">
        <f>'APH Kategorichef'!F5</f>
        <v>0</v>
      </c>
      <c r="B2" s="321">
        <f>'APH Kategorichef'!D5</f>
        <v>0</v>
      </c>
      <c r="C2" s="320">
        <f>'1. Artikeldata Grund'!D5</f>
        <v>0</v>
      </c>
      <c r="D2" s="321">
        <f>'2. Artikeldata Utökad'!J5</f>
        <v>0</v>
      </c>
      <c r="E2" s="321" t="str">
        <f>'APH Kategorichef'!R5</f>
        <v xml:space="preserve">  Välj…</v>
      </c>
      <c r="F2" s="321">
        <f>'APH Kategorichef'!I5</f>
        <v>0</v>
      </c>
      <c r="G2" s="321">
        <f>'1. Artikeldata Grund'!E5</f>
        <v>0</v>
      </c>
      <c r="H2" s="321">
        <f>'APH Kategorichef'!G5</f>
        <v>0</v>
      </c>
      <c r="I2" s="321" t="str">
        <f>'APH Kategorichef'!K5</f>
        <v>Välj….</v>
      </c>
      <c r="J2" s="321">
        <f>'APH Kategorichef'!L5</f>
        <v>910</v>
      </c>
      <c r="K2" s="321">
        <f>'APH Kategorichef'!N5</f>
        <v>0</v>
      </c>
      <c r="L2" s="320">
        <f>'APH Kategorichef'!P5</f>
        <v>0</v>
      </c>
      <c r="M2" s="321">
        <f>'APH Kategorichef'!Q5</f>
        <v>0</v>
      </c>
      <c r="N2" s="320">
        <f>'4. Inköpsdata'!D5</f>
        <v>0</v>
      </c>
      <c r="O2" s="321" t="str">
        <f>'1. Artikeldata Grund'!J5</f>
        <v xml:space="preserve">  Välj…</v>
      </c>
      <c r="P2" s="321" t="str">
        <f>'4. Inköpsdata'!E5</f>
        <v>ST</v>
      </c>
      <c r="Q2" s="322">
        <f>'4. Inköpsdata'!G5</f>
        <v>1</v>
      </c>
      <c r="R2" s="320" t="str">
        <f>'3. Förpackningsdata'!H5</f>
        <v>BX</v>
      </c>
      <c r="S2" s="321">
        <f>'3. Förpackningsdata'!I5</f>
        <v>0</v>
      </c>
      <c r="T2" s="320">
        <f>'3. Förpackningsdata'!J5</f>
        <v>0</v>
      </c>
      <c r="U2" s="323" t="str">
        <f>'4. Inköpsdata'!H5</f>
        <v>SEK</v>
      </c>
      <c r="V2" s="322" t="str">
        <f>'APH Kategorichef'!Z5</f>
        <v/>
      </c>
      <c r="W2" s="322" t="str">
        <f>'APH Kategorichef'!AA5</f>
        <v/>
      </c>
      <c r="X2" s="322">
        <f>'APH Kategorichef'!AB5</f>
        <v>0</v>
      </c>
      <c r="Y2" s="314"/>
      <c r="Z2" s="274"/>
      <c r="AA2" s="274"/>
      <c r="AB2" s="274"/>
      <c r="AC2" s="274"/>
    </row>
    <row r="3" spans="1:29" x14ac:dyDescent="0.25">
      <c r="A3" s="313">
        <f>'APH Kategorichef'!F6</f>
        <v>0</v>
      </c>
      <c r="B3" s="274">
        <f>'APH Kategorichef'!D6</f>
        <v>0</v>
      </c>
      <c r="C3" s="313">
        <f>'1. Artikeldata Grund'!D6</f>
        <v>0</v>
      </c>
      <c r="D3" s="274">
        <f>'2. Artikeldata Utökad'!J6</f>
        <v>0</v>
      </c>
      <c r="E3" s="274" t="str">
        <f>'APH Kategorichef'!R6</f>
        <v xml:space="preserve">  Välj…</v>
      </c>
      <c r="F3" s="274">
        <f>'APH Kategorichef'!I6</f>
        <v>0</v>
      </c>
      <c r="G3" s="274">
        <f>'1. Artikeldata Grund'!E6</f>
        <v>0</v>
      </c>
      <c r="H3" s="274">
        <f>'APH Kategorichef'!G6</f>
        <v>0</v>
      </c>
      <c r="I3" s="274" t="str">
        <f>'APH Kategorichef'!K6</f>
        <v>Välj….</v>
      </c>
      <c r="J3" s="274">
        <f>'APH Kategorichef'!L6</f>
        <v>910</v>
      </c>
      <c r="K3" s="274">
        <f>'APH Kategorichef'!N6</f>
        <v>0</v>
      </c>
      <c r="L3" s="313">
        <f>'APH Kategorichef'!P6</f>
        <v>0</v>
      </c>
      <c r="M3" s="274">
        <f>'APH Kategorichef'!Q6</f>
        <v>0</v>
      </c>
      <c r="N3" s="313">
        <f>'4. Inköpsdata'!D6</f>
        <v>0</v>
      </c>
      <c r="O3" s="274" t="str">
        <f>'1. Artikeldata Grund'!J6</f>
        <v xml:space="preserve">  Välj…</v>
      </c>
      <c r="P3" s="274" t="str">
        <f>'4. Inköpsdata'!E6</f>
        <v>ST</v>
      </c>
      <c r="Q3" s="314">
        <f>'4. Inköpsdata'!G6</f>
        <v>1</v>
      </c>
      <c r="R3" s="313" t="str">
        <f>'3. Förpackningsdata'!H6</f>
        <v>BX</v>
      </c>
      <c r="S3" s="274">
        <f>'3. Förpackningsdata'!I6</f>
        <v>0</v>
      </c>
      <c r="T3" s="313">
        <f>'3. Förpackningsdata'!J6</f>
        <v>0</v>
      </c>
      <c r="U3" s="315" t="str">
        <f>'4. Inköpsdata'!H6</f>
        <v>SEK</v>
      </c>
      <c r="V3" s="314" t="str">
        <f>'APH Kategorichef'!Z6</f>
        <v/>
      </c>
      <c r="W3" s="314" t="str">
        <f>'APH Kategorichef'!AA6</f>
        <v/>
      </c>
      <c r="X3" s="314">
        <f>'APH Kategorichef'!AB6</f>
        <v>0</v>
      </c>
      <c r="Y3" s="314"/>
      <c r="Z3" s="274"/>
      <c r="AA3" s="274"/>
      <c r="AB3" s="274"/>
      <c r="AC3" s="274"/>
    </row>
    <row r="4" spans="1:29" x14ac:dyDescent="0.25">
      <c r="A4" s="313">
        <f>'APH Kategorichef'!F7</f>
        <v>0</v>
      </c>
      <c r="B4" s="274">
        <f>'APH Kategorichef'!D7</f>
        <v>0</v>
      </c>
      <c r="C4" s="313">
        <f>'1. Artikeldata Grund'!D7</f>
        <v>0</v>
      </c>
      <c r="D4" s="274">
        <f>'2. Artikeldata Utökad'!J7</f>
        <v>0</v>
      </c>
      <c r="E4" s="274" t="str">
        <f>'APH Kategorichef'!R7</f>
        <v xml:space="preserve">  Välj…</v>
      </c>
      <c r="F4" s="274">
        <f>'APH Kategorichef'!I7</f>
        <v>0</v>
      </c>
      <c r="G4" s="274">
        <f>'1. Artikeldata Grund'!E7</f>
        <v>0</v>
      </c>
      <c r="H4" s="274">
        <f>'APH Kategorichef'!G7</f>
        <v>0</v>
      </c>
      <c r="I4" s="274" t="str">
        <f>'APH Kategorichef'!K7</f>
        <v>Välj….</v>
      </c>
      <c r="J4" s="274">
        <f>'APH Kategorichef'!L7</f>
        <v>910</v>
      </c>
      <c r="K4" s="274">
        <f>'APH Kategorichef'!N7</f>
        <v>0</v>
      </c>
      <c r="L4" s="313">
        <f>'APH Kategorichef'!P7</f>
        <v>0</v>
      </c>
      <c r="M4" s="274">
        <f>'APH Kategorichef'!Q7</f>
        <v>0</v>
      </c>
      <c r="N4" s="313">
        <f>'4. Inköpsdata'!D7</f>
        <v>0</v>
      </c>
      <c r="O4" s="274" t="str">
        <f>'1. Artikeldata Grund'!J7</f>
        <v xml:space="preserve">  Välj…</v>
      </c>
      <c r="P4" s="274" t="str">
        <f>'4. Inköpsdata'!E7</f>
        <v>ST</v>
      </c>
      <c r="Q4" s="314">
        <f>'4. Inköpsdata'!G7</f>
        <v>1</v>
      </c>
      <c r="R4" s="313" t="str">
        <f>'3. Förpackningsdata'!H7</f>
        <v>BX</v>
      </c>
      <c r="S4" s="274">
        <f>'3. Förpackningsdata'!I7</f>
        <v>0</v>
      </c>
      <c r="T4" s="313">
        <f>'3. Förpackningsdata'!J7</f>
        <v>0</v>
      </c>
      <c r="U4" s="315" t="str">
        <f>'4. Inköpsdata'!H7</f>
        <v>SEK</v>
      </c>
      <c r="V4" s="314" t="str">
        <f>'APH Kategorichef'!Z7</f>
        <v/>
      </c>
      <c r="W4" s="314" t="str">
        <f>'APH Kategorichef'!AA7</f>
        <v/>
      </c>
      <c r="X4" s="314">
        <f>'APH Kategorichef'!AB7</f>
        <v>0</v>
      </c>
      <c r="Y4" s="314"/>
      <c r="Z4" s="274"/>
      <c r="AA4" s="274"/>
      <c r="AB4" s="274"/>
      <c r="AC4" s="274"/>
    </row>
    <row r="5" spans="1:29" x14ac:dyDescent="0.25">
      <c r="A5" s="313">
        <f>'APH Kategorichef'!F8</f>
        <v>0</v>
      </c>
      <c r="B5" s="274">
        <f>'APH Kategorichef'!D8</f>
        <v>0</v>
      </c>
      <c r="C5" s="313">
        <f>'1. Artikeldata Grund'!D8</f>
        <v>0</v>
      </c>
      <c r="D5" s="274">
        <f>'2. Artikeldata Utökad'!J8</f>
        <v>0</v>
      </c>
      <c r="E5" s="274" t="str">
        <f>'APH Kategorichef'!R8</f>
        <v xml:space="preserve">  Välj…</v>
      </c>
      <c r="F5" s="274">
        <f>'APH Kategorichef'!I8</f>
        <v>0</v>
      </c>
      <c r="G5" s="274">
        <f>'1. Artikeldata Grund'!E8</f>
        <v>0</v>
      </c>
      <c r="H5" s="274">
        <f>'APH Kategorichef'!G8</f>
        <v>0</v>
      </c>
      <c r="I5" s="274" t="str">
        <f>'APH Kategorichef'!K8</f>
        <v>Välj….</v>
      </c>
      <c r="J5" s="274">
        <f>'APH Kategorichef'!L8</f>
        <v>910</v>
      </c>
      <c r="K5" s="274">
        <f>'APH Kategorichef'!N8</f>
        <v>0</v>
      </c>
      <c r="L5" s="313">
        <f>'APH Kategorichef'!P8</f>
        <v>0</v>
      </c>
      <c r="M5" s="274">
        <f>'APH Kategorichef'!Q8</f>
        <v>0</v>
      </c>
      <c r="N5" s="313">
        <f>'4. Inköpsdata'!D8</f>
        <v>0</v>
      </c>
      <c r="O5" s="274" t="str">
        <f>'1. Artikeldata Grund'!J8</f>
        <v xml:space="preserve">  Välj…</v>
      </c>
      <c r="P5" s="274" t="str">
        <f>'4. Inköpsdata'!E8</f>
        <v>ST</v>
      </c>
      <c r="Q5" s="314">
        <f>'4. Inköpsdata'!G8</f>
        <v>1</v>
      </c>
      <c r="R5" s="313" t="str">
        <f>'3. Förpackningsdata'!H8</f>
        <v>BX</v>
      </c>
      <c r="S5" s="274">
        <f>'3. Förpackningsdata'!I8</f>
        <v>0</v>
      </c>
      <c r="T5" s="313">
        <f>'3. Förpackningsdata'!J8</f>
        <v>0</v>
      </c>
      <c r="U5" s="315" t="str">
        <f>'4. Inköpsdata'!H8</f>
        <v>SEK</v>
      </c>
      <c r="V5" s="314" t="str">
        <f>'APH Kategorichef'!Z8</f>
        <v/>
      </c>
      <c r="W5" s="314" t="str">
        <f>'APH Kategorichef'!AA8</f>
        <v/>
      </c>
      <c r="X5" s="314">
        <f>'APH Kategorichef'!AB8</f>
        <v>0</v>
      </c>
      <c r="Y5" s="314"/>
      <c r="Z5" s="274"/>
      <c r="AA5" s="274"/>
      <c r="AB5" s="274"/>
      <c r="AC5" s="274"/>
    </row>
    <row r="6" spans="1:29" x14ac:dyDescent="0.25">
      <c r="A6" s="313">
        <f>'APH Kategorichef'!F9</f>
        <v>0</v>
      </c>
      <c r="B6" s="274">
        <f>'APH Kategorichef'!D9</f>
        <v>0</v>
      </c>
      <c r="C6" s="313">
        <f>'1. Artikeldata Grund'!D9</f>
        <v>0</v>
      </c>
      <c r="D6" s="274">
        <f>'2. Artikeldata Utökad'!J9</f>
        <v>0</v>
      </c>
      <c r="E6" s="274" t="str">
        <f>'APH Kategorichef'!R9</f>
        <v xml:space="preserve">  Välj…</v>
      </c>
      <c r="F6" s="274">
        <f>'APH Kategorichef'!I9</f>
        <v>0</v>
      </c>
      <c r="G6" s="274">
        <f>'1. Artikeldata Grund'!E9</f>
        <v>0</v>
      </c>
      <c r="H6" s="274">
        <f>'APH Kategorichef'!G9</f>
        <v>0</v>
      </c>
      <c r="I6" s="274" t="str">
        <f>'APH Kategorichef'!K9</f>
        <v>Välj….</v>
      </c>
      <c r="J6" s="274">
        <f>'APH Kategorichef'!L9</f>
        <v>910</v>
      </c>
      <c r="K6" s="274">
        <f>'APH Kategorichef'!N9</f>
        <v>0</v>
      </c>
      <c r="L6" s="313">
        <f>'APH Kategorichef'!P9</f>
        <v>0</v>
      </c>
      <c r="M6" s="274">
        <f>'APH Kategorichef'!Q9</f>
        <v>0</v>
      </c>
      <c r="N6" s="313">
        <f>'4. Inköpsdata'!D9</f>
        <v>0</v>
      </c>
      <c r="O6" s="274" t="str">
        <f>'1. Artikeldata Grund'!J9</f>
        <v xml:space="preserve">  Välj…</v>
      </c>
      <c r="P6" s="274" t="str">
        <f>'4. Inköpsdata'!E9</f>
        <v>ST</v>
      </c>
      <c r="Q6" s="314">
        <f>'4. Inköpsdata'!G9</f>
        <v>1</v>
      </c>
      <c r="R6" s="313" t="str">
        <f>'3. Förpackningsdata'!H9</f>
        <v>BX</v>
      </c>
      <c r="S6" s="274">
        <f>'3. Förpackningsdata'!I9</f>
        <v>0</v>
      </c>
      <c r="T6" s="313">
        <f>'3. Förpackningsdata'!J9</f>
        <v>0</v>
      </c>
      <c r="U6" s="315" t="str">
        <f>'4. Inköpsdata'!H9</f>
        <v>SEK</v>
      </c>
      <c r="V6" s="314" t="str">
        <f>'APH Kategorichef'!Z9</f>
        <v/>
      </c>
      <c r="W6" s="314" t="str">
        <f>'APH Kategorichef'!AA9</f>
        <v/>
      </c>
      <c r="X6" s="314">
        <f>'APH Kategorichef'!AB9</f>
        <v>0</v>
      </c>
      <c r="Y6" s="314"/>
      <c r="Z6" s="274"/>
      <c r="AA6" s="274"/>
      <c r="AB6" s="274"/>
      <c r="AC6" s="274"/>
    </row>
    <row r="7" spans="1:29" x14ac:dyDescent="0.25">
      <c r="A7" s="313">
        <f>'APH Kategorichef'!F10</f>
        <v>0</v>
      </c>
      <c r="B7" s="274">
        <f>'APH Kategorichef'!D10</f>
        <v>0</v>
      </c>
      <c r="C7" s="313">
        <f>'1. Artikeldata Grund'!D10</f>
        <v>0</v>
      </c>
      <c r="D7" s="274">
        <f>'2. Artikeldata Utökad'!J10</f>
        <v>0</v>
      </c>
      <c r="E7" s="274" t="str">
        <f>'APH Kategorichef'!R10</f>
        <v xml:space="preserve">  Välj…</v>
      </c>
      <c r="F7" s="274">
        <f>'APH Kategorichef'!I10</f>
        <v>0</v>
      </c>
      <c r="G7" s="274">
        <f>'1. Artikeldata Grund'!E10</f>
        <v>0</v>
      </c>
      <c r="H7" s="274">
        <f>'APH Kategorichef'!G10</f>
        <v>0</v>
      </c>
      <c r="I7" s="274" t="str">
        <f>'APH Kategorichef'!K10</f>
        <v>Välj….</v>
      </c>
      <c r="J7" s="274">
        <f>'APH Kategorichef'!L10</f>
        <v>910</v>
      </c>
      <c r="K7" s="274">
        <f>'APH Kategorichef'!N10</f>
        <v>0</v>
      </c>
      <c r="L7" s="313">
        <f>'APH Kategorichef'!P10</f>
        <v>0</v>
      </c>
      <c r="M7" s="274">
        <f>'APH Kategorichef'!Q10</f>
        <v>0</v>
      </c>
      <c r="N7" s="313">
        <f>'4. Inköpsdata'!D10</f>
        <v>0</v>
      </c>
      <c r="O7" s="274" t="str">
        <f>'1. Artikeldata Grund'!J10</f>
        <v xml:space="preserve">  Välj…</v>
      </c>
      <c r="P7" s="274" t="str">
        <f>'4. Inköpsdata'!E10</f>
        <v>ST</v>
      </c>
      <c r="Q7" s="314">
        <f>'4. Inköpsdata'!G10</f>
        <v>1</v>
      </c>
      <c r="R7" s="313" t="str">
        <f>'3. Förpackningsdata'!H10</f>
        <v>BX</v>
      </c>
      <c r="S7" s="274">
        <f>'3. Förpackningsdata'!I10</f>
        <v>0</v>
      </c>
      <c r="T7" s="313">
        <f>'3. Förpackningsdata'!J10</f>
        <v>0</v>
      </c>
      <c r="U7" s="315" t="str">
        <f>'4. Inköpsdata'!H10</f>
        <v>SEK</v>
      </c>
      <c r="V7" s="314" t="str">
        <f>'APH Kategorichef'!Z10</f>
        <v/>
      </c>
      <c r="W7" s="314" t="str">
        <f>'APH Kategorichef'!AA10</f>
        <v/>
      </c>
      <c r="X7" s="314">
        <f>'APH Kategorichef'!AB10</f>
        <v>0</v>
      </c>
      <c r="Y7" s="314"/>
      <c r="Z7" s="274"/>
      <c r="AA7" s="274"/>
      <c r="AB7" s="274"/>
      <c r="AC7" s="274"/>
    </row>
    <row r="8" spans="1:29" x14ac:dyDescent="0.25">
      <c r="A8" s="313">
        <f>'APH Kategorichef'!F11</f>
        <v>0</v>
      </c>
      <c r="B8" s="274">
        <f>'APH Kategorichef'!D11</f>
        <v>0</v>
      </c>
      <c r="C8" s="313">
        <f>'1. Artikeldata Grund'!D11</f>
        <v>0</v>
      </c>
      <c r="D8" s="274">
        <f>'2. Artikeldata Utökad'!J11</f>
        <v>0</v>
      </c>
      <c r="E8" s="274" t="str">
        <f>'APH Kategorichef'!R11</f>
        <v xml:space="preserve">  Välj…</v>
      </c>
      <c r="F8" s="274">
        <f>'APH Kategorichef'!I11</f>
        <v>0</v>
      </c>
      <c r="G8" s="274">
        <f>'1. Artikeldata Grund'!E11</f>
        <v>0</v>
      </c>
      <c r="H8" s="274">
        <f>'APH Kategorichef'!G11</f>
        <v>0</v>
      </c>
      <c r="I8" s="274" t="str">
        <f>'APH Kategorichef'!K11</f>
        <v>Välj….</v>
      </c>
      <c r="J8" s="274">
        <f>'APH Kategorichef'!L11</f>
        <v>910</v>
      </c>
      <c r="K8" s="274">
        <f>'APH Kategorichef'!N11</f>
        <v>0</v>
      </c>
      <c r="L8" s="313">
        <f>'APH Kategorichef'!P11</f>
        <v>0</v>
      </c>
      <c r="M8" s="274">
        <f>'APH Kategorichef'!Q11</f>
        <v>0</v>
      </c>
      <c r="N8" s="313">
        <f>'4. Inköpsdata'!D11</f>
        <v>0</v>
      </c>
      <c r="O8" s="274" t="str">
        <f>'1. Artikeldata Grund'!J11</f>
        <v xml:space="preserve">  Välj…</v>
      </c>
      <c r="P8" s="274" t="str">
        <f>'4. Inköpsdata'!E11</f>
        <v>ST</v>
      </c>
      <c r="Q8" s="314">
        <f>'4. Inköpsdata'!G11</f>
        <v>1</v>
      </c>
      <c r="R8" s="313" t="str">
        <f>'3. Förpackningsdata'!H11</f>
        <v>BX</v>
      </c>
      <c r="S8" s="274">
        <f>'3. Förpackningsdata'!I11</f>
        <v>0</v>
      </c>
      <c r="T8" s="313">
        <f>'3. Förpackningsdata'!J11</f>
        <v>0</v>
      </c>
      <c r="U8" s="315" t="str">
        <f>'4. Inköpsdata'!H11</f>
        <v>SEK</v>
      </c>
      <c r="V8" s="314" t="str">
        <f>'APH Kategorichef'!Z11</f>
        <v/>
      </c>
      <c r="W8" s="314" t="str">
        <f>'APH Kategorichef'!AA11</f>
        <v/>
      </c>
      <c r="X8" s="314">
        <f>'APH Kategorichef'!AB11</f>
        <v>0</v>
      </c>
      <c r="Y8" s="314"/>
      <c r="Z8" s="274"/>
      <c r="AA8" s="274"/>
      <c r="AB8" s="274"/>
      <c r="AC8" s="274"/>
    </row>
    <row r="9" spans="1:29" x14ac:dyDescent="0.25">
      <c r="A9" s="313">
        <f>'APH Kategorichef'!F12</f>
        <v>0</v>
      </c>
      <c r="B9" s="274">
        <f>'APH Kategorichef'!D12</f>
        <v>0</v>
      </c>
      <c r="C9" s="313">
        <f>'1. Artikeldata Grund'!D12</f>
        <v>0</v>
      </c>
      <c r="D9" s="274">
        <f>'2. Artikeldata Utökad'!J12</f>
        <v>0</v>
      </c>
      <c r="E9" s="274" t="str">
        <f>'APH Kategorichef'!R12</f>
        <v xml:space="preserve">  Välj…</v>
      </c>
      <c r="F9" s="274">
        <f>'APH Kategorichef'!I12</f>
        <v>0</v>
      </c>
      <c r="G9" s="274">
        <f>'1. Artikeldata Grund'!E12</f>
        <v>0</v>
      </c>
      <c r="H9" s="274">
        <f>'APH Kategorichef'!G12</f>
        <v>0</v>
      </c>
      <c r="I9" s="274" t="str">
        <f>'APH Kategorichef'!K12</f>
        <v>Välj….</v>
      </c>
      <c r="J9" s="274">
        <f>'APH Kategorichef'!L12</f>
        <v>910</v>
      </c>
      <c r="K9" s="274">
        <f>'APH Kategorichef'!N12</f>
        <v>0</v>
      </c>
      <c r="L9" s="313">
        <f>'APH Kategorichef'!P12</f>
        <v>0</v>
      </c>
      <c r="M9" s="274">
        <f>'APH Kategorichef'!Q12</f>
        <v>0</v>
      </c>
      <c r="N9" s="313">
        <f>'4. Inköpsdata'!D12</f>
        <v>0</v>
      </c>
      <c r="O9" s="274" t="str">
        <f>'1. Artikeldata Grund'!J12</f>
        <v xml:space="preserve">  Välj…</v>
      </c>
      <c r="P9" s="274" t="str">
        <f>'4. Inköpsdata'!E12</f>
        <v>ST</v>
      </c>
      <c r="Q9" s="314">
        <f>'4. Inköpsdata'!G12</f>
        <v>1</v>
      </c>
      <c r="R9" s="313" t="str">
        <f>'3. Förpackningsdata'!H12</f>
        <v>BX</v>
      </c>
      <c r="S9" s="274">
        <f>'3. Förpackningsdata'!I12</f>
        <v>0</v>
      </c>
      <c r="T9" s="313">
        <f>'3. Förpackningsdata'!J12</f>
        <v>0</v>
      </c>
      <c r="U9" s="315" t="str">
        <f>'4. Inköpsdata'!H12</f>
        <v>SEK</v>
      </c>
      <c r="V9" s="314" t="str">
        <f>'APH Kategorichef'!Z12</f>
        <v/>
      </c>
      <c r="W9" s="314" t="str">
        <f>'APH Kategorichef'!AA12</f>
        <v/>
      </c>
      <c r="X9" s="314">
        <f>'APH Kategorichef'!AB12</f>
        <v>0</v>
      </c>
      <c r="Y9" s="314"/>
      <c r="Z9" s="274"/>
      <c r="AA9" s="274"/>
      <c r="AB9" s="274"/>
      <c r="AC9" s="274"/>
    </row>
    <row r="10" spans="1:29" x14ac:dyDescent="0.25">
      <c r="A10" s="313">
        <f>'APH Kategorichef'!F13</f>
        <v>0</v>
      </c>
      <c r="B10" s="274">
        <f>'APH Kategorichef'!D13</f>
        <v>0</v>
      </c>
      <c r="C10" s="313">
        <f>'1. Artikeldata Grund'!D13</f>
        <v>0</v>
      </c>
      <c r="D10" s="274">
        <f>'2. Artikeldata Utökad'!J13</f>
        <v>0</v>
      </c>
      <c r="E10" s="274" t="str">
        <f>'APH Kategorichef'!R13</f>
        <v xml:space="preserve">  Välj…</v>
      </c>
      <c r="F10" s="274">
        <f>'APH Kategorichef'!I13</f>
        <v>0</v>
      </c>
      <c r="G10" s="274">
        <f>'1. Artikeldata Grund'!E13</f>
        <v>0</v>
      </c>
      <c r="H10" s="274">
        <f>'APH Kategorichef'!G13</f>
        <v>0</v>
      </c>
      <c r="I10" s="274" t="str">
        <f>'APH Kategorichef'!K13</f>
        <v>Välj….</v>
      </c>
      <c r="J10" s="274">
        <f>'APH Kategorichef'!L13</f>
        <v>910</v>
      </c>
      <c r="K10" s="274">
        <f>'APH Kategorichef'!N13</f>
        <v>0</v>
      </c>
      <c r="L10" s="313">
        <f>'APH Kategorichef'!P13</f>
        <v>0</v>
      </c>
      <c r="M10" s="274">
        <f>'APH Kategorichef'!Q13</f>
        <v>0</v>
      </c>
      <c r="N10" s="313">
        <f>'4. Inköpsdata'!D13</f>
        <v>0</v>
      </c>
      <c r="O10" s="274" t="str">
        <f>'1. Artikeldata Grund'!J13</f>
        <v xml:space="preserve">  Välj…</v>
      </c>
      <c r="P10" s="274" t="str">
        <f>'4. Inköpsdata'!E13</f>
        <v>ST</v>
      </c>
      <c r="Q10" s="314">
        <f>'4. Inköpsdata'!G13</f>
        <v>1</v>
      </c>
      <c r="R10" s="313" t="str">
        <f>'3. Förpackningsdata'!H13</f>
        <v>BX</v>
      </c>
      <c r="S10" s="274">
        <f>'3. Förpackningsdata'!I13</f>
        <v>0</v>
      </c>
      <c r="T10" s="313">
        <f>'3. Förpackningsdata'!J13</f>
        <v>0</v>
      </c>
      <c r="U10" s="315" t="str">
        <f>'4. Inköpsdata'!H13</f>
        <v>SEK</v>
      </c>
      <c r="V10" s="314" t="str">
        <f>'APH Kategorichef'!Z13</f>
        <v/>
      </c>
      <c r="W10" s="314" t="str">
        <f>'APH Kategorichef'!AA13</f>
        <v/>
      </c>
      <c r="X10" s="314">
        <f>'APH Kategorichef'!AB13</f>
        <v>0</v>
      </c>
      <c r="Y10" s="314"/>
      <c r="Z10" s="274"/>
      <c r="AA10" s="274"/>
      <c r="AB10" s="274"/>
      <c r="AC10" s="274"/>
    </row>
    <row r="11" spans="1:29" x14ac:dyDescent="0.25">
      <c r="A11" s="313">
        <f>'APH Kategorichef'!F14</f>
        <v>0</v>
      </c>
      <c r="B11" s="274">
        <f>'APH Kategorichef'!D14</f>
        <v>0</v>
      </c>
      <c r="C11" s="313">
        <f>'1. Artikeldata Grund'!D14</f>
        <v>0</v>
      </c>
      <c r="D11" s="274">
        <f>'2. Artikeldata Utökad'!J14</f>
        <v>0</v>
      </c>
      <c r="E11" s="274" t="str">
        <f>'APH Kategorichef'!R14</f>
        <v xml:space="preserve">  Välj…</v>
      </c>
      <c r="F11" s="274">
        <f>'APH Kategorichef'!I14</f>
        <v>0</v>
      </c>
      <c r="G11" s="274">
        <f>'1. Artikeldata Grund'!E14</f>
        <v>0</v>
      </c>
      <c r="H11" s="274">
        <f>'APH Kategorichef'!G14</f>
        <v>0</v>
      </c>
      <c r="I11" s="274" t="str">
        <f>'APH Kategorichef'!K14</f>
        <v>Välj….</v>
      </c>
      <c r="J11" s="274">
        <f>'APH Kategorichef'!L14</f>
        <v>910</v>
      </c>
      <c r="K11" s="274">
        <f>'APH Kategorichef'!N14</f>
        <v>0</v>
      </c>
      <c r="L11" s="313">
        <f>'APH Kategorichef'!P14</f>
        <v>0</v>
      </c>
      <c r="M11" s="274">
        <f>'APH Kategorichef'!Q14</f>
        <v>0</v>
      </c>
      <c r="N11" s="313">
        <f>'4. Inköpsdata'!D14</f>
        <v>0</v>
      </c>
      <c r="O11" s="274" t="str">
        <f>'1. Artikeldata Grund'!J14</f>
        <v xml:space="preserve">  Välj…</v>
      </c>
      <c r="P11" s="274" t="str">
        <f>'4. Inköpsdata'!E14</f>
        <v>ST</v>
      </c>
      <c r="Q11" s="314">
        <f>'4. Inköpsdata'!G14</f>
        <v>1</v>
      </c>
      <c r="R11" s="313" t="str">
        <f>'3. Förpackningsdata'!H14</f>
        <v>BX</v>
      </c>
      <c r="S11" s="274">
        <f>'3. Förpackningsdata'!I14</f>
        <v>0</v>
      </c>
      <c r="T11" s="313">
        <f>'3. Förpackningsdata'!J14</f>
        <v>0</v>
      </c>
      <c r="U11" s="315" t="str">
        <f>'4. Inköpsdata'!H14</f>
        <v>SEK</v>
      </c>
      <c r="V11" s="314" t="str">
        <f>'APH Kategorichef'!Z14</f>
        <v/>
      </c>
      <c r="W11" s="314" t="str">
        <f>'APH Kategorichef'!AA14</f>
        <v/>
      </c>
      <c r="X11" s="314">
        <f>'APH Kategorichef'!AB14</f>
        <v>0</v>
      </c>
      <c r="Y11" s="314"/>
      <c r="Z11" s="274"/>
      <c r="AA11" s="274"/>
      <c r="AB11" s="274"/>
      <c r="AC11" s="274"/>
    </row>
    <row r="12" spans="1:29" x14ac:dyDescent="0.25">
      <c r="A12" s="313">
        <f>'APH Kategorichef'!F15</f>
        <v>0</v>
      </c>
      <c r="B12" s="274">
        <f>'APH Kategorichef'!D15</f>
        <v>0</v>
      </c>
      <c r="C12" s="313">
        <f>'1. Artikeldata Grund'!D15</f>
        <v>0</v>
      </c>
      <c r="D12" s="274">
        <f>'2. Artikeldata Utökad'!J15</f>
        <v>0</v>
      </c>
      <c r="E12" s="274" t="str">
        <f>'APH Kategorichef'!R15</f>
        <v xml:space="preserve">  Välj…</v>
      </c>
      <c r="F12" s="274">
        <f>'APH Kategorichef'!I15</f>
        <v>0</v>
      </c>
      <c r="G12" s="274">
        <f>'1. Artikeldata Grund'!E15</f>
        <v>0</v>
      </c>
      <c r="H12" s="274">
        <f>'APH Kategorichef'!G15</f>
        <v>0</v>
      </c>
      <c r="I12" s="274" t="str">
        <f>'APH Kategorichef'!K15</f>
        <v>Välj….</v>
      </c>
      <c r="J12" s="274">
        <f>'APH Kategorichef'!L15</f>
        <v>910</v>
      </c>
      <c r="K12" s="274">
        <f>'APH Kategorichef'!N15</f>
        <v>0</v>
      </c>
      <c r="L12" s="313">
        <f>'APH Kategorichef'!P15</f>
        <v>0</v>
      </c>
      <c r="M12" s="274">
        <f>'APH Kategorichef'!Q15</f>
        <v>0</v>
      </c>
      <c r="N12" s="313">
        <f>'4. Inköpsdata'!D15</f>
        <v>0</v>
      </c>
      <c r="O12" s="274" t="str">
        <f>'1. Artikeldata Grund'!J15</f>
        <v xml:space="preserve">  Välj…</v>
      </c>
      <c r="P12" s="274" t="str">
        <f>'4. Inköpsdata'!E15</f>
        <v>ST</v>
      </c>
      <c r="Q12" s="314">
        <f>'4. Inköpsdata'!G15</f>
        <v>1</v>
      </c>
      <c r="R12" s="313" t="str">
        <f>'3. Förpackningsdata'!H15</f>
        <v>BX</v>
      </c>
      <c r="S12" s="274">
        <f>'3. Förpackningsdata'!I15</f>
        <v>0</v>
      </c>
      <c r="T12" s="313">
        <f>'3. Förpackningsdata'!J15</f>
        <v>0</v>
      </c>
      <c r="U12" s="315" t="str">
        <f>'4. Inköpsdata'!H15</f>
        <v>SEK</v>
      </c>
      <c r="V12" s="314" t="str">
        <f>'APH Kategorichef'!Z15</f>
        <v/>
      </c>
      <c r="W12" s="314" t="str">
        <f>'APH Kategorichef'!AA15</f>
        <v/>
      </c>
      <c r="X12" s="314">
        <f>'APH Kategorichef'!AB15</f>
        <v>0</v>
      </c>
      <c r="Y12" s="314"/>
      <c r="Z12" s="274"/>
      <c r="AA12" s="274"/>
      <c r="AB12" s="274"/>
      <c r="AC12" s="274"/>
    </row>
    <row r="13" spans="1:29" x14ac:dyDescent="0.25">
      <c r="A13" s="313">
        <f>'APH Kategorichef'!F16</f>
        <v>0</v>
      </c>
      <c r="B13" s="274">
        <f>'APH Kategorichef'!D16</f>
        <v>0</v>
      </c>
      <c r="C13" s="313">
        <f>'1. Artikeldata Grund'!D16</f>
        <v>0</v>
      </c>
      <c r="D13" s="274">
        <f>'2. Artikeldata Utökad'!J16</f>
        <v>0</v>
      </c>
      <c r="E13" s="274" t="str">
        <f>'APH Kategorichef'!R16</f>
        <v xml:space="preserve">  Välj…</v>
      </c>
      <c r="F13" s="274">
        <f>'APH Kategorichef'!I16</f>
        <v>0</v>
      </c>
      <c r="G13" s="274">
        <f>'1. Artikeldata Grund'!E16</f>
        <v>0</v>
      </c>
      <c r="H13" s="274">
        <f>'APH Kategorichef'!G16</f>
        <v>0</v>
      </c>
      <c r="I13" s="274" t="str">
        <f>'APH Kategorichef'!K16</f>
        <v>Välj….</v>
      </c>
      <c r="J13" s="274">
        <f>'APH Kategorichef'!L16</f>
        <v>910</v>
      </c>
      <c r="K13" s="274">
        <f>'APH Kategorichef'!N16</f>
        <v>0</v>
      </c>
      <c r="L13" s="313">
        <f>'APH Kategorichef'!P16</f>
        <v>0</v>
      </c>
      <c r="M13" s="274">
        <f>'APH Kategorichef'!Q16</f>
        <v>0</v>
      </c>
      <c r="N13" s="313">
        <f>'4. Inköpsdata'!D16</f>
        <v>0</v>
      </c>
      <c r="O13" s="274" t="str">
        <f>'1. Artikeldata Grund'!J16</f>
        <v xml:space="preserve">  Välj…</v>
      </c>
      <c r="P13" s="274" t="str">
        <f>'4. Inköpsdata'!E16</f>
        <v>ST</v>
      </c>
      <c r="Q13" s="314">
        <f>'4. Inköpsdata'!G16</f>
        <v>1</v>
      </c>
      <c r="R13" s="313" t="str">
        <f>'3. Förpackningsdata'!H16</f>
        <v>BX</v>
      </c>
      <c r="S13" s="274">
        <f>'3. Förpackningsdata'!I16</f>
        <v>0</v>
      </c>
      <c r="T13" s="313">
        <f>'3. Förpackningsdata'!J16</f>
        <v>0</v>
      </c>
      <c r="U13" s="315" t="str">
        <f>'4. Inköpsdata'!H16</f>
        <v>SEK</v>
      </c>
      <c r="V13" s="314" t="str">
        <f>'APH Kategorichef'!Z16</f>
        <v/>
      </c>
      <c r="W13" s="314" t="str">
        <f>'APH Kategorichef'!AA16</f>
        <v/>
      </c>
      <c r="X13" s="314">
        <f>'APH Kategorichef'!AB16</f>
        <v>0</v>
      </c>
      <c r="Y13" s="314"/>
      <c r="Z13" s="274"/>
      <c r="AA13" s="274"/>
      <c r="AB13" s="274"/>
      <c r="AC13" s="274"/>
    </row>
    <row r="14" spans="1:29" x14ac:dyDescent="0.25">
      <c r="A14" s="313">
        <f>'APH Kategorichef'!F17</f>
        <v>0</v>
      </c>
      <c r="B14" s="274">
        <f>'APH Kategorichef'!D17</f>
        <v>0</v>
      </c>
      <c r="C14" s="313">
        <f>'1. Artikeldata Grund'!D17</f>
        <v>0</v>
      </c>
      <c r="D14" s="274">
        <f>'2. Artikeldata Utökad'!J17</f>
        <v>0</v>
      </c>
      <c r="E14" s="274" t="str">
        <f>'APH Kategorichef'!R17</f>
        <v xml:space="preserve">  Välj…</v>
      </c>
      <c r="F14" s="274">
        <f>'APH Kategorichef'!I17</f>
        <v>0</v>
      </c>
      <c r="G14" s="274">
        <f>'1. Artikeldata Grund'!E17</f>
        <v>0</v>
      </c>
      <c r="H14" s="274">
        <f>'APH Kategorichef'!G17</f>
        <v>0</v>
      </c>
      <c r="I14" s="274" t="str">
        <f>'APH Kategorichef'!K17</f>
        <v>Välj….</v>
      </c>
      <c r="J14" s="274">
        <f>'APH Kategorichef'!L17</f>
        <v>910</v>
      </c>
      <c r="K14" s="274">
        <f>'APH Kategorichef'!N17</f>
        <v>0</v>
      </c>
      <c r="L14" s="313">
        <f>'APH Kategorichef'!P17</f>
        <v>0</v>
      </c>
      <c r="M14" s="274">
        <f>'APH Kategorichef'!Q17</f>
        <v>0</v>
      </c>
      <c r="N14" s="313">
        <f>'4. Inköpsdata'!D17</f>
        <v>0</v>
      </c>
      <c r="O14" s="274" t="str">
        <f>'1. Artikeldata Grund'!J17</f>
        <v xml:space="preserve">  Välj…</v>
      </c>
      <c r="P14" s="274" t="str">
        <f>'4. Inköpsdata'!E17</f>
        <v>ST</v>
      </c>
      <c r="Q14" s="314">
        <f>'4. Inköpsdata'!G17</f>
        <v>1</v>
      </c>
      <c r="R14" s="313" t="str">
        <f>'3. Förpackningsdata'!H17</f>
        <v>BX</v>
      </c>
      <c r="S14" s="274">
        <f>'3. Förpackningsdata'!I17</f>
        <v>0</v>
      </c>
      <c r="T14" s="313">
        <f>'3. Förpackningsdata'!J17</f>
        <v>0</v>
      </c>
      <c r="U14" s="315" t="str">
        <f>'4. Inköpsdata'!H17</f>
        <v>SEK</v>
      </c>
      <c r="V14" s="314" t="str">
        <f>'APH Kategorichef'!Z17</f>
        <v/>
      </c>
      <c r="W14" s="314" t="str">
        <f>'APH Kategorichef'!AA17</f>
        <v/>
      </c>
      <c r="X14" s="314">
        <f>'APH Kategorichef'!AB17</f>
        <v>0</v>
      </c>
      <c r="Y14" s="314"/>
      <c r="Z14" s="274"/>
      <c r="AA14" s="274"/>
      <c r="AB14" s="274"/>
      <c r="AC14" s="274"/>
    </row>
    <row r="15" spans="1:29" x14ac:dyDescent="0.25">
      <c r="A15" s="313">
        <f>'APH Kategorichef'!F18</f>
        <v>0</v>
      </c>
      <c r="B15" s="274">
        <f>'APH Kategorichef'!D18</f>
        <v>0</v>
      </c>
      <c r="C15" s="313">
        <f>'1. Artikeldata Grund'!D18</f>
        <v>0</v>
      </c>
      <c r="D15" s="274">
        <f>'2. Artikeldata Utökad'!J18</f>
        <v>0</v>
      </c>
      <c r="E15" s="274" t="str">
        <f>'APH Kategorichef'!R18</f>
        <v xml:space="preserve">  Välj…</v>
      </c>
      <c r="F15" s="274">
        <f>'APH Kategorichef'!I18</f>
        <v>0</v>
      </c>
      <c r="G15" s="274">
        <f>'1. Artikeldata Grund'!E18</f>
        <v>0</v>
      </c>
      <c r="H15" s="274">
        <f>'APH Kategorichef'!G18</f>
        <v>0</v>
      </c>
      <c r="I15" s="274" t="str">
        <f>'APH Kategorichef'!K18</f>
        <v>Välj….</v>
      </c>
      <c r="J15" s="274">
        <f>'APH Kategorichef'!L18</f>
        <v>910</v>
      </c>
      <c r="K15" s="274">
        <f>'APH Kategorichef'!N18</f>
        <v>0</v>
      </c>
      <c r="L15" s="313">
        <f>'APH Kategorichef'!P18</f>
        <v>0</v>
      </c>
      <c r="M15" s="274">
        <f>'APH Kategorichef'!Q18</f>
        <v>0</v>
      </c>
      <c r="N15" s="313">
        <f>'4. Inköpsdata'!D18</f>
        <v>0</v>
      </c>
      <c r="O15" s="274" t="str">
        <f>'1. Artikeldata Grund'!J18</f>
        <v xml:space="preserve">  Välj…</v>
      </c>
      <c r="P15" s="274" t="str">
        <f>'4. Inköpsdata'!E18</f>
        <v>ST</v>
      </c>
      <c r="Q15" s="314">
        <f>'4. Inköpsdata'!G18</f>
        <v>1</v>
      </c>
      <c r="R15" s="313" t="str">
        <f>'3. Förpackningsdata'!H18</f>
        <v>BX</v>
      </c>
      <c r="S15" s="274">
        <f>'3. Förpackningsdata'!I18</f>
        <v>0</v>
      </c>
      <c r="T15" s="313">
        <f>'3. Förpackningsdata'!J18</f>
        <v>0</v>
      </c>
      <c r="U15" s="315" t="str">
        <f>'4. Inköpsdata'!H18</f>
        <v>SEK</v>
      </c>
      <c r="V15" s="314" t="str">
        <f>'APH Kategorichef'!Z18</f>
        <v/>
      </c>
      <c r="W15" s="314" t="str">
        <f>'APH Kategorichef'!AA18</f>
        <v/>
      </c>
      <c r="X15" s="314">
        <f>'APH Kategorichef'!AB18</f>
        <v>0</v>
      </c>
      <c r="Y15" s="314"/>
      <c r="Z15" s="274"/>
      <c r="AA15" s="274"/>
      <c r="AB15" s="274"/>
      <c r="AC15" s="274"/>
    </row>
    <row r="16" spans="1:29" x14ac:dyDescent="0.25">
      <c r="A16" s="313">
        <f>'APH Kategorichef'!F19</f>
        <v>0</v>
      </c>
      <c r="B16" s="274">
        <f>'APH Kategorichef'!D19</f>
        <v>0</v>
      </c>
      <c r="C16" s="313">
        <f>'1. Artikeldata Grund'!D19</f>
        <v>0</v>
      </c>
      <c r="D16" s="274">
        <f>'2. Artikeldata Utökad'!J19</f>
        <v>0</v>
      </c>
      <c r="E16" s="274" t="str">
        <f>'APH Kategorichef'!R19</f>
        <v xml:space="preserve">  Välj…</v>
      </c>
      <c r="F16" s="274">
        <f>'APH Kategorichef'!I19</f>
        <v>0</v>
      </c>
      <c r="G16" s="274">
        <f>'1. Artikeldata Grund'!E19</f>
        <v>0</v>
      </c>
      <c r="H16" s="274">
        <f>'APH Kategorichef'!G19</f>
        <v>0</v>
      </c>
      <c r="I16" s="274" t="str">
        <f>'APH Kategorichef'!K19</f>
        <v>Välj….</v>
      </c>
      <c r="J16" s="274">
        <f>'APH Kategorichef'!L19</f>
        <v>910</v>
      </c>
      <c r="K16" s="274">
        <f>'APH Kategorichef'!N19</f>
        <v>0</v>
      </c>
      <c r="L16" s="313">
        <f>'APH Kategorichef'!P19</f>
        <v>0</v>
      </c>
      <c r="M16" s="274">
        <f>'APH Kategorichef'!Q19</f>
        <v>0</v>
      </c>
      <c r="N16" s="313">
        <f>'4. Inköpsdata'!D19</f>
        <v>0</v>
      </c>
      <c r="O16" s="274" t="str">
        <f>'1. Artikeldata Grund'!J19</f>
        <v xml:space="preserve">  Välj…</v>
      </c>
      <c r="P16" s="274" t="str">
        <f>'4. Inköpsdata'!E19</f>
        <v>ST</v>
      </c>
      <c r="Q16" s="314">
        <f>'4. Inköpsdata'!G19</f>
        <v>1</v>
      </c>
      <c r="R16" s="313" t="str">
        <f>'3. Förpackningsdata'!H19</f>
        <v>BX</v>
      </c>
      <c r="S16" s="274">
        <f>'3. Förpackningsdata'!I19</f>
        <v>0</v>
      </c>
      <c r="T16" s="313">
        <f>'3. Förpackningsdata'!J19</f>
        <v>0</v>
      </c>
      <c r="U16" s="315" t="str">
        <f>'4. Inköpsdata'!H19</f>
        <v>SEK</v>
      </c>
      <c r="V16" s="314" t="str">
        <f>'APH Kategorichef'!Z19</f>
        <v/>
      </c>
      <c r="W16" s="314" t="str">
        <f>'APH Kategorichef'!AA19</f>
        <v/>
      </c>
      <c r="X16" s="314">
        <f>'APH Kategorichef'!AB19</f>
        <v>0</v>
      </c>
      <c r="Y16" s="314"/>
      <c r="Z16" s="274"/>
      <c r="AA16" s="274"/>
      <c r="AB16" s="274"/>
      <c r="AC16" s="274"/>
    </row>
    <row r="17" spans="1:29" x14ac:dyDescent="0.25">
      <c r="A17" s="313">
        <f>'APH Kategorichef'!F20</f>
        <v>0</v>
      </c>
      <c r="B17" s="274">
        <f>'APH Kategorichef'!D20</f>
        <v>0</v>
      </c>
      <c r="C17" s="313">
        <f>'1. Artikeldata Grund'!D20</f>
        <v>0</v>
      </c>
      <c r="D17" s="274">
        <f>'2. Artikeldata Utökad'!J20</f>
        <v>0</v>
      </c>
      <c r="E17" s="274" t="str">
        <f>'APH Kategorichef'!R20</f>
        <v xml:space="preserve">  Välj…</v>
      </c>
      <c r="F17" s="274">
        <f>'APH Kategorichef'!I20</f>
        <v>0</v>
      </c>
      <c r="G17" s="274">
        <f>'1. Artikeldata Grund'!E20</f>
        <v>0</v>
      </c>
      <c r="H17" s="274">
        <f>'APH Kategorichef'!G20</f>
        <v>0</v>
      </c>
      <c r="I17" s="274" t="str">
        <f>'APH Kategorichef'!K20</f>
        <v>Välj….</v>
      </c>
      <c r="J17" s="274">
        <f>'APH Kategorichef'!L20</f>
        <v>910</v>
      </c>
      <c r="K17" s="274">
        <f>'APH Kategorichef'!N20</f>
        <v>0</v>
      </c>
      <c r="L17" s="313">
        <f>'APH Kategorichef'!P20</f>
        <v>0</v>
      </c>
      <c r="M17" s="274">
        <f>'APH Kategorichef'!Q20</f>
        <v>0</v>
      </c>
      <c r="N17" s="313">
        <f>'4. Inköpsdata'!D20</f>
        <v>0</v>
      </c>
      <c r="O17" s="274" t="str">
        <f>'1. Artikeldata Grund'!J20</f>
        <v xml:space="preserve">  Välj…</v>
      </c>
      <c r="P17" s="274" t="str">
        <f>'4. Inköpsdata'!E20</f>
        <v>ST</v>
      </c>
      <c r="Q17" s="314">
        <f>'4. Inköpsdata'!G20</f>
        <v>1</v>
      </c>
      <c r="R17" s="313" t="str">
        <f>'3. Förpackningsdata'!H20</f>
        <v>BX</v>
      </c>
      <c r="S17" s="274">
        <f>'3. Förpackningsdata'!I20</f>
        <v>0</v>
      </c>
      <c r="T17" s="313">
        <f>'3. Förpackningsdata'!J20</f>
        <v>0</v>
      </c>
      <c r="U17" s="315" t="str">
        <f>'4. Inköpsdata'!H20</f>
        <v>SEK</v>
      </c>
      <c r="V17" s="314" t="str">
        <f>'APH Kategorichef'!Z20</f>
        <v/>
      </c>
      <c r="W17" s="314" t="str">
        <f>'APH Kategorichef'!AA20</f>
        <v/>
      </c>
      <c r="X17" s="314">
        <f>'APH Kategorichef'!AB20</f>
        <v>0</v>
      </c>
      <c r="Y17" s="314"/>
      <c r="Z17" s="274"/>
      <c r="AA17" s="274"/>
      <c r="AB17" s="274"/>
      <c r="AC17" s="274"/>
    </row>
    <row r="18" spans="1:29" x14ac:dyDescent="0.25">
      <c r="A18" s="313">
        <f>'APH Kategorichef'!F21</f>
        <v>0</v>
      </c>
      <c r="B18" s="274">
        <f>'APH Kategorichef'!D21</f>
        <v>0</v>
      </c>
      <c r="C18" s="313">
        <f>'1. Artikeldata Grund'!D21</f>
        <v>0</v>
      </c>
      <c r="D18" s="274">
        <f>'2. Artikeldata Utökad'!J21</f>
        <v>0</v>
      </c>
      <c r="E18" s="274" t="str">
        <f>'APH Kategorichef'!R21</f>
        <v xml:space="preserve">  Välj…</v>
      </c>
      <c r="F18" s="274">
        <f>'APH Kategorichef'!I21</f>
        <v>0</v>
      </c>
      <c r="G18" s="274">
        <f>'1. Artikeldata Grund'!E21</f>
        <v>0</v>
      </c>
      <c r="H18" s="274">
        <f>'APH Kategorichef'!G21</f>
        <v>0</v>
      </c>
      <c r="I18" s="274" t="str">
        <f>'APH Kategorichef'!K21</f>
        <v>Välj….</v>
      </c>
      <c r="J18" s="274">
        <f>'APH Kategorichef'!L21</f>
        <v>910</v>
      </c>
      <c r="K18" s="274">
        <f>'APH Kategorichef'!N21</f>
        <v>0</v>
      </c>
      <c r="L18" s="313">
        <f>'APH Kategorichef'!P21</f>
        <v>0</v>
      </c>
      <c r="M18" s="274">
        <f>'APH Kategorichef'!Q21</f>
        <v>0</v>
      </c>
      <c r="N18" s="313">
        <f>'4. Inköpsdata'!D21</f>
        <v>0</v>
      </c>
      <c r="O18" s="274" t="str">
        <f>'1. Artikeldata Grund'!J21</f>
        <v xml:space="preserve">  Välj…</v>
      </c>
      <c r="P18" s="274" t="str">
        <f>'4. Inköpsdata'!E21</f>
        <v>ST</v>
      </c>
      <c r="Q18" s="314">
        <f>'4. Inköpsdata'!G21</f>
        <v>1</v>
      </c>
      <c r="R18" s="313" t="str">
        <f>'3. Förpackningsdata'!H21</f>
        <v>BX</v>
      </c>
      <c r="S18" s="274">
        <f>'3. Förpackningsdata'!I21</f>
        <v>0</v>
      </c>
      <c r="T18" s="313">
        <f>'3. Förpackningsdata'!J21</f>
        <v>0</v>
      </c>
      <c r="U18" s="315" t="str">
        <f>'4. Inköpsdata'!H21</f>
        <v>SEK</v>
      </c>
      <c r="V18" s="314" t="str">
        <f>'APH Kategorichef'!Z21</f>
        <v/>
      </c>
      <c r="W18" s="314" t="str">
        <f>'APH Kategorichef'!AA21</f>
        <v/>
      </c>
      <c r="X18" s="314">
        <f>'APH Kategorichef'!AB21</f>
        <v>0</v>
      </c>
      <c r="Y18" s="314"/>
      <c r="Z18" s="274"/>
      <c r="AA18" s="274"/>
      <c r="AB18" s="274"/>
      <c r="AC18" s="274"/>
    </row>
    <row r="19" spans="1:29" x14ac:dyDescent="0.25">
      <c r="A19" s="313">
        <f>'APH Kategorichef'!F22</f>
        <v>0</v>
      </c>
      <c r="B19" s="274">
        <f>'APH Kategorichef'!D22</f>
        <v>0</v>
      </c>
      <c r="C19" s="313">
        <f>'1. Artikeldata Grund'!D22</f>
        <v>0</v>
      </c>
      <c r="D19" s="274">
        <f>'2. Artikeldata Utökad'!J22</f>
        <v>0</v>
      </c>
      <c r="E19" s="274" t="str">
        <f>'APH Kategorichef'!R22</f>
        <v xml:space="preserve">  Välj…</v>
      </c>
      <c r="F19" s="274">
        <f>'APH Kategorichef'!I22</f>
        <v>0</v>
      </c>
      <c r="G19" s="274">
        <f>'1. Artikeldata Grund'!E22</f>
        <v>0</v>
      </c>
      <c r="H19" s="274">
        <f>'APH Kategorichef'!G22</f>
        <v>0</v>
      </c>
      <c r="I19" s="274" t="str">
        <f>'APH Kategorichef'!K22</f>
        <v>Välj….</v>
      </c>
      <c r="J19" s="274">
        <f>'APH Kategorichef'!L22</f>
        <v>910</v>
      </c>
      <c r="K19" s="274">
        <f>'APH Kategorichef'!N22</f>
        <v>0</v>
      </c>
      <c r="L19" s="313">
        <f>'APH Kategorichef'!P22</f>
        <v>0</v>
      </c>
      <c r="M19" s="274">
        <f>'APH Kategorichef'!Q22</f>
        <v>0</v>
      </c>
      <c r="N19" s="313">
        <f>'4. Inköpsdata'!D22</f>
        <v>0</v>
      </c>
      <c r="O19" s="274" t="str">
        <f>'1. Artikeldata Grund'!J22</f>
        <v xml:space="preserve">  Välj…</v>
      </c>
      <c r="P19" s="274" t="str">
        <f>'4. Inköpsdata'!E22</f>
        <v>ST</v>
      </c>
      <c r="Q19" s="314">
        <f>'4. Inköpsdata'!G22</f>
        <v>1</v>
      </c>
      <c r="R19" s="313" t="str">
        <f>'3. Förpackningsdata'!H22</f>
        <v>BX</v>
      </c>
      <c r="S19" s="274">
        <f>'3. Förpackningsdata'!I22</f>
        <v>0</v>
      </c>
      <c r="T19" s="313">
        <f>'3. Förpackningsdata'!J22</f>
        <v>0</v>
      </c>
      <c r="U19" s="315" t="str">
        <f>'4. Inköpsdata'!H22</f>
        <v>SEK</v>
      </c>
      <c r="V19" s="314" t="str">
        <f>'APH Kategorichef'!Z22</f>
        <v/>
      </c>
      <c r="W19" s="314" t="str">
        <f>'APH Kategorichef'!AA22</f>
        <v/>
      </c>
      <c r="X19" s="314">
        <f>'APH Kategorichef'!AB22</f>
        <v>0</v>
      </c>
      <c r="Y19" s="314"/>
      <c r="Z19" s="274"/>
      <c r="AA19" s="274"/>
      <c r="AB19" s="274"/>
      <c r="AC19" s="274"/>
    </row>
    <row r="20" spans="1:29" x14ac:dyDescent="0.25">
      <c r="A20" s="313">
        <f>'APH Kategorichef'!F23</f>
        <v>0</v>
      </c>
      <c r="B20" s="274">
        <f>'APH Kategorichef'!D23</f>
        <v>0</v>
      </c>
      <c r="C20" s="313">
        <f>'1. Artikeldata Grund'!D23</f>
        <v>0</v>
      </c>
      <c r="D20" s="274">
        <f>'2. Artikeldata Utökad'!J23</f>
        <v>0</v>
      </c>
      <c r="E20" s="274" t="str">
        <f>'APH Kategorichef'!R23</f>
        <v xml:space="preserve">  Välj…</v>
      </c>
      <c r="F20" s="274">
        <f>'APH Kategorichef'!I23</f>
        <v>0</v>
      </c>
      <c r="G20" s="274">
        <f>'1. Artikeldata Grund'!E23</f>
        <v>0</v>
      </c>
      <c r="H20" s="274">
        <f>'APH Kategorichef'!G23</f>
        <v>0</v>
      </c>
      <c r="I20" s="274" t="str">
        <f>'APH Kategorichef'!K23</f>
        <v>Välj….</v>
      </c>
      <c r="J20" s="274">
        <f>'APH Kategorichef'!L23</f>
        <v>910</v>
      </c>
      <c r="K20" s="274">
        <f>'APH Kategorichef'!N23</f>
        <v>0</v>
      </c>
      <c r="L20" s="313">
        <f>'APH Kategorichef'!P23</f>
        <v>0</v>
      </c>
      <c r="M20" s="274">
        <f>'APH Kategorichef'!Q23</f>
        <v>0</v>
      </c>
      <c r="N20" s="313">
        <f>'4. Inköpsdata'!D23</f>
        <v>0</v>
      </c>
      <c r="O20" s="274" t="str">
        <f>'1. Artikeldata Grund'!J23</f>
        <v xml:space="preserve">  Välj…</v>
      </c>
      <c r="P20" s="274" t="str">
        <f>'4. Inköpsdata'!E23</f>
        <v>ST</v>
      </c>
      <c r="Q20" s="314">
        <f>'4. Inköpsdata'!G23</f>
        <v>1</v>
      </c>
      <c r="R20" s="313" t="str">
        <f>'3. Förpackningsdata'!H23</f>
        <v>BX</v>
      </c>
      <c r="S20" s="274">
        <f>'3. Förpackningsdata'!I23</f>
        <v>0</v>
      </c>
      <c r="T20" s="313">
        <f>'3. Förpackningsdata'!J23</f>
        <v>0</v>
      </c>
      <c r="U20" s="315" t="str">
        <f>'4. Inköpsdata'!H23</f>
        <v>SEK</v>
      </c>
      <c r="V20" s="314" t="str">
        <f>'APH Kategorichef'!Z23</f>
        <v/>
      </c>
      <c r="W20" s="314" t="str">
        <f>'APH Kategorichef'!AA23</f>
        <v/>
      </c>
      <c r="X20" s="314">
        <f>'APH Kategorichef'!AB23</f>
        <v>0</v>
      </c>
      <c r="Y20" s="314"/>
      <c r="Z20" s="274"/>
      <c r="AA20" s="274"/>
      <c r="AB20" s="274"/>
      <c r="AC20" s="274"/>
    </row>
    <row r="21" spans="1:29" x14ac:dyDescent="0.25">
      <c r="A21" s="313">
        <f>'APH Kategorichef'!F24</f>
        <v>0</v>
      </c>
      <c r="B21" s="274">
        <f>'APH Kategorichef'!D24</f>
        <v>0</v>
      </c>
      <c r="C21" s="313">
        <f>'1. Artikeldata Grund'!D24</f>
        <v>0</v>
      </c>
      <c r="D21" s="274">
        <f>'2. Artikeldata Utökad'!J24</f>
        <v>0</v>
      </c>
      <c r="E21" s="274" t="str">
        <f>'APH Kategorichef'!R24</f>
        <v xml:space="preserve">  Välj…</v>
      </c>
      <c r="F21" s="274">
        <f>'APH Kategorichef'!I24</f>
        <v>0</v>
      </c>
      <c r="G21" s="274">
        <f>'1. Artikeldata Grund'!E24</f>
        <v>0</v>
      </c>
      <c r="H21" s="274">
        <f>'APH Kategorichef'!G24</f>
        <v>0</v>
      </c>
      <c r="I21" s="274" t="str">
        <f>'APH Kategorichef'!K24</f>
        <v>Välj….</v>
      </c>
      <c r="J21" s="274">
        <f>'APH Kategorichef'!L24</f>
        <v>910</v>
      </c>
      <c r="K21" s="274">
        <f>'APH Kategorichef'!N24</f>
        <v>0</v>
      </c>
      <c r="L21" s="313">
        <f>'APH Kategorichef'!P24</f>
        <v>0</v>
      </c>
      <c r="M21" s="274">
        <f>'APH Kategorichef'!Q24</f>
        <v>0</v>
      </c>
      <c r="N21" s="313">
        <f>'4. Inköpsdata'!D24</f>
        <v>0</v>
      </c>
      <c r="O21" s="274" t="str">
        <f>'1. Artikeldata Grund'!J24</f>
        <v xml:space="preserve">  Välj…</v>
      </c>
      <c r="P21" s="274" t="str">
        <f>'4. Inköpsdata'!E24</f>
        <v>ST</v>
      </c>
      <c r="Q21" s="314">
        <f>'4. Inköpsdata'!G24</f>
        <v>1</v>
      </c>
      <c r="R21" s="313" t="str">
        <f>'3. Förpackningsdata'!H24</f>
        <v>BX</v>
      </c>
      <c r="S21" s="274">
        <f>'3. Förpackningsdata'!I24</f>
        <v>0</v>
      </c>
      <c r="T21" s="313">
        <f>'3. Förpackningsdata'!J24</f>
        <v>0</v>
      </c>
      <c r="U21" s="315" t="str">
        <f>'4. Inköpsdata'!H24</f>
        <v>SEK</v>
      </c>
      <c r="V21" s="314" t="str">
        <f>'APH Kategorichef'!Z24</f>
        <v/>
      </c>
      <c r="W21" s="314" t="str">
        <f>'APH Kategorichef'!AA24</f>
        <v/>
      </c>
      <c r="X21" s="314">
        <f>'APH Kategorichef'!AB24</f>
        <v>0</v>
      </c>
      <c r="Y21" s="314"/>
      <c r="Z21" s="274"/>
      <c r="AA21" s="274"/>
      <c r="AB21" s="274"/>
      <c r="AC21" s="274"/>
    </row>
    <row r="22" spans="1:29" x14ac:dyDescent="0.25">
      <c r="A22" s="313">
        <f>'APH Kategorichef'!F25</f>
        <v>0</v>
      </c>
      <c r="B22" s="274">
        <f>'APH Kategorichef'!D25</f>
        <v>0</v>
      </c>
      <c r="C22" s="313">
        <f>'1. Artikeldata Grund'!D25</f>
        <v>0</v>
      </c>
      <c r="D22" s="274">
        <f>'2. Artikeldata Utökad'!J25</f>
        <v>0</v>
      </c>
      <c r="E22" s="274" t="str">
        <f>'APH Kategorichef'!R25</f>
        <v xml:space="preserve">  Välj…</v>
      </c>
      <c r="F22" s="274">
        <f>'APH Kategorichef'!I25</f>
        <v>0</v>
      </c>
      <c r="G22" s="274">
        <f>'1. Artikeldata Grund'!E25</f>
        <v>0</v>
      </c>
      <c r="H22" s="274">
        <f>'APH Kategorichef'!G25</f>
        <v>0</v>
      </c>
      <c r="I22" s="274" t="str">
        <f>'APH Kategorichef'!K25</f>
        <v>Välj….</v>
      </c>
      <c r="J22" s="274">
        <f>'APH Kategorichef'!L25</f>
        <v>910</v>
      </c>
      <c r="K22" s="274">
        <f>'APH Kategorichef'!N25</f>
        <v>0</v>
      </c>
      <c r="L22" s="313">
        <f>'APH Kategorichef'!P25</f>
        <v>0</v>
      </c>
      <c r="M22" s="274">
        <f>'APH Kategorichef'!Q25</f>
        <v>0</v>
      </c>
      <c r="N22" s="313">
        <f>'4. Inköpsdata'!D25</f>
        <v>0</v>
      </c>
      <c r="O22" s="274" t="str">
        <f>'1. Artikeldata Grund'!J25</f>
        <v xml:space="preserve">  Välj…</v>
      </c>
      <c r="P22" s="274" t="str">
        <f>'4. Inköpsdata'!E25</f>
        <v>ST</v>
      </c>
      <c r="Q22" s="314">
        <f>'4. Inköpsdata'!G25</f>
        <v>1</v>
      </c>
      <c r="R22" s="313" t="str">
        <f>'3. Förpackningsdata'!H25</f>
        <v>BX</v>
      </c>
      <c r="S22" s="274">
        <f>'3. Förpackningsdata'!I25</f>
        <v>0</v>
      </c>
      <c r="T22" s="313">
        <f>'3. Förpackningsdata'!J25</f>
        <v>0</v>
      </c>
      <c r="U22" s="315" t="str">
        <f>'4. Inköpsdata'!H25</f>
        <v>SEK</v>
      </c>
      <c r="V22" s="314" t="str">
        <f>'APH Kategorichef'!Z25</f>
        <v/>
      </c>
      <c r="W22" s="314" t="str">
        <f>'APH Kategorichef'!AA25</f>
        <v/>
      </c>
      <c r="X22" s="314">
        <f>'APH Kategorichef'!AB25</f>
        <v>0</v>
      </c>
      <c r="Y22" s="314"/>
      <c r="Z22" s="274"/>
      <c r="AA22" s="274"/>
      <c r="AB22" s="274"/>
      <c r="AC22" s="274"/>
    </row>
    <row r="23" spans="1:29" x14ac:dyDescent="0.25">
      <c r="A23" s="313">
        <f>'APH Kategorichef'!F26</f>
        <v>0</v>
      </c>
      <c r="B23" s="274">
        <f>'APH Kategorichef'!D26</f>
        <v>0</v>
      </c>
      <c r="C23" s="313">
        <f>'1. Artikeldata Grund'!D26</f>
        <v>0</v>
      </c>
      <c r="D23" s="274">
        <f>'2. Artikeldata Utökad'!J26</f>
        <v>0</v>
      </c>
      <c r="E23" s="274" t="str">
        <f>'APH Kategorichef'!R26</f>
        <v xml:space="preserve">  Välj…</v>
      </c>
      <c r="F23" s="274">
        <f>'APH Kategorichef'!I26</f>
        <v>0</v>
      </c>
      <c r="G23" s="274">
        <f>'1. Artikeldata Grund'!E26</f>
        <v>0</v>
      </c>
      <c r="H23" s="274">
        <f>'APH Kategorichef'!G26</f>
        <v>0</v>
      </c>
      <c r="I23" s="274" t="str">
        <f>'APH Kategorichef'!K26</f>
        <v>Välj….</v>
      </c>
      <c r="J23" s="274">
        <f>'APH Kategorichef'!L26</f>
        <v>910</v>
      </c>
      <c r="K23" s="274">
        <f>'APH Kategorichef'!N26</f>
        <v>0</v>
      </c>
      <c r="L23" s="313">
        <f>'APH Kategorichef'!P26</f>
        <v>0</v>
      </c>
      <c r="M23" s="274">
        <f>'APH Kategorichef'!Q26</f>
        <v>0</v>
      </c>
      <c r="N23" s="313">
        <f>'4. Inköpsdata'!D26</f>
        <v>0</v>
      </c>
      <c r="O23" s="274" t="str">
        <f>'1. Artikeldata Grund'!J26</f>
        <v xml:space="preserve">  Välj…</v>
      </c>
      <c r="P23" s="274" t="str">
        <f>'4. Inköpsdata'!E26</f>
        <v>ST</v>
      </c>
      <c r="Q23" s="314">
        <f>'4. Inköpsdata'!G26</f>
        <v>1</v>
      </c>
      <c r="R23" s="313" t="str">
        <f>'3. Förpackningsdata'!H26</f>
        <v>BX</v>
      </c>
      <c r="S23" s="274">
        <f>'3. Förpackningsdata'!I26</f>
        <v>0</v>
      </c>
      <c r="T23" s="313">
        <f>'3. Förpackningsdata'!J26</f>
        <v>0</v>
      </c>
      <c r="U23" s="315" t="str">
        <f>'4. Inköpsdata'!H26</f>
        <v>SEK</v>
      </c>
      <c r="V23" s="314" t="str">
        <f>'APH Kategorichef'!Z26</f>
        <v/>
      </c>
      <c r="W23" s="314" t="str">
        <f>'APH Kategorichef'!AA26</f>
        <v/>
      </c>
      <c r="X23" s="314">
        <f>'APH Kategorichef'!AB26</f>
        <v>0</v>
      </c>
      <c r="Y23" s="314"/>
      <c r="Z23" s="274"/>
      <c r="AA23" s="274"/>
      <c r="AB23" s="274"/>
      <c r="AC23" s="274"/>
    </row>
    <row r="24" spans="1:29" x14ac:dyDescent="0.25">
      <c r="A24" s="313">
        <f>'APH Kategorichef'!F27</f>
        <v>0</v>
      </c>
      <c r="B24" s="274">
        <f>'APH Kategorichef'!D27</f>
        <v>0</v>
      </c>
      <c r="C24" s="313">
        <f>'1. Artikeldata Grund'!D27</f>
        <v>0</v>
      </c>
      <c r="D24" s="274">
        <f>'2. Artikeldata Utökad'!J27</f>
        <v>0</v>
      </c>
      <c r="E24" s="274" t="str">
        <f>'APH Kategorichef'!R27</f>
        <v xml:space="preserve">  Välj…</v>
      </c>
      <c r="F24" s="274">
        <f>'APH Kategorichef'!I27</f>
        <v>0</v>
      </c>
      <c r="G24" s="274">
        <f>'1. Artikeldata Grund'!E27</f>
        <v>0</v>
      </c>
      <c r="H24" s="274">
        <f>'APH Kategorichef'!G27</f>
        <v>0</v>
      </c>
      <c r="I24" s="274" t="str">
        <f>'APH Kategorichef'!K27</f>
        <v>Välj….</v>
      </c>
      <c r="J24" s="274">
        <f>'APH Kategorichef'!L27</f>
        <v>910</v>
      </c>
      <c r="K24" s="274">
        <f>'APH Kategorichef'!N27</f>
        <v>0</v>
      </c>
      <c r="L24" s="313">
        <f>'APH Kategorichef'!P27</f>
        <v>0</v>
      </c>
      <c r="M24" s="274">
        <f>'APH Kategorichef'!Q27</f>
        <v>0</v>
      </c>
      <c r="N24" s="313">
        <f>'4. Inköpsdata'!D27</f>
        <v>0</v>
      </c>
      <c r="O24" s="274" t="str">
        <f>'1. Artikeldata Grund'!J27</f>
        <v xml:space="preserve">  Välj…</v>
      </c>
      <c r="P24" s="274" t="str">
        <f>'4. Inköpsdata'!E27</f>
        <v>ST</v>
      </c>
      <c r="Q24" s="314">
        <f>'4. Inköpsdata'!G27</f>
        <v>1</v>
      </c>
      <c r="R24" s="313" t="str">
        <f>'3. Förpackningsdata'!H27</f>
        <v>BX</v>
      </c>
      <c r="S24" s="274">
        <f>'3. Förpackningsdata'!I27</f>
        <v>0</v>
      </c>
      <c r="T24" s="313">
        <f>'3. Förpackningsdata'!J27</f>
        <v>0</v>
      </c>
      <c r="U24" s="315" t="str">
        <f>'4. Inköpsdata'!H27</f>
        <v>SEK</v>
      </c>
      <c r="V24" s="314" t="str">
        <f>'APH Kategorichef'!Z27</f>
        <v/>
      </c>
      <c r="W24" s="314" t="str">
        <f>'APH Kategorichef'!AA27</f>
        <v/>
      </c>
      <c r="X24" s="314">
        <f>'APH Kategorichef'!AB27</f>
        <v>0</v>
      </c>
      <c r="Y24" s="314"/>
      <c r="Z24" s="274"/>
      <c r="AA24" s="274"/>
      <c r="AB24" s="274"/>
      <c r="AC24" s="274"/>
    </row>
    <row r="25" spans="1:29" x14ac:dyDescent="0.25">
      <c r="A25" s="313">
        <f>'APH Kategorichef'!F28</f>
        <v>0</v>
      </c>
      <c r="B25" s="274">
        <f>'APH Kategorichef'!D28</f>
        <v>0</v>
      </c>
      <c r="C25" s="313">
        <f>'1. Artikeldata Grund'!D28</f>
        <v>0</v>
      </c>
      <c r="D25" s="274">
        <f>'2. Artikeldata Utökad'!J28</f>
        <v>0</v>
      </c>
      <c r="E25" s="274" t="str">
        <f>'APH Kategorichef'!R28</f>
        <v xml:space="preserve">  Välj…</v>
      </c>
      <c r="F25" s="274">
        <f>'APH Kategorichef'!I28</f>
        <v>0</v>
      </c>
      <c r="G25" s="274">
        <f>'1. Artikeldata Grund'!E28</f>
        <v>0</v>
      </c>
      <c r="H25" s="274">
        <f>'APH Kategorichef'!G28</f>
        <v>0</v>
      </c>
      <c r="I25" s="274" t="str">
        <f>'APH Kategorichef'!K28</f>
        <v>Välj….</v>
      </c>
      <c r="J25" s="274">
        <f>'APH Kategorichef'!L28</f>
        <v>910</v>
      </c>
      <c r="K25" s="274">
        <f>'APH Kategorichef'!N28</f>
        <v>0</v>
      </c>
      <c r="L25" s="313">
        <f>'APH Kategorichef'!P28</f>
        <v>0</v>
      </c>
      <c r="M25" s="274">
        <f>'APH Kategorichef'!Q28</f>
        <v>0</v>
      </c>
      <c r="N25" s="313">
        <f>'4. Inköpsdata'!D28</f>
        <v>0</v>
      </c>
      <c r="O25" s="274" t="str">
        <f>'1. Artikeldata Grund'!J28</f>
        <v xml:space="preserve">  Välj…</v>
      </c>
      <c r="P25" s="274" t="str">
        <f>'4. Inköpsdata'!E28</f>
        <v>ST</v>
      </c>
      <c r="Q25" s="314">
        <f>'4. Inköpsdata'!G28</f>
        <v>1</v>
      </c>
      <c r="R25" s="313" t="str">
        <f>'3. Förpackningsdata'!H28</f>
        <v>BX</v>
      </c>
      <c r="S25" s="274">
        <f>'3. Förpackningsdata'!I28</f>
        <v>0</v>
      </c>
      <c r="T25" s="313">
        <f>'3. Förpackningsdata'!J28</f>
        <v>0</v>
      </c>
      <c r="U25" s="315" t="str">
        <f>'4. Inköpsdata'!H28</f>
        <v>SEK</v>
      </c>
      <c r="V25" s="314" t="str">
        <f>'APH Kategorichef'!Z28</f>
        <v/>
      </c>
      <c r="W25" s="314" t="str">
        <f>'APH Kategorichef'!AA28</f>
        <v/>
      </c>
      <c r="X25" s="314">
        <f>'APH Kategorichef'!AB28</f>
        <v>0</v>
      </c>
      <c r="Y25" s="314"/>
      <c r="Z25" s="274"/>
      <c r="AA25" s="274"/>
      <c r="AB25" s="274"/>
      <c r="AC25" s="274"/>
    </row>
    <row r="26" spans="1:29" x14ac:dyDescent="0.25">
      <c r="A26" s="313">
        <f>'APH Kategorichef'!F29</f>
        <v>0</v>
      </c>
      <c r="B26" s="274">
        <f>'APH Kategorichef'!D29</f>
        <v>0</v>
      </c>
      <c r="C26" s="313">
        <f>'1. Artikeldata Grund'!D29</f>
        <v>0</v>
      </c>
      <c r="D26" s="274">
        <f>'2. Artikeldata Utökad'!J29</f>
        <v>0</v>
      </c>
      <c r="E26" s="274" t="str">
        <f>'APH Kategorichef'!R29</f>
        <v xml:space="preserve">  Välj…</v>
      </c>
      <c r="F26" s="274">
        <f>'APH Kategorichef'!I29</f>
        <v>0</v>
      </c>
      <c r="G26" s="274">
        <f>'1. Artikeldata Grund'!E29</f>
        <v>0</v>
      </c>
      <c r="H26" s="274">
        <f>'APH Kategorichef'!G29</f>
        <v>0</v>
      </c>
      <c r="I26" s="274" t="str">
        <f>'APH Kategorichef'!K29</f>
        <v>Välj….</v>
      </c>
      <c r="J26" s="274">
        <f>'APH Kategorichef'!L29</f>
        <v>910</v>
      </c>
      <c r="K26" s="274">
        <f>'APH Kategorichef'!N29</f>
        <v>0</v>
      </c>
      <c r="L26" s="313">
        <f>'APH Kategorichef'!P29</f>
        <v>0</v>
      </c>
      <c r="M26" s="274">
        <f>'APH Kategorichef'!Q29</f>
        <v>0</v>
      </c>
      <c r="N26" s="313">
        <f>'4. Inköpsdata'!D29</f>
        <v>0</v>
      </c>
      <c r="O26" s="274" t="str">
        <f>'1. Artikeldata Grund'!J29</f>
        <v xml:space="preserve">  Välj…</v>
      </c>
      <c r="P26" s="274" t="str">
        <f>'4. Inköpsdata'!E29</f>
        <v>ST</v>
      </c>
      <c r="Q26" s="314">
        <f>'4. Inköpsdata'!G29</f>
        <v>1</v>
      </c>
      <c r="R26" s="313" t="str">
        <f>'3. Förpackningsdata'!H29</f>
        <v>BX</v>
      </c>
      <c r="S26" s="274">
        <f>'3. Förpackningsdata'!I29</f>
        <v>0</v>
      </c>
      <c r="T26" s="313">
        <f>'3. Förpackningsdata'!J29</f>
        <v>0</v>
      </c>
      <c r="U26" s="315" t="str">
        <f>'4. Inköpsdata'!H29</f>
        <v>SEK</v>
      </c>
      <c r="V26" s="314" t="str">
        <f>'APH Kategorichef'!Z29</f>
        <v/>
      </c>
      <c r="W26" s="314" t="str">
        <f>'APH Kategorichef'!AA29</f>
        <v/>
      </c>
      <c r="X26" s="314">
        <f>'APH Kategorichef'!AB29</f>
        <v>0</v>
      </c>
      <c r="Y26" s="314"/>
      <c r="Z26" s="274"/>
      <c r="AA26" s="274"/>
      <c r="AB26" s="274"/>
      <c r="AC26" s="274"/>
    </row>
    <row r="27" spans="1:29" x14ac:dyDescent="0.25">
      <c r="A27" s="313">
        <f>'APH Kategorichef'!F30</f>
        <v>0</v>
      </c>
      <c r="B27" s="274">
        <f>'APH Kategorichef'!D30</f>
        <v>0</v>
      </c>
      <c r="C27" s="313">
        <f>'1. Artikeldata Grund'!D30</f>
        <v>0</v>
      </c>
      <c r="D27" s="274">
        <f>'2. Artikeldata Utökad'!J30</f>
        <v>0</v>
      </c>
      <c r="E27" s="274" t="str">
        <f>'APH Kategorichef'!R30</f>
        <v xml:space="preserve">  Välj…</v>
      </c>
      <c r="F27" s="274">
        <f>'APH Kategorichef'!I30</f>
        <v>0</v>
      </c>
      <c r="G27" s="274">
        <f>'1. Artikeldata Grund'!E30</f>
        <v>0</v>
      </c>
      <c r="H27" s="274">
        <f>'APH Kategorichef'!G30</f>
        <v>0</v>
      </c>
      <c r="I27" s="274" t="str">
        <f>'APH Kategorichef'!K30</f>
        <v>Välj….</v>
      </c>
      <c r="J27" s="274">
        <f>'APH Kategorichef'!L30</f>
        <v>910</v>
      </c>
      <c r="K27" s="274">
        <f>'APH Kategorichef'!N30</f>
        <v>0</v>
      </c>
      <c r="L27" s="313">
        <f>'APH Kategorichef'!P30</f>
        <v>0</v>
      </c>
      <c r="M27" s="274">
        <f>'APH Kategorichef'!Q30</f>
        <v>0</v>
      </c>
      <c r="N27" s="313">
        <f>'4. Inköpsdata'!D30</f>
        <v>0</v>
      </c>
      <c r="O27" s="274" t="str">
        <f>'1. Artikeldata Grund'!J30</f>
        <v xml:space="preserve">  Välj…</v>
      </c>
      <c r="P27" s="274" t="str">
        <f>'4. Inköpsdata'!E30</f>
        <v>ST</v>
      </c>
      <c r="Q27" s="314">
        <f>'4. Inköpsdata'!G30</f>
        <v>1</v>
      </c>
      <c r="R27" s="313" t="str">
        <f>'3. Förpackningsdata'!H30</f>
        <v>BX</v>
      </c>
      <c r="S27" s="274">
        <f>'3. Förpackningsdata'!I30</f>
        <v>0</v>
      </c>
      <c r="T27" s="313">
        <f>'3. Förpackningsdata'!J30</f>
        <v>0</v>
      </c>
      <c r="U27" s="315" t="str">
        <f>'4. Inköpsdata'!H30</f>
        <v>SEK</v>
      </c>
      <c r="V27" s="314" t="str">
        <f>'APH Kategorichef'!Z30</f>
        <v/>
      </c>
      <c r="W27" s="314" t="str">
        <f>'APH Kategorichef'!AA30</f>
        <v/>
      </c>
      <c r="X27" s="314">
        <f>'APH Kategorichef'!AB30</f>
        <v>0</v>
      </c>
      <c r="Y27" s="314"/>
      <c r="Z27" s="274"/>
      <c r="AA27" s="274"/>
      <c r="AB27" s="274"/>
      <c r="AC27" s="274"/>
    </row>
    <row r="28" spans="1:29" x14ac:dyDescent="0.25">
      <c r="A28" s="313">
        <f>'APH Kategorichef'!F31</f>
        <v>0</v>
      </c>
      <c r="B28" s="274">
        <f>'APH Kategorichef'!D31</f>
        <v>0</v>
      </c>
      <c r="C28" s="313">
        <f>'1. Artikeldata Grund'!D31</f>
        <v>0</v>
      </c>
      <c r="D28" s="274">
        <f>'2. Artikeldata Utökad'!J31</f>
        <v>0</v>
      </c>
      <c r="E28" s="274" t="str">
        <f>'APH Kategorichef'!R31</f>
        <v xml:space="preserve">  Välj…</v>
      </c>
      <c r="F28" s="274">
        <f>'APH Kategorichef'!I31</f>
        <v>0</v>
      </c>
      <c r="G28" s="274">
        <f>'1. Artikeldata Grund'!E31</f>
        <v>0</v>
      </c>
      <c r="H28" s="274">
        <f>'APH Kategorichef'!G31</f>
        <v>0</v>
      </c>
      <c r="I28" s="274" t="str">
        <f>'APH Kategorichef'!K31</f>
        <v>Välj….</v>
      </c>
      <c r="J28" s="274">
        <f>'APH Kategorichef'!L31</f>
        <v>910</v>
      </c>
      <c r="K28" s="274">
        <f>'APH Kategorichef'!N31</f>
        <v>0</v>
      </c>
      <c r="L28" s="313">
        <f>'APH Kategorichef'!P31</f>
        <v>0</v>
      </c>
      <c r="M28" s="274">
        <f>'APH Kategorichef'!Q31</f>
        <v>0</v>
      </c>
      <c r="N28" s="313">
        <f>'4. Inköpsdata'!D31</f>
        <v>0</v>
      </c>
      <c r="O28" s="274" t="str">
        <f>'1. Artikeldata Grund'!J31</f>
        <v xml:space="preserve">  Välj…</v>
      </c>
      <c r="P28" s="274" t="str">
        <f>'4. Inköpsdata'!E31</f>
        <v>ST</v>
      </c>
      <c r="Q28" s="314">
        <f>'4. Inköpsdata'!G31</f>
        <v>1</v>
      </c>
      <c r="R28" s="313" t="str">
        <f>'3. Förpackningsdata'!H31</f>
        <v>BX</v>
      </c>
      <c r="S28" s="274">
        <f>'3. Förpackningsdata'!I31</f>
        <v>0</v>
      </c>
      <c r="T28" s="313">
        <f>'3. Förpackningsdata'!J31</f>
        <v>0</v>
      </c>
      <c r="U28" s="315" t="str">
        <f>'4. Inköpsdata'!H31</f>
        <v>SEK</v>
      </c>
      <c r="V28" s="314" t="str">
        <f>'APH Kategorichef'!Z31</f>
        <v/>
      </c>
      <c r="W28" s="314" t="str">
        <f>'APH Kategorichef'!AA31</f>
        <v/>
      </c>
      <c r="X28" s="314">
        <f>'APH Kategorichef'!AB31</f>
        <v>0</v>
      </c>
      <c r="Y28" s="314"/>
      <c r="Z28" s="274"/>
      <c r="AA28" s="274"/>
      <c r="AB28" s="274"/>
      <c r="AC28" s="274"/>
    </row>
    <row r="29" spans="1:29" x14ac:dyDescent="0.25">
      <c r="A29" s="313">
        <f>'APH Kategorichef'!F32</f>
        <v>0</v>
      </c>
      <c r="B29" s="274">
        <f>'APH Kategorichef'!D32</f>
        <v>0</v>
      </c>
      <c r="C29" s="313">
        <f>'1. Artikeldata Grund'!D32</f>
        <v>0</v>
      </c>
      <c r="D29" s="274">
        <f>'2. Artikeldata Utökad'!J32</f>
        <v>0</v>
      </c>
      <c r="E29" s="274" t="str">
        <f>'APH Kategorichef'!R32</f>
        <v xml:space="preserve">  Välj…</v>
      </c>
      <c r="F29" s="274">
        <f>'APH Kategorichef'!I32</f>
        <v>0</v>
      </c>
      <c r="G29" s="274">
        <f>'1. Artikeldata Grund'!E32</f>
        <v>0</v>
      </c>
      <c r="H29" s="274">
        <f>'APH Kategorichef'!G32</f>
        <v>0</v>
      </c>
      <c r="I29" s="274" t="str">
        <f>'APH Kategorichef'!K32</f>
        <v>Välj….</v>
      </c>
      <c r="J29" s="274">
        <f>'APH Kategorichef'!L32</f>
        <v>910</v>
      </c>
      <c r="K29" s="274">
        <f>'APH Kategorichef'!N32</f>
        <v>0</v>
      </c>
      <c r="L29" s="313">
        <f>'APH Kategorichef'!P32</f>
        <v>0</v>
      </c>
      <c r="M29" s="274">
        <f>'APH Kategorichef'!Q32</f>
        <v>0</v>
      </c>
      <c r="N29" s="313">
        <f>'4. Inköpsdata'!D32</f>
        <v>0</v>
      </c>
      <c r="O29" s="274" t="str">
        <f>'1. Artikeldata Grund'!J32</f>
        <v xml:space="preserve">  Välj…</v>
      </c>
      <c r="P29" s="274" t="str">
        <f>'4. Inköpsdata'!E32</f>
        <v>ST</v>
      </c>
      <c r="Q29" s="314">
        <f>'4. Inköpsdata'!G32</f>
        <v>1</v>
      </c>
      <c r="R29" s="313" t="str">
        <f>'3. Förpackningsdata'!H32</f>
        <v>BX</v>
      </c>
      <c r="S29" s="274">
        <f>'3. Förpackningsdata'!I32</f>
        <v>0</v>
      </c>
      <c r="T29" s="313">
        <f>'3. Förpackningsdata'!J32</f>
        <v>0</v>
      </c>
      <c r="U29" s="315" t="str">
        <f>'4. Inköpsdata'!H32</f>
        <v>SEK</v>
      </c>
      <c r="V29" s="314" t="str">
        <f>'APH Kategorichef'!Z32</f>
        <v/>
      </c>
      <c r="W29" s="314" t="str">
        <f>'APH Kategorichef'!AA32</f>
        <v/>
      </c>
      <c r="X29" s="314">
        <f>'APH Kategorichef'!AB32</f>
        <v>0</v>
      </c>
      <c r="Y29" s="314"/>
      <c r="Z29" s="274"/>
      <c r="AA29" s="274"/>
      <c r="AB29" s="274"/>
      <c r="AC29" s="274"/>
    </row>
    <row r="30" spans="1:29" x14ac:dyDescent="0.25">
      <c r="A30" s="313">
        <f>'APH Kategorichef'!F33</f>
        <v>0</v>
      </c>
      <c r="B30" s="274">
        <f>'APH Kategorichef'!D33</f>
        <v>0</v>
      </c>
      <c r="C30" s="313">
        <f>'1. Artikeldata Grund'!D33</f>
        <v>0</v>
      </c>
      <c r="D30" s="274">
        <f>'2. Artikeldata Utökad'!J33</f>
        <v>0</v>
      </c>
      <c r="E30" s="274" t="str">
        <f>'APH Kategorichef'!R33</f>
        <v xml:space="preserve">  Välj…</v>
      </c>
      <c r="F30" s="274">
        <f>'APH Kategorichef'!I33</f>
        <v>0</v>
      </c>
      <c r="G30" s="274">
        <f>'1. Artikeldata Grund'!E33</f>
        <v>0</v>
      </c>
      <c r="H30" s="274">
        <f>'APH Kategorichef'!G33</f>
        <v>0</v>
      </c>
      <c r="I30" s="274" t="str">
        <f>'APH Kategorichef'!K33</f>
        <v>Välj….</v>
      </c>
      <c r="J30" s="274">
        <f>'APH Kategorichef'!L33</f>
        <v>910</v>
      </c>
      <c r="K30" s="274">
        <f>'APH Kategorichef'!N33</f>
        <v>0</v>
      </c>
      <c r="L30" s="313">
        <f>'APH Kategorichef'!P33</f>
        <v>0</v>
      </c>
      <c r="M30" s="274">
        <f>'APH Kategorichef'!Q33</f>
        <v>0</v>
      </c>
      <c r="N30" s="313">
        <f>'4. Inköpsdata'!D33</f>
        <v>0</v>
      </c>
      <c r="O30" s="274" t="str">
        <f>'1. Artikeldata Grund'!J33</f>
        <v xml:space="preserve">  Välj…</v>
      </c>
      <c r="P30" s="274" t="str">
        <f>'4. Inköpsdata'!E33</f>
        <v>ST</v>
      </c>
      <c r="Q30" s="314">
        <f>'4. Inköpsdata'!G33</f>
        <v>1</v>
      </c>
      <c r="R30" s="313" t="str">
        <f>'3. Förpackningsdata'!H33</f>
        <v>BX</v>
      </c>
      <c r="S30" s="274">
        <f>'3. Förpackningsdata'!I33</f>
        <v>0</v>
      </c>
      <c r="T30" s="313">
        <f>'3. Förpackningsdata'!J33</f>
        <v>0</v>
      </c>
      <c r="U30" s="315" t="str">
        <f>'4. Inköpsdata'!H33</f>
        <v>SEK</v>
      </c>
      <c r="V30" s="314" t="str">
        <f>'APH Kategorichef'!Z33</f>
        <v/>
      </c>
      <c r="W30" s="314" t="str">
        <f>'APH Kategorichef'!AA33</f>
        <v/>
      </c>
      <c r="X30" s="314">
        <f>'APH Kategorichef'!AB33</f>
        <v>0</v>
      </c>
      <c r="Y30" s="314"/>
      <c r="Z30" s="274"/>
      <c r="AA30" s="274"/>
      <c r="AB30" s="274"/>
      <c r="AC30" s="274"/>
    </row>
    <row r="31" spans="1:29" x14ac:dyDescent="0.25">
      <c r="A31" s="313">
        <f>'APH Kategorichef'!F34</f>
        <v>0</v>
      </c>
      <c r="B31" s="274">
        <f>'APH Kategorichef'!D34</f>
        <v>0</v>
      </c>
      <c r="C31" s="313">
        <f>'1. Artikeldata Grund'!D34</f>
        <v>0</v>
      </c>
      <c r="D31" s="274">
        <f>'2. Artikeldata Utökad'!J34</f>
        <v>0</v>
      </c>
      <c r="E31" s="274" t="str">
        <f>'APH Kategorichef'!R34</f>
        <v xml:space="preserve">  Välj…</v>
      </c>
      <c r="F31" s="274">
        <f>'APH Kategorichef'!I34</f>
        <v>0</v>
      </c>
      <c r="G31" s="274">
        <f>'1. Artikeldata Grund'!E34</f>
        <v>0</v>
      </c>
      <c r="H31" s="274">
        <f>'APH Kategorichef'!G34</f>
        <v>0</v>
      </c>
      <c r="I31" s="274" t="str">
        <f>'APH Kategorichef'!K34</f>
        <v>Välj….</v>
      </c>
      <c r="J31" s="274">
        <f>'APH Kategorichef'!L34</f>
        <v>910</v>
      </c>
      <c r="K31" s="274">
        <f>'APH Kategorichef'!N34</f>
        <v>0</v>
      </c>
      <c r="L31" s="313">
        <f>'APH Kategorichef'!P34</f>
        <v>0</v>
      </c>
      <c r="M31" s="274">
        <f>'APH Kategorichef'!Q34</f>
        <v>0</v>
      </c>
      <c r="N31" s="313">
        <f>'4. Inköpsdata'!D34</f>
        <v>0</v>
      </c>
      <c r="O31" s="274" t="str">
        <f>'1. Artikeldata Grund'!J34</f>
        <v xml:space="preserve">  Välj…</v>
      </c>
      <c r="P31" s="274" t="str">
        <f>'4. Inköpsdata'!E34</f>
        <v>ST</v>
      </c>
      <c r="Q31" s="314">
        <f>'4. Inköpsdata'!G34</f>
        <v>1</v>
      </c>
      <c r="R31" s="313" t="str">
        <f>'3. Förpackningsdata'!H34</f>
        <v>BX</v>
      </c>
      <c r="S31" s="274">
        <f>'3. Förpackningsdata'!I34</f>
        <v>0</v>
      </c>
      <c r="T31" s="313">
        <f>'3. Förpackningsdata'!J34</f>
        <v>0</v>
      </c>
      <c r="U31" s="315" t="str">
        <f>'4. Inköpsdata'!H34</f>
        <v>SEK</v>
      </c>
      <c r="V31" s="314" t="str">
        <f>'APH Kategorichef'!Z34</f>
        <v/>
      </c>
      <c r="W31" s="314" t="str">
        <f>'APH Kategorichef'!AA34</f>
        <v/>
      </c>
      <c r="X31" s="314">
        <f>'APH Kategorichef'!AB34</f>
        <v>0</v>
      </c>
      <c r="Y31" s="314"/>
      <c r="Z31" s="274"/>
      <c r="AA31" s="274"/>
      <c r="AB31" s="274"/>
      <c r="AC31" s="274"/>
    </row>
    <row r="32" spans="1:29" x14ac:dyDescent="0.25">
      <c r="A32" s="313">
        <f>'APH Kategorichef'!F35</f>
        <v>0</v>
      </c>
      <c r="B32" s="274">
        <f>'APH Kategorichef'!D35</f>
        <v>0</v>
      </c>
      <c r="C32" s="313">
        <f>'1. Artikeldata Grund'!D35</f>
        <v>0</v>
      </c>
      <c r="D32" s="274">
        <f>'2. Artikeldata Utökad'!J35</f>
        <v>0</v>
      </c>
      <c r="E32" s="274" t="str">
        <f>'APH Kategorichef'!R35</f>
        <v xml:space="preserve">  Välj…</v>
      </c>
      <c r="F32" s="274">
        <f>'APH Kategorichef'!I35</f>
        <v>0</v>
      </c>
      <c r="G32" s="274">
        <f>'1. Artikeldata Grund'!E35</f>
        <v>0</v>
      </c>
      <c r="H32" s="274">
        <f>'APH Kategorichef'!G35</f>
        <v>0</v>
      </c>
      <c r="I32" s="274" t="str">
        <f>'APH Kategorichef'!K35</f>
        <v>Välj….</v>
      </c>
      <c r="J32" s="274">
        <f>'APH Kategorichef'!L35</f>
        <v>910</v>
      </c>
      <c r="K32" s="274">
        <f>'APH Kategorichef'!N35</f>
        <v>0</v>
      </c>
      <c r="L32" s="313">
        <f>'APH Kategorichef'!P35</f>
        <v>0</v>
      </c>
      <c r="M32" s="274">
        <f>'APH Kategorichef'!Q35</f>
        <v>0</v>
      </c>
      <c r="N32" s="313">
        <f>'4. Inköpsdata'!D35</f>
        <v>0</v>
      </c>
      <c r="O32" s="274" t="str">
        <f>'1. Artikeldata Grund'!J35</f>
        <v xml:space="preserve">  Välj…</v>
      </c>
      <c r="P32" s="274" t="str">
        <f>'4. Inköpsdata'!E35</f>
        <v>ST</v>
      </c>
      <c r="Q32" s="314">
        <f>'4. Inköpsdata'!G35</f>
        <v>1</v>
      </c>
      <c r="R32" s="313" t="str">
        <f>'3. Förpackningsdata'!H35</f>
        <v>BX</v>
      </c>
      <c r="S32" s="274">
        <f>'3. Förpackningsdata'!I35</f>
        <v>0</v>
      </c>
      <c r="T32" s="313">
        <f>'3. Förpackningsdata'!J35</f>
        <v>0</v>
      </c>
      <c r="U32" s="315" t="str">
        <f>'4. Inköpsdata'!H35</f>
        <v>SEK</v>
      </c>
      <c r="V32" s="314" t="str">
        <f>'APH Kategorichef'!Z35</f>
        <v/>
      </c>
      <c r="W32" s="314" t="str">
        <f>'APH Kategorichef'!AA35</f>
        <v/>
      </c>
      <c r="X32" s="314">
        <f>'APH Kategorichef'!AB35</f>
        <v>0</v>
      </c>
      <c r="Y32" s="314"/>
      <c r="Z32" s="274"/>
      <c r="AA32" s="274"/>
      <c r="AB32" s="274"/>
      <c r="AC32" s="274"/>
    </row>
    <row r="33" spans="1:29" x14ac:dyDescent="0.25">
      <c r="A33" s="313">
        <f>'APH Kategorichef'!F36</f>
        <v>0</v>
      </c>
      <c r="B33" s="274">
        <f>'APH Kategorichef'!D36</f>
        <v>0</v>
      </c>
      <c r="C33" s="313">
        <f>'1. Artikeldata Grund'!D36</f>
        <v>0</v>
      </c>
      <c r="D33" s="274">
        <f>'2. Artikeldata Utökad'!J36</f>
        <v>0</v>
      </c>
      <c r="E33" s="274" t="str">
        <f>'APH Kategorichef'!R36</f>
        <v xml:space="preserve">  Välj…</v>
      </c>
      <c r="F33" s="274">
        <f>'APH Kategorichef'!I36</f>
        <v>0</v>
      </c>
      <c r="G33" s="274">
        <f>'1. Artikeldata Grund'!E36</f>
        <v>0</v>
      </c>
      <c r="H33" s="274">
        <f>'APH Kategorichef'!G36</f>
        <v>0</v>
      </c>
      <c r="I33" s="274" t="str">
        <f>'APH Kategorichef'!K36</f>
        <v>Välj….</v>
      </c>
      <c r="J33" s="274">
        <f>'APH Kategorichef'!L36</f>
        <v>910</v>
      </c>
      <c r="K33" s="274">
        <f>'APH Kategorichef'!N36</f>
        <v>0</v>
      </c>
      <c r="L33" s="313">
        <f>'APH Kategorichef'!P36</f>
        <v>0</v>
      </c>
      <c r="M33" s="274">
        <f>'APH Kategorichef'!Q36</f>
        <v>0</v>
      </c>
      <c r="N33" s="313">
        <f>'4. Inköpsdata'!D36</f>
        <v>0</v>
      </c>
      <c r="O33" s="274" t="str">
        <f>'1. Artikeldata Grund'!J36</f>
        <v xml:space="preserve">  Välj…</v>
      </c>
      <c r="P33" s="274" t="str">
        <f>'4. Inköpsdata'!E36</f>
        <v>ST</v>
      </c>
      <c r="Q33" s="314">
        <f>'4. Inköpsdata'!G36</f>
        <v>1</v>
      </c>
      <c r="R33" s="313" t="str">
        <f>'3. Förpackningsdata'!H36</f>
        <v>BX</v>
      </c>
      <c r="S33" s="274">
        <f>'3. Förpackningsdata'!I36</f>
        <v>0</v>
      </c>
      <c r="T33" s="313">
        <f>'3. Förpackningsdata'!J36</f>
        <v>0</v>
      </c>
      <c r="U33" s="315" t="str">
        <f>'4. Inköpsdata'!H36</f>
        <v>SEK</v>
      </c>
      <c r="V33" s="314" t="str">
        <f>'APH Kategorichef'!Z36</f>
        <v/>
      </c>
      <c r="W33" s="314" t="str">
        <f>'APH Kategorichef'!AA36</f>
        <v/>
      </c>
      <c r="X33" s="314">
        <f>'APH Kategorichef'!AB36</f>
        <v>0</v>
      </c>
      <c r="Y33" s="314"/>
      <c r="Z33" s="274"/>
      <c r="AA33" s="274"/>
      <c r="AB33" s="274"/>
      <c r="AC33" s="274"/>
    </row>
    <row r="34" spans="1:29" x14ac:dyDescent="0.25">
      <c r="A34" s="313">
        <f>'APH Kategorichef'!F37</f>
        <v>0</v>
      </c>
      <c r="B34" s="274">
        <f>'APH Kategorichef'!D37</f>
        <v>0</v>
      </c>
      <c r="C34" s="313">
        <f>'1. Artikeldata Grund'!D37</f>
        <v>0</v>
      </c>
      <c r="D34" s="274">
        <f>'2. Artikeldata Utökad'!J37</f>
        <v>0</v>
      </c>
      <c r="E34" s="274" t="str">
        <f>'APH Kategorichef'!R37</f>
        <v xml:space="preserve">  Välj…</v>
      </c>
      <c r="F34" s="274">
        <f>'APH Kategorichef'!I37</f>
        <v>0</v>
      </c>
      <c r="G34" s="274">
        <f>'1. Artikeldata Grund'!E37</f>
        <v>0</v>
      </c>
      <c r="H34" s="274">
        <f>'APH Kategorichef'!G37</f>
        <v>0</v>
      </c>
      <c r="I34" s="274" t="str">
        <f>'APH Kategorichef'!K37</f>
        <v>Välj….</v>
      </c>
      <c r="J34" s="274">
        <f>'APH Kategorichef'!L37</f>
        <v>910</v>
      </c>
      <c r="K34" s="274">
        <f>'APH Kategorichef'!N37</f>
        <v>0</v>
      </c>
      <c r="L34" s="313">
        <f>'APH Kategorichef'!P37</f>
        <v>0</v>
      </c>
      <c r="M34" s="274">
        <f>'APH Kategorichef'!Q37</f>
        <v>0</v>
      </c>
      <c r="N34" s="313">
        <f>'4. Inköpsdata'!D37</f>
        <v>0</v>
      </c>
      <c r="O34" s="274" t="str">
        <f>'1. Artikeldata Grund'!J37</f>
        <v xml:space="preserve">  Välj…</v>
      </c>
      <c r="P34" s="274" t="str">
        <f>'4. Inköpsdata'!E37</f>
        <v>ST</v>
      </c>
      <c r="Q34" s="314">
        <f>'4. Inköpsdata'!G37</f>
        <v>1</v>
      </c>
      <c r="R34" s="313" t="str">
        <f>'3. Förpackningsdata'!H37</f>
        <v>BX</v>
      </c>
      <c r="S34" s="274">
        <f>'3. Förpackningsdata'!I37</f>
        <v>0</v>
      </c>
      <c r="T34" s="313">
        <f>'3. Förpackningsdata'!J37</f>
        <v>0</v>
      </c>
      <c r="U34" s="315" t="str">
        <f>'4. Inköpsdata'!H37</f>
        <v>SEK</v>
      </c>
      <c r="V34" s="314" t="str">
        <f>'APH Kategorichef'!Z37</f>
        <v/>
      </c>
      <c r="W34" s="314" t="str">
        <f>'APH Kategorichef'!AA37</f>
        <v/>
      </c>
      <c r="X34" s="314">
        <f>'APH Kategorichef'!AB37</f>
        <v>0</v>
      </c>
      <c r="Y34" s="314"/>
      <c r="Z34" s="274"/>
      <c r="AA34" s="274"/>
      <c r="AB34" s="274"/>
      <c r="AC34" s="274"/>
    </row>
    <row r="35" spans="1:29" x14ac:dyDescent="0.25">
      <c r="A35" s="313">
        <f>'APH Kategorichef'!F38</f>
        <v>0</v>
      </c>
      <c r="B35" s="274">
        <f>'APH Kategorichef'!D38</f>
        <v>0</v>
      </c>
      <c r="C35" s="313">
        <f>'1. Artikeldata Grund'!D38</f>
        <v>0</v>
      </c>
      <c r="D35" s="274">
        <f>'2. Artikeldata Utökad'!J38</f>
        <v>0</v>
      </c>
      <c r="E35" s="274" t="str">
        <f>'APH Kategorichef'!R38</f>
        <v xml:space="preserve">  Välj…</v>
      </c>
      <c r="F35" s="274">
        <f>'APH Kategorichef'!I38</f>
        <v>0</v>
      </c>
      <c r="G35" s="274">
        <f>'1. Artikeldata Grund'!E38</f>
        <v>0</v>
      </c>
      <c r="H35" s="274">
        <f>'APH Kategorichef'!G38</f>
        <v>0</v>
      </c>
      <c r="I35" s="274" t="str">
        <f>'APH Kategorichef'!K38</f>
        <v>Välj….</v>
      </c>
      <c r="J35" s="274">
        <f>'APH Kategorichef'!L38</f>
        <v>910</v>
      </c>
      <c r="K35" s="274">
        <f>'APH Kategorichef'!N38</f>
        <v>0</v>
      </c>
      <c r="L35" s="313">
        <f>'APH Kategorichef'!P38</f>
        <v>0</v>
      </c>
      <c r="M35" s="274">
        <f>'APH Kategorichef'!Q38</f>
        <v>0</v>
      </c>
      <c r="N35" s="313">
        <f>'4. Inköpsdata'!D38</f>
        <v>0</v>
      </c>
      <c r="O35" s="274" t="str">
        <f>'1. Artikeldata Grund'!J38</f>
        <v xml:space="preserve">  Välj…</v>
      </c>
      <c r="P35" s="274" t="str">
        <f>'4. Inköpsdata'!E38</f>
        <v>ST</v>
      </c>
      <c r="Q35" s="314">
        <f>'4. Inköpsdata'!G38</f>
        <v>1</v>
      </c>
      <c r="R35" s="313" t="str">
        <f>'3. Förpackningsdata'!H38</f>
        <v>BX</v>
      </c>
      <c r="S35" s="274">
        <f>'3. Förpackningsdata'!I38</f>
        <v>0</v>
      </c>
      <c r="T35" s="313">
        <f>'3. Förpackningsdata'!J38</f>
        <v>0</v>
      </c>
      <c r="U35" s="315" t="str">
        <f>'4. Inköpsdata'!H38</f>
        <v>SEK</v>
      </c>
      <c r="V35" s="314" t="str">
        <f>'APH Kategorichef'!Z38</f>
        <v/>
      </c>
      <c r="W35" s="314" t="str">
        <f>'APH Kategorichef'!AA38</f>
        <v/>
      </c>
      <c r="X35" s="314">
        <f>'APH Kategorichef'!AB38</f>
        <v>0</v>
      </c>
      <c r="Y35" s="314"/>
      <c r="Z35" s="274"/>
      <c r="AA35" s="274"/>
      <c r="AB35" s="274"/>
      <c r="AC35" s="274"/>
    </row>
    <row r="36" spans="1:29" x14ac:dyDescent="0.25">
      <c r="A36" s="313">
        <f>'APH Kategorichef'!F39</f>
        <v>0</v>
      </c>
      <c r="B36" s="274">
        <f>'APH Kategorichef'!D39</f>
        <v>0</v>
      </c>
      <c r="C36" s="313">
        <f>'1. Artikeldata Grund'!D39</f>
        <v>0</v>
      </c>
      <c r="D36" s="274">
        <f>'2. Artikeldata Utökad'!J39</f>
        <v>0</v>
      </c>
      <c r="E36" s="274" t="str">
        <f>'APH Kategorichef'!R39</f>
        <v xml:space="preserve">  Välj…</v>
      </c>
      <c r="F36" s="274">
        <f>'APH Kategorichef'!I39</f>
        <v>0</v>
      </c>
      <c r="G36" s="274">
        <f>'1. Artikeldata Grund'!E39</f>
        <v>0</v>
      </c>
      <c r="H36" s="274">
        <f>'APH Kategorichef'!G39</f>
        <v>0</v>
      </c>
      <c r="I36" s="274" t="str">
        <f>'APH Kategorichef'!K39</f>
        <v>Välj….</v>
      </c>
      <c r="J36" s="274">
        <f>'APH Kategorichef'!L39</f>
        <v>910</v>
      </c>
      <c r="K36" s="274">
        <f>'APH Kategorichef'!N39</f>
        <v>0</v>
      </c>
      <c r="L36" s="313">
        <f>'APH Kategorichef'!P39</f>
        <v>0</v>
      </c>
      <c r="M36" s="274">
        <f>'APH Kategorichef'!Q39</f>
        <v>0</v>
      </c>
      <c r="N36" s="313">
        <f>'4. Inköpsdata'!D39</f>
        <v>0</v>
      </c>
      <c r="O36" s="274" t="str">
        <f>'1. Artikeldata Grund'!J39</f>
        <v xml:space="preserve">  Välj…</v>
      </c>
      <c r="P36" s="274" t="str">
        <f>'4. Inköpsdata'!E39</f>
        <v>ST</v>
      </c>
      <c r="Q36" s="314">
        <f>'4. Inköpsdata'!G39</f>
        <v>1</v>
      </c>
      <c r="R36" s="313" t="str">
        <f>'3. Förpackningsdata'!H39</f>
        <v>BX</v>
      </c>
      <c r="S36" s="274">
        <f>'3. Förpackningsdata'!I39</f>
        <v>0</v>
      </c>
      <c r="T36" s="313">
        <f>'3. Förpackningsdata'!J39</f>
        <v>0</v>
      </c>
      <c r="U36" s="315" t="str">
        <f>'4. Inköpsdata'!H39</f>
        <v>SEK</v>
      </c>
      <c r="V36" s="314" t="str">
        <f>'APH Kategorichef'!Z39</f>
        <v/>
      </c>
      <c r="W36" s="314" t="str">
        <f>'APH Kategorichef'!AA39</f>
        <v/>
      </c>
      <c r="X36" s="314">
        <f>'APH Kategorichef'!AB39</f>
        <v>0</v>
      </c>
      <c r="Y36" s="314"/>
      <c r="Z36" s="274"/>
      <c r="AA36" s="274"/>
      <c r="AB36" s="274"/>
      <c r="AC36" s="274"/>
    </row>
    <row r="37" spans="1:29" x14ac:dyDescent="0.25">
      <c r="A37" s="313">
        <f>'APH Kategorichef'!F40</f>
        <v>0</v>
      </c>
      <c r="B37" s="274">
        <f>'APH Kategorichef'!D40</f>
        <v>0</v>
      </c>
      <c r="C37" s="313">
        <f>'1. Artikeldata Grund'!D40</f>
        <v>0</v>
      </c>
      <c r="D37" s="274">
        <f>'2. Artikeldata Utökad'!J40</f>
        <v>0</v>
      </c>
      <c r="E37" s="274" t="str">
        <f>'APH Kategorichef'!R40</f>
        <v xml:space="preserve">  Välj…</v>
      </c>
      <c r="F37" s="274">
        <f>'APH Kategorichef'!I40</f>
        <v>0</v>
      </c>
      <c r="G37" s="274">
        <f>'1. Artikeldata Grund'!E40</f>
        <v>0</v>
      </c>
      <c r="H37" s="274">
        <f>'APH Kategorichef'!G40</f>
        <v>0</v>
      </c>
      <c r="I37" s="274" t="str">
        <f>'APH Kategorichef'!K40</f>
        <v>Välj….</v>
      </c>
      <c r="J37" s="274">
        <f>'APH Kategorichef'!L40</f>
        <v>910</v>
      </c>
      <c r="K37" s="274">
        <f>'APH Kategorichef'!N40</f>
        <v>0</v>
      </c>
      <c r="L37" s="313">
        <f>'APH Kategorichef'!P40</f>
        <v>0</v>
      </c>
      <c r="M37" s="274">
        <f>'APH Kategorichef'!Q40</f>
        <v>0</v>
      </c>
      <c r="N37" s="313">
        <f>'4. Inköpsdata'!D40</f>
        <v>0</v>
      </c>
      <c r="O37" s="274" t="str">
        <f>'1. Artikeldata Grund'!J40</f>
        <v xml:space="preserve">  Välj…</v>
      </c>
      <c r="P37" s="274" t="str">
        <f>'4. Inköpsdata'!E40</f>
        <v>ST</v>
      </c>
      <c r="Q37" s="314">
        <f>'4. Inköpsdata'!G40</f>
        <v>1</v>
      </c>
      <c r="R37" s="313" t="str">
        <f>'3. Förpackningsdata'!H40</f>
        <v>BX</v>
      </c>
      <c r="S37" s="274">
        <f>'3. Förpackningsdata'!I40</f>
        <v>0</v>
      </c>
      <c r="T37" s="313">
        <f>'3. Förpackningsdata'!J40</f>
        <v>0</v>
      </c>
      <c r="U37" s="315" t="str">
        <f>'4. Inköpsdata'!H40</f>
        <v>SEK</v>
      </c>
      <c r="V37" s="314" t="str">
        <f>'APH Kategorichef'!Z40</f>
        <v/>
      </c>
      <c r="W37" s="314" t="str">
        <f>'APH Kategorichef'!AA40</f>
        <v/>
      </c>
      <c r="X37" s="314">
        <f>'APH Kategorichef'!AB40</f>
        <v>0</v>
      </c>
      <c r="Y37" s="314"/>
      <c r="Z37" s="274"/>
      <c r="AA37" s="274"/>
      <c r="AB37" s="274"/>
      <c r="AC37" s="274"/>
    </row>
    <row r="38" spans="1:29" x14ac:dyDescent="0.25">
      <c r="A38" s="313">
        <f>'APH Kategorichef'!F41</f>
        <v>0</v>
      </c>
      <c r="B38" s="274">
        <f>'APH Kategorichef'!D41</f>
        <v>0</v>
      </c>
      <c r="C38" s="313">
        <f>'1. Artikeldata Grund'!D41</f>
        <v>0</v>
      </c>
      <c r="D38" s="274">
        <f>'2. Artikeldata Utökad'!J41</f>
        <v>0</v>
      </c>
      <c r="E38" s="274" t="str">
        <f>'APH Kategorichef'!R41</f>
        <v xml:space="preserve">  Välj…</v>
      </c>
      <c r="F38" s="274">
        <f>'APH Kategorichef'!I41</f>
        <v>0</v>
      </c>
      <c r="G38" s="274">
        <f>'1. Artikeldata Grund'!E41</f>
        <v>0</v>
      </c>
      <c r="H38" s="274">
        <f>'APH Kategorichef'!G41</f>
        <v>0</v>
      </c>
      <c r="I38" s="274" t="str">
        <f>'APH Kategorichef'!K41</f>
        <v>Välj….</v>
      </c>
      <c r="J38" s="274">
        <f>'APH Kategorichef'!L41</f>
        <v>910</v>
      </c>
      <c r="K38" s="274">
        <f>'APH Kategorichef'!N41</f>
        <v>0</v>
      </c>
      <c r="L38" s="313">
        <f>'APH Kategorichef'!P41</f>
        <v>0</v>
      </c>
      <c r="M38" s="274">
        <f>'APH Kategorichef'!Q41</f>
        <v>0</v>
      </c>
      <c r="N38" s="313">
        <f>'4. Inköpsdata'!D41</f>
        <v>0</v>
      </c>
      <c r="O38" s="274" t="str">
        <f>'1. Artikeldata Grund'!J41</f>
        <v xml:space="preserve">  Välj…</v>
      </c>
      <c r="P38" s="274" t="str">
        <f>'4. Inköpsdata'!E41</f>
        <v>ST</v>
      </c>
      <c r="Q38" s="314">
        <f>'4. Inköpsdata'!G41</f>
        <v>1</v>
      </c>
      <c r="R38" s="313" t="str">
        <f>'3. Förpackningsdata'!H41</f>
        <v>BX</v>
      </c>
      <c r="S38" s="274">
        <f>'3. Förpackningsdata'!I41</f>
        <v>0</v>
      </c>
      <c r="T38" s="313">
        <f>'3. Förpackningsdata'!J41</f>
        <v>0</v>
      </c>
      <c r="U38" s="315" t="str">
        <f>'4. Inköpsdata'!H41</f>
        <v>SEK</v>
      </c>
      <c r="V38" s="314" t="str">
        <f>'APH Kategorichef'!Z41</f>
        <v/>
      </c>
      <c r="W38" s="314" t="str">
        <f>'APH Kategorichef'!AA41</f>
        <v/>
      </c>
      <c r="X38" s="314">
        <f>'APH Kategorichef'!AB41</f>
        <v>0</v>
      </c>
      <c r="Y38" s="314"/>
      <c r="Z38" s="274"/>
      <c r="AA38" s="274"/>
      <c r="AB38" s="274"/>
      <c r="AC38" s="274"/>
    </row>
    <row r="39" spans="1:29" x14ac:dyDescent="0.25">
      <c r="A39" s="313">
        <f>'APH Kategorichef'!F42</f>
        <v>0</v>
      </c>
      <c r="B39" s="274">
        <f>'APH Kategorichef'!D42</f>
        <v>0</v>
      </c>
      <c r="C39" s="313">
        <f>'1. Artikeldata Grund'!D42</f>
        <v>0</v>
      </c>
      <c r="D39" s="274">
        <f>'2. Artikeldata Utökad'!J42</f>
        <v>0</v>
      </c>
      <c r="E39" s="274" t="str">
        <f>'APH Kategorichef'!R42</f>
        <v xml:space="preserve">  Välj…</v>
      </c>
      <c r="F39" s="274">
        <f>'APH Kategorichef'!I42</f>
        <v>0</v>
      </c>
      <c r="G39" s="274">
        <f>'1. Artikeldata Grund'!E42</f>
        <v>0</v>
      </c>
      <c r="H39" s="274">
        <f>'APH Kategorichef'!G42</f>
        <v>0</v>
      </c>
      <c r="I39" s="274" t="str">
        <f>'APH Kategorichef'!K42</f>
        <v>Välj….</v>
      </c>
      <c r="J39" s="274">
        <f>'APH Kategorichef'!L42</f>
        <v>910</v>
      </c>
      <c r="K39" s="274">
        <f>'APH Kategorichef'!N42</f>
        <v>0</v>
      </c>
      <c r="L39" s="313">
        <f>'APH Kategorichef'!P42</f>
        <v>0</v>
      </c>
      <c r="M39" s="274">
        <f>'APH Kategorichef'!Q42</f>
        <v>0</v>
      </c>
      <c r="N39" s="313">
        <f>'4. Inköpsdata'!D42</f>
        <v>0</v>
      </c>
      <c r="O39" s="274" t="str">
        <f>'1. Artikeldata Grund'!J42</f>
        <v xml:space="preserve">  Välj…</v>
      </c>
      <c r="P39" s="274" t="str">
        <f>'4. Inköpsdata'!E42</f>
        <v>ST</v>
      </c>
      <c r="Q39" s="314">
        <f>'4. Inköpsdata'!G42</f>
        <v>1</v>
      </c>
      <c r="R39" s="313" t="str">
        <f>'3. Förpackningsdata'!H42</f>
        <v>BX</v>
      </c>
      <c r="S39" s="274">
        <f>'3. Förpackningsdata'!I42</f>
        <v>0</v>
      </c>
      <c r="T39" s="313">
        <f>'3. Förpackningsdata'!J42</f>
        <v>0</v>
      </c>
      <c r="U39" s="315" t="str">
        <f>'4. Inköpsdata'!H42</f>
        <v>SEK</v>
      </c>
      <c r="V39" s="314" t="str">
        <f>'APH Kategorichef'!Z42</f>
        <v/>
      </c>
      <c r="W39" s="314" t="str">
        <f>'APH Kategorichef'!AA42</f>
        <v/>
      </c>
      <c r="X39" s="314">
        <f>'APH Kategorichef'!AB42</f>
        <v>0</v>
      </c>
      <c r="Y39" s="314"/>
      <c r="Z39" s="274"/>
      <c r="AA39" s="274"/>
      <c r="AB39" s="274"/>
      <c r="AC39" s="274"/>
    </row>
    <row r="40" spans="1:29" x14ac:dyDescent="0.25">
      <c r="A40" s="313">
        <f>'APH Kategorichef'!F43</f>
        <v>0</v>
      </c>
      <c r="B40" s="274">
        <f>'APH Kategorichef'!D43</f>
        <v>0</v>
      </c>
      <c r="C40" s="313">
        <f>'1. Artikeldata Grund'!D43</f>
        <v>0</v>
      </c>
      <c r="D40" s="274">
        <f>'2. Artikeldata Utökad'!J43</f>
        <v>0</v>
      </c>
      <c r="E40" s="274" t="str">
        <f>'APH Kategorichef'!R43</f>
        <v xml:space="preserve">  Välj…</v>
      </c>
      <c r="F40" s="274">
        <f>'APH Kategorichef'!I43</f>
        <v>0</v>
      </c>
      <c r="G40" s="274">
        <f>'1. Artikeldata Grund'!E43</f>
        <v>0</v>
      </c>
      <c r="H40" s="274">
        <f>'APH Kategorichef'!G43</f>
        <v>0</v>
      </c>
      <c r="I40" s="274" t="str">
        <f>'APH Kategorichef'!K43</f>
        <v>Välj….</v>
      </c>
      <c r="J40" s="274">
        <f>'APH Kategorichef'!L43</f>
        <v>910</v>
      </c>
      <c r="K40" s="274">
        <f>'APH Kategorichef'!N43</f>
        <v>0</v>
      </c>
      <c r="L40" s="313">
        <f>'APH Kategorichef'!P43</f>
        <v>0</v>
      </c>
      <c r="M40" s="274">
        <f>'APH Kategorichef'!Q43</f>
        <v>0</v>
      </c>
      <c r="N40" s="313">
        <f>'4. Inköpsdata'!D43</f>
        <v>0</v>
      </c>
      <c r="O40" s="274" t="str">
        <f>'1. Artikeldata Grund'!J43</f>
        <v xml:space="preserve">  Välj…</v>
      </c>
      <c r="P40" s="274" t="str">
        <f>'4. Inköpsdata'!E43</f>
        <v>ST</v>
      </c>
      <c r="Q40" s="314">
        <f>'4. Inköpsdata'!G43</f>
        <v>1</v>
      </c>
      <c r="R40" s="313" t="str">
        <f>'3. Förpackningsdata'!H43</f>
        <v>BX</v>
      </c>
      <c r="S40" s="274">
        <f>'3. Förpackningsdata'!I43</f>
        <v>0</v>
      </c>
      <c r="T40" s="313">
        <f>'3. Förpackningsdata'!J43</f>
        <v>0</v>
      </c>
      <c r="U40" s="315" t="str">
        <f>'4. Inköpsdata'!H43</f>
        <v>SEK</v>
      </c>
      <c r="V40" s="314" t="str">
        <f>'APH Kategorichef'!Z43</f>
        <v/>
      </c>
      <c r="W40" s="314" t="str">
        <f>'APH Kategorichef'!AA43</f>
        <v/>
      </c>
      <c r="X40" s="314">
        <f>'APH Kategorichef'!AB43</f>
        <v>0</v>
      </c>
      <c r="Y40" s="314"/>
      <c r="Z40" s="274"/>
      <c r="AA40" s="274"/>
      <c r="AB40" s="274"/>
      <c r="AC40" s="274"/>
    </row>
    <row r="41" spans="1:29" x14ac:dyDescent="0.25">
      <c r="A41" s="313">
        <f>'APH Kategorichef'!F44</f>
        <v>0</v>
      </c>
      <c r="B41" s="274">
        <f>'APH Kategorichef'!D44</f>
        <v>0</v>
      </c>
      <c r="C41" s="313">
        <f>'1. Artikeldata Grund'!D44</f>
        <v>0</v>
      </c>
      <c r="D41" s="274">
        <f>'2. Artikeldata Utökad'!J44</f>
        <v>0</v>
      </c>
      <c r="E41" s="274" t="str">
        <f>'APH Kategorichef'!R44</f>
        <v xml:space="preserve">  Välj…</v>
      </c>
      <c r="F41" s="274">
        <f>'APH Kategorichef'!I44</f>
        <v>0</v>
      </c>
      <c r="G41" s="274">
        <f>'1. Artikeldata Grund'!E44</f>
        <v>0</v>
      </c>
      <c r="H41" s="274">
        <f>'APH Kategorichef'!G44</f>
        <v>0</v>
      </c>
      <c r="I41" s="274" t="str">
        <f>'APH Kategorichef'!K44</f>
        <v>Välj….</v>
      </c>
      <c r="J41" s="274">
        <f>'APH Kategorichef'!L44</f>
        <v>910</v>
      </c>
      <c r="K41" s="274">
        <f>'APH Kategorichef'!N44</f>
        <v>0</v>
      </c>
      <c r="L41" s="313">
        <f>'APH Kategorichef'!P44</f>
        <v>0</v>
      </c>
      <c r="M41" s="274">
        <f>'APH Kategorichef'!Q44</f>
        <v>0</v>
      </c>
      <c r="N41" s="313">
        <f>'4. Inköpsdata'!D44</f>
        <v>0</v>
      </c>
      <c r="O41" s="274" t="str">
        <f>'1. Artikeldata Grund'!J44</f>
        <v xml:space="preserve">  Välj…</v>
      </c>
      <c r="P41" s="274" t="str">
        <f>'4. Inköpsdata'!E44</f>
        <v>ST</v>
      </c>
      <c r="Q41" s="314">
        <f>'4. Inköpsdata'!G44</f>
        <v>1</v>
      </c>
      <c r="R41" s="313" t="str">
        <f>'3. Förpackningsdata'!H44</f>
        <v>BX</v>
      </c>
      <c r="S41" s="274">
        <f>'3. Förpackningsdata'!I44</f>
        <v>0</v>
      </c>
      <c r="T41" s="313">
        <f>'3. Förpackningsdata'!J44</f>
        <v>0</v>
      </c>
      <c r="U41" s="315" t="str">
        <f>'4. Inköpsdata'!H44</f>
        <v>SEK</v>
      </c>
      <c r="V41" s="314" t="str">
        <f>'APH Kategorichef'!Z44</f>
        <v/>
      </c>
      <c r="W41" s="314" t="str">
        <f>'APH Kategorichef'!AA44</f>
        <v/>
      </c>
      <c r="X41" s="314">
        <f>'APH Kategorichef'!AB44</f>
        <v>0</v>
      </c>
      <c r="Y41" s="314"/>
      <c r="Z41" s="274"/>
      <c r="AA41" s="274"/>
      <c r="AB41" s="274"/>
      <c r="AC41" s="274"/>
    </row>
    <row r="42" spans="1:29" x14ac:dyDescent="0.25">
      <c r="A42" s="313">
        <f>'APH Kategorichef'!F45</f>
        <v>0</v>
      </c>
      <c r="B42" s="274">
        <f>'APH Kategorichef'!D45</f>
        <v>0</v>
      </c>
      <c r="C42" s="313">
        <f>'1. Artikeldata Grund'!D45</f>
        <v>0</v>
      </c>
      <c r="D42" s="274">
        <f>'2. Artikeldata Utökad'!J45</f>
        <v>0</v>
      </c>
      <c r="E42" s="274" t="str">
        <f>'APH Kategorichef'!R45</f>
        <v xml:space="preserve">  Välj…</v>
      </c>
      <c r="F42" s="274">
        <f>'APH Kategorichef'!I45</f>
        <v>0</v>
      </c>
      <c r="G42" s="274">
        <f>'1. Artikeldata Grund'!E45</f>
        <v>0</v>
      </c>
      <c r="H42" s="274">
        <f>'APH Kategorichef'!G45</f>
        <v>0</v>
      </c>
      <c r="I42" s="274" t="str">
        <f>'APH Kategorichef'!K45</f>
        <v>Välj….</v>
      </c>
      <c r="J42" s="274">
        <f>'APH Kategorichef'!L45</f>
        <v>910</v>
      </c>
      <c r="K42" s="274">
        <f>'APH Kategorichef'!N45</f>
        <v>0</v>
      </c>
      <c r="L42" s="313">
        <f>'APH Kategorichef'!P45</f>
        <v>0</v>
      </c>
      <c r="M42" s="274">
        <f>'APH Kategorichef'!Q45</f>
        <v>0</v>
      </c>
      <c r="N42" s="313">
        <f>'4. Inköpsdata'!D45</f>
        <v>0</v>
      </c>
      <c r="O42" s="274" t="str">
        <f>'1. Artikeldata Grund'!J45</f>
        <v xml:space="preserve">  Välj…</v>
      </c>
      <c r="P42" s="274" t="str">
        <f>'4. Inköpsdata'!E45</f>
        <v>ST</v>
      </c>
      <c r="Q42" s="314">
        <f>'4. Inköpsdata'!G45</f>
        <v>1</v>
      </c>
      <c r="R42" s="313" t="str">
        <f>'3. Förpackningsdata'!H45</f>
        <v>BX</v>
      </c>
      <c r="S42" s="274">
        <f>'3. Förpackningsdata'!I45</f>
        <v>0</v>
      </c>
      <c r="T42" s="313">
        <f>'3. Förpackningsdata'!J45</f>
        <v>0</v>
      </c>
      <c r="U42" s="315" t="str">
        <f>'4. Inköpsdata'!H45</f>
        <v>SEK</v>
      </c>
      <c r="V42" s="314" t="str">
        <f>'APH Kategorichef'!Z45</f>
        <v/>
      </c>
      <c r="W42" s="314" t="str">
        <f>'APH Kategorichef'!AA45</f>
        <v/>
      </c>
      <c r="X42" s="314">
        <f>'APH Kategorichef'!AB45</f>
        <v>0</v>
      </c>
      <c r="Y42" s="314"/>
      <c r="Z42" s="274"/>
      <c r="AA42" s="274"/>
      <c r="AB42" s="274"/>
      <c r="AC42" s="274"/>
    </row>
    <row r="43" spans="1:29" x14ac:dyDescent="0.25">
      <c r="A43" s="313">
        <f>'APH Kategorichef'!F46</f>
        <v>0</v>
      </c>
      <c r="B43" s="274">
        <f>'APH Kategorichef'!D46</f>
        <v>0</v>
      </c>
      <c r="C43" s="313">
        <f>'1. Artikeldata Grund'!D46</f>
        <v>0</v>
      </c>
      <c r="D43" s="274">
        <f>'2. Artikeldata Utökad'!J46</f>
        <v>0</v>
      </c>
      <c r="E43" s="274" t="str">
        <f>'APH Kategorichef'!R46</f>
        <v xml:space="preserve">  Välj…</v>
      </c>
      <c r="F43" s="274">
        <f>'APH Kategorichef'!I46</f>
        <v>0</v>
      </c>
      <c r="G43" s="274">
        <f>'1. Artikeldata Grund'!E46</f>
        <v>0</v>
      </c>
      <c r="H43" s="274">
        <f>'APH Kategorichef'!G46</f>
        <v>0</v>
      </c>
      <c r="I43" s="274" t="str">
        <f>'APH Kategorichef'!K46</f>
        <v>Välj….</v>
      </c>
      <c r="J43" s="274">
        <f>'APH Kategorichef'!L46</f>
        <v>910</v>
      </c>
      <c r="K43" s="274">
        <f>'APH Kategorichef'!N46</f>
        <v>0</v>
      </c>
      <c r="L43" s="313">
        <f>'APH Kategorichef'!P46</f>
        <v>0</v>
      </c>
      <c r="M43" s="274">
        <f>'APH Kategorichef'!Q46</f>
        <v>0</v>
      </c>
      <c r="N43" s="313">
        <f>'4. Inköpsdata'!D46</f>
        <v>0</v>
      </c>
      <c r="O43" s="274" t="str">
        <f>'1. Artikeldata Grund'!J46</f>
        <v xml:space="preserve">  Välj…</v>
      </c>
      <c r="P43" s="274" t="str">
        <f>'4. Inköpsdata'!E46</f>
        <v>ST</v>
      </c>
      <c r="Q43" s="314">
        <f>'4. Inköpsdata'!G46</f>
        <v>1</v>
      </c>
      <c r="R43" s="313" t="str">
        <f>'3. Förpackningsdata'!H46</f>
        <v>BX</v>
      </c>
      <c r="S43" s="274">
        <f>'3. Förpackningsdata'!I46</f>
        <v>0</v>
      </c>
      <c r="T43" s="313">
        <f>'3. Förpackningsdata'!J46</f>
        <v>0</v>
      </c>
      <c r="U43" s="315" t="str">
        <f>'4. Inköpsdata'!H46</f>
        <v>SEK</v>
      </c>
      <c r="V43" s="314" t="str">
        <f>'APH Kategorichef'!Z46</f>
        <v/>
      </c>
      <c r="W43" s="314" t="str">
        <f>'APH Kategorichef'!AA46</f>
        <v/>
      </c>
      <c r="X43" s="314">
        <f>'APH Kategorichef'!AB46</f>
        <v>0</v>
      </c>
      <c r="Y43" s="314"/>
      <c r="Z43" s="274"/>
      <c r="AA43" s="274"/>
      <c r="AB43" s="274"/>
      <c r="AC43" s="274"/>
    </row>
    <row r="44" spans="1:29" x14ac:dyDescent="0.25">
      <c r="A44" s="313">
        <f>'APH Kategorichef'!F47</f>
        <v>0</v>
      </c>
      <c r="B44" s="274">
        <f>'APH Kategorichef'!D47</f>
        <v>0</v>
      </c>
      <c r="C44" s="313">
        <f>'1. Artikeldata Grund'!D47</f>
        <v>0</v>
      </c>
      <c r="D44" s="274">
        <f>'2. Artikeldata Utökad'!J47</f>
        <v>0</v>
      </c>
      <c r="E44" s="274" t="str">
        <f>'APH Kategorichef'!R47</f>
        <v xml:space="preserve">  Välj…</v>
      </c>
      <c r="F44" s="274">
        <f>'APH Kategorichef'!I47</f>
        <v>0</v>
      </c>
      <c r="G44" s="274">
        <f>'1. Artikeldata Grund'!E47</f>
        <v>0</v>
      </c>
      <c r="H44" s="274">
        <f>'APH Kategorichef'!G47</f>
        <v>0</v>
      </c>
      <c r="I44" s="274" t="str">
        <f>'APH Kategorichef'!K47</f>
        <v>Välj….</v>
      </c>
      <c r="J44" s="274">
        <f>'APH Kategorichef'!L47</f>
        <v>910</v>
      </c>
      <c r="K44" s="274">
        <f>'APH Kategorichef'!N47</f>
        <v>0</v>
      </c>
      <c r="L44" s="313">
        <f>'APH Kategorichef'!P47</f>
        <v>0</v>
      </c>
      <c r="M44" s="274">
        <f>'APH Kategorichef'!Q47</f>
        <v>0</v>
      </c>
      <c r="N44" s="313">
        <f>'4. Inköpsdata'!D47</f>
        <v>0</v>
      </c>
      <c r="O44" s="274" t="str">
        <f>'1. Artikeldata Grund'!J47</f>
        <v xml:space="preserve">  Välj…</v>
      </c>
      <c r="P44" s="274" t="str">
        <f>'4. Inköpsdata'!E47</f>
        <v>ST</v>
      </c>
      <c r="Q44" s="314">
        <f>'4. Inköpsdata'!G47</f>
        <v>1</v>
      </c>
      <c r="R44" s="313" t="str">
        <f>'3. Förpackningsdata'!H47</f>
        <v>BX</v>
      </c>
      <c r="S44" s="274">
        <f>'3. Förpackningsdata'!I47</f>
        <v>0</v>
      </c>
      <c r="T44" s="313">
        <f>'3. Förpackningsdata'!J47</f>
        <v>0</v>
      </c>
      <c r="U44" s="315" t="str">
        <f>'4. Inköpsdata'!H47</f>
        <v>SEK</v>
      </c>
      <c r="V44" s="314" t="str">
        <f>'APH Kategorichef'!Z47</f>
        <v/>
      </c>
      <c r="W44" s="314" t="str">
        <f>'APH Kategorichef'!AA47</f>
        <v/>
      </c>
      <c r="X44" s="314">
        <f>'APH Kategorichef'!AB47</f>
        <v>0</v>
      </c>
      <c r="Y44" s="314"/>
      <c r="Z44" s="274"/>
      <c r="AA44" s="274"/>
      <c r="AB44" s="274"/>
      <c r="AC44" s="274"/>
    </row>
    <row r="45" spans="1:29" x14ac:dyDescent="0.25">
      <c r="A45" s="313">
        <f>'APH Kategorichef'!F48</f>
        <v>0</v>
      </c>
      <c r="B45" s="274">
        <f>'APH Kategorichef'!D48</f>
        <v>0</v>
      </c>
      <c r="C45" s="313">
        <f>'1. Artikeldata Grund'!D48</f>
        <v>0</v>
      </c>
      <c r="D45" s="274">
        <f>'2. Artikeldata Utökad'!J48</f>
        <v>0</v>
      </c>
      <c r="E45" s="274" t="str">
        <f>'APH Kategorichef'!R48</f>
        <v xml:space="preserve">  Välj…</v>
      </c>
      <c r="F45" s="274">
        <f>'APH Kategorichef'!I48</f>
        <v>0</v>
      </c>
      <c r="G45" s="274">
        <f>'1. Artikeldata Grund'!E48</f>
        <v>0</v>
      </c>
      <c r="H45" s="274">
        <f>'APH Kategorichef'!G48</f>
        <v>0</v>
      </c>
      <c r="I45" s="274" t="str">
        <f>'APH Kategorichef'!K48</f>
        <v>Välj….</v>
      </c>
      <c r="J45" s="274">
        <f>'APH Kategorichef'!L48</f>
        <v>910</v>
      </c>
      <c r="K45" s="274">
        <f>'APH Kategorichef'!N48</f>
        <v>0</v>
      </c>
      <c r="L45" s="313">
        <f>'APH Kategorichef'!P48</f>
        <v>0</v>
      </c>
      <c r="M45" s="274">
        <f>'APH Kategorichef'!Q48</f>
        <v>0</v>
      </c>
      <c r="N45" s="313">
        <f>'4. Inköpsdata'!D48</f>
        <v>0</v>
      </c>
      <c r="O45" s="274" t="str">
        <f>'1. Artikeldata Grund'!J48</f>
        <v xml:space="preserve">  Välj…</v>
      </c>
      <c r="P45" s="274" t="str">
        <f>'4. Inköpsdata'!E48</f>
        <v>ST</v>
      </c>
      <c r="Q45" s="314">
        <f>'4. Inköpsdata'!G48</f>
        <v>1</v>
      </c>
      <c r="R45" s="313" t="str">
        <f>'3. Förpackningsdata'!H48</f>
        <v>BX</v>
      </c>
      <c r="S45" s="274">
        <f>'3. Förpackningsdata'!I48</f>
        <v>0</v>
      </c>
      <c r="T45" s="313">
        <f>'3. Förpackningsdata'!J48</f>
        <v>0</v>
      </c>
      <c r="U45" s="315" t="str">
        <f>'4. Inköpsdata'!H48</f>
        <v>SEK</v>
      </c>
      <c r="V45" s="314" t="str">
        <f>'APH Kategorichef'!Z48</f>
        <v/>
      </c>
      <c r="W45" s="314" t="str">
        <f>'APH Kategorichef'!AA48</f>
        <v/>
      </c>
      <c r="X45" s="314">
        <f>'APH Kategorichef'!AB48</f>
        <v>0</v>
      </c>
      <c r="Y45" s="314"/>
      <c r="Z45" s="274"/>
      <c r="AA45" s="274"/>
      <c r="AB45" s="274"/>
      <c r="AC45" s="274"/>
    </row>
    <row r="46" spans="1:29" x14ac:dyDescent="0.25">
      <c r="A46" s="313">
        <f>'APH Kategorichef'!F49</f>
        <v>0</v>
      </c>
      <c r="B46" s="274">
        <f>'APH Kategorichef'!D49</f>
        <v>0</v>
      </c>
      <c r="C46" s="313">
        <f>'1. Artikeldata Grund'!D49</f>
        <v>0</v>
      </c>
      <c r="D46" s="274">
        <f>'2. Artikeldata Utökad'!J49</f>
        <v>0</v>
      </c>
      <c r="E46" s="274" t="str">
        <f>'APH Kategorichef'!R49</f>
        <v xml:space="preserve">  Välj…</v>
      </c>
      <c r="F46" s="274">
        <f>'APH Kategorichef'!I49</f>
        <v>0</v>
      </c>
      <c r="G46" s="274">
        <f>'1. Artikeldata Grund'!E49</f>
        <v>0</v>
      </c>
      <c r="H46" s="274">
        <f>'APH Kategorichef'!G49</f>
        <v>0</v>
      </c>
      <c r="I46" s="274" t="str">
        <f>'APH Kategorichef'!K49</f>
        <v>Välj….</v>
      </c>
      <c r="J46" s="274">
        <f>'APH Kategorichef'!L49</f>
        <v>910</v>
      </c>
      <c r="K46" s="274">
        <f>'APH Kategorichef'!N49</f>
        <v>0</v>
      </c>
      <c r="L46" s="313">
        <f>'APH Kategorichef'!P49</f>
        <v>0</v>
      </c>
      <c r="M46" s="274">
        <f>'APH Kategorichef'!Q49</f>
        <v>0</v>
      </c>
      <c r="N46" s="313">
        <f>'4. Inköpsdata'!D49</f>
        <v>0</v>
      </c>
      <c r="O46" s="274" t="str">
        <f>'1. Artikeldata Grund'!J49</f>
        <v xml:space="preserve">  Välj…</v>
      </c>
      <c r="P46" s="274" t="str">
        <f>'4. Inköpsdata'!E49</f>
        <v>ST</v>
      </c>
      <c r="Q46" s="314">
        <f>'4. Inköpsdata'!G49</f>
        <v>1</v>
      </c>
      <c r="R46" s="313" t="str">
        <f>'3. Förpackningsdata'!H49</f>
        <v>BX</v>
      </c>
      <c r="S46" s="274">
        <f>'3. Förpackningsdata'!I49</f>
        <v>0</v>
      </c>
      <c r="T46" s="313">
        <f>'3. Förpackningsdata'!J49</f>
        <v>0</v>
      </c>
      <c r="U46" s="315" t="str">
        <f>'4. Inköpsdata'!H49</f>
        <v>SEK</v>
      </c>
      <c r="V46" s="314" t="str">
        <f>'APH Kategorichef'!Z49</f>
        <v/>
      </c>
      <c r="W46" s="314" t="str">
        <f>'APH Kategorichef'!AA49</f>
        <v/>
      </c>
      <c r="X46" s="314">
        <f>'APH Kategorichef'!AB49</f>
        <v>0</v>
      </c>
      <c r="Y46" s="314"/>
      <c r="Z46" s="274"/>
      <c r="AA46" s="274"/>
      <c r="AB46" s="274"/>
      <c r="AC46" s="274"/>
    </row>
    <row r="47" spans="1:29" x14ac:dyDescent="0.25">
      <c r="A47" s="313">
        <f>'APH Kategorichef'!F50</f>
        <v>0</v>
      </c>
      <c r="B47" s="274">
        <f>'APH Kategorichef'!D50</f>
        <v>0</v>
      </c>
      <c r="C47" s="313">
        <f>'1. Artikeldata Grund'!D50</f>
        <v>0</v>
      </c>
      <c r="D47" s="274">
        <f>'2. Artikeldata Utökad'!J50</f>
        <v>0</v>
      </c>
      <c r="E47" s="274" t="str">
        <f>'APH Kategorichef'!R50</f>
        <v xml:space="preserve">  Välj…</v>
      </c>
      <c r="F47" s="274">
        <f>'APH Kategorichef'!I50</f>
        <v>0</v>
      </c>
      <c r="G47" s="274">
        <f>'1. Artikeldata Grund'!E50</f>
        <v>0</v>
      </c>
      <c r="H47" s="274">
        <f>'APH Kategorichef'!G50</f>
        <v>0</v>
      </c>
      <c r="I47" s="274" t="str">
        <f>'APH Kategorichef'!K50</f>
        <v>Välj….</v>
      </c>
      <c r="J47" s="274">
        <f>'APH Kategorichef'!L50</f>
        <v>910</v>
      </c>
      <c r="K47" s="274">
        <f>'APH Kategorichef'!N50</f>
        <v>0</v>
      </c>
      <c r="L47" s="313">
        <f>'APH Kategorichef'!P50</f>
        <v>0</v>
      </c>
      <c r="M47" s="274">
        <f>'APH Kategorichef'!Q50</f>
        <v>0</v>
      </c>
      <c r="N47" s="313">
        <f>'4. Inköpsdata'!D50</f>
        <v>0</v>
      </c>
      <c r="O47" s="274" t="str">
        <f>'1. Artikeldata Grund'!J50</f>
        <v xml:space="preserve">  Välj…</v>
      </c>
      <c r="P47" s="274" t="str">
        <f>'4. Inköpsdata'!E50</f>
        <v>ST</v>
      </c>
      <c r="Q47" s="314">
        <f>'4. Inköpsdata'!G50</f>
        <v>1</v>
      </c>
      <c r="R47" s="313" t="str">
        <f>'3. Förpackningsdata'!H50</f>
        <v>BX</v>
      </c>
      <c r="S47" s="274">
        <f>'3. Förpackningsdata'!I50</f>
        <v>0</v>
      </c>
      <c r="T47" s="313">
        <f>'3. Förpackningsdata'!J50</f>
        <v>0</v>
      </c>
      <c r="U47" s="315" t="str">
        <f>'4. Inköpsdata'!H50</f>
        <v>SEK</v>
      </c>
      <c r="V47" s="314" t="str">
        <f>'APH Kategorichef'!Z50</f>
        <v/>
      </c>
      <c r="W47" s="314" t="str">
        <f>'APH Kategorichef'!AA50</f>
        <v/>
      </c>
      <c r="X47" s="314">
        <f>'APH Kategorichef'!AB50</f>
        <v>0</v>
      </c>
      <c r="Y47" s="314"/>
      <c r="Z47" s="274"/>
      <c r="AA47" s="274"/>
      <c r="AB47" s="274"/>
      <c r="AC47" s="274"/>
    </row>
    <row r="48" spans="1:29" x14ac:dyDescent="0.25">
      <c r="A48" s="313">
        <f>'APH Kategorichef'!F51</f>
        <v>0</v>
      </c>
      <c r="B48" s="274">
        <f>'APH Kategorichef'!D51</f>
        <v>0</v>
      </c>
      <c r="C48" s="313">
        <f>'1. Artikeldata Grund'!D51</f>
        <v>0</v>
      </c>
      <c r="D48" s="274">
        <f>'2. Artikeldata Utökad'!J51</f>
        <v>0</v>
      </c>
      <c r="E48" s="274" t="str">
        <f>'APH Kategorichef'!R51</f>
        <v xml:space="preserve">  Välj…</v>
      </c>
      <c r="F48" s="274">
        <f>'APH Kategorichef'!I51</f>
        <v>0</v>
      </c>
      <c r="G48" s="274">
        <f>'1. Artikeldata Grund'!E51</f>
        <v>0</v>
      </c>
      <c r="H48" s="274">
        <f>'APH Kategorichef'!G51</f>
        <v>0</v>
      </c>
      <c r="I48" s="274" t="str">
        <f>'APH Kategorichef'!K51</f>
        <v>Välj….</v>
      </c>
      <c r="J48" s="274">
        <f>'APH Kategorichef'!L51</f>
        <v>910</v>
      </c>
      <c r="K48" s="274">
        <f>'APH Kategorichef'!N51</f>
        <v>0</v>
      </c>
      <c r="L48" s="313">
        <f>'APH Kategorichef'!P51</f>
        <v>0</v>
      </c>
      <c r="M48" s="274">
        <f>'APH Kategorichef'!Q51</f>
        <v>0</v>
      </c>
      <c r="N48" s="313">
        <f>'4. Inköpsdata'!D51</f>
        <v>0</v>
      </c>
      <c r="O48" s="274" t="str">
        <f>'1. Artikeldata Grund'!J51</f>
        <v xml:space="preserve">  Välj…</v>
      </c>
      <c r="P48" s="274" t="str">
        <f>'4. Inköpsdata'!E51</f>
        <v>ST</v>
      </c>
      <c r="Q48" s="314">
        <f>'4. Inköpsdata'!G51</f>
        <v>1</v>
      </c>
      <c r="R48" s="313" t="str">
        <f>'3. Förpackningsdata'!H51</f>
        <v>BX</v>
      </c>
      <c r="S48" s="274">
        <f>'3. Förpackningsdata'!I51</f>
        <v>0</v>
      </c>
      <c r="T48" s="313">
        <f>'3. Förpackningsdata'!J51</f>
        <v>0</v>
      </c>
      <c r="U48" s="315" t="str">
        <f>'4. Inköpsdata'!H51</f>
        <v>SEK</v>
      </c>
      <c r="V48" s="314" t="str">
        <f>'APH Kategorichef'!Z51</f>
        <v/>
      </c>
      <c r="W48" s="314" t="str">
        <f>'APH Kategorichef'!AA51</f>
        <v/>
      </c>
      <c r="X48" s="314">
        <f>'APH Kategorichef'!AB51</f>
        <v>0</v>
      </c>
      <c r="Y48" s="314"/>
      <c r="Z48" s="274"/>
      <c r="AA48" s="274"/>
      <c r="AB48" s="274"/>
      <c r="AC48" s="274"/>
    </row>
    <row r="49" spans="1:29" x14ac:dyDescent="0.25">
      <c r="A49" s="313">
        <f>'APH Kategorichef'!F52</f>
        <v>0</v>
      </c>
      <c r="B49" s="274">
        <f>'APH Kategorichef'!D52</f>
        <v>0</v>
      </c>
      <c r="C49" s="313">
        <f>'1. Artikeldata Grund'!D52</f>
        <v>0</v>
      </c>
      <c r="D49" s="274">
        <f>'2. Artikeldata Utökad'!J52</f>
        <v>0</v>
      </c>
      <c r="E49" s="274" t="str">
        <f>'APH Kategorichef'!R52</f>
        <v xml:space="preserve">  Välj…</v>
      </c>
      <c r="F49" s="274">
        <f>'APH Kategorichef'!I52</f>
        <v>0</v>
      </c>
      <c r="G49" s="274">
        <f>'1. Artikeldata Grund'!E52</f>
        <v>0</v>
      </c>
      <c r="H49" s="274">
        <f>'APH Kategorichef'!G52</f>
        <v>0</v>
      </c>
      <c r="I49" s="274" t="str">
        <f>'APH Kategorichef'!K52</f>
        <v>Välj….</v>
      </c>
      <c r="J49" s="274">
        <f>'APH Kategorichef'!L52</f>
        <v>910</v>
      </c>
      <c r="K49" s="274">
        <f>'APH Kategorichef'!N52</f>
        <v>0</v>
      </c>
      <c r="L49" s="313">
        <f>'APH Kategorichef'!P52</f>
        <v>0</v>
      </c>
      <c r="M49" s="274">
        <f>'APH Kategorichef'!Q52</f>
        <v>0</v>
      </c>
      <c r="N49" s="313">
        <f>'4. Inköpsdata'!D52</f>
        <v>0</v>
      </c>
      <c r="O49" s="274" t="str">
        <f>'1. Artikeldata Grund'!J52</f>
        <v xml:space="preserve">  Välj…</v>
      </c>
      <c r="P49" s="274" t="str">
        <f>'4. Inköpsdata'!E52</f>
        <v>ST</v>
      </c>
      <c r="Q49" s="314">
        <f>'4. Inköpsdata'!G52</f>
        <v>1</v>
      </c>
      <c r="R49" s="313" t="str">
        <f>'3. Förpackningsdata'!H52</f>
        <v>BX</v>
      </c>
      <c r="S49" s="274">
        <f>'3. Förpackningsdata'!I52</f>
        <v>0</v>
      </c>
      <c r="T49" s="313">
        <f>'3. Förpackningsdata'!J52</f>
        <v>0</v>
      </c>
      <c r="U49" s="315" t="str">
        <f>'4. Inköpsdata'!H52</f>
        <v>SEK</v>
      </c>
      <c r="V49" s="314" t="str">
        <f>'APH Kategorichef'!Z52</f>
        <v/>
      </c>
      <c r="W49" s="314" t="str">
        <f>'APH Kategorichef'!AA52</f>
        <v/>
      </c>
      <c r="X49" s="314">
        <f>'APH Kategorichef'!AB52</f>
        <v>0</v>
      </c>
      <c r="Y49" s="314"/>
      <c r="Z49" s="274"/>
      <c r="AA49" s="274"/>
      <c r="AB49" s="274"/>
      <c r="AC49" s="274"/>
    </row>
    <row r="50" spans="1:29" x14ac:dyDescent="0.25">
      <c r="A50" s="313">
        <f>'APH Kategorichef'!F53</f>
        <v>0</v>
      </c>
      <c r="B50" s="274">
        <f>'APH Kategorichef'!D53</f>
        <v>0</v>
      </c>
      <c r="C50" s="313">
        <f>'1. Artikeldata Grund'!D53</f>
        <v>0</v>
      </c>
      <c r="D50" s="274">
        <f>'2. Artikeldata Utökad'!J53</f>
        <v>0</v>
      </c>
      <c r="E50" s="274" t="str">
        <f>'APH Kategorichef'!R53</f>
        <v xml:space="preserve">  Välj…</v>
      </c>
      <c r="F50" s="274">
        <f>'APH Kategorichef'!I53</f>
        <v>0</v>
      </c>
      <c r="G50" s="274">
        <f>'1. Artikeldata Grund'!E53</f>
        <v>0</v>
      </c>
      <c r="H50" s="274">
        <f>'APH Kategorichef'!G53</f>
        <v>0</v>
      </c>
      <c r="I50" s="274" t="str">
        <f>'APH Kategorichef'!K53</f>
        <v>Välj….</v>
      </c>
      <c r="J50" s="274">
        <f>'APH Kategorichef'!L53</f>
        <v>910</v>
      </c>
      <c r="K50" s="274">
        <f>'APH Kategorichef'!N53</f>
        <v>0</v>
      </c>
      <c r="L50" s="313">
        <f>'APH Kategorichef'!P53</f>
        <v>0</v>
      </c>
      <c r="M50" s="274">
        <f>'APH Kategorichef'!Q53</f>
        <v>0</v>
      </c>
      <c r="N50" s="313">
        <f>'4. Inköpsdata'!D53</f>
        <v>0</v>
      </c>
      <c r="O50" s="274" t="str">
        <f>'1. Artikeldata Grund'!J53</f>
        <v xml:space="preserve">  Välj…</v>
      </c>
      <c r="P50" s="274" t="str">
        <f>'4. Inköpsdata'!E53</f>
        <v>ST</v>
      </c>
      <c r="Q50" s="314">
        <f>'4. Inköpsdata'!G53</f>
        <v>1</v>
      </c>
      <c r="R50" s="313" t="str">
        <f>'3. Förpackningsdata'!H53</f>
        <v>BX</v>
      </c>
      <c r="S50" s="274">
        <f>'3. Förpackningsdata'!I53</f>
        <v>0</v>
      </c>
      <c r="T50" s="313">
        <f>'3. Förpackningsdata'!J53</f>
        <v>0</v>
      </c>
      <c r="U50" s="315" t="str">
        <f>'4. Inköpsdata'!H53</f>
        <v>SEK</v>
      </c>
      <c r="V50" s="314" t="str">
        <f>'APH Kategorichef'!Z53</f>
        <v/>
      </c>
      <c r="W50" s="314" t="str">
        <f>'APH Kategorichef'!AA53</f>
        <v/>
      </c>
      <c r="X50" s="314">
        <f>'APH Kategorichef'!AB53</f>
        <v>0</v>
      </c>
      <c r="Y50" s="314"/>
      <c r="Z50" s="274"/>
      <c r="AA50" s="274"/>
      <c r="AB50" s="274"/>
      <c r="AC50" s="274"/>
    </row>
    <row r="51" spans="1:29" x14ac:dyDescent="0.25">
      <c r="A51" s="313">
        <f>'APH Kategorichef'!F54</f>
        <v>0</v>
      </c>
      <c r="B51" s="274">
        <f>'APH Kategorichef'!D54</f>
        <v>0</v>
      </c>
      <c r="C51" s="313">
        <f>'1. Artikeldata Grund'!D54</f>
        <v>0</v>
      </c>
      <c r="D51" s="274">
        <f>'2. Artikeldata Utökad'!J54</f>
        <v>0</v>
      </c>
      <c r="E51" s="274" t="str">
        <f>'APH Kategorichef'!R54</f>
        <v xml:space="preserve">  Välj…</v>
      </c>
      <c r="F51" s="274">
        <f>'APH Kategorichef'!I54</f>
        <v>0</v>
      </c>
      <c r="G51" s="274">
        <f>'1. Artikeldata Grund'!E54</f>
        <v>0</v>
      </c>
      <c r="H51" s="274">
        <f>'APH Kategorichef'!G54</f>
        <v>0</v>
      </c>
      <c r="I51" s="274" t="str">
        <f>'APH Kategorichef'!K54</f>
        <v>Välj….</v>
      </c>
      <c r="J51" s="274">
        <f>'APH Kategorichef'!L54</f>
        <v>910</v>
      </c>
      <c r="K51" s="274">
        <f>'APH Kategorichef'!N54</f>
        <v>0</v>
      </c>
      <c r="L51" s="313">
        <f>'APH Kategorichef'!P54</f>
        <v>0</v>
      </c>
      <c r="M51" s="274">
        <f>'APH Kategorichef'!Q54</f>
        <v>0</v>
      </c>
      <c r="N51" s="313">
        <f>'4. Inköpsdata'!D54</f>
        <v>0</v>
      </c>
      <c r="O51" s="274" t="str">
        <f>'1. Artikeldata Grund'!J54</f>
        <v xml:space="preserve">  Välj…</v>
      </c>
      <c r="P51" s="274" t="str">
        <f>'4. Inköpsdata'!E54</f>
        <v>ST</v>
      </c>
      <c r="Q51" s="314">
        <f>'4. Inköpsdata'!G54</f>
        <v>1</v>
      </c>
      <c r="R51" s="313" t="str">
        <f>'3. Förpackningsdata'!H54</f>
        <v>BX</v>
      </c>
      <c r="S51" s="274">
        <f>'3. Förpackningsdata'!I54</f>
        <v>0</v>
      </c>
      <c r="T51" s="313">
        <f>'3. Förpackningsdata'!J54</f>
        <v>0</v>
      </c>
      <c r="U51" s="315" t="str">
        <f>'4. Inköpsdata'!H54</f>
        <v>SEK</v>
      </c>
      <c r="V51" s="314" t="str">
        <f>'APH Kategorichef'!Z54</f>
        <v/>
      </c>
      <c r="W51" s="314" t="str">
        <f>'APH Kategorichef'!AA54</f>
        <v/>
      </c>
      <c r="X51" s="314">
        <f>'APH Kategorichef'!AB54</f>
        <v>0</v>
      </c>
      <c r="Y51" s="314"/>
      <c r="Z51" s="274"/>
      <c r="AA51" s="274"/>
      <c r="AB51" s="274"/>
      <c r="AC51" s="274"/>
    </row>
    <row r="52" spans="1:29" x14ac:dyDescent="0.25">
      <c r="A52" s="313">
        <f>'APH Kategorichef'!F55</f>
        <v>0</v>
      </c>
      <c r="B52" s="274">
        <f>'APH Kategorichef'!D55</f>
        <v>0</v>
      </c>
      <c r="C52" s="313">
        <f>'1. Artikeldata Grund'!D55</f>
        <v>0</v>
      </c>
      <c r="D52" s="274">
        <f>'2. Artikeldata Utökad'!J55</f>
        <v>0</v>
      </c>
      <c r="E52" s="274" t="str">
        <f>'APH Kategorichef'!R55</f>
        <v xml:space="preserve">  Välj…</v>
      </c>
      <c r="F52" s="274">
        <f>'APH Kategorichef'!I55</f>
        <v>0</v>
      </c>
      <c r="G52" s="274">
        <f>'1. Artikeldata Grund'!E55</f>
        <v>0</v>
      </c>
      <c r="H52" s="274">
        <f>'APH Kategorichef'!G55</f>
        <v>0</v>
      </c>
      <c r="I52" s="274" t="str">
        <f>'APH Kategorichef'!K55</f>
        <v>Välj….</v>
      </c>
      <c r="J52" s="274">
        <f>'APH Kategorichef'!L55</f>
        <v>910</v>
      </c>
      <c r="K52" s="274">
        <f>'APH Kategorichef'!N55</f>
        <v>0</v>
      </c>
      <c r="L52" s="313">
        <f>'APH Kategorichef'!P55</f>
        <v>0</v>
      </c>
      <c r="M52" s="274">
        <f>'APH Kategorichef'!Q55</f>
        <v>0</v>
      </c>
      <c r="N52" s="313">
        <f>'4. Inköpsdata'!D55</f>
        <v>0</v>
      </c>
      <c r="O52" s="274" t="str">
        <f>'1. Artikeldata Grund'!J55</f>
        <v xml:space="preserve">  Välj…</v>
      </c>
      <c r="P52" s="274" t="str">
        <f>'4. Inköpsdata'!E55</f>
        <v>ST</v>
      </c>
      <c r="Q52" s="314">
        <f>'4. Inköpsdata'!G55</f>
        <v>1</v>
      </c>
      <c r="R52" s="313" t="str">
        <f>'3. Förpackningsdata'!H55</f>
        <v>BX</v>
      </c>
      <c r="S52" s="274">
        <f>'3. Förpackningsdata'!I55</f>
        <v>0</v>
      </c>
      <c r="T52" s="313">
        <f>'3. Förpackningsdata'!J55</f>
        <v>0</v>
      </c>
      <c r="U52" s="315" t="str">
        <f>'4. Inköpsdata'!H55</f>
        <v>SEK</v>
      </c>
      <c r="V52" s="314" t="str">
        <f>'APH Kategorichef'!Z55</f>
        <v/>
      </c>
      <c r="W52" s="314" t="str">
        <f>'APH Kategorichef'!AA55</f>
        <v/>
      </c>
      <c r="X52" s="314">
        <f>'APH Kategorichef'!AB55</f>
        <v>0</v>
      </c>
      <c r="Y52" s="314"/>
      <c r="Z52" s="274"/>
      <c r="AA52" s="274"/>
      <c r="AB52" s="274"/>
      <c r="AC52" s="274"/>
    </row>
    <row r="53" spans="1:29" x14ac:dyDescent="0.25">
      <c r="A53" s="313">
        <f>'APH Kategorichef'!F56</f>
        <v>0</v>
      </c>
      <c r="B53" s="274">
        <f>'APH Kategorichef'!D56</f>
        <v>0</v>
      </c>
      <c r="C53" s="313">
        <f>'1. Artikeldata Grund'!D56</f>
        <v>0</v>
      </c>
      <c r="D53" s="274">
        <f>'2. Artikeldata Utökad'!J56</f>
        <v>0</v>
      </c>
      <c r="E53" s="274" t="str">
        <f>'APH Kategorichef'!R56</f>
        <v xml:space="preserve">  Välj…</v>
      </c>
      <c r="F53" s="274">
        <f>'APH Kategorichef'!I56</f>
        <v>0</v>
      </c>
      <c r="G53" s="274">
        <f>'1. Artikeldata Grund'!E56</f>
        <v>0</v>
      </c>
      <c r="H53" s="274">
        <f>'APH Kategorichef'!G56</f>
        <v>0</v>
      </c>
      <c r="I53" s="274" t="str">
        <f>'APH Kategorichef'!K56</f>
        <v>Välj….</v>
      </c>
      <c r="J53" s="274">
        <f>'APH Kategorichef'!L56</f>
        <v>910</v>
      </c>
      <c r="K53" s="274">
        <f>'APH Kategorichef'!N56</f>
        <v>0</v>
      </c>
      <c r="L53" s="313">
        <f>'APH Kategorichef'!P56</f>
        <v>0</v>
      </c>
      <c r="M53" s="274">
        <f>'APH Kategorichef'!Q56</f>
        <v>0</v>
      </c>
      <c r="N53" s="313">
        <f>'4. Inköpsdata'!D56</f>
        <v>0</v>
      </c>
      <c r="O53" s="274" t="str">
        <f>'1. Artikeldata Grund'!J56</f>
        <v xml:space="preserve">  Välj…</v>
      </c>
      <c r="P53" s="274" t="str">
        <f>'4. Inköpsdata'!E56</f>
        <v>ST</v>
      </c>
      <c r="Q53" s="314">
        <f>'4. Inköpsdata'!G56</f>
        <v>1</v>
      </c>
      <c r="R53" s="313" t="str">
        <f>'3. Förpackningsdata'!H56</f>
        <v>BX</v>
      </c>
      <c r="S53" s="274">
        <f>'3. Förpackningsdata'!I56</f>
        <v>0</v>
      </c>
      <c r="T53" s="313">
        <f>'3. Förpackningsdata'!J56</f>
        <v>0</v>
      </c>
      <c r="U53" s="315" t="str">
        <f>'4. Inköpsdata'!H56</f>
        <v>SEK</v>
      </c>
      <c r="V53" s="314" t="str">
        <f>'APH Kategorichef'!Z56</f>
        <v/>
      </c>
      <c r="W53" s="314" t="str">
        <f>'APH Kategorichef'!AA56</f>
        <v/>
      </c>
      <c r="X53" s="314">
        <f>'APH Kategorichef'!AB56</f>
        <v>0</v>
      </c>
      <c r="Y53" s="314"/>
      <c r="Z53" s="274"/>
      <c r="AA53" s="274"/>
      <c r="AB53" s="274"/>
      <c r="AC53" s="274"/>
    </row>
    <row r="54" spans="1:29" x14ac:dyDescent="0.25">
      <c r="A54" s="313">
        <f>'APH Kategorichef'!F57</f>
        <v>0</v>
      </c>
      <c r="B54" s="274">
        <f>'APH Kategorichef'!D57</f>
        <v>0</v>
      </c>
      <c r="C54" s="313">
        <f>'1. Artikeldata Grund'!D57</f>
        <v>0</v>
      </c>
      <c r="D54" s="274">
        <f>'2. Artikeldata Utökad'!J57</f>
        <v>0</v>
      </c>
      <c r="E54" s="274" t="str">
        <f>'APH Kategorichef'!R57</f>
        <v xml:space="preserve">  Välj…</v>
      </c>
      <c r="F54" s="274">
        <f>'APH Kategorichef'!I57</f>
        <v>0</v>
      </c>
      <c r="G54" s="274">
        <f>'1. Artikeldata Grund'!E57</f>
        <v>0</v>
      </c>
      <c r="H54" s="274">
        <f>'APH Kategorichef'!G57</f>
        <v>0</v>
      </c>
      <c r="I54" s="274" t="str">
        <f>'APH Kategorichef'!K57</f>
        <v>Välj….</v>
      </c>
      <c r="J54" s="274">
        <f>'APH Kategorichef'!L57</f>
        <v>910</v>
      </c>
      <c r="K54" s="274">
        <f>'APH Kategorichef'!N57</f>
        <v>0</v>
      </c>
      <c r="L54" s="313">
        <f>'APH Kategorichef'!P57</f>
        <v>0</v>
      </c>
      <c r="M54" s="274">
        <f>'APH Kategorichef'!Q57</f>
        <v>0</v>
      </c>
      <c r="N54" s="313">
        <f>'4. Inköpsdata'!D57</f>
        <v>0</v>
      </c>
      <c r="O54" s="274" t="str">
        <f>'1. Artikeldata Grund'!J57</f>
        <v xml:space="preserve">  Välj…</v>
      </c>
      <c r="P54" s="274" t="str">
        <f>'4. Inköpsdata'!E57</f>
        <v>ST</v>
      </c>
      <c r="Q54" s="314">
        <f>'4. Inköpsdata'!G57</f>
        <v>1</v>
      </c>
      <c r="R54" s="313" t="str">
        <f>'3. Förpackningsdata'!H57</f>
        <v>BX</v>
      </c>
      <c r="S54" s="274">
        <f>'3. Förpackningsdata'!I57</f>
        <v>0</v>
      </c>
      <c r="T54" s="313">
        <f>'3. Förpackningsdata'!J57</f>
        <v>0</v>
      </c>
      <c r="U54" s="315" t="str">
        <f>'4. Inköpsdata'!H57</f>
        <v>SEK</v>
      </c>
      <c r="V54" s="314" t="str">
        <f>'APH Kategorichef'!Z57</f>
        <v/>
      </c>
      <c r="W54" s="314" t="str">
        <f>'APH Kategorichef'!AA57</f>
        <v/>
      </c>
      <c r="X54" s="314">
        <f>'APH Kategorichef'!AB57</f>
        <v>0</v>
      </c>
      <c r="Y54" s="314"/>
      <c r="Z54" s="274"/>
      <c r="AA54" s="274"/>
      <c r="AB54" s="274"/>
      <c r="AC54" s="274"/>
    </row>
    <row r="55" spans="1:29" x14ac:dyDescent="0.25">
      <c r="A55" s="313">
        <f>'APH Kategorichef'!F58</f>
        <v>0</v>
      </c>
      <c r="B55" s="274">
        <f>'APH Kategorichef'!D58</f>
        <v>0</v>
      </c>
      <c r="C55" s="313">
        <f>'1. Artikeldata Grund'!D58</f>
        <v>0</v>
      </c>
      <c r="D55" s="274">
        <f>'2. Artikeldata Utökad'!J58</f>
        <v>0</v>
      </c>
      <c r="E55" s="274" t="str">
        <f>'APH Kategorichef'!R58</f>
        <v xml:space="preserve">  Välj…</v>
      </c>
      <c r="F55" s="274">
        <f>'APH Kategorichef'!I58</f>
        <v>0</v>
      </c>
      <c r="G55" s="274">
        <f>'1. Artikeldata Grund'!E58</f>
        <v>0</v>
      </c>
      <c r="H55" s="274">
        <f>'APH Kategorichef'!G58</f>
        <v>0</v>
      </c>
      <c r="I55" s="274" t="str">
        <f>'APH Kategorichef'!K58</f>
        <v>Välj….</v>
      </c>
      <c r="J55" s="274">
        <f>'APH Kategorichef'!L58</f>
        <v>910</v>
      </c>
      <c r="K55" s="274">
        <f>'APH Kategorichef'!N58</f>
        <v>0</v>
      </c>
      <c r="L55" s="313">
        <f>'APH Kategorichef'!P58</f>
        <v>0</v>
      </c>
      <c r="M55" s="274">
        <f>'APH Kategorichef'!Q58</f>
        <v>0</v>
      </c>
      <c r="N55" s="313">
        <f>'4. Inköpsdata'!D58</f>
        <v>0</v>
      </c>
      <c r="O55" s="274" t="str">
        <f>'1. Artikeldata Grund'!J58</f>
        <v xml:space="preserve">  Välj…</v>
      </c>
      <c r="P55" s="274" t="str">
        <f>'4. Inköpsdata'!E58</f>
        <v>ST</v>
      </c>
      <c r="Q55" s="314">
        <f>'4. Inköpsdata'!G58</f>
        <v>1</v>
      </c>
      <c r="R55" s="313" t="str">
        <f>'3. Förpackningsdata'!H58</f>
        <v>BX</v>
      </c>
      <c r="S55" s="274">
        <f>'3. Förpackningsdata'!I58</f>
        <v>0</v>
      </c>
      <c r="T55" s="313">
        <f>'3. Förpackningsdata'!J58</f>
        <v>0</v>
      </c>
      <c r="U55" s="315" t="str">
        <f>'4. Inköpsdata'!H58</f>
        <v>SEK</v>
      </c>
      <c r="V55" s="314" t="str">
        <f>'APH Kategorichef'!Z58</f>
        <v/>
      </c>
      <c r="W55" s="314" t="str">
        <f>'APH Kategorichef'!AA58</f>
        <v/>
      </c>
      <c r="X55" s="314">
        <f>'APH Kategorichef'!AB58</f>
        <v>0</v>
      </c>
      <c r="Y55" s="314"/>
      <c r="Z55" s="274"/>
      <c r="AA55" s="274"/>
      <c r="AB55" s="274"/>
      <c r="AC55" s="274"/>
    </row>
    <row r="56" spans="1:29" x14ac:dyDescent="0.25">
      <c r="A56" s="313">
        <f>'APH Kategorichef'!F59</f>
        <v>0</v>
      </c>
      <c r="B56" s="274">
        <f>'APH Kategorichef'!D59</f>
        <v>0</v>
      </c>
      <c r="C56" s="313">
        <f>'1. Artikeldata Grund'!D59</f>
        <v>0</v>
      </c>
      <c r="D56" s="274">
        <f>'2. Artikeldata Utökad'!J59</f>
        <v>0</v>
      </c>
      <c r="E56" s="274" t="str">
        <f>'APH Kategorichef'!R59</f>
        <v xml:space="preserve">  Välj…</v>
      </c>
      <c r="F56" s="274">
        <f>'APH Kategorichef'!I59</f>
        <v>0</v>
      </c>
      <c r="G56" s="274">
        <f>'1. Artikeldata Grund'!E59</f>
        <v>0</v>
      </c>
      <c r="H56" s="274">
        <f>'APH Kategorichef'!G59</f>
        <v>0</v>
      </c>
      <c r="I56" s="274" t="str">
        <f>'APH Kategorichef'!K59</f>
        <v>Välj….</v>
      </c>
      <c r="J56" s="274">
        <f>'APH Kategorichef'!L59</f>
        <v>910</v>
      </c>
      <c r="K56" s="274">
        <f>'APH Kategorichef'!N59</f>
        <v>0</v>
      </c>
      <c r="L56" s="313">
        <f>'APH Kategorichef'!P59</f>
        <v>0</v>
      </c>
      <c r="M56" s="274">
        <f>'APH Kategorichef'!Q59</f>
        <v>0</v>
      </c>
      <c r="N56" s="313">
        <f>'4. Inköpsdata'!D59</f>
        <v>0</v>
      </c>
      <c r="O56" s="274" t="str">
        <f>'1. Artikeldata Grund'!J59</f>
        <v xml:space="preserve">  Välj…</v>
      </c>
      <c r="P56" s="274" t="str">
        <f>'4. Inköpsdata'!E59</f>
        <v>ST</v>
      </c>
      <c r="Q56" s="314">
        <f>'4. Inköpsdata'!G59</f>
        <v>1</v>
      </c>
      <c r="R56" s="313" t="str">
        <f>'3. Förpackningsdata'!H59</f>
        <v>BX</v>
      </c>
      <c r="S56" s="274">
        <f>'3. Förpackningsdata'!I59</f>
        <v>0</v>
      </c>
      <c r="T56" s="313">
        <f>'3. Förpackningsdata'!J59</f>
        <v>0</v>
      </c>
      <c r="U56" s="315" t="str">
        <f>'4. Inköpsdata'!H59</f>
        <v>SEK</v>
      </c>
      <c r="V56" s="314" t="str">
        <f>'APH Kategorichef'!Z59</f>
        <v/>
      </c>
      <c r="W56" s="314" t="str">
        <f>'APH Kategorichef'!AA59</f>
        <v/>
      </c>
      <c r="X56" s="314">
        <f>'APH Kategorichef'!AB59</f>
        <v>0</v>
      </c>
      <c r="Y56" s="314"/>
      <c r="Z56" s="274"/>
      <c r="AA56" s="274"/>
      <c r="AB56" s="274"/>
      <c r="AC56" s="274"/>
    </row>
    <row r="57" spans="1:29" x14ac:dyDescent="0.25">
      <c r="A57" s="313">
        <f>'APH Kategorichef'!F60</f>
        <v>0</v>
      </c>
      <c r="B57" s="274">
        <f>'APH Kategorichef'!D60</f>
        <v>0</v>
      </c>
      <c r="C57" s="313">
        <f>'1. Artikeldata Grund'!D60</f>
        <v>0</v>
      </c>
      <c r="D57" s="274">
        <f>'2. Artikeldata Utökad'!J60</f>
        <v>0</v>
      </c>
      <c r="E57" s="274" t="str">
        <f>'APH Kategorichef'!R60</f>
        <v xml:space="preserve">  Välj…</v>
      </c>
      <c r="F57" s="274">
        <f>'APH Kategorichef'!I60</f>
        <v>0</v>
      </c>
      <c r="G57" s="274">
        <f>'1. Artikeldata Grund'!E60</f>
        <v>0</v>
      </c>
      <c r="H57" s="274">
        <f>'APH Kategorichef'!G60</f>
        <v>0</v>
      </c>
      <c r="I57" s="274" t="str">
        <f>'APH Kategorichef'!K60</f>
        <v>Välj….</v>
      </c>
      <c r="J57" s="274">
        <f>'APH Kategorichef'!L60</f>
        <v>910</v>
      </c>
      <c r="K57" s="274">
        <f>'APH Kategorichef'!N60</f>
        <v>0</v>
      </c>
      <c r="L57" s="313">
        <f>'APH Kategorichef'!P60</f>
        <v>0</v>
      </c>
      <c r="M57" s="274">
        <f>'APH Kategorichef'!Q60</f>
        <v>0</v>
      </c>
      <c r="N57" s="313">
        <f>'4. Inköpsdata'!D60</f>
        <v>0</v>
      </c>
      <c r="O57" s="274" t="str">
        <f>'1. Artikeldata Grund'!J60</f>
        <v xml:space="preserve">  Välj…</v>
      </c>
      <c r="P57" s="274" t="str">
        <f>'4. Inköpsdata'!E60</f>
        <v>ST</v>
      </c>
      <c r="Q57" s="314">
        <f>'4. Inköpsdata'!G60</f>
        <v>1</v>
      </c>
      <c r="R57" s="313" t="str">
        <f>'3. Förpackningsdata'!H60</f>
        <v>BX</v>
      </c>
      <c r="S57" s="274">
        <f>'3. Förpackningsdata'!I60</f>
        <v>0</v>
      </c>
      <c r="T57" s="313">
        <f>'3. Förpackningsdata'!J60</f>
        <v>0</v>
      </c>
      <c r="U57" s="315" t="str">
        <f>'4. Inköpsdata'!H60</f>
        <v>SEK</v>
      </c>
      <c r="V57" s="314" t="str">
        <f>'APH Kategorichef'!Z60</f>
        <v/>
      </c>
      <c r="W57" s="314" t="str">
        <f>'APH Kategorichef'!AA60</f>
        <v/>
      </c>
      <c r="X57" s="314">
        <f>'APH Kategorichef'!AB60</f>
        <v>0</v>
      </c>
      <c r="Y57" s="314"/>
      <c r="Z57" s="274"/>
      <c r="AA57" s="274"/>
      <c r="AB57" s="274"/>
      <c r="AC57" s="274"/>
    </row>
    <row r="58" spans="1:29" x14ac:dyDescent="0.25">
      <c r="A58" s="313">
        <f>'APH Kategorichef'!F61</f>
        <v>0</v>
      </c>
      <c r="B58" s="274">
        <f>'APH Kategorichef'!D61</f>
        <v>0</v>
      </c>
      <c r="C58" s="313">
        <f>'1. Artikeldata Grund'!D61</f>
        <v>0</v>
      </c>
      <c r="D58" s="274">
        <f>'2. Artikeldata Utökad'!J61</f>
        <v>0</v>
      </c>
      <c r="E58" s="274" t="str">
        <f>'APH Kategorichef'!R61</f>
        <v xml:space="preserve">  Välj…</v>
      </c>
      <c r="F58" s="274">
        <f>'APH Kategorichef'!I61</f>
        <v>0</v>
      </c>
      <c r="G58" s="274">
        <f>'1. Artikeldata Grund'!E61</f>
        <v>0</v>
      </c>
      <c r="H58" s="274">
        <f>'APH Kategorichef'!G61</f>
        <v>0</v>
      </c>
      <c r="I58" s="274" t="str">
        <f>'APH Kategorichef'!K61</f>
        <v>Välj….</v>
      </c>
      <c r="J58" s="274">
        <f>'APH Kategorichef'!L61</f>
        <v>910</v>
      </c>
      <c r="K58" s="274">
        <f>'APH Kategorichef'!N61</f>
        <v>0</v>
      </c>
      <c r="L58" s="313">
        <f>'APH Kategorichef'!P61</f>
        <v>0</v>
      </c>
      <c r="M58" s="274">
        <f>'APH Kategorichef'!Q61</f>
        <v>0</v>
      </c>
      <c r="N58" s="313">
        <f>'4. Inköpsdata'!D61</f>
        <v>0</v>
      </c>
      <c r="O58" s="274" t="str">
        <f>'1. Artikeldata Grund'!J61</f>
        <v xml:space="preserve">  Välj…</v>
      </c>
      <c r="P58" s="274" t="str">
        <f>'4. Inköpsdata'!E61</f>
        <v>ST</v>
      </c>
      <c r="Q58" s="314">
        <f>'4. Inköpsdata'!G61</f>
        <v>1</v>
      </c>
      <c r="R58" s="313" t="str">
        <f>'3. Förpackningsdata'!H61</f>
        <v>BX</v>
      </c>
      <c r="S58" s="274">
        <f>'3. Förpackningsdata'!I61</f>
        <v>0</v>
      </c>
      <c r="T58" s="313">
        <f>'3. Förpackningsdata'!J61</f>
        <v>0</v>
      </c>
      <c r="U58" s="315" t="str">
        <f>'4. Inköpsdata'!H61</f>
        <v>SEK</v>
      </c>
      <c r="V58" s="314" t="str">
        <f>'APH Kategorichef'!Z61</f>
        <v/>
      </c>
      <c r="W58" s="314" t="str">
        <f>'APH Kategorichef'!AA61</f>
        <v/>
      </c>
      <c r="X58" s="314">
        <f>'APH Kategorichef'!AB61</f>
        <v>0</v>
      </c>
      <c r="Y58" s="314"/>
      <c r="Z58" s="274"/>
      <c r="AA58" s="274"/>
      <c r="AB58" s="274"/>
      <c r="AC58" s="274"/>
    </row>
    <row r="59" spans="1:29" x14ac:dyDescent="0.25">
      <c r="A59" s="313">
        <f>'APH Kategorichef'!F62</f>
        <v>0</v>
      </c>
      <c r="B59" s="274">
        <f>'APH Kategorichef'!D62</f>
        <v>0</v>
      </c>
      <c r="C59" s="313">
        <f>'1. Artikeldata Grund'!D62</f>
        <v>0</v>
      </c>
      <c r="D59" s="274">
        <f>'2. Artikeldata Utökad'!J62</f>
        <v>0</v>
      </c>
      <c r="E59" s="274" t="str">
        <f>'APH Kategorichef'!R62</f>
        <v xml:space="preserve">  Välj…</v>
      </c>
      <c r="F59" s="274">
        <f>'APH Kategorichef'!I62</f>
        <v>0</v>
      </c>
      <c r="G59" s="274">
        <f>'1. Artikeldata Grund'!E62</f>
        <v>0</v>
      </c>
      <c r="H59" s="274">
        <f>'APH Kategorichef'!G62</f>
        <v>0</v>
      </c>
      <c r="I59" s="274" t="str">
        <f>'APH Kategorichef'!K62</f>
        <v>Välj….</v>
      </c>
      <c r="J59" s="274">
        <f>'APH Kategorichef'!L62</f>
        <v>910</v>
      </c>
      <c r="K59" s="274">
        <f>'APH Kategorichef'!N62</f>
        <v>0</v>
      </c>
      <c r="L59" s="313">
        <f>'APH Kategorichef'!P62</f>
        <v>0</v>
      </c>
      <c r="M59" s="274">
        <f>'APH Kategorichef'!Q62</f>
        <v>0</v>
      </c>
      <c r="N59" s="313">
        <f>'4. Inköpsdata'!D62</f>
        <v>0</v>
      </c>
      <c r="O59" s="274" t="str">
        <f>'1. Artikeldata Grund'!J62</f>
        <v xml:space="preserve">  Välj…</v>
      </c>
      <c r="P59" s="274" t="str">
        <f>'4. Inköpsdata'!E62</f>
        <v>ST</v>
      </c>
      <c r="Q59" s="314">
        <f>'4. Inköpsdata'!G62</f>
        <v>1</v>
      </c>
      <c r="R59" s="313" t="str">
        <f>'3. Förpackningsdata'!H62</f>
        <v>BX</v>
      </c>
      <c r="S59" s="274">
        <f>'3. Förpackningsdata'!I62</f>
        <v>0</v>
      </c>
      <c r="T59" s="313">
        <f>'3. Förpackningsdata'!J62</f>
        <v>0</v>
      </c>
      <c r="U59" s="315" t="str">
        <f>'4. Inköpsdata'!H62</f>
        <v>SEK</v>
      </c>
      <c r="V59" s="314" t="str">
        <f>'APH Kategorichef'!Z62</f>
        <v/>
      </c>
      <c r="W59" s="314" t="str">
        <f>'APH Kategorichef'!AA62</f>
        <v/>
      </c>
      <c r="X59" s="314">
        <f>'APH Kategorichef'!AB62</f>
        <v>0</v>
      </c>
      <c r="Y59" s="314"/>
      <c r="Z59" s="274"/>
      <c r="AA59" s="274"/>
      <c r="AB59" s="274"/>
      <c r="AC59" s="274"/>
    </row>
    <row r="60" spans="1:29" x14ac:dyDescent="0.25">
      <c r="A60" s="313">
        <f>'APH Kategorichef'!F63</f>
        <v>0</v>
      </c>
      <c r="B60" s="274">
        <f>'APH Kategorichef'!D63</f>
        <v>0</v>
      </c>
      <c r="C60" s="313">
        <f>'1. Artikeldata Grund'!D63</f>
        <v>0</v>
      </c>
      <c r="D60" s="274">
        <f>'2. Artikeldata Utökad'!J63</f>
        <v>0</v>
      </c>
      <c r="E60" s="274" t="str">
        <f>'APH Kategorichef'!R63</f>
        <v xml:space="preserve">  Välj…</v>
      </c>
      <c r="F60" s="274">
        <f>'APH Kategorichef'!I63</f>
        <v>0</v>
      </c>
      <c r="G60" s="274">
        <f>'1. Artikeldata Grund'!E63</f>
        <v>0</v>
      </c>
      <c r="H60" s="274">
        <f>'APH Kategorichef'!G63</f>
        <v>0</v>
      </c>
      <c r="I60" s="274" t="str">
        <f>'APH Kategorichef'!K63</f>
        <v>Välj….</v>
      </c>
      <c r="J60" s="274">
        <f>'APH Kategorichef'!L63</f>
        <v>910</v>
      </c>
      <c r="K60" s="274">
        <f>'APH Kategorichef'!N63</f>
        <v>0</v>
      </c>
      <c r="L60" s="313">
        <f>'APH Kategorichef'!P63</f>
        <v>0</v>
      </c>
      <c r="M60" s="274">
        <f>'APH Kategorichef'!Q63</f>
        <v>0</v>
      </c>
      <c r="N60" s="313">
        <f>'4. Inköpsdata'!D63</f>
        <v>0</v>
      </c>
      <c r="O60" s="274" t="str">
        <f>'1. Artikeldata Grund'!J63</f>
        <v xml:space="preserve">  Välj…</v>
      </c>
      <c r="P60" s="274" t="str">
        <f>'4. Inköpsdata'!E63</f>
        <v>ST</v>
      </c>
      <c r="Q60" s="314">
        <f>'4. Inköpsdata'!G63</f>
        <v>1</v>
      </c>
      <c r="R60" s="313" t="str">
        <f>'3. Förpackningsdata'!H63</f>
        <v>BX</v>
      </c>
      <c r="S60" s="274">
        <f>'3. Förpackningsdata'!I63</f>
        <v>0</v>
      </c>
      <c r="T60" s="313">
        <f>'3. Förpackningsdata'!J63</f>
        <v>0</v>
      </c>
      <c r="U60" s="315" t="str">
        <f>'4. Inköpsdata'!H63</f>
        <v>SEK</v>
      </c>
      <c r="V60" s="314" t="str">
        <f>'APH Kategorichef'!Z63</f>
        <v/>
      </c>
      <c r="W60" s="314" t="str">
        <f>'APH Kategorichef'!AA63</f>
        <v/>
      </c>
      <c r="X60" s="314">
        <f>'APH Kategorichef'!AB63</f>
        <v>0</v>
      </c>
      <c r="Y60" s="314"/>
      <c r="Z60" s="274"/>
      <c r="AA60" s="274"/>
      <c r="AB60" s="274"/>
      <c r="AC60" s="274"/>
    </row>
    <row r="61" spans="1:29" x14ac:dyDescent="0.25">
      <c r="A61" s="313">
        <f>'APH Kategorichef'!F64</f>
        <v>0</v>
      </c>
      <c r="B61" s="274">
        <f>'APH Kategorichef'!D64</f>
        <v>0</v>
      </c>
      <c r="C61" s="313">
        <f>'1. Artikeldata Grund'!D64</f>
        <v>0</v>
      </c>
      <c r="D61" s="274">
        <f>'2. Artikeldata Utökad'!J64</f>
        <v>0</v>
      </c>
      <c r="E61" s="274" t="str">
        <f>'APH Kategorichef'!R64</f>
        <v xml:space="preserve">  Välj…</v>
      </c>
      <c r="F61" s="274">
        <f>'APH Kategorichef'!I64</f>
        <v>0</v>
      </c>
      <c r="G61" s="274">
        <f>'1. Artikeldata Grund'!E64</f>
        <v>0</v>
      </c>
      <c r="H61" s="274">
        <f>'APH Kategorichef'!G64</f>
        <v>0</v>
      </c>
      <c r="I61" s="274" t="str">
        <f>'APH Kategorichef'!K64</f>
        <v>Välj….</v>
      </c>
      <c r="J61" s="274">
        <f>'APH Kategorichef'!L64</f>
        <v>910</v>
      </c>
      <c r="K61" s="274">
        <f>'APH Kategorichef'!N64</f>
        <v>0</v>
      </c>
      <c r="L61" s="313">
        <f>'APH Kategorichef'!P64</f>
        <v>0</v>
      </c>
      <c r="M61" s="274">
        <f>'APH Kategorichef'!Q64</f>
        <v>0</v>
      </c>
      <c r="N61" s="313">
        <f>'4. Inköpsdata'!D64</f>
        <v>0</v>
      </c>
      <c r="O61" s="274" t="str">
        <f>'1. Artikeldata Grund'!J64</f>
        <v xml:space="preserve">  Välj…</v>
      </c>
      <c r="P61" s="274" t="str">
        <f>'4. Inköpsdata'!E64</f>
        <v>ST</v>
      </c>
      <c r="Q61" s="314">
        <f>'4. Inköpsdata'!G64</f>
        <v>1</v>
      </c>
      <c r="R61" s="313" t="str">
        <f>'3. Förpackningsdata'!H64</f>
        <v>BX</v>
      </c>
      <c r="S61" s="274">
        <f>'3. Förpackningsdata'!I64</f>
        <v>0</v>
      </c>
      <c r="T61" s="313">
        <f>'3. Förpackningsdata'!J64</f>
        <v>0</v>
      </c>
      <c r="U61" s="315" t="str">
        <f>'4. Inköpsdata'!H64</f>
        <v>SEK</v>
      </c>
      <c r="V61" s="314" t="str">
        <f>'APH Kategorichef'!Z64</f>
        <v/>
      </c>
      <c r="W61" s="314" t="str">
        <f>'APH Kategorichef'!AA64</f>
        <v/>
      </c>
      <c r="X61" s="314">
        <f>'APH Kategorichef'!AB64</f>
        <v>0</v>
      </c>
      <c r="Y61" s="314"/>
      <c r="Z61" s="274"/>
      <c r="AA61" s="274"/>
      <c r="AB61" s="274"/>
      <c r="AC61" s="274"/>
    </row>
    <row r="62" spans="1:29" x14ac:dyDescent="0.25">
      <c r="A62" s="313">
        <f>'APH Kategorichef'!F65</f>
        <v>0</v>
      </c>
      <c r="B62" s="274">
        <f>'APH Kategorichef'!D65</f>
        <v>0</v>
      </c>
      <c r="C62" s="313">
        <f>'1. Artikeldata Grund'!D65</f>
        <v>0</v>
      </c>
      <c r="D62" s="274">
        <f>'2. Artikeldata Utökad'!J65</f>
        <v>0</v>
      </c>
      <c r="E62" s="274" t="str">
        <f>'APH Kategorichef'!R65</f>
        <v xml:space="preserve">  Välj…</v>
      </c>
      <c r="F62" s="274">
        <f>'APH Kategorichef'!I65</f>
        <v>0</v>
      </c>
      <c r="G62" s="274">
        <f>'1. Artikeldata Grund'!E65</f>
        <v>0</v>
      </c>
      <c r="H62" s="274">
        <f>'APH Kategorichef'!G65</f>
        <v>0</v>
      </c>
      <c r="I62" s="274" t="str">
        <f>'APH Kategorichef'!K65</f>
        <v>Välj….</v>
      </c>
      <c r="J62" s="274">
        <f>'APH Kategorichef'!L65</f>
        <v>910</v>
      </c>
      <c r="K62" s="274">
        <f>'APH Kategorichef'!N65</f>
        <v>0</v>
      </c>
      <c r="L62" s="313">
        <f>'APH Kategorichef'!P65</f>
        <v>0</v>
      </c>
      <c r="M62" s="274">
        <f>'APH Kategorichef'!Q65</f>
        <v>0</v>
      </c>
      <c r="N62" s="313">
        <f>'4. Inköpsdata'!D65</f>
        <v>0</v>
      </c>
      <c r="O62" s="274" t="str">
        <f>'1. Artikeldata Grund'!J65</f>
        <v xml:space="preserve">  Välj…</v>
      </c>
      <c r="P62" s="274" t="str">
        <f>'4. Inköpsdata'!E65</f>
        <v>ST</v>
      </c>
      <c r="Q62" s="314">
        <f>'4. Inköpsdata'!G65</f>
        <v>1</v>
      </c>
      <c r="R62" s="313" t="str">
        <f>'3. Förpackningsdata'!H65</f>
        <v>BX</v>
      </c>
      <c r="S62" s="274">
        <f>'3. Förpackningsdata'!I65</f>
        <v>0</v>
      </c>
      <c r="T62" s="313">
        <f>'3. Förpackningsdata'!J65</f>
        <v>0</v>
      </c>
      <c r="U62" s="315" t="str">
        <f>'4. Inköpsdata'!H65</f>
        <v>SEK</v>
      </c>
      <c r="V62" s="314" t="str">
        <f>'APH Kategorichef'!Z65</f>
        <v/>
      </c>
      <c r="W62" s="314" t="str">
        <f>'APH Kategorichef'!AA65</f>
        <v/>
      </c>
      <c r="X62" s="314">
        <f>'APH Kategorichef'!AB65</f>
        <v>0</v>
      </c>
      <c r="Y62" s="314"/>
      <c r="Z62" s="274"/>
      <c r="AA62" s="274"/>
      <c r="AB62" s="274"/>
      <c r="AC62" s="274"/>
    </row>
    <row r="63" spans="1:29" x14ac:dyDescent="0.25">
      <c r="A63" s="313">
        <f>'APH Kategorichef'!F66</f>
        <v>0</v>
      </c>
      <c r="B63" s="274">
        <f>'APH Kategorichef'!D66</f>
        <v>0</v>
      </c>
      <c r="C63" s="313">
        <f>'1. Artikeldata Grund'!D66</f>
        <v>0</v>
      </c>
      <c r="D63" s="274">
        <f>'2. Artikeldata Utökad'!J66</f>
        <v>0</v>
      </c>
      <c r="E63" s="274" t="str">
        <f>'APH Kategorichef'!R66</f>
        <v xml:space="preserve">  Välj…</v>
      </c>
      <c r="F63" s="274">
        <f>'APH Kategorichef'!I66</f>
        <v>0</v>
      </c>
      <c r="G63" s="274">
        <f>'1. Artikeldata Grund'!E66</f>
        <v>0</v>
      </c>
      <c r="H63" s="274">
        <f>'APH Kategorichef'!G66</f>
        <v>0</v>
      </c>
      <c r="I63" s="274" t="str">
        <f>'APH Kategorichef'!K66</f>
        <v>Välj….</v>
      </c>
      <c r="J63" s="274">
        <f>'APH Kategorichef'!L66</f>
        <v>910</v>
      </c>
      <c r="K63" s="274">
        <f>'APH Kategorichef'!N66</f>
        <v>0</v>
      </c>
      <c r="L63" s="313">
        <f>'APH Kategorichef'!P66</f>
        <v>0</v>
      </c>
      <c r="M63" s="274">
        <f>'APH Kategorichef'!Q66</f>
        <v>0</v>
      </c>
      <c r="N63" s="313">
        <f>'4. Inköpsdata'!D66</f>
        <v>0</v>
      </c>
      <c r="O63" s="274" t="str">
        <f>'1. Artikeldata Grund'!J66</f>
        <v xml:space="preserve">  Välj…</v>
      </c>
      <c r="P63" s="274" t="str">
        <f>'4. Inköpsdata'!E66</f>
        <v>ST</v>
      </c>
      <c r="Q63" s="314">
        <f>'4. Inköpsdata'!G66</f>
        <v>1</v>
      </c>
      <c r="R63" s="313" t="str">
        <f>'3. Förpackningsdata'!H66</f>
        <v>BX</v>
      </c>
      <c r="S63" s="274">
        <f>'3. Förpackningsdata'!I66</f>
        <v>0</v>
      </c>
      <c r="T63" s="313">
        <f>'3. Förpackningsdata'!J66</f>
        <v>0</v>
      </c>
      <c r="U63" s="315" t="str">
        <f>'4. Inköpsdata'!H66</f>
        <v>SEK</v>
      </c>
      <c r="V63" s="314" t="str">
        <f>'APH Kategorichef'!Z66</f>
        <v/>
      </c>
      <c r="W63" s="314" t="str">
        <f>'APH Kategorichef'!AA66</f>
        <v/>
      </c>
      <c r="X63" s="314">
        <f>'APH Kategorichef'!AB66</f>
        <v>0</v>
      </c>
      <c r="Y63" s="314"/>
      <c r="Z63" s="274"/>
      <c r="AA63" s="274"/>
      <c r="AB63" s="274"/>
      <c r="AC63" s="274"/>
    </row>
    <row r="64" spans="1:29" x14ac:dyDescent="0.25">
      <c r="A64" s="313">
        <f>'APH Kategorichef'!F67</f>
        <v>0</v>
      </c>
      <c r="B64" s="274">
        <f>'APH Kategorichef'!D67</f>
        <v>0</v>
      </c>
      <c r="C64" s="313">
        <f>'1. Artikeldata Grund'!D67</f>
        <v>0</v>
      </c>
      <c r="D64" s="274">
        <f>'2. Artikeldata Utökad'!J67</f>
        <v>0</v>
      </c>
      <c r="E64" s="274" t="str">
        <f>'APH Kategorichef'!R67</f>
        <v xml:space="preserve">  Välj…</v>
      </c>
      <c r="F64" s="274">
        <f>'APH Kategorichef'!I67</f>
        <v>0</v>
      </c>
      <c r="G64" s="274">
        <f>'1. Artikeldata Grund'!E67</f>
        <v>0</v>
      </c>
      <c r="H64" s="274">
        <f>'APH Kategorichef'!G67</f>
        <v>0</v>
      </c>
      <c r="I64" s="274" t="str">
        <f>'APH Kategorichef'!K67</f>
        <v>Välj….</v>
      </c>
      <c r="J64" s="274">
        <f>'APH Kategorichef'!L67</f>
        <v>910</v>
      </c>
      <c r="K64" s="274">
        <f>'APH Kategorichef'!N67</f>
        <v>0</v>
      </c>
      <c r="L64" s="313">
        <f>'APH Kategorichef'!P67</f>
        <v>0</v>
      </c>
      <c r="M64" s="274">
        <f>'APH Kategorichef'!Q67</f>
        <v>0</v>
      </c>
      <c r="N64" s="313">
        <f>'4. Inköpsdata'!D67</f>
        <v>0</v>
      </c>
      <c r="O64" s="274" t="str">
        <f>'1. Artikeldata Grund'!J67</f>
        <v xml:space="preserve">  Välj…</v>
      </c>
      <c r="P64" s="274" t="str">
        <f>'4. Inköpsdata'!E67</f>
        <v>ST</v>
      </c>
      <c r="Q64" s="314">
        <f>'4. Inköpsdata'!G67</f>
        <v>1</v>
      </c>
      <c r="R64" s="313" t="str">
        <f>'3. Förpackningsdata'!H67</f>
        <v>BX</v>
      </c>
      <c r="S64" s="274">
        <f>'3. Förpackningsdata'!I67</f>
        <v>0</v>
      </c>
      <c r="T64" s="313">
        <f>'3. Förpackningsdata'!J67</f>
        <v>0</v>
      </c>
      <c r="U64" s="315" t="str">
        <f>'4. Inköpsdata'!H67</f>
        <v>SEK</v>
      </c>
      <c r="V64" s="314" t="str">
        <f>'APH Kategorichef'!Z67</f>
        <v/>
      </c>
      <c r="W64" s="314" t="str">
        <f>'APH Kategorichef'!AA67</f>
        <v/>
      </c>
      <c r="X64" s="314">
        <f>'APH Kategorichef'!AB67</f>
        <v>0</v>
      </c>
      <c r="Y64" s="314"/>
      <c r="Z64" s="274"/>
      <c r="AA64" s="274"/>
      <c r="AB64" s="274"/>
      <c r="AC64" s="274"/>
    </row>
    <row r="65" spans="1:29" x14ac:dyDescent="0.25">
      <c r="A65" s="313">
        <f>'APH Kategorichef'!F68</f>
        <v>0</v>
      </c>
      <c r="B65" s="274">
        <f>'APH Kategorichef'!D68</f>
        <v>0</v>
      </c>
      <c r="C65" s="313">
        <f>'1. Artikeldata Grund'!D68</f>
        <v>0</v>
      </c>
      <c r="D65" s="274">
        <f>'2. Artikeldata Utökad'!J68</f>
        <v>0</v>
      </c>
      <c r="E65" s="274" t="str">
        <f>'APH Kategorichef'!R68</f>
        <v xml:space="preserve">  Välj…</v>
      </c>
      <c r="F65" s="274">
        <f>'APH Kategorichef'!I68</f>
        <v>0</v>
      </c>
      <c r="G65" s="274">
        <f>'1. Artikeldata Grund'!E68</f>
        <v>0</v>
      </c>
      <c r="H65" s="274">
        <f>'APH Kategorichef'!G68</f>
        <v>0</v>
      </c>
      <c r="I65" s="274" t="str">
        <f>'APH Kategorichef'!K68</f>
        <v>Välj….</v>
      </c>
      <c r="J65" s="274">
        <f>'APH Kategorichef'!L68</f>
        <v>910</v>
      </c>
      <c r="K65" s="274">
        <f>'APH Kategorichef'!N68</f>
        <v>0</v>
      </c>
      <c r="L65" s="313">
        <f>'APH Kategorichef'!P68</f>
        <v>0</v>
      </c>
      <c r="M65" s="274">
        <f>'APH Kategorichef'!Q68</f>
        <v>0</v>
      </c>
      <c r="N65" s="313">
        <f>'4. Inköpsdata'!D68</f>
        <v>0</v>
      </c>
      <c r="O65" s="274" t="str">
        <f>'1. Artikeldata Grund'!J68</f>
        <v xml:space="preserve">  Välj…</v>
      </c>
      <c r="P65" s="274" t="str">
        <f>'4. Inköpsdata'!E68</f>
        <v>ST</v>
      </c>
      <c r="Q65" s="314">
        <f>'4. Inköpsdata'!G68</f>
        <v>1</v>
      </c>
      <c r="R65" s="313" t="str">
        <f>'3. Förpackningsdata'!H68</f>
        <v>BX</v>
      </c>
      <c r="S65" s="274">
        <f>'3. Förpackningsdata'!I68</f>
        <v>0</v>
      </c>
      <c r="T65" s="313">
        <f>'3. Förpackningsdata'!J68</f>
        <v>0</v>
      </c>
      <c r="U65" s="315" t="str">
        <f>'4. Inköpsdata'!H68</f>
        <v>SEK</v>
      </c>
      <c r="V65" s="314" t="str">
        <f>'APH Kategorichef'!Z68</f>
        <v/>
      </c>
      <c r="W65" s="314" t="str">
        <f>'APH Kategorichef'!AA68</f>
        <v/>
      </c>
      <c r="X65" s="314">
        <f>'APH Kategorichef'!AB68</f>
        <v>0</v>
      </c>
      <c r="Y65" s="314"/>
      <c r="Z65" s="274"/>
      <c r="AA65" s="274"/>
      <c r="AB65" s="274"/>
      <c r="AC65" s="274"/>
    </row>
    <row r="66" spans="1:29" x14ac:dyDescent="0.25">
      <c r="A66" s="313">
        <f>'APH Kategorichef'!F69</f>
        <v>0</v>
      </c>
      <c r="B66" s="274">
        <f>'APH Kategorichef'!D69</f>
        <v>0</v>
      </c>
      <c r="C66" s="313">
        <f>'1. Artikeldata Grund'!D69</f>
        <v>0</v>
      </c>
      <c r="D66" s="274">
        <f>'2. Artikeldata Utökad'!J69</f>
        <v>0</v>
      </c>
      <c r="E66" s="274" t="str">
        <f>'APH Kategorichef'!R69</f>
        <v xml:space="preserve">  Välj…</v>
      </c>
      <c r="F66" s="274">
        <f>'APH Kategorichef'!I69</f>
        <v>0</v>
      </c>
      <c r="G66" s="274">
        <f>'1. Artikeldata Grund'!E69</f>
        <v>0</v>
      </c>
      <c r="H66" s="274">
        <f>'APH Kategorichef'!G69</f>
        <v>0</v>
      </c>
      <c r="I66" s="274" t="str">
        <f>'APH Kategorichef'!K69</f>
        <v>Välj….</v>
      </c>
      <c r="J66" s="274">
        <f>'APH Kategorichef'!L69</f>
        <v>910</v>
      </c>
      <c r="K66" s="274">
        <f>'APH Kategorichef'!N69</f>
        <v>0</v>
      </c>
      <c r="L66" s="313">
        <f>'APH Kategorichef'!P69</f>
        <v>0</v>
      </c>
      <c r="M66" s="274">
        <f>'APH Kategorichef'!Q69</f>
        <v>0</v>
      </c>
      <c r="N66" s="313">
        <f>'4. Inköpsdata'!D69</f>
        <v>0</v>
      </c>
      <c r="O66" s="274" t="str">
        <f>'1. Artikeldata Grund'!J69</f>
        <v xml:space="preserve">  Välj…</v>
      </c>
      <c r="P66" s="274" t="str">
        <f>'4. Inköpsdata'!E69</f>
        <v>ST</v>
      </c>
      <c r="Q66" s="314">
        <f>'4. Inköpsdata'!G69</f>
        <v>1</v>
      </c>
      <c r="R66" s="313" t="str">
        <f>'3. Förpackningsdata'!H69</f>
        <v>BX</v>
      </c>
      <c r="S66" s="274">
        <f>'3. Förpackningsdata'!I69</f>
        <v>0</v>
      </c>
      <c r="T66" s="313">
        <f>'3. Förpackningsdata'!J69</f>
        <v>0</v>
      </c>
      <c r="U66" s="315" t="str">
        <f>'4. Inköpsdata'!H69</f>
        <v>SEK</v>
      </c>
      <c r="V66" s="314" t="str">
        <f>'APH Kategorichef'!Z69</f>
        <v/>
      </c>
      <c r="W66" s="314" t="str">
        <f>'APH Kategorichef'!AA69</f>
        <v/>
      </c>
      <c r="X66" s="314">
        <f>'APH Kategorichef'!AB69</f>
        <v>0</v>
      </c>
      <c r="Y66" s="314"/>
      <c r="Z66" s="274"/>
      <c r="AA66" s="274"/>
      <c r="AB66" s="274"/>
      <c r="AC66" s="274"/>
    </row>
    <row r="67" spans="1:29" x14ac:dyDescent="0.25">
      <c r="A67" s="313">
        <f>'APH Kategorichef'!F70</f>
        <v>0</v>
      </c>
      <c r="B67" s="274">
        <f>'APH Kategorichef'!D70</f>
        <v>0</v>
      </c>
      <c r="C67" s="313">
        <f>'1. Artikeldata Grund'!D70</f>
        <v>0</v>
      </c>
      <c r="D67" s="274">
        <f>'2. Artikeldata Utökad'!J70</f>
        <v>0</v>
      </c>
      <c r="E67" s="274" t="str">
        <f>'APH Kategorichef'!R70</f>
        <v xml:space="preserve">  Välj…</v>
      </c>
      <c r="F67" s="274">
        <f>'APH Kategorichef'!I70</f>
        <v>0</v>
      </c>
      <c r="G67" s="274">
        <f>'1. Artikeldata Grund'!E70</f>
        <v>0</v>
      </c>
      <c r="H67" s="274">
        <f>'APH Kategorichef'!G70</f>
        <v>0</v>
      </c>
      <c r="I67" s="274" t="str">
        <f>'APH Kategorichef'!K70</f>
        <v>Välj….</v>
      </c>
      <c r="J67" s="274">
        <f>'APH Kategorichef'!L70</f>
        <v>910</v>
      </c>
      <c r="K67" s="274">
        <f>'APH Kategorichef'!N70</f>
        <v>0</v>
      </c>
      <c r="L67" s="313">
        <f>'APH Kategorichef'!P70</f>
        <v>0</v>
      </c>
      <c r="M67" s="274">
        <f>'APH Kategorichef'!Q70</f>
        <v>0</v>
      </c>
      <c r="N67" s="313">
        <f>'4. Inköpsdata'!D70</f>
        <v>0</v>
      </c>
      <c r="O67" s="274" t="str">
        <f>'1. Artikeldata Grund'!J70</f>
        <v xml:space="preserve">  Välj…</v>
      </c>
      <c r="P67" s="274" t="str">
        <f>'4. Inköpsdata'!E70</f>
        <v>ST</v>
      </c>
      <c r="Q67" s="314">
        <f>'4. Inköpsdata'!G70</f>
        <v>1</v>
      </c>
      <c r="R67" s="313" t="str">
        <f>'3. Förpackningsdata'!H70</f>
        <v>BX</v>
      </c>
      <c r="S67" s="274">
        <f>'3. Förpackningsdata'!I70</f>
        <v>0</v>
      </c>
      <c r="T67" s="313">
        <f>'3. Förpackningsdata'!J70</f>
        <v>0</v>
      </c>
      <c r="U67" s="315" t="str">
        <f>'4. Inköpsdata'!H70</f>
        <v>SEK</v>
      </c>
      <c r="V67" s="314" t="str">
        <f>'APH Kategorichef'!Z70</f>
        <v/>
      </c>
      <c r="W67" s="314" t="str">
        <f>'APH Kategorichef'!AA70</f>
        <v/>
      </c>
      <c r="X67" s="314">
        <f>'APH Kategorichef'!AB70</f>
        <v>0</v>
      </c>
      <c r="Y67" s="314"/>
      <c r="Z67" s="274"/>
      <c r="AA67" s="274"/>
      <c r="AB67" s="274"/>
      <c r="AC67" s="274"/>
    </row>
    <row r="68" spans="1:29" x14ac:dyDescent="0.25">
      <c r="A68" s="313">
        <f>'APH Kategorichef'!F71</f>
        <v>0</v>
      </c>
      <c r="B68" s="274">
        <f>'APH Kategorichef'!D71</f>
        <v>0</v>
      </c>
      <c r="C68" s="313">
        <f>'1. Artikeldata Grund'!D71</f>
        <v>0</v>
      </c>
      <c r="D68" s="274">
        <f>'2. Artikeldata Utökad'!J71</f>
        <v>0</v>
      </c>
      <c r="E68" s="274" t="str">
        <f>'APH Kategorichef'!R71</f>
        <v xml:space="preserve">  Välj…</v>
      </c>
      <c r="F68" s="274">
        <f>'APH Kategorichef'!I71</f>
        <v>0</v>
      </c>
      <c r="G68" s="274">
        <f>'1. Artikeldata Grund'!E71</f>
        <v>0</v>
      </c>
      <c r="H68" s="274">
        <f>'APH Kategorichef'!G71</f>
        <v>0</v>
      </c>
      <c r="I68" s="274" t="str">
        <f>'APH Kategorichef'!K71</f>
        <v>Välj….</v>
      </c>
      <c r="J68" s="274">
        <f>'APH Kategorichef'!L71</f>
        <v>910</v>
      </c>
      <c r="K68" s="274">
        <f>'APH Kategorichef'!N71</f>
        <v>0</v>
      </c>
      <c r="L68" s="313">
        <f>'APH Kategorichef'!P71</f>
        <v>0</v>
      </c>
      <c r="M68" s="274">
        <f>'APH Kategorichef'!Q71</f>
        <v>0</v>
      </c>
      <c r="N68" s="313">
        <f>'4. Inköpsdata'!D71</f>
        <v>0</v>
      </c>
      <c r="O68" s="274" t="str">
        <f>'1. Artikeldata Grund'!J71</f>
        <v xml:space="preserve">  Välj…</v>
      </c>
      <c r="P68" s="274" t="str">
        <f>'4. Inköpsdata'!E71</f>
        <v>ST</v>
      </c>
      <c r="Q68" s="314">
        <f>'4. Inköpsdata'!G71</f>
        <v>1</v>
      </c>
      <c r="R68" s="313" t="str">
        <f>'3. Förpackningsdata'!H71</f>
        <v>BX</v>
      </c>
      <c r="S68" s="274">
        <f>'3. Förpackningsdata'!I71</f>
        <v>0</v>
      </c>
      <c r="T68" s="313">
        <f>'3. Förpackningsdata'!J71</f>
        <v>0</v>
      </c>
      <c r="U68" s="315" t="str">
        <f>'4. Inköpsdata'!H71</f>
        <v>SEK</v>
      </c>
      <c r="V68" s="314" t="str">
        <f>'APH Kategorichef'!Z71</f>
        <v/>
      </c>
      <c r="W68" s="314" t="str">
        <f>'APH Kategorichef'!AA71</f>
        <v/>
      </c>
      <c r="X68" s="314">
        <f>'APH Kategorichef'!AB71</f>
        <v>0</v>
      </c>
      <c r="Y68" s="314"/>
      <c r="Z68" s="274"/>
      <c r="AA68" s="274"/>
      <c r="AB68" s="274"/>
      <c r="AC68" s="274"/>
    </row>
    <row r="69" spans="1:29" x14ac:dyDescent="0.25">
      <c r="A69" s="313">
        <f>'APH Kategorichef'!F72</f>
        <v>0</v>
      </c>
      <c r="B69" s="274">
        <f>'APH Kategorichef'!D72</f>
        <v>0</v>
      </c>
      <c r="C69" s="313">
        <f>'1. Artikeldata Grund'!D72</f>
        <v>0</v>
      </c>
      <c r="D69" s="274">
        <f>'2. Artikeldata Utökad'!J72</f>
        <v>0</v>
      </c>
      <c r="E69" s="274" t="str">
        <f>'APH Kategorichef'!R72</f>
        <v xml:space="preserve">  Välj…</v>
      </c>
      <c r="F69" s="274">
        <f>'APH Kategorichef'!I72</f>
        <v>0</v>
      </c>
      <c r="G69" s="274">
        <f>'1. Artikeldata Grund'!E72</f>
        <v>0</v>
      </c>
      <c r="H69" s="274">
        <f>'APH Kategorichef'!G72</f>
        <v>0</v>
      </c>
      <c r="I69" s="274" t="str">
        <f>'APH Kategorichef'!K72</f>
        <v>Välj….</v>
      </c>
      <c r="J69" s="274">
        <f>'APH Kategorichef'!L72</f>
        <v>910</v>
      </c>
      <c r="K69" s="274">
        <f>'APH Kategorichef'!N72</f>
        <v>0</v>
      </c>
      <c r="L69" s="313">
        <f>'APH Kategorichef'!P72</f>
        <v>0</v>
      </c>
      <c r="M69" s="274">
        <f>'APH Kategorichef'!Q72</f>
        <v>0</v>
      </c>
      <c r="N69" s="313">
        <f>'4. Inköpsdata'!D72</f>
        <v>0</v>
      </c>
      <c r="O69" s="274" t="str">
        <f>'1. Artikeldata Grund'!J72</f>
        <v xml:space="preserve">  Välj…</v>
      </c>
      <c r="P69" s="274" t="str">
        <f>'4. Inköpsdata'!E72</f>
        <v>ST</v>
      </c>
      <c r="Q69" s="314">
        <f>'4. Inköpsdata'!G72</f>
        <v>1</v>
      </c>
      <c r="R69" s="313" t="str">
        <f>'3. Förpackningsdata'!H72</f>
        <v>BX</v>
      </c>
      <c r="S69" s="274">
        <f>'3. Förpackningsdata'!I72</f>
        <v>0</v>
      </c>
      <c r="T69" s="313">
        <f>'3. Förpackningsdata'!J72</f>
        <v>0</v>
      </c>
      <c r="U69" s="315" t="str">
        <f>'4. Inköpsdata'!H72</f>
        <v>SEK</v>
      </c>
      <c r="V69" s="314" t="str">
        <f>'APH Kategorichef'!Z72</f>
        <v/>
      </c>
      <c r="W69" s="314" t="str">
        <f>'APH Kategorichef'!AA72</f>
        <v/>
      </c>
      <c r="X69" s="314">
        <f>'APH Kategorichef'!AB72</f>
        <v>0</v>
      </c>
      <c r="Y69" s="314"/>
      <c r="Z69" s="274"/>
      <c r="AA69" s="274"/>
      <c r="AB69" s="274"/>
      <c r="AC69" s="274"/>
    </row>
    <row r="70" spans="1:29" x14ac:dyDescent="0.25">
      <c r="A70" s="313">
        <f>'APH Kategorichef'!F73</f>
        <v>0</v>
      </c>
      <c r="B70" s="274">
        <f>'APH Kategorichef'!D73</f>
        <v>0</v>
      </c>
      <c r="C70" s="313">
        <f>'1. Artikeldata Grund'!D73</f>
        <v>0</v>
      </c>
      <c r="D70" s="274">
        <f>'2. Artikeldata Utökad'!J73</f>
        <v>0</v>
      </c>
      <c r="E70" s="274" t="str">
        <f>'APH Kategorichef'!R73</f>
        <v xml:space="preserve">  Välj…</v>
      </c>
      <c r="F70" s="274">
        <f>'APH Kategorichef'!I73</f>
        <v>0</v>
      </c>
      <c r="G70" s="274">
        <f>'1. Artikeldata Grund'!E73</f>
        <v>0</v>
      </c>
      <c r="H70" s="274">
        <f>'APH Kategorichef'!G73</f>
        <v>0</v>
      </c>
      <c r="I70" s="274" t="str">
        <f>'APH Kategorichef'!K73</f>
        <v>Välj….</v>
      </c>
      <c r="J70" s="274">
        <f>'APH Kategorichef'!L73</f>
        <v>910</v>
      </c>
      <c r="K70" s="274">
        <f>'APH Kategorichef'!N73</f>
        <v>0</v>
      </c>
      <c r="L70" s="313">
        <f>'APH Kategorichef'!P73</f>
        <v>0</v>
      </c>
      <c r="M70" s="274">
        <f>'APH Kategorichef'!Q73</f>
        <v>0</v>
      </c>
      <c r="N70" s="313">
        <f>'4. Inköpsdata'!D73</f>
        <v>0</v>
      </c>
      <c r="O70" s="274" t="str">
        <f>'1. Artikeldata Grund'!J73</f>
        <v xml:space="preserve">  Välj…</v>
      </c>
      <c r="P70" s="274" t="str">
        <f>'4. Inköpsdata'!E73</f>
        <v>ST</v>
      </c>
      <c r="Q70" s="314">
        <f>'4. Inköpsdata'!G73</f>
        <v>1</v>
      </c>
      <c r="R70" s="313" t="str">
        <f>'3. Förpackningsdata'!H73</f>
        <v>BX</v>
      </c>
      <c r="S70" s="274">
        <f>'3. Förpackningsdata'!I73</f>
        <v>0</v>
      </c>
      <c r="T70" s="313">
        <f>'3. Förpackningsdata'!J73</f>
        <v>0</v>
      </c>
      <c r="U70" s="315" t="str">
        <f>'4. Inköpsdata'!H73</f>
        <v>SEK</v>
      </c>
      <c r="V70" s="314" t="str">
        <f>'APH Kategorichef'!Z73</f>
        <v/>
      </c>
      <c r="W70" s="314" t="str">
        <f>'APH Kategorichef'!AA73</f>
        <v/>
      </c>
      <c r="X70" s="314">
        <f>'APH Kategorichef'!AB73</f>
        <v>0</v>
      </c>
      <c r="Y70" s="314"/>
      <c r="Z70" s="274"/>
      <c r="AA70" s="274"/>
      <c r="AB70" s="274"/>
      <c r="AC70" s="274"/>
    </row>
    <row r="71" spans="1:29" x14ac:dyDescent="0.25">
      <c r="A71" s="313">
        <f>'APH Kategorichef'!F74</f>
        <v>0</v>
      </c>
      <c r="B71" s="274">
        <f>'APH Kategorichef'!D74</f>
        <v>0</v>
      </c>
      <c r="C71" s="313">
        <f>'1. Artikeldata Grund'!D74</f>
        <v>0</v>
      </c>
      <c r="D71" s="274">
        <f>'2. Artikeldata Utökad'!J74</f>
        <v>0</v>
      </c>
      <c r="E71" s="274" t="str">
        <f>'APH Kategorichef'!R74</f>
        <v xml:space="preserve">  Välj…</v>
      </c>
      <c r="F71" s="274">
        <f>'APH Kategorichef'!I74</f>
        <v>0</v>
      </c>
      <c r="G71" s="274">
        <f>'1. Artikeldata Grund'!E74</f>
        <v>0</v>
      </c>
      <c r="H71" s="274">
        <f>'APH Kategorichef'!G74</f>
        <v>0</v>
      </c>
      <c r="I71" s="274" t="str">
        <f>'APH Kategorichef'!K74</f>
        <v>Välj….</v>
      </c>
      <c r="J71" s="274">
        <f>'APH Kategorichef'!L74</f>
        <v>910</v>
      </c>
      <c r="K71" s="274">
        <f>'APH Kategorichef'!N74</f>
        <v>0</v>
      </c>
      <c r="L71" s="313">
        <f>'APH Kategorichef'!P74</f>
        <v>0</v>
      </c>
      <c r="M71" s="274">
        <f>'APH Kategorichef'!Q74</f>
        <v>0</v>
      </c>
      <c r="N71" s="313">
        <f>'4. Inköpsdata'!D74</f>
        <v>0</v>
      </c>
      <c r="O71" s="274" t="str">
        <f>'1. Artikeldata Grund'!J74</f>
        <v xml:space="preserve">  Välj…</v>
      </c>
      <c r="P71" s="274" t="str">
        <f>'4. Inköpsdata'!E74</f>
        <v>ST</v>
      </c>
      <c r="Q71" s="314">
        <f>'4. Inköpsdata'!G74</f>
        <v>1</v>
      </c>
      <c r="R71" s="313" t="str">
        <f>'3. Förpackningsdata'!H74</f>
        <v>BX</v>
      </c>
      <c r="S71" s="274">
        <f>'3. Förpackningsdata'!I74</f>
        <v>0</v>
      </c>
      <c r="T71" s="313">
        <f>'3. Förpackningsdata'!J74</f>
        <v>0</v>
      </c>
      <c r="U71" s="315" t="str">
        <f>'4. Inköpsdata'!H74</f>
        <v>SEK</v>
      </c>
      <c r="V71" s="314" t="str">
        <f>'APH Kategorichef'!Z74</f>
        <v/>
      </c>
      <c r="W71" s="314" t="str">
        <f>'APH Kategorichef'!AA74</f>
        <v/>
      </c>
      <c r="X71" s="314">
        <f>'APH Kategorichef'!AB74</f>
        <v>0</v>
      </c>
      <c r="Y71" s="314"/>
      <c r="Z71" s="274"/>
      <c r="AA71" s="274"/>
      <c r="AB71" s="274"/>
      <c r="AC71" s="274"/>
    </row>
    <row r="72" spans="1:29" x14ac:dyDescent="0.25">
      <c r="A72" s="313">
        <f>'APH Kategorichef'!F75</f>
        <v>0</v>
      </c>
      <c r="B72" s="274">
        <f>'APH Kategorichef'!D75</f>
        <v>0</v>
      </c>
      <c r="C72" s="313">
        <f>'1. Artikeldata Grund'!D75</f>
        <v>0</v>
      </c>
      <c r="D72" s="274">
        <f>'2. Artikeldata Utökad'!J75</f>
        <v>0</v>
      </c>
      <c r="E72" s="274" t="str">
        <f>'APH Kategorichef'!R75</f>
        <v xml:space="preserve">  Välj…</v>
      </c>
      <c r="F72" s="274">
        <f>'APH Kategorichef'!I75</f>
        <v>0</v>
      </c>
      <c r="G72" s="274">
        <f>'1. Artikeldata Grund'!E75</f>
        <v>0</v>
      </c>
      <c r="H72" s="274">
        <f>'APH Kategorichef'!G75</f>
        <v>0</v>
      </c>
      <c r="I72" s="274" t="str">
        <f>'APH Kategorichef'!K75</f>
        <v>Välj….</v>
      </c>
      <c r="J72" s="274">
        <f>'APH Kategorichef'!L75</f>
        <v>910</v>
      </c>
      <c r="K72" s="274">
        <f>'APH Kategorichef'!N75</f>
        <v>0</v>
      </c>
      <c r="L72" s="313">
        <f>'APH Kategorichef'!P75</f>
        <v>0</v>
      </c>
      <c r="M72" s="274">
        <f>'APH Kategorichef'!Q75</f>
        <v>0</v>
      </c>
      <c r="N72" s="313">
        <f>'4. Inköpsdata'!D75</f>
        <v>0</v>
      </c>
      <c r="O72" s="274" t="str">
        <f>'1. Artikeldata Grund'!J75</f>
        <v xml:space="preserve">  Välj…</v>
      </c>
      <c r="P72" s="274" t="str">
        <f>'4. Inköpsdata'!E75</f>
        <v>ST</v>
      </c>
      <c r="Q72" s="314">
        <f>'4. Inköpsdata'!G75</f>
        <v>1</v>
      </c>
      <c r="R72" s="313" t="str">
        <f>'3. Förpackningsdata'!H75</f>
        <v>BX</v>
      </c>
      <c r="S72" s="274">
        <f>'3. Förpackningsdata'!I75</f>
        <v>0</v>
      </c>
      <c r="T72" s="313">
        <f>'3. Förpackningsdata'!J75</f>
        <v>0</v>
      </c>
      <c r="U72" s="315" t="str">
        <f>'4. Inköpsdata'!H75</f>
        <v>SEK</v>
      </c>
      <c r="V72" s="314" t="str">
        <f>'APH Kategorichef'!Z75</f>
        <v/>
      </c>
      <c r="W72" s="314" t="str">
        <f>'APH Kategorichef'!AA75</f>
        <v/>
      </c>
      <c r="X72" s="314">
        <f>'APH Kategorichef'!AB75</f>
        <v>0</v>
      </c>
      <c r="Y72" s="314"/>
      <c r="Z72" s="274"/>
      <c r="AA72" s="274"/>
      <c r="AB72" s="274"/>
      <c r="AC72" s="274"/>
    </row>
    <row r="73" spans="1:29" x14ac:dyDescent="0.25">
      <c r="A73" s="313">
        <f>'APH Kategorichef'!F76</f>
        <v>0</v>
      </c>
      <c r="B73" s="274">
        <f>'APH Kategorichef'!D76</f>
        <v>0</v>
      </c>
      <c r="C73" s="313">
        <f>'1. Artikeldata Grund'!D76</f>
        <v>0</v>
      </c>
      <c r="D73" s="274">
        <f>'2. Artikeldata Utökad'!J76</f>
        <v>0</v>
      </c>
      <c r="E73" s="274" t="str">
        <f>'APH Kategorichef'!R76</f>
        <v xml:space="preserve">  Välj…</v>
      </c>
      <c r="F73" s="274">
        <f>'APH Kategorichef'!I76</f>
        <v>0</v>
      </c>
      <c r="G73" s="274">
        <f>'1. Artikeldata Grund'!E76</f>
        <v>0</v>
      </c>
      <c r="H73" s="274">
        <f>'APH Kategorichef'!G76</f>
        <v>0</v>
      </c>
      <c r="I73" s="274" t="str">
        <f>'APH Kategorichef'!K76</f>
        <v>Välj….</v>
      </c>
      <c r="J73" s="274">
        <f>'APH Kategorichef'!L76</f>
        <v>910</v>
      </c>
      <c r="K73" s="274">
        <f>'APH Kategorichef'!N76</f>
        <v>0</v>
      </c>
      <c r="L73" s="313">
        <f>'APH Kategorichef'!P76</f>
        <v>0</v>
      </c>
      <c r="M73" s="274">
        <f>'APH Kategorichef'!Q76</f>
        <v>0</v>
      </c>
      <c r="N73" s="313">
        <f>'4. Inköpsdata'!D76</f>
        <v>0</v>
      </c>
      <c r="O73" s="274" t="str">
        <f>'1. Artikeldata Grund'!J76</f>
        <v xml:space="preserve">  Välj…</v>
      </c>
      <c r="P73" s="274" t="str">
        <f>'4. Inköpsdata'!E76</f>
        <v>ST</v>
      </c>
      <c r="Q73" s="314">
        <f>'4. Inköpsdata'!G76</f>
        <v>1</v>
      </c>
      <c r="R73" s="313" t="str">
        <f>'3. Förpackningsdata'!H76</f>
        <v>BX</v>
      </c>
      <c r="S73" s="274">
        <f>'3. Förpackningsdata'!I76</f>
        <v>0</v>
      </c>
      <c r="T73" s="313">
        <f>'3. Förpackningsdata'!J76</f>
        <v>0</v>
      </c>
      <c r="U73" s="315" t="str">
        <f>'4. Inköpsdata'!H76</f>
        <v>SEK</v>
      </c>
      <c r="V73" s="314" t="str">
        <f>'APH Kategorichef'!Z76</f>
        <v/>
      </c>
      <c r="W73" s="314" t="str">
        <f>'APH Kategorichef'!AA76</f>
        <v/>
      </c>
      <c r="X73" s="314">
        <f>'APH Kategorichef'!AB76</f>
        <v>0</v>
      </c>
      <c r="Y73" s="314"/>
      <c r="Z73" s="274"/>
      <c r="AA73" s="274"/>
      <c r="AB73" s="274"/>
      <c r="AC73" s="274"/>
    </row>
    <row r="74" spans="1:29" x14ac:dyDescent="0.25">
      <c r="A74" s="313">
        <f>'APH Kategorichef'!F77</f>
        <v>0</v>
      </c>
      <c r="B74" s="274">
        <f>'APH Kategorichef'!D77</f>
        <v>0</v>
      </c>
      <c r="C74" s="313">
        <f>'1. Artikeldata Grund'!D77</f>
        <v>0</v>
      </c>
      <c r="D74" s="274">
        <f>'2. Artikeldata Utökad'!J77</f>
        <v>0</v>
      </c>
      <c r="E74" s="274" t="str">
        <f>'APH Kategorichef'!R77</f>
        <v xml:space="preserve">  Välj…</v>
      </c>
      <c r="F74" s="274">
        <f>'APH Kategorichef'!I77</f>
        <v>0</v>
      </c>
      <c r="G74" s="274">
        <f>'1. Artikeldata Grund'!E77</f>
        <v>0</v>
      </c>
      <c r="H74" s="274">
        <f>'APH Kategorichef'!G77</f>
        <v>0</v>
      </c>
      <c r="I74" s="274" t="str">
        <f>'APH Kategorichef'!K77</f>
        <v>Välj….</v>
      </c>
      <c r="J74" s="274">
        <f>'APH Kategorichef'!L77</f>
        <v>910</v>
      </c>
      <c r="K74" s="274">
        <f>'APH Kategorichef'!N77</f>
        <v>0</v>
      </c>
      <c r="L74" s="313">
        <f>'APH Kategorichef'!P77</f>
        <v>0</v>
      </c>
      <c r="M74" s="274">
        <f>'APH Kategorichef'!Q77</f>
        <v>0</v>
      </c>
      <c r="N74" s="313">
        <f>'4. Inköpsdata'!D77</f>
        <v>0</v>
      </c>
      <c r="O74" s="274" t="str">
        <f>'1. Artikeldata Grund'!J77</f>
        <v xml:space="preserve">  Välj…</v>
      </c>
      <c r="P74" s="274" t="str">
        <f>'4. Inköpsdata'!E77</f>
        <v>ST</v>
      </c>
      <c r="Q74" s="314">
        <f>'4. Inköpsdata'!G77</f>
        <v>1</v>
      </c>
      <c r="R74" s="313" t="str">
        <f>'3. Förpackningsdata'!H77</f>
        <v>BX</v>
      </c>
      <c r="S74" s="274">
        <f>'3. Förpackningsdata'!I77</f>
        <v>0</v>
      </c>
      <c r="T74" s="313">
        <f>'3. Förpackningsdata'!J77</f>
        <v>0</v>
      </c>
      <c r="U74" s="315" t="str">
        <f>'4. Inköpsdata'!H77</f>
        <v>SEK</v>
      </c>
      <c r="V74" s="314" t="str">
        <f>'APH Kategorichef'!Z77</f>
        <v/>
      </c>
      <c r="W74" s="314" t="str">
        <f>'APH Kategorichef'!AA77</f>
        <v/>
      </c>
      <c r="X74" s="314">
        <f>'APH Kategorichef'!AB77</f>
        <v>0</v>
      </c>
      <c r="Y74" s="314"/>
      <c r="Z74" s="274"/>
      <c r="AA74" s="274"/>
      <c r="AB74" s="274"/>
      <c r="AC74" s="274"/>
    </row>
    <row r="75" spans="1:29" x14ac:dyDescent="0.25">
      <c r="A75" s="313">
        <f>'APH Kategorichef'!F78</f>
        <v>0</v>
      </c>
      <c r="B75" s="274">
        <f>'APH Kategorichef'!D78</f>
        <v>0</v>
      </c>
      <c r="C75" s="313">
        <f>'1. Artikeldata Grund'!D78</f>
        <v>0</v>
      </c>
      <c r="D75" s="274">
        <f>'2. Artikeldata Utökad'!J78</f>
        <v>0</v>
      </c>
      <c r="E75" s="274" t="str">
        <f>'APH Kategorichef'!R78</f>
        <v xml:space="preserve">  Välj…</v>
      </c>
      <c r="F75" s="274">
        <f>'APH Kategorichef'!I78</f>
        <v>0</v>
      </c>
      <c r="G75" s="274">
        <f>'1. Artikeldata Grund'!E78</f>
        <v>0</v>
      </c>
      <c r="H75" s="274">
        <f>'APH Kategorichef'!G78</f>
        <v>0</v>
      </c>
      <c r="I75" s="274" t="str">
        <f>'APH Kategorichef'!K78</f>
        <v>Välj….</v>
      </c>
      <c r="J75" s="274">
        <f>'APH Kategorichef'!L78</f>
        <v>910</v>
      </c>
      <c r="K75" s="274">
        <f>'APH Kategorichef'!N78</f>
        <v>0</v>
      </c>
      <c r="L75" s="313">
        <f>'APH Kategorichef'!P78</f>
        <v>0</v>
      </c>
      <c r="M75" s="274">
        <f>'APH Kategorichef'!Q78</f>
        <v>0</v>
      </c>
      <c r="N75" s="313">
        <f>'4. Inköpsdata'!D78</f>
        <v>0</v>
      </c>
      <c r="O75" s="274" t="str">
        <f>'1. Artikeldata Grund'!J78</f>
        <v xml:space="preserve">  Välj…</v>
      </c>
      <c r="P75" s="274" t="str">
        <f>'4. Inköpsdata'!E78</f>
        <v>ST</v>
      </c>
      <c r="Q75" s="314">
        <f>'4. Inköpsdata'!G78</f>
        <v>1</v>
      </c>
      <c r="R75" s="313" t="str">
        <f>'3. Förpackningsdata'!H78</f>
        <v>BX</v>
      </c>
      <c r="S75" s="274">
        <f>'3. Förpackningsdata'!I78</f>
        <v>0</v>
      </c>
      <c r="T75" s="313">
        <f>'3. Förpackningsdata'!J78</f>
        <v>0</v>
      </c>
      <c r="U75" s="315" t="str">
        <f>'4. Inköpsdata'!H78</f>
        <v>SEK</v>
      </c>
      <c r="V75" s="314" t="str">
        <f>'APH Kategorichef'!Z78</f>
        <v/>
      </c>
      <c r="W75" s="314" t="str">
        <f>'APH Kategorichef'!AA78</f>
        <v/>
      </c>
      <c r="X75" s="314">
        <f>'APH Kategorichef'!AB78</f>
        <v>0</v>
      </c>
      <c r="Y75" s="314"/>
      <c r="Z75" s="274"/>
      <c r="AA75" s="274"/>
      <c r="AB75" s="274"/>
      <c r="AC75" s="274"/>
    </row>
    <row r="76" spans="1:29" x14ac:dyDescent="0.25">
      <c r="A76" s="313">
        <f>'APH Kategorichef'!F79</f>
        <v>0</v>
      </c>
      <c r="B76" s="274">
        <f>'APH Kategorichef'!D79</f>
        <v>0</v>
      </c>
      <c r="C76" s="313">
        <f>'1. Artikeldata Grund'!D79</f>
        <v>0</v>
      </c>
      <c r="D76" s="274">
        <f>'2. Artikeldata Utökad'!J79</f>
        <v>0</v>
      </c>
      <c r="E76" s="274" t="str">
        <f>'APH Kategorichef'!R79</f>
        <v xml:space="preserve">  Välj…</v>
      </c>
      <c r="F76" s="274">
        <f>'APH Kategorichef'!I79</f>
        <v>0</v>
      </c>
      <c r="G76" s="274">
        <f>'1. Artikeldata Grund'!E79</f>
        <v>0</v>
      </c>
      <c r="H76" s="274">
        <f>'APH Kategorichef'!G79</f>
        <v>0</v>
      </c>
      <c r="I76" s="274" t="str">
        <f>'APH Kategorichef'!K79</f>
        <v>Välj….</v>
      </c>
      <c r="J76" s="274">
        <f>'APH Kategorichef'!L79</f>
        <v>910</v>
      </c>
      <c r="K76" s="274">
        <f>'APH Kategorichef'!N79</f>
        <v>0</v>
      </c>
      <c r="L76" s="313">
        <f>'APH Kategorichef'!P79</f>
        <v>0</v>
      </c>
      <c r="M76" s="274">
        <f>'APH Kategorichef'!Q79</f>
        <v>0</v>
      </c>
      <c r="N76" s="313">
        <f>'4. Inköpsdata'!D79</f>
        <v>0</v>
      </c>
      <c r="O76" s="274" t="str">
        <f>'1. Artikeldata Grund'!J79</f>
        <v xml:space="preserve">  Välj…</v>
      </c>
      <c r="P76" s="274" t="str">
        <f>'4. Inköpsdata'!E79</f>
        <v>ST</v>
      </c>
      <c r="Q76" s="314">
        <f>'4. Inköpsdata'!G79</f>
        <v>1</v>
      </c>
      <c r="R76" s="313" t="str">
        <f>'3. Förpackningsdata'!H79</f>
        <v>BX</v>
      </c>
      <c r="S76" s="274">
        <f>'3. Förpackningsdata'!I79</f>
        <v>0</v>
      </c>
      <c r="T76" s="313">
        <f>'3. Förpackningsdata'!J79</f>
        <v>0</v>
      </c>
      <c r="U76" s="315" t="str">
        <f>'4. Inköpsdata'!H79</f>
        <v>SEK</v>
      </c>
      <c r="V76" s="314" t="str">
        <f>'APH Kategorichef'!Z79</f>
        <v/>
      </c>
      <c r="W76" s="314" t="str">
        <f>'APH Kategorichef'!AA79</f>
        <v/>
      </c>
      <c r="X76" s="314">
        <f>'APH Kategorichef'!AB79</f>
        <v>0</v>
      </c>
      <c r="Y76" s="314"/>
      <c r="Z76" s="274"/>
      <c r="AA76" s="274"/>
      <c r="AB76" s="274"/>
      <c r="AC76" s="274"/>
    </row>
    <row r="77" spans="1:29" x14ac:dyDescent="0.25">
      <c r="A77" s="313">
        <f>'APH Kategorichef'!F80</f>
        <v>0</v>
      </c>
      <c r="B77" s="274">
        <f>'APH Kategorichef'!D80</f>
        <v>0</v>
      </c>
      <c r="C77" s="313">
        <f>'1. Artikeldata Grund'!D80</f>
        <v>0</v>
      </c>
      <c r="D77" s="274">
        <f>'2. Artikeldata Utökad'!J80</f>
        <v>0</v>
      </c>
      <c r="E77" s="274" t="str">
        <f>'APH Kategorichef'!R80</f>
        <v xml:space="preserve">  Välj…</v>
      </c>
      <c r="F77" s="274">
        <f>'APH Kategorichef'!I80</f>
        <v>0</v>
      </c>
      <c r="G77" s="274">
        <f>'1. Artikeldata Grund'!E80</f>
        <v>0</v>
      </c>
      <c r="H77" s="274">
        <f>'APH Kategorichef'!G80</f>
        <v>0</v>
      </c>
      <c r="I77" s="274" t="str">
        <f>'APH Kategorichef'!K80</f>
        <v>Välj….</v>
      </c>
      <c r="J77" s="274">
        <f>'APH Kategorichef'!L80</f>
        <v>910</v>
      </c>
      <c r="K77" s="274">
        <f>'APH Kategorichef'!N80</f>
        <v>0</v>
      </c>
      <c r="L77" s="313">
        <f>'APH Kategorichef'!P80</f>
        <v>0</v>
      </c>
      <c r="M77" s="274">
        <f>'APH Kategorichef'!Q80</f>
        <v>0</v>
      </c>
      <c r="N77" s="313">
        <f>'4. Inköpsdata'!D80</f>
        <v>0</v>
      </c>
      <c r="O77" s="274" t="str">
        <f>'1. Artikeldata Grund'!J80</f>
        <v xml:space="preserve">  Välj…</v>
      </c>
      <c r="P77" s="274" t="str">
        <f>'4. Inköpsdata'!E80</f>
        <v>ST</v>
      </c>
      <c r="Q77" s="314">
        <f>'4. Inköpsdata'!G80</f>
        <v>1</v>
      </c>
      <c r="R77" s="313" t="str">
        <f>'3. Förpackningsdata'!H80</f>
        <v>BX</v>
      </c>
      <c r="S77" s="274">
        <f>'3. Förpackningsdata'!I80</f>
        <v>0</v>
      </c>
      <c r="T77" s="313">
        <f>'3. Förpackningsdata'!J80</f>
        <v>0</v>
      </c>
      <c r="U77" s="315" t="str">
        <f>'4. Inköpsdata'!H80</f>
        <v>SEK</v>
      </c>
      <c r="V77" s="314" t="str">
        <f>'APH Kategorichef'!Z80</f>
        <v/>
      </c>
      <c r="W77" s="314" t="str">
        <f>'APH Kategorichef'!AA80</f>
        <v/>
      </c>
      <c r="X77" s="314">
        <f>'APH Kategorichef'!AB80</f>
        <v>0</v>
      </c>
      <c r="Y77" s="314"/>
      <c r="Z77" s="274"/>
      <c r="AA77" s="274"/>
      <c r="AB77" s="274"/>
      <c r="AC77" s="274"/>
    </row>
    <row r="78" spans="1:29" x14ac:dyDescent="0.25">
      <c r="A78" s="313">
        <f>'APH Kategorichef'!F81</f>
        <v>0</v>
      </c>
      <c r="B78" s="274">
        <f>'APH Kategorichef'!D81</f>
        <v>0</v>
      </c>
      <c r="C78" s="313">
        <f>'1. Artikeldata Grund'!D81</f>
        <v>0</v>
      </c>
      <c r="D78" s="274">
        <f>'2. Artikeldata Utökad'!J81</f>
        <v>0</v>
      </c>
      <c r="E78" s="274" t="str">
        <f>'APH Kategorichef'!R81</f>
        <v xml:space="preserve">  Välj…</v>
      </c>
      <c r="F78" s="274">
        <f>'APH Kategorichef'!I81</f>
        <v>0</v>
      </c>
      <c r="G78" s="274">
        <f>'1. Artikeldata Grund'!E81</f>
        <v>0</v>
      </c>
      <c r="H78" s="274">
        <f>'APH Kategorichef'!G81</f>
        <v>0</v>
      </c>
      <c r="I78" s="274" t="str">
        <f>'APH Kategorichef'!K81</f>
        <v>Välj….</v>
      </c>
      <c r="J78" s="274">
        <f>'APH Kategorichef'!L81</f>
        <v>910</v>
      </c>
      <c r="K78" s="274">
        <f>'APH Kategorichef'!N81</f>
        <v>0</v>
      </c>
      <c r="L78" s="313">
        <f>'APH Kategorichef'!P81</f>
        <v>0</v>
      </c>
      <c r="M78" s="274">
        <f>'APH Kategorichef'!Q81</f>
        <v>0</v>
      </c>
      <c r="N78" s="313">
        <f>'4. Inköpsdata'!D81</f>
        <v>0</v>
      </c>
      <c r="O78" s="274" t="str">
        <f>'1. Artikeldata Grund'!J81</f>
        <v xml:space="preserve">  Välj…</v>
      </c>
      <c r="P78" s="274" t="str">
        <f>'4. Inköpsdata'!E81</f>
        <v>ST</v>
      </c>
      <c r="Q78" s="314">
        <f>'4. Inköpsdata'!G81</f>
        <v>1</v>
      </c>
      <c r="R78" s="313" t="str">
        <f>'3. Förpackningsdata'!H81</f>
        <v>BX</v>
      </c>
      <c r="S78" s="274">
        <f>'3. Förpackningsdata'!I81</f>
        <v>0</v>
      </c>
      <c r="T78" s="313">
        <f>'3. Förpackningsdata'!J81</f>
        <v>0</v>
      </c>
      <c r="U78" s="315" t="str">
        <f>'4. Inköpsdata'!H81</f>
        <v>SEK</v>
      </c>
      <c r="V78" s="314" t="str">
        <f>'APH Kategorichef'!Z81</f>
        <v/>
      </c>
      <c r="W78" s="314" t="str">
        <f>'APH Kategorichef'!AA81</f>
        <v/>
      </c>
      <c r="X78" s="314">
        <f>'APH Kategorichef'!AB81</f>
        <v>0</v>
      </c>
      <c r="Y78" s="314"/>
      <c r="Z78" s="274"/>
      <c r="AA78" s="274"/>
      <c r="AB78" s="274"/>
      <c r="AC78" s="274"/>
    </row>
    <row r="79" spans="1:29" x14ac:dyDescent="0.25">
      <c r="A79" s="313">
        <f>'APH Kategorichef'!F82</f>
        <v>0</v>
      </c>
      <c r="B79" s="274">
        <f>'APH Kategorichef'!D82</f>
        <v>0</v>
      </c>
      <c r="C79" s="313">
        <f>'1. Artikeldata Grund'!D82</f>
        <v>0</v>
      </c>
      <c r="D79" s="274">
        <f>'2. Artikeldata Utökad'!J82</f>
        <v>0</v>
      </c>
      <c r="E79" s="274" t="str">
        <f>'APH Kategorichef'!R82</f>
        <v xml:space="preserve">  Välj…</v>
      </c>
      <c r="F79" s="274">
        <f>'APH Kategorichef'!I82</f>
        <v>0</v>
      </c>
      <c r="G79" s="274">
        <f>'1. Artikeldata Grund'!E82</f>
        <v>0</v>
      </c>
      <c r="H79" s="274">
        <f>'APH Kategorichef'!G82</f>
        <v>0</v>
      </c>
      <c r="I79" s="274" t="str">
        <f>'APH Kategorichef'!K82</f>
        <v>Välj….</v>
      </c>
      <c r="J79" s="274">
        <f>'APH Kategorichef'!L82</f>
        <v>910</v>
      </c>
      <c r="K79" s="274">
        <f>'APH Kategorichef'!N82</f>
        <v>0</v>
      </c>
      <c r="L79" s="313">
        <f>'APH Kategorichef'!P82</f>
        <v>0</v>
      </c>
      <c r="M79" s="274">
        <f>'APH Kategorichef'!Q82</f>
        <v>0</v>
      </c>
      <c r="N79" s="313">
        <f>'4. Inköpsdata'!D82</f>
        <v>0</v>
      </c>
      <c r="O79" s="274" t="str">
        <f>'1. Artikeldata Grund'!J82</f>
        <v xml:space="preserve">  Välj…</v>
      </c>
      <c r="P79" s="274" t="str">
        <f>'4. Inköpsdata'!E82</f>
        <v>ST</v>
      </c>
      <c r="Q79" s="314">
        <f>'4. Inköpsdata'!G82</f>
        <v>1</v>
      </c>
      <c r="R79" s="313" t="str">
        <f>'3. Förpackningsdata'!H82</f>
        <v>BX</v>
      </c>
      <c r="S79" s="274">
        <f>'3. Förpackningsdata'!I82</f>
        <v>0</v>
      </c>
      <c r="T79" s="313">
        <f>'3. Förpackningsdata'!J82</f>
        <v>0</v>
      </c>
      <c r="U79" s="315" t="str">
        <f>'4. Inköpsdata'!H82</f>
        <v>SEK</v>
      </c>
      <c r="V79" s="314" t="str">
        <f>'APH Kategorichef'!Z82</f>
        <v/>
      </c>
      <c r="W79" s="314" t="str">
        <f>'APH Kategorichef'!AA82</f>
        <v/>
      </c>
      <c r="X79" s="314">
        <f>'APH Kategorichef'!AB82</f>
        <v>0</v>
      </c>
      <c r="Y79" s="314"/>
      <c r="Z79" s="274"/>
      <c r="AA79" s="274"/>
      <c r="AB79" s="274"/>
      <c r="AC79" s="274"/>
    </row>
    <row r="80" spans="1:29" x14ac:dyDescent="0.25">
      <c r="A80" s="313">
        <f>'APH Kategorichef'!F83</f>
        <v>0</v>
      </c>
      <c r="B80" s="274">
        <f>'APH Kategorichef'!D83</f>
        <v>0</v>
      </c>
      <c r="C80" s="313">
        <f>'1. Artikeldata Grund'!D83</f>
        <v>0</v>
      </c>
      <c r="D80" s="274">
        <f>'2. Artikeldata Utökad'!J83</f>
        <v>0</v>
      </c>
      <c r="E80" s="274" t="str">
        <f>'APH Kategorichef'!R83</f>
        <v xml:space="preserve">  Välj…</v>
      </c>
      <c r="F80" s="274">
        <f>'APH Kategorichef'!I83</f>
        <v>0</v>
      </c>
      <c r="G80" s="274">
        <f>'1. Artikeldata Grund'!E83</f>
        <v>0</v>
      </c>
      <c r="H80" s="274">
        <f>'APH Kategorichef'!G83</f>
        <v>0</v>
      </c>
      <c r="I80" s="274" t="str">
        <f>'APH Kategorichef'!K83</f>
        <v>Välj….</v>
      </c>
      <c r="J80" s="274">
        <f>'APH Kategorichef'!L83</f>
        <v>910</v>
      </c>
      <c r="K80" s="274">
        <f>'APH Kategorichef'!N83</f>
        <v>0</v>
      </c>
      <c r="L80" s="313">
        <f>'APH Kategorichef'!P83</f>
        <v>0</v>
      </c>
      <c r="M80" s="274">
        <f>'APH Kategorichef'!Q83</f>
        <v>0</v>
      </c>
      <c r="N80" s="313">
        <f>'4. Inköpsdata'!D83</f>
        <v>0</v>
      </c>
      <c r="O80" s="274" t="str">
        <f>'1. Artikeldata Grund'!J83</f>
        <v xml:space="preserve">  Välj…</v>
      </c>
      <c r="P80" s="274" t="str">
        <f>'4. Inköpsdata'!E83</f>
        <v>ST</v>
      </c>
      <c r="Q80" s="314">
        <f>'4. Inköpsdata'!G83</f>
        <v>1</v>
      </c>
      <c r="R80" s="313" t="str">
        <f>'3. Förpackningsdata'!H83</f>
        <v>BX</v>
      </c>
      <c r="S80" s="274">
        <f>'3. Förpackningsdata'!I83</f>
        <v>0</v>
      </c>
      <c r="T80" s="313">
        <f>'3. Förpackningsdata'!J83</f>
        <v>0</v>
      </c>
      <c r="U80" s="315" t="str">
        <f>'4. Inköpsdata'!H83</f>
        <v>SEK</v>
      </c>
      <c r="V80" s="314" t="str">
        <f>'APH Kategorichef'!Z83</f>
        <v/>
      </c>
      <c r="W80" s="314" t="str">
        <f>'APH Kategorichef'!AA83</f>
        <v/>
      </c>
      <c r="X80" s="314">
        <f>'APH Kategorichef'!AB83</f>
        <v>0</v>
      </c>
      <c r="Y80" s="314"/>
      <c r="Z80" s="274"/>
      <c r="AA80" s="274"/>
      <c r="AB80" s="274"/>
      <c r="AC80" s="274"/>
    </row>
    <row r="81" spans="1:29" x14ac:dyDescent="0.25">
      <c r="A81" s="313">
        <f>'APH Kategorichef'!F84</f>
        <v>0</v>
      </c>
      <c r="B81" s="274">
        <f>'APH Kategorichef'!D84</f>
        <v>0</v>
      </c>
      <c r="C81" s="313">
        <f>'1. Artikeldata Grund'!D84</f>
        <v>0</v>
      </c>
      <c r="D81" s="274">
        <f>'2. Artikeldata Utökad'!J84</f>
        <v>0</v>
      </c>
      <c r="E81" s="274" t="str">
        <f>'APH Kategorichef'!R84</f>
        <v xml:space="preserve">  Välj…</v>
      </c>
      <c r="F81" s="274">
        <f>'APH Kategorichef'!I84</f>
        <v>0</v>
      </c>
      <c r="G81" s="274">
        <f>'1. Artikeldata Grund'!E84</f>
        <v>0</v>
      </c>
      <c r="H81" s="274">
        <f>'APH Kategorichef'!G84</f>
        <v>0</v>
      </c>
      <c r="I81" s="274" t="str">
        <f>'APH Kategorichef'!K84</f>
        <v>Välj….</v>
      </c>
      <c r="J81" s="274">
        <f>'APH Kategorichef'!L84</f>
        <v>910</v>
      </c>
      <c r="K81" s="274">
        <f>'APH Kategorichef'!N84</f>
        <v>0</v>
      </c>
      <c r="L81" s="313">
        <f>'APH Kategorichef'!P84</f>
        <v>0</v>
      </c>
      <c r="M81" s="274">
        <f>'APH Kategorichef'!Q84</f>
        <v>0</v>
      </c>
      <c r="N81" s="313">
        <f>'4. Inköpsdata'!D84</f>
        <v>0</v>
      </c>
      <c r="O81" s="274" t="str">
        <f>'1. Artikeldata Grund'!J84</f>
        <v xml:space="preserve">  Välj…</v>
      </c>
      <c r="P81" s="274" t="str">
        <f>'4. Inköpsdata'!E84</f>
        <v>ST</v>
      </c>
      <c r="Q81" s="314">
        <f>'4. Inköpsdata'!G84</f>
        <v>1</v>
      </c>
      <c r="R81" s="313" t="str">
        <f>'3. Förpackningsdata'!H84</f>
        <v>BX</v>
      </c>
      <c r="S81" s="274">
        <f>'3. Förpackningsdata'!I84</f>
        <v>0</v>
      </c>
      <c r="T81" s="313">
        <f>'3. Förpackningsdata'!J84</f>
        <v>0</v>
      </c>
      <c r="U81" s="315" t="str">
        <f>'4. Inköpsdata'!H84</f>
        <v>SEK</v>
      </c>
      <c r="V81" s="314" t="str">
        <f>'APH Kategorichef'!Z84</f>
        <v/>
      </c>
      <c r="W81" s="314" t="str">
        <f>'APH Kategorichef'!AA84</f>
        <v/>
      </c>
      <c r="X81" s="314">
        <f>'APH Kategorichef'!AB84</f>
        <v>0</v>
      </c>
      <c r="Y81" s="314"/>
      <c r="Z81" s="274"/>
      <c r="AA81" s="274"/>
      <c r="AB81" s="274"/>
      <c r="AC81" s="274"/>
    </row>
    <row r="82" spans="1:29" x14ac:dyDescent="0.25">
      <c r="A82" s="313">
        <f>'APH Kategorichef'!F85</f>
        <v>0</v>
      </c>
      <c r="B82" s="274">
        <f>'APH Kategorichef'!D85</f>
        <v>0</v>
      </c>
      <c r="C82" s="313">
        <f>'1. Artikeldata Grund'!D85</f>
        <v>0</v>
      </c>
      <c r="D82" s="274">
        <f>'2. Artikeldata Utökad'!J85</f>
        <v>0</v>
      </c>
      <c r="E82" s="274" t="str">
        <f>'APH Kategorichef'!R85</f>
        <v xml:space="preserve">  Välj…</v>
      </c>
      <c r="F82" s="274">
        <f>'APH Kategorichef'!I85</f>
        <v>0</v>
      </c>
      <c r="G82" s="274">
        <f>'1. Artikeldata Grund'!E85</f>
        <v>0</v>
      </c>
      <c r="H82" s="274">
        <f>'APH Kategorichef'!G85</f>
        <v>0</v>
      </c>
      <c r="I82" s="274" t="str">
        <f>'APH Kategorichef'!K85</f>
        <v>Välj….</v>
      </c>
      <c r="J82" s="274">
        <f>'APH Kategorichef'!L85</f>
        <v>910</v>
      </c>
      <c r="K82" s="274">
        <f>'APH Kategorichef'!N85</f>
        <v>0</v>
      </c>
      <c r="L82" s="313">
        <f>'APH Kategorichef'!P85</f>
        <v>0</v>
      </c>
      <c r="M82" s="274">
        <f>'APH Kategorichef'!Q85</f>
        <v>0</v>
      </c>
      <c r="N82" s="313">
        <f>'4. Inköpsdata'!D85</f>
        <v>0</v>
      </c>
      <c r="O82" s="274" t="str">
        <f>'1. Artikeldata Grund'!J85</f>
        <v xml:space="preserve">  Välj…</v>
      </c>
      <c r="P82" s="274" t="str">
        <f>'4. Inköpsdata'!E85</f>
        <v>ST</v>
      </c>
      <c r="Q82" s="314">
        <f>'4. Inköpsdata'!G85</f>
        <v>1</v>
      </c>
      <c r="R82" s="313" t="str">
        <f>'3. Förpackningsdata'!H85</f>
        <v>BX</v>
      </c>
      <c r="S82" s="274">
        <f>'3. Förpackningsdata'!I85</f>
        <v>0</v>
      </c>
      <c r="T82" s="313">
        <f>'3. Förpackningsdata'!J85</f>
        <v>0</v>
      </c>
      <c r="U82" s="315" t="str">
        <f>'4. Inköpsdata'!H85</f>
        <v>SEK</v>
      </c>
      <c r="V82" s="314" t="str">
        <f>'APH Kategorichef'!Z85</f>
        <v/>
      </c>
      <c r="W82" s="314" t="str">
        <f>'APH Kategorichef'!AA85</f>
        <v/>
      </c>
      <c r="X82" s="314">
        <f>'APH Kategorichef'!AB85</f>
        <v>0</v>
      </c>
      <c r="Y82" s="314"/>
      <c r="Z82" s="274"/>
      <c r="AA82" s="274"/>
      <c r="AB82" s="274"/>
      <c r="AC82" s="274"/>
    </row>
    <row r="83" spans="1:29" x14ac:dyDescent="0.25">
      <c r="A83" s="313">
        <f>'APH Kategorichef'!F86</f>
        <v>0</v>
      </c>
      <c r="B83" s="274">
        <f>'APH Kategorichef'!D86</f>
        <v>0</v>
      </c>
      <c r="C83" s="313">
        <f>'1. Artikeldata Grund'!D86</f>
        <v>0</v>
      </c>
      <c r="D83" s="274">
        <f>'2. Artikeldata Utökad'!J86</f>
        <v>0</v>
      </c>
      <c r="E83" s="274" t="str">
        <f>'APH Kategorichef'!R86</f>
        <v xml:space="preserve">  Välj…</v>
      </c>
      <c r="F83" s="274">
        <f>'APH Kategorichef'!I86</f>
        <v>0</v>
      </c>
      <c r="G83" s="274">
        <f>'1. Artikeldata Grund'!E86</f>
        <v>0</v>
      </c>
      <c r="H83" s="274">
        <f>'APH Kategorichef'!G86</f>
        <v>0</v>
      </c>
      <c r="I83" s="274" t="str">
        <f>'APH Kategorichef'!K86</f>
        <v>Välj….</v>
      </c>
      <c r="J83" s="274">
        <f>'APH Kategorichef'!L86</f>
        <v>910</v>
      </c>
      <c r="K83" s="274">
        <f>'APH Kategorichef'!N86</f>
        <v>0</v>
      </c>
      <c r="L83" s="313">
        <f>'APH Kategorichef'!P86</f>
        <v>0</v>
      </c>
      <c r="M83" s="274">
        <f>'APH Kategorichef'!Q86</f>
        <v>0</v>
      </c>
      <c r="N83" s="313">
        <f>'4. Inköpsdata'!D86</f>
        <v>0</v>
      </c>
      <c r="O83" s="274" t="str">
        <f>'1. Artikeldata Grund'!J86</f>
        <v xml:space="preserve">  Välj…</v>
      </c>
      <c r="P83" s="274" t="str">
        <f>'4. Inköpsdata'!E86</f>
        <v>ST</v>
      </c>
      <c r="Q83" s="314">
        <f>'4. Inköpsdata'!G86</f>
        <v>1</v>
      </c>
      <c r="R83" s="313" t="str">
        <f>'3. Förpackningsdata'!H86</f>
        <v>BX</v>
      </c>
      <c r="S83" s="274">
        <f>'3. Förpackningsdata'!I86</f>
        <v>0</v>
      </c>
      <c r="T83" s="313">
        <f>'3. Förpackningsdata'!J86</f>
        <v>0</v>
      </c>
      <c r="U83" s="315" t="str">
        <f>'4. Inköpsdata'!H86</f>
        <v>SEK</v>
      </c>
      <c r="V83" s="314" t="str">
        <f>'APH Kategorichef'!Z86</f>
        <v/>
      </c>
      <c r="W83" s="314" t="str">
        <f>'APH Kategorichef'!AA86</f>
        <v/>
      </c>
      <c r="X83" s="314">
        <f>'APH Kategorichef'!AB86</f>
        <v>0</v>
      </c>
      <c r="Y83" s="314"/>
      <c r="Z83" s="274"/>
      <c r="AA83" s="274"/>
      <c r="AB83" s="274"/>
      <c r="AC83" s="274"/>
    </row>
    <row r="84" spans="1:29" x14ac:dyDescent="0.25">
      <c r="A84" s="313">
        <f>'APH Kategorichef'!F87</f>
        <v>0</v>
      </c>
      <c r="B84" s="274">
        <f>'APH Kategorichef'!D87</f>
        <v>0</v>
      </c>
      <c r="C84" s="313">
        <f>'1. Artikeldata Grund'!D87</f>
        <v>0</v>
      </c>
      <c r="D84" s="274">
        <f>'2. Artikeldata Utökad'!J87</f>
        <v>0</v>
      </c>
      <c r="E84" s="274" t="str">
        <f>'APH Kategorichef'!R87</f>
        <v xml:space="preserve">  Välj…</v>
      </c>
      <c r="F84" s="274">
        <f>'APH Kategorichef'!I87</f>
        <v>0</v>
      </c>
      <c r="G84" s="274">
        <f>'1. Artikeldata Grund'!E87</f>
        <v>0</v>
      </c>
      <c r="H84" s="274">
        <f>'APH Kategorichef'!G87</f>
        <v>0</v>
      </c>
      <c r="I84" s="274" t="str">
        <f>'APH Kategorichef'!K87</f>
        <v>Välj….</v>
      </c>
      <c r="J84" s="274">
        <f>'APH Kategorichef'!L87</f>
        <v>910</v>
      </c>
      <c r="K84" s="274">
        <f>'APH Kategorichef'!N87</f>
        <v>0</v>
      </c>
      <c r="L84" s="313">
        <f>'APH Kategorichef'!P87</f>
        <v>0</v>
      </c>
      <c r="M84" s="274">
        <f>'APH Kategorichef'!Q87</f>
        <v>0</v>
      </c>
      <c r="N84" s="313">
        <f>'4. Inköpsdata'!D87</f>
        <v>0</v>
      </c>
      <c r="O84" s="274" t="str">
        <f>'1. Artikeldata Grund'!J87</f>
        <v xml:space="preserve">  Välj…</v>
      </c>
      <c r="P84" s="274" t="str">
        <f>'4. Inköpsdata'!E87</f>
        <v>ST</v>
      </c>
      <c r="Q84" s="314">
        <f>'4. Inköpsdata'!G87</f>
        <v>1</v>
      </c>
      <c r="R84" s="313" t="str">
        <f>'3. Förpackningsdata'!H87</f>
        <v>BX</v>
      </c>
      <c r="S84" s="274">
        <f>'3. Förpackningsdata'!I87</f>
        <v>0</v>
      </c>
      <c r="T84" s="313">
        <f>'3. Förpackningsdata'!J87</f>
        <v>0</v>
      </c>
      <c r="U84" s="315" t="str">
        <f>'4. Inköpsdata'!H87</f>
        <v>SEK</v>
      </c>
      <c r="V84" s="314" t="str">
        <f>'APH Kategorichef'!Z87</f>
        <v/>
      </c>
      <c r="W84" s="314" t="str">
        <f>'APH Kategorichef'!AA87</f>
        <v/>
      </c>
      <c r="X84" s="314">
        <f>'APH Kategorichef'!AB87</f>
        <v>0</v>
      </c>
      <c r="Y84" s="314"/>
      <c r="Z84" s="274"/>
      <c r="AA84" s="274"/>
      <c r="AB84" s="274"/>
      <c r="AC84" s="274"/>
    </row>
    <row r="85" spans="1:29" x14ac:dyDescent="0.25">
      <c r="A85" s="313">
        <f>'APH Kategorichef'!F88</f>
        <v>0</v>
      </c>
      <c r="B85" s="274">
        <f>'APH Kategorichef'!D88</f>
        <v>0</v>
      </c>
      <c r="C85" s="313">
        <f>'1. Artikeldata Grund'!D88</f>
        <v>0</v>
      </c>
      <c r="D85" s="274">
        <f>'2. Artikeldata Utökad'!J88</f>
        <v>0</v>
      </c>
      <c r="E85" s="274" t="str">
        <f>'APH Kategorichef'!R88</f>
        <v xml:space="preserve">  Välj…</v>
      </c>
      <c r="F85" s="274">
        <f>'APH Kategorichef'!I88</f>
        <v>0</v>
      </c>
      <c r="G85" s="274">
        <f>'1. Artikeldata Grund'!E88</f>
        <v>0</v>
      </c>
      <c r="H85" s="274">
        <f>'APH Kategorichef'!G88</f>
        <v>0</v>
      </c>
      <c r="I85" s="274" t="str">
        <f>'APH Kategorichef'!K88</f>
        <v>Välj….</v>
      </c>
      <c r="J85" s="274">
        <f>'APH Kategorichef'!L88</f>
        <v>910</v>
      </c>
      <c r="K85" s="274">
        <f>'APH Kategorichef'!N88</f>
        <v>0</v>
      </c>
      <c r="L85" s="313">
        <f>'APH Kategorichef'!P88</f>
        <v>0</v>
      </c>
      <c r="M85" s="274">
        <f>'APH Kategorichef'!Q88</f>
        <v>0</v>
      </c>
      <c r="N85" s="313">
        <f>'4. Inköpsdata'!D88</f>
        <v>0</v>
      </c>
      <c r="O85" s="274" t="str">
        <f>'1. Artikeldata Grund'!J88</f>
        <v xml:space="preserve">  Välj…</v>
      </c>
      <c r="P85" s="274" t="str">
        <f>'4. Inköpsdata'!E88</f>
        <v>ST</v>
      </c>
      <c r="Q85" s="314">
        <f>'4. Inköpsdata'!G88</f>
        <v>1</v>
      </c>
      <c r="R85" s="313" t="str">
        <f>'3. Förpackningsdata'!H88</f>
        <v>BX</v>
      </c>
      <c r="S85" s="274">
        <f>'3. Förpackningsdata'!I88</f>
        <v>0</v>
      </c>
      <c r="T85" s="313">
        <f>'3. Förpackningsdata'!J88</f>
        <v>0</v>
      </c>
      <c r="U85" s="315" t="str">
        <f>'4. Inköpsdata'!H88</f>
        <v>SEK</v>
      </c>
      <c r="V85" s="314" t="str">
        <f>'APH Kategorichef'!Z88</f>
        <v/>
      </c>
      <c r="W85" s="314" t="str">
        <f>'APH Kategorichef'!AA88</f>
        <v/>
      </c>
      <c r="X85" s="314">
        <f>'APH Kategorichef'!AB88</f>
        <v>0</v>
      </c>
      <c r="Y85" s="314"/>
      <c r="Z85" s="274"/>
      <c r="AA85" s="274"/>
      <c r="AB85" s="274"/>
      <c r="AC85" s="274"/>
    </row>
    <row r="86" spans="1:29" x14ac:dyDescent="0.25">
      <c r="A86" s="313">
        <f>'APH Kategorichef'!F89</f>
        <v>0</v>
      </c>
      <c r="B86" s="274">
        <f>'APH Kategorichef'!D89</f>
        <v>0</v>
      </c>
      <c r="C86" s="313">
        <f>'1. Artikeldata Grund'!D89</f>
        <v>0</v>
      </c>
      <c r="D86" s="274">
        <f>'2. Artikeldata Utökad'!J89</f>
        <v>0</v>
      </c>
      <c r="E86" s="274" t="str">
        <f>'APH Kategorichef'!R89</f>
        <v xml:space="preserve">  Välj…</v>
      </c>
      <c r="F86" s="274">
        <f>'APH Kategorichef'!I89</f>
        <v>0</v>
      </c>
      <c r="G86" s="274">
        <f>'1. Artikeldata Grund'!E89</f>
        <v>0</v>
      </c>
      <c r="H86" s="274">
        <f>'APH Kategorichef'!G89</f>
        <v>0</v>
      </c>
      <c r="I86" s="274" t="str">
        <f>'APH Kategorichef'!K89</f>
        <v>Välj….</v>
      </c>
      <c r="J86" s="274">
        <f>'APH Kategorichef'!L89</f>
        <v>910</v>
      </c>
      <c r="K86" s="274">
        <f>'APH Kategorichef'!N89</f>
        <v>0</v>
      </c>
      <c r="L86" s="313">
        <f>'APH Kategorichef'!P89</f>
        <v>0</v>
      </c>
      <c r="M86" s="274">
        <f>'APH Kategorichef'!Q89</f>
        <v>0</v>
      </c>
      <c r="N86" s="313">
        <f>'4. Inköpsdata'!D89</f>
        <v>0</v>
      </c>
      <c r="O86" s="274" t="str">
        <f>'1. Artikeldata Grund'!J89</f>
        <v xml:space="preserve">  Välj…</v>
      </c>
      <c r="P86" s="274" t="str">
        <f>'4. Inköpsdata'!E89</f>
        <v>ST</v>
      </c>
      <c r="Q86" s="314">
        <f>'4. Inköpsdata'!G89</f>
        <v>1</v>
      </c>
      <c r="R86" s="313" t="str">
        <f>'3. Förpackningsdata'!H89</f>
        <v>BX</v>
      </c>
      <c r="S86" s="274">
        <f>'3. Förpackningsdata'!I89</f>
        <v>0</v>
      </c>
      <c r="T86" s="313">
        <f>'3. Förpackningsdata'!J89</f>
        <v>0</v>
      </c>
      <c r="U86" s="315" t="str">
        <f>'4. Inköpsdata'!H89</f>
        <v>SEK</v>
      </c>
      <c r="V86" s="314" t="str">
        <f>'APH Kategorichef'!Z89</f>
        <v/>
      </c>
      <c r="W86" s="314" t="str">
        <f>'APH Kategorichef'!AA89</f>
        <v/>
      </c>
      <c r="X86" s="314">
        <f>'APH Kategorichef'!AB89</f>
        <v>0</v>
      </c>
      <c r="Y86" s="314"/>
      <c r="Z86" s="274"/>
      <c r="AA86" s="274"/>
      <c r="AB86" s="274"/>
      <c r="AC86" s="274"/>
    </row>
    <row r="87" spans="1:29" x14ac:dyDescent="0.25">
      <c r="A87" s="313">
        <f>'APH Kategorichef'!F90</f>
        <v>0</v>
      </c>
      <c r="B87" s="274">
        <f>'APH Kategorichef'!D90</f>
        <v>0</v>
      </c>
      <c r="C87" s="313">
        <f>'1. Artikeldata Grund'!D90</f>
        <v>0</v>
      </c>
      <c r="D87" s="274">
        <f>'2. Artikeldata Utökad'!J90</f>
        <v>0</v>
      </c>
      <c r="E87" s="274" t="str">
        <f>'APH Kategorichef'!R90</f>
        <v xml:space="preserve">  Välj…</v>
      </c>
      <c r="F87" s="274">
        <f>'APH Kategorichef'!I90</f>
        <v>0</v>
      </c>
      <c r="G87" s="274">
        <f>'1. Artikeldata Grund'!E90</f>
        <v>0</v>
      </c>
      <c r="H87" s="274">
        <f>'APH Kategorichef'!G90</f>
        <v>0</v>
      </c>
      <c r="I87" s="274" t="str">
        <f>'APH Kategorichef'!K90</f>
        <v>Välj….</v>
      </c>
      <c r="J87" s="274">
        <f>'APH Kategorichef'!L90</f>
        <v>910</v>
      </c>
      <c r="K87" s="274">
        <f>'APH Kategorichef'!N90</f>
        <v>0</v>
      </c>
      <c r="L87" s="313">
        <f>'APH Kategorichef'!P90</f>
        <v>0</v>
      </c>
      <c r="M87" s="274">
        <f>'APH Kategorichef'!Q90</f>
        <v>0</v>
      </c>
      <c r="N87" s="313">
        <f>'4. Inköpsdata'!D90</f>
        <v>0</v>
      </c>
      <c r="O87" s="274" t="str">
        <f>'1. Artikeldata Grund'!J90</f>
        <v xml:space="preserve">  Välj…</v>
      </c>
      <c r="P87" s="274" t="str">
        <f>'4. Inköpsdata'!E90</f>
        <v>ST</v>
      </c>
      <c r="Q87" s="314">
        <f>'4. Inköpsdata'!G90</f>
        <v>1</v>
      </c>
      <c r="R87" s="313" t="str">
        <f>'3. Förpackningsdata'!H90</f>
        <v>BX</v>
      </c>
      <c r="S87" s="274">
        <f>'3. Förpackningsdata'!I90</f>
        <v>0</v>
      </c>
      <c r="T87" s="313">
        <f>'3. Förpackningsdata'!J90</f>
        <v>0</v>
      </c>
      <c r="U87" s="315" t="str">
        <f>'4. Inköpsdata'!H90</f>
        <v>SEK</v>
      </c>
      <c r="V87" s="314" t="str">
        <f>'APH Kategorichef'!Z90</f>
        <v/>
      </c>
      <c r="W87" s="314" t="str">
        <f>'APH Kategorichef'!AA90</f>
        <v/>
      </c>
      <c r="X87" s="314">
        <f>'APH Kategorichef'!AB90</f>
        <v>0</v>
      </c>
      <c r="Y87" s="314"/>
      <c r="Z87" s="274"/>
      <c r="AA87" s="274"/>
      <c r="AB87" s="274"/>
      <c r="AC87" s="274"/>
    </row>
    <row r="88" spans="1:29" x14ac:dyDescent="0.25">
      <c r="A88" s="313">
        <f>'APH Kategorichef'!F91</f>
        <v>0</v>
      </c>
      <c r="B88" s="274">
        <f>'APH Kategorichef'!D91</f>
        <v>0</v>
      </c>
      <c r="C88" s="313">
        <f>'1. Artikeldata Grund'!D91</f>
        <v>0</v>
      </c>
      <c r="D88" s="274">
        <f>'2. Artikeldata Utökad'!J91</f>
        <v>0</v>
      </c>
      <c r="E88" s="274" t="str">
        <f>'APH Kategorichef'!R91</f>
        <v xml:space="preserve">  Välj…</v>
      </c>
      <c r="F88" s="274">
        <f>'APH Kategorichef'!I91</f>
        <v>0</v>
      </c>
      <c r="G88" s="274">
        <f>'1. Artikeldata Grund'!E91</f>
        <v>0</v>
      </c>
      <c r="H88" s="274">
        <f>'APH Kategorichef'!G91</f>
        <v>0</v>
      </c>
      <c r="I88" s="274" t="str">
        <f>'APH Kategorichef'!K91</f>
        <v>Välj….</v>
      </c>
      <c r="J88" s="274">
        <f>'APH Kategorichef'!L91</f>
        <v>910</v>
      </c>
      <c r="K88" s="274">
        <f>'APH Kategorichef'!N91</f>
        <v>0</v>
      </c>
      <c r="L88" s="313">
        <f>'APH Kategorichef'!P91</f>
        <v>0</v>
      </c>
      <c r="M88" s="274">
        <f>'APH Kategorichef'!Q91</f>
        <v>0</v>
      </c>
      <c r="N88" s="313">
        <f>'4. Inköpsdata'!D91</f>
        <v>0</v>
      </c>
      <c r="O88" s="274" t="str">
        <f>'1. Artikeldata Grund'!J91</f>
        <v xml:space="preserve">  Välj…</v>
      </c>
      <c r="P88" s="274" t="str">
        <f>'4. Inköpsdata'!E91</f>
        <v>ST</v>
      </c>
      <c r="Q88" s="314">
        <f>'4. Inköpsdata'!G91</f>
        <v>1</v>
      </c>
      <c r="R88" s="313" t="str">
        <f>'3. Förpackningsdata'!H91</f>
        <v>BX</v>
      </c>
      <c r="S88" s="274">
        <f>'3. Förpackningsdata'!I91</f>
        <v>0</v>
      </c>
      <c r="T88" s="313">
        <f>'3. Förpackningsdata'!J91</f>
        <v>0</v>
      </c>
      <c r="U88" s="315" t="str">
        <f>'4. Inköpsdata'!H91</f>
        <v>SEK</v>
      </c>
      <c r="V88" s="314" t="str">
        <f>'APH Kategorichef'!Z91</f>
        <v/>
      </c>
      <c r="W88" s="314" t="str">
        <f>'APH Kategorichef'!AA91</f>
        <v/>
      </c>
      <c r="X88" s="314">
        <f>'APH Kategorichef'!AB91</f>
        <v>0</v>
      </c>
      <c r="Y88" s="314"/>
      <c r="Z88" s="274"/>
      <c r="AA88" s="274"/>
      <c r="AB88" s="274"/>
      <c r="AC88" s="274"/>
    </row>
    <row r="89" spans="1:29" x14ac:dyDescent="0.25">
      <c r="A89" s="313">
        <f>'APH Kategorichef'!F92</f>
        <v>0</v>
      </c>
      <c r="B89" s="274">
        <f>'APH Kategorichef'!D92</f>
        <v>0</v>
      </c>
      <c r="C89" s="313">
        <f>'1. Artikeldata Grund'!D92</f>
        <v>0</v>
      </c>
      <c r="D89" s="274">
        <f>'2. Artikeldata Utökad'!J92</f>
        <v>0</v>
      </c>
      <c r="E89" s="274" t="str">
        <f>'APH Kategorichef'!R92</f>
        <v xml:space="preserve">  Välj…</v>
      </c>
      <c r="F89" s="274">
        <f>'APH Kategorichef'!I92</f>
        <v>0</v>
      </c>
      <c r="G89" s="274">
        <f>'1. Artikeldata Grund'!E92</f>
        <v>0</v>
      </c>
      <c r="H89" s="274">
        <f>'APH Kategorichef'!G92</f>
        <v>0</v>
      </c>
      <c r="I89" s="274" t="str">
        <f>'APH Kategorichef'!K92</f>
        <v>Välj….</v>
      </c>
      <c r="J89" s="274">
        <f>'APH Kategorichef'!L92</f>
        <v>910</v>
      </c>
      <c r="K89" s="274">
        <f>'APH Kategorichef'!N92</f>
        <v>0</v>
      </c>
      <c r="L89" s="313">
        <f>'APH Kategorichef'!P92</f>
        <v>0</v>
      </c>
      <c r="M89" s="274">
        <f>'APH Kategorichef'!Q92</f>
        <v>0</v>
      </c>
      <c r="N89" s="313">
        <f>'4. Inköpsdata'!D92</f>
        <v>0</v>
      </c>
      <c r="O89" s="274" t="str">
        <f>'1. Artikeldata Grund'!J92</f>
        <v xml:space="preserve">  Välj…</v>
      </c>
      <c r="P89" s="274" t="str">
        <f>'4. Inköpsdata'!E92</f>
        <v>ST</v>
      </c>
      <c r="Q89" s="314">
        <f>'4. Inköpsdata'!G92</f>
        <v>1</v>
      </c>
      <c r="R89" s="313" t="str">
        <f>'3. Förpackningsdata'!H92</f>
        <v>BX</v>
      </c>
      <c r="S89" s="274">
        <f>'3. Förpackningsdata'!I92</f>
        <v>0</v>
      </c>
      <c r="T89" s="313">
        <f>'3. Förpackningsdata'!J92</f>
        <v>0</v>
      </c>
      <c r="U89" s="315" t="str">
        <f>'4. Inköpsdata'!H92</f>
        <v>SEK</v>
      </c>
      <c r="V89" s="314" t="str">
        <f>'APH Kategorichef'!Z92</f>
        <v/>
      </c>
      <c r="W89" s="314" t="str">
        <f>'APH Kategorichef'!AA92</f>
        <v/>
      </c>
      <c r="X89" s="314">
        <f>'APH Kategorichef'!AB92</f>
        <v>0</v>
      </c>
      <c r="Y89" s="314"/>
      <c r="Z89" s="274"/>
      <c r="AA89" s="274"/>
      <c r="AB89" s="274"/>
      <c r="AC89" s="274"/>
    </row>
    <row r="90" spans="1:29" x14ac:dyDescent="0.25">
      <c r="A90" s="313">
        <f>'APH Kategorichef'!F93</f>
        <v>0</v>
      </c>
      <c r="B90" s="274">
        <f>'APH Kategorichef'!D93</f>
        <v>0</v>
      </c>
      <c r="C90" s="313">
        <f>'1. Artikeldata Grund'!D93</f>
        <v>0</v>
      </c>
      <c r="D90" s="274">
        <f>'2. Artikeldata Utökad'!J93</f>
        <v>0</v>
      </c>
      <c r="E90" s="274" t="str">
        <f>'APH Kategorichef'!R93</f>
        <v xml:space="preserve">  Välj…</v>
      </c>
      <c r="F90" s="274">
        <f>'APH Kategorichef'!I93</f>
        <v>0</v>
      </c>
      <c r="G90" s="274">
        <f>'1. Artikeldata Grund'!E93</f>
        <v>0</v>
      </c>
      <c r="H90" s="274">
        <f>'APH Kategorichef'!G93</f>
        <v>0</v>
      </c>
      <c r="I90" s="274" t="str">
        <f>'APH Kategorichef'!K93</f>
        <v>Välj….</v>
      </c>
      <c r="J90" s="274">
        <f>'APH Kategorichef'!L93</f>
        <v>910</v>
      </c>
      <c r="K90" s="274">
        <f>'APH Kategorichef'!N93</f>
        <v>0</v>
      </c>
      <c r="L90" s="313">
        <f>'APH Kategorichef'!P93</f>
        <v>0</v>
      </c>
      <c r="M90" s="274">
        <f>'APH Kategorichef'!Q93</f>
        <v>0</v>
      </c>
      <c r="N90" s="313">
        <f>'4. Inköpsdata'!D93</f>
        <v>0</v>
      </c>
      <c r="O90" s="274" t="str">
        <f>'1. Artikeldata Grund'!J93</f>
        <v xml:space="preserve">  Välj…</v>
      </c>
      <c r="P90" s="274" t="str">
        <f>'4. Inköpsdata'!E93</f>
        <v>ST</v>
      </c>
      <c r="Q90" s="314">
        <f>'4. Inköpsdata'!G93</f>
        <v>1</v>
      </c>
      <c r="R90" s="313" t="str">
        <f>'3. Förpackningsdata'!H93</f>
        <v>BX</v>
      </c>
      <c r="S90" s="274">
        <f>'3. Förpackningsdata'!I93</f>
        <v>0</v>
      </c>
      <c r="T90" s="313">
        <f>'3. Förpackningsdata'!J93</f>
        <v>0</v>
      </c>
      <c r="U90" s="315" t="str">
        <f>'4. Inköpsdata'!H93</f>
        <v>SEK</v>
      </c>
      <c r="V90" s="314" t="str">
        <f>'APH Kategorichef'!Z93</f>
        <v/>
      </c>
      <c r="W90" s="314" t="str">
        <f>'APH Kategorichef'!AA93</f>
        <v/>
      </c>
      <c r="X90" s="314">
        <f>'APH Kategorichef'!AB93</f>
        <v>0</v>
      </c>
      <c r="Y90" s="314"/>
      <c r="Z90" s="274"/>
      <c r="AA90" s="274"/>
      <c r="AB90" s="274"/>
      <c r="AC90" s="274"/>
    </row>
    <row r="91" spans="1:29" x14ac:dyDescent="0.25">
      <c r="A91" s="313">
        <f>'APH Kategorichef'!F94</f>
        <v>0</v>
      </c>
      <c r="B91" s="274">
        <f>'APH Kategorichef'!D94</f>
        <v>0</v>
      </c>
      <c r="C91" s="313">
        <f>'1. Artikeldata Grund'!D94</f>
        <v>0</v>
      </c>
      <c r="D91" s="274">
        <f>'2. Artikeldata Utökad'!J94</f>
        <v>0</v>
      </c>
      <c r="E91" s="274" t="str">
        <f>'APH Kategorichef'!R94</f>
        <v xml:space="preserve">  Välj…</v>
      </c>
      <c r="F91" s="274">
        <f>'APH Kategorichef'!I94</f>
        <v>0</v>
      </c>
      <c r="G91" s="274">
        <f>'1. Artikeldata Grund'!E94</f>
        <v>0</v>
      </c>
      <c r="H91" s="274">
        <f>'APH Kategorichef'!G94</f>
        <v>0</v>
      </c>
      <c r="I91" s="274" t="str">
        <f>'APH Kategorichef'!K94</f>
        <v>Välj….</v>
      </c>
      <c r="J91" s="274">
        <f>'APH Kategorichef'!L94</f>
        <v>910</v>
      </c>
      <c r="K91" s="274">
        <f>'APH Kategorichef'!N94</f>
        <v>0</v>
      </c>
      <c r="L91" s="313">
        <f>'APH Kategorichef'!P94</f>
        <v>0</v>
      </c>
      <c r="M91" s="274">
        <f>'APH Kategorichef'!Q94</f>
        <v>0</v>
      </c>
      <c r="N91" s="313">
        <f>'4. Inköpsdata'!D94</f>
        <v>0</v>
      </c>
      <c r="O91" s="274" t="str">
        <f>'1. Artikeldata Grund'!J94</f>
        <v xml:space="preserve">  Välj…</v>
      </c>
      <c r="P91" s="274" t="str">
        <f>'4. Inköpsdata'!E94</f>
        <v>ST</v>
      </c>
      <c r="Q91" s="314">
        <f>'4. Inköpsdata'!G94</f>
        <v>1</v>
      </c>
      <c r="R91" s="313" t="str">
        <f>'3. Förpackningsdata'!H94</f>
        <v>BX</v>
      </c>
      <c r="S91" s="274">
        <f>'3. Förpackningsdata'!I94</f>
        <v>0</v>
      </c>
      <c r="T91" s="313">
        <f>'3. Förpackningsdata'!J94</f>
        <v>0</v>
      </c>
      <c r="U91" s="315" t="str">
        <f>'4. Inköpsdata'!H94</f>
        <v>SEK</v>
      </c>
      <c r="V91" s="314" t="str">
        <f>'APH Kategorichef'!Z94</f>
        <v/>
      </c>
      <c r="W91" s="314" t="str">
        <f>'APH Kategorichef'!AA94</f>
        <v/>
      </c>
      <c r="X91" s="314">
        <f>'APH Kategorichef'!AB94</f>
        <v>0</v>
      </c>
      <c r="Y91" s="314"/>
      <c r="Z91" s="274"/>
      <c r="AA91" s="274"/>
      <c r="AB91" s="274"/>
      <c r="AC91" s="274"/>
    </row>
    <row r="92" spans="1:29" x14ac:dyDescent="0.25">
      <c r="A92" s="313">
        <f>'APH Kategorichef'!F95</f>
        <v>0</v>
      </c>
      <c r="B92" s="274">
        <f>'APH Kategorichef'!D95</f>
        <v>0</v>
      </c>
      <c r="C92" s="313">
        <f>'1. Artikeldata Grund'!D95</f>
        <v>0</v>
      </c>
      <c r="D92" s="274">
        <f>'2. Artikeldata Utökad'!J95</f>
        <v>0</v>
      </c>
      <c r="E92" s="274" t="str">
        <f>'APH Kategorichef'!R95</f>
        <v xml:space="preserve">  Välj…</v>
      </c>
      <c r="F92" s="274">
        <f>'APH Kategorichef'!I95</f>
        <v>0</v>
      </c>
      <c r="G92" s="274">
        <f>'1. Artikeldata Grund'!E95</f>
        <v>0</v>
      </c>
      <c r="H92" s="274">
        <f>'APH Kategorichef'!G95</f>
        <v>0</v>
      </c>
      <c r="I92" s="274" t="str">
        <f>'APH Kategorichef'!K95</f>
        <v>Välj….</v>
      </c>
      <c r="J92" s="274">
        <f>'APH Kategorichef'!L95</f>
        <v>910</v>
      </c>
      <c r="K92" s="274">
        <f>'APH Kategorichef'!N95</f>
        <v>0</v>
      </c>
      <c r="L92" s="313">
        <f>'APH Kategorichef'!P95</f>
        <v>0</v>
      </c>
      <c r="M92" s="274">
        <f>'APH Kategorichef'!Q95</f>
        <v>0</v>
      </c>
      <c r="N92" s="313">
        <f>'4. Inköpsdata'!D95</f>
        <v>0</v>
      </c>
      <c r="O92" s="274" t="str">
        <f>'1. Artikeldata Grund'!J95</f>
        <v xml:space="preserve">  Välj…</v>
      </c>
      <c r="P92" s="274" t="str">
        <f>'4. Inköpsdata'!E95</f>
        <v>ST</v>
      </c>
      <c r="Q92" s="314">
        <f>'4. Inköpsdata'!G95</f>
        <v>1</v>
      </c>
      <c r="R92" s="313" t="str">
        <f>'3. Förpackningsdata'!H95</f>
        <v>BX</v>
      </c>
      <c r="S92" s="274">
        <f>'3. Förpackningsdata'!I95</f>
        <v>0</v>
      </c>
      <c r="T92" s="313">
        <f>'3. Förpackningsdata'!J95</f>
        <v>0</v>
      </c>
      <c r="U92" s="315" t="str">
        <f>'4. Inköpsdata'!H95</f>
        <v>SEK</v>
      </c>
      <c r="V92" s="314" t="str">
        <f>'APH Kategorichef'!Z95</f>
        <v/>
      </c>
      <c r="W92" s="314" t="str">
        <f>'APH Kategorichef'!AA95</f>
        <v/>
      </c>
      <c r="X92" s="314">
        <f>'APH Kategorichef'!AB95</f>
        <v>0</v>
      </c>
      <c r="Y92" s="314"/>
      <c r="Z92" s="274"/>
      <c r="AA92" s="274"/>
      <c r="AB92" s="274"/>
      <c r="AC92" s="274"/>
    </row>
    <row r="93" spans="1:29" x14ac:dyDescent="0.25">
      <c r="A93" s="313">
        <f>'APH Kategorichef'!F96</f>
        <v>0</v>
      </c>
      <c r="B93" s="274">
        <f>'APH Kategorichef'!D96</f>
        <v>0</v>
      </c>
      <c r="C93" s="313">
        <f>'1. Artikeldata Grund'!D96</f>
        <v>0</v>
      </c>
      <c r="D93" s="274">
        <f>'2. Artikeldata Utökad'!J96</f>
        <v>0</v>
      </c>
      <c r="E93" s="274" t="str">
        <f>'APH Kategorichef'!R96</f>
        <v xml:space="preserve">  Välj…</v>
      </c>
      <c r="F93" s="274">
        <f>'APH Kategorichef'!I96</f>
        <v>0</v>
      </c>
      <c r="G93" s="274">
        <f>'1. Artikeldata Grund'!E96</f>
        <v>0</v>
      </c>
      <c r="H93" s="274">
        <f>'APH Kategorichef'!G96</f>
        <v>0</v>
      </c>
      <c r="I93" s="274" t="str">
        <f>'APH Kategorichef'!K96</f>
        <v>Välj….</v>
      </c>
      <c r="J93" s="274">
        <f>'APH Kategorichef'!L96</f>
        <v>910</v>
      </c>
      <c r="K93" s="274">
        <f>'APH Kategorichef'!N96</f>
        <v>0</v>
      </c>
      <c r="L93" s="313">
        <f>'APH Kategorichef'!P96</f>
        <v>0</v>
      </c>
      <c r="M93" s="274">
        <f>'APH Kategorichef'!Q96</f>
        <v>0</v>
      </c>
      <c r="N93" s="313">
        <f>'4. Inköpsdata'!D96</f>
        <v>0</v>
      </c>
      <c r="O93" s="274" t="str">
        <f>'1. Artikeldata Grund'!J96</f>
        <v xml:space="preserve">  Välj…</v>
      </c>
      <c r="P93" s="274" t="str">
        <f>'4. Inköpsdata'!E96</f>
        <v>ST</v>
      </c>
      <c r="Q93" s="314">
        <f>'4. Inköpsdata'!G96</f>
        <v>1</v>
      </c>
      <c r="R93" s="313" t="str">
        <f>'3. Förpackningsdata'!H96</f>
        <v>BX</v>
      </c>
      <c r="S93" s="274">
        <f>'3. Förpackningsdata'!I96</f>
        <v>0</v>
      </c>
      <c r="T93" s="313">
        <f>'3. Förpackningsdata'!J96</f>
        <v>0</v>
      </c>
      <c r="U93" s="315" t="str">
        <f>'4. Inköpsdata'!H96</f>
        <v>SEK</v>
      </c>
      <c r="V93" s="314" t="str">
        <f>'APH Kategorichef'!Z96</f>
        <v/>
      </c>
      <c r="W93" s="314" t="str">
        <f>'APH Kategorichef'!AA96</f>
        <v/>
      </c>
      <c r="X93" s="314">
        <f>'APH Kategorichef'!AB96</f>
        <v>0</v>
      </c>
      <c r="Y93" s="314"/>
      <c r="Z93" s="274"/>
      <c r="AA93" s="274"/>
      <c r="AB93" s="274"/>
      <c r="AC93" s="274"/>
    </row>
    <row r="94" spans="1:29" x14ac:dyDescent="0.25">
      <c r="A94" s="313">
        <f>'APH Kategorichef'!F97</f>
        <v>0</v>
      </c>
      <c r="B94" s="274">
        <f>'APH Kategorichef'!D97</f>
        <v>0</v>
      </c>
      <c r="C94" s="313">
        <f>'1. Artikeldata Grund'!D97</f>
        <v>0</v>
      </c>
      <c r="D94" s="274">
        <f>'2. Artikeldata Utökad'!J97</f>
        <v>0</v>
      </c>
      <c r="E94" s="274" t="str">
        <f>'APH Kategorichef'!R97</f>
        <v xml:space="preserve">  Välj…</v>
      </c>
      <c r="F94" s="274">
        <f>'APH Kategorichef'!I97</f>
        <v>0</v>
      </c>
      <c r="G94" s="274">
        <f>'1. Artikeldata Grund'!E97</f>
        <v>0</v>
      </c>
      <c r="H94" s="274">
        <f>'APH Kategorichef'!G97</f>
        <v>0</v>
      </c>
      <c r="I94" s="274" t="str">
        <f>'APH Kategorichef'!K97</f>
        <v>Välj….</v>
      </c>
      <c r="J94" s="274">
        <f>'APH Kategorichef'!L97</f>
        <v>910</v>
      </c>
      <c r="K94" s="274">
        <f>'APH Kategorichef'!N97</f>
        <v>0</v>
      </c>
      <c r="L94" s="313">
        <f>'APH Kategorichef'!P97</f>
        <v>0</v>
      </c>
      <c r="M94" s="274">
        <f>'APH Kategorichef'!Q97</f>
        <v>0</v>
      </c>
      <c r="N94" s="313">
        <f>'4. Inköpsdata'!D97</f>
        <v>0</v>
      </c>
      <c r="O94" s="274" t="str">
        <f>'1. Artikeldata Grund'!J97</f>
        <v xml:space="preserve">  Välj…</v>
      </c>
      <c r="P94" s="274" t="str">
        <f>'4. Inköpsdata'!E97</f>
        <v>ST</v>
      </c>
      <c r="Q94" s="314">
        <f>'4. Inköpsdata'!G97</f>
        <v>1</v>
      </c>
      <c r="R94" s="313" t="str">
        <f>'3. Förpackningsdata'!H97</f>
        <v>BX</v>
      </c>
      <c r="S94" s="274">
        <f>'3. Förpackningsdata'!I97</f>
        <v>0</v>
      </c>
      <c r="T94" s="313">
        <f>'3. Förpackningsdata'!J97</f>
        <v>0</v>
      </c>
      <c r="U94" s="315" t="str">
        <f>'4. Inköpsdata'!H97</f>
        <v>SEK</v>
      </c>
      <c r="V94" s="314" t="str">
        <f>'APH Kategorichef'!Z97</f>
        <v/>
      </c>
      <c r="W94" s="314" t="str">
        <f>'APH Kategorichef'!AA97</f>
        <v/>
      </c>
      <c r="X94" s="314">
        <f>'APH Kategorichef'!AB97</f>
        <v>0</v>
      </c>
      <c r="Y94" s="314"/>
      <c r="Z94" s="274"/>
      <c r="AA94" s="274"/>
      <c r="AB94" s="274"/>
      <c r="AC94" s="274"/>
    </row>
    <row r="95" spans="1:29" x14ac:dyDescent="0.25">
      <c r="A95" s="313">
        <f>'APH Kategorichef'!F98</f>
        <v>0</v>
      </c>
      <c r="B95" s="274">
        <f>'APH Kategorichef'!D98</f>
        <v>0</v>
      </c>
      <c r="C95" s="313">
        <f>'1. Artikeldata Grund'!D98</f>
        <v>0</v>
      </c>
      <c r="D95" s="274">
        <f>'2. Artikeldata Utökad'!J98</f>
        <v>0</v>
      </c>
      <c r="E95" s="274" t="str">
        <f>'APH Kategorichef'!R98</f>
        <v xml:space="preserve">  Välj…</v>
      </c>
      <c r="F95" s="274">
        <f>'APH Kategorichef'!I98</f>
        <v>0</v>
      </c>
      <c r="G95" s="274">
        <f>'1. Artikeldata Grund'!E98</f>
        <v>0</v>
      </c>
      <c r="H95" s="274">
        <f>'APH Kategorichef'!G98</f>
        <v>0</v>
      </c>
      <c r="I95" s="274" t="str">
        <f>'APH Kategorichef'!K98</f>
        <v>Välj….</v>
      </c>
      <c r="J95" s="274">
        <f>'APH Kategorichef'!L98</f>
        <v>910</v>
      </c>
      <c r="K95" s="274">
        <f>'APH Kategorichef'!N98</f>
        <v>0</v>
      </c>
      <c r="L95" s="313">
        <f>'APH Kategorichef'!P98</f>
        <v>0</v>
      </c>
      <c r="M95" s="274">
        <f>'APH Kategorichef'!Q98</f>
        <v>0</v>
      </c>
      <c r="N95" s="313">
        <f>'4. Inköpsdata'!D98</f>
        <v>0</v>
      </c>
      <c r="O95" s="274" t="str">
        <f>'1. Artikeldata Grund'!J98</f>
        <v xml:space="preserve">  Välj…</v>
      </c>
      <c r="P95" s="274" t="str">
        <f>'4. Inköpsdata'!E98</f>
        <v>ST</v>
      </c>
      <c r="Q95" s="314">
        <f>'4. Inköpsdata'!G98</f>
        <v>1</v>
      </c>
      <c r="R95" s="313" t="str">
        <f>'3. Förpackningsdata'!H98</f>
        <v>BX</v>
      </c>
      <c r="S95" s="274">
        <f>'3. Förpackningsdata'!I98</f>
        <v>0</v>
      </c>
      <c r="T95" s="313">
        <f>'3. Förpackningsdata'!J98</f>
        <v>0</v>
      </c>
      <c r="U95" s="315" t="str">
        <f>'4. Inköpsdata'!H98</f>
        <v>SEK</v>
      </c>
      <c r="V95" s="314" t="str">
        <f>'APH Kategorichef'!Z98</f>
        <v/>
      </c>
      <c r="W95" s="314" t="str">
        <f>'APH Kategorichef'!AA98</f>
        <v/>
      </c>
      <c r="X95" s="314">
        <f>'APH Kategorichef'!AB98</f>
        <v>0</v>
      </c>
      <c r="Y95" s="314"/>
      <c r="Z95" s="274"/>
      <c r="AA95" s="274"/>
      <c r="AB95" s="274"/>
      <c r="AC95" s="274"/>
    </row>
    <row r="96" spans="1:29" x14ac:dyDescent="0.25">
      <c r="A96" s="313">
        <f>'APH Kategorichef'!F99</f>
        <v>0</v>
      </c>
      <c r="B96" s="274">
        <f>'APH Kategorichef'!D99</f>
        <v>0</v>
      </c>
      <c r="C96" s="313">
        <f>'1. Artikeldata Grund'!D99</f>
        <v>0</v>
      </c>
      <c r="D96" s="274">
        <f>'2. Artikeldata Utökad'!J99</f>
        <v>0</v>
      </c>
      <c r="E96" s="274" t="str">
        <f>'APH Kategorichef'!R99</f>
        <v xml:space="preserve">  Välj…</v>
      </c>
      <c r="F96" s="274">
        <f>'APH Kategorichef'!I99</f>
        <v>0</v>
      </c>
      <c r="G96" s="274">
        <f>'1. Artikeldata Grund'!E99</f>
        <v>0</v>
      </c>
      <c r="H96" s="274">
        <f>'APH Kategorichef'!G99</f>
        <v>0</v>
      </c>
      <c r="I96" s="274" t="str">
        <f>'APH Kategorichef'!K99</f>
        <v>Välj….</v>
      </c>
      <c r="J96" s="274">
        <f>'APH Kategorichef'!L99</f>
        <v>910</v>
      </c>
      <c r="K96" s="274">
        <f>'APH Kategorichef'!N99</f>
        <v>0</v>
      </c>
      <c r="L96" s="313">
        <f>'APH Kategorichef'!P99</f>
        <v>0</v>
      </c>
      <c r="M96" s="274">
        <f>'APH Kategorichef'!Q99</f>
        <v>0</v>
      </c>
      <c r="N96" s="313">
        <f>'4. Inköpsdata'!D99</f>
        <v>0</v>
      </c>
      <c r="O96" s="274" t="str">
        <f>'1. Artikeldata Grund'!J99</f>
        <v xml:space="preserve">  Välj…</v>
      </c>
      <c r="P96" s="274" t="str">
        <f>'4. Inköpsdata'!E99</f>
        <v>ST</v>
      </c>
      <c r="Q96" s="314">
        <f>'4. Inköpsdata'!G99</f>
        <v>1</v>
      </c>
      <c r="R96" s="313" t="str">
        <f>'3. Förpackningsdata'!H99</f>
        <v>BX</v>
      </c>
      <c r="S96" s="274">
        <f>'3. Förpackningsdata'!I99</f>
        <v>0</v>
      </c>
      <c r="T96" s="313">
        <f>'3. Förpackningsdata'!J99</f>
        <v>0</v>
      </c>
      <c r="U96" s="315" t="str">
        <f>'4. Inköpsdata'!H99</f>
        <v>SEK</v>
      </c>
      <c r="V96" s="314" t="str">
        <f>'APH Kategorichef'!Z99</f>
        <v/>
      </c>
      <c r="W96" s="314" t="str">
        <f>'APH Kategorichef'!AA99</f>
        <v/>
      </c>
      <c r="X96" s="314">
        <f>'APH Kategorichef'!AB99</f>
        <v>0</v>
      </c>
      <c r="Y96" s="314"/>
      <c r="Z96" s="274"/>
      <c r="AA96" s="274"/>
      <c r="AB96" s="274"/>
      <c r="AC96" s="274"/>
    </row>
    <row r="97" spans="1:29" x14ac:dyDescent="0.25">
      <c r="A97" s="313">
        <f>'APH Kategorichef'!F100</f>
        <v>0</v>
      </c>
      <c r="B97" s="274">
        <f>'APH Kategorichef'!D100</f>
        <v>0</v>
      </c>
      <c r="C97" s="313">
        <f>'1. Artikeldata Grund'!D100</f>
        <v>0</v>
      </c>
      <c r="D97" s="274">
        <f>'2. Artikeldata Utökad'!J100</f>
        <v>0</v>
      </c>
      <c r="E97" s="274" t="str">
        <f>'APH Kategorichef'!R100</f>
        <v xml:space="preserve">  Välj…</v>
      </c>
      <c r="F97" s="274">
        <f>'APH Kategorichef'!I100</f>
        <v>0</v>
      </c>
      <c r="G97" s="274">
        <f>'1. Artikeldata Grund'!E100</f>
        <v>0</v>
      </c>
      <c r="H97" s="274">
        <f>'APH Kategorichef'!G100</f>
        <v>0</v>
      </c>
      <c r="I97" s="274" t="str">
        <f>'APH Kategorichef'!K100</f>
        <v>Välj….</v>
      </c>
      <c r="J97" s="274">
        <f>'APH Kategorichef'!L100</f>
        <v>910</v>
      </c>
      <c r="K97" s="274">
        <f>'APH Kategorichef'!N100</f>
        <v>0</v>
      </c>
      <c r="L97" s="313">
        <f>'APH Kategorichef'!P100</f>
        <v>0</v>
      </c>
      <c r="M97" s="274">
        <f>'APH Kategorichef'!Q100</f>
        <v>0</v>
      </c>
      <c r="N97" s="313">
        <f>'4. Inköpsdata'!D100</f>
        <v>0</v>
      </c>
      <c r="O97" s="274" t="str">
        <f>'1. Artikeldata Grund'!J100</f>
        <v xml:space="preserve">  Välj…</v>
      </c>
      <c r="P97" s="274" t="str">
        <f>'4. Inköpsdata'!E100</f>
        <v>ST</v>
      </c>
      <c r="Q97" s="314">
        <f>'4. Inköpsdata'!G100</f>
        <v>1</v>
      </c>
      <c r="R97" s="313" t="str">
        <f>'3. Förpackningsdata'!H100</f>
        <v>BX</v>
      </c>
      <c r="S97" s="274">
        <f>'3. Förpackningsdata'!I100</f>
        <v>0</v>
      </c>
      <c r="T97" s="313">
        <f>'3. Förpackningsdata'!J100</f>
        <v>0</v>
      </c>
      <c r="U97" s="315" t="str">
        <f>'4. Inköpsdata'!H100</f>
        <v>SEK</v>
      </c>
      <c r="V97" s="314" t="str">
        <f>'APH Kategorichef'!Z100</f>
        <v/>
      </c>
      <c r="W97" s="314" t="str">
        <f>'APH Kategorichef'!AA100</f>
        <v/>
      </c>
      <c r="X97" s="314">
        <f>'APH Kategorichef'!AB100</f>
        <v>0</v>
      </c>
      <c r="Y97" s="314"/>
      <c r="Z97" s="274"/>
      <c r="AA97" s="274"/>
      <c r="AB97" s="274"/>
      <c r="AC97" s="274"/>
    </row>
    <row r="98" spans="1:29" x14ac:dyDescent="0.25">
      <c r="A98" s="313">
        <f>'APH Kategorichef'!F101</f>
        <v>0</v>
      </c>
      <c r="B98" s="274">
        <f>'APH Kategorichef'!D101</f>
        <v>0</v>
      </c>
      <c r="C98" s="313">
        <f>'1. Artikeldata Grund'!D101</f>
        <v>0</v>
      </c>
      <c r="D98" s="274">
        <f>'2. Artikeldata Utökad'!J101</f>
        <v>0</v>
      </c>
      <c r="E98" s="274" t="str">
        <f>'APH Kategorichef'!R101</f>
        <v xml:space="preserve">  Välj…</v>
      </c>
      <c r="F98" s="274">
        <f>'APH Kategorichef'!I101</f>
        <v>0</v>
      </c>
      <c r="G98" s="274">
        <f>'1. Artikeldata Grund'!E101</f>
        <v>0</v>
      </c>
      <c r="H98" s="274">
        <f>'APH Kategorichef'!G101</f>
        <v>0</v>
      </c>
      <c r="I98" s="274" t="str">
        <f>'APH Kategorichef'!K101</f>
        <v>Välj….</v>
      </c>
      <c r="J98" s="274">
        <f>'APH Kategorichef'!L101</f>
        <v>910</v>
      </c>
      <c r="K98" s="274">
        <f>'APH Kategorichef'!N101</f>
        <v>0</v>
      </c>
      <c r="L98" s="313">
        <f>'APH Kategorichef'!P101</f>
        <v>0</v>
      </c>
      <c r="M98" s="274">
        <f>'APH Kategorichef'!Q101</f>
        <v>0</v>
      </c>
      <c r="N98" s="313">
        <f>'4. Inköpsdata'!D101</f>
        <v>0</v>
      </c>
      <c r="O98" s="274" t="str">
        <f>'1. Artikeldata Grund'!J101</f>
        <v xml:space="preserve">  Välj…</v>
      </c>
      <c r="P98" s="274" t="str">
        <f>'4. Inköpsdata'!E101</f>
        <v>ST</v>
      </c>
      <c r="Q98" s="314">
        <f>'4. Inköpsdata'!G101</f>
        <v>1</v>
      </c>
      <c r="R98" s="313" t="str">
        <f>'3. Förpackningsdata'!H101</f>
        <v>BX</v>
      </c>
      <c r="S98" s="274">
        <f>'3. Förpackningsdata'!I101</f>
        <v>0</v>
      </c>
      <c r="T98" s="313">
        <f>'3. Förpackningsdata'!J101</f>
        <v>0</v>
      </c>
      <c r="U98" s="315" t="str">
        <f>'4. Inköpsdata'!H101</f>
        <v>SEK</v>
      </c>
      <c r="V98" s="314" t="str">
        <f>'APH Kategorichef'!Z101</f>
        <v/>
      </c>
      <c r="W98" s="314" t="str">
        <f>'APH Kategorichef'!AA101</f>
        <v/>
      </c>
      <c r="X98" s="314">
        <f>'APH Kategorichef'!AB101</f>
        <v>0</v>
      </c>
      <c r="Y98" s="314"/>
      <c r="Z98" s="274"/>
      <c r="AA98" s="274"/>
      <c r="AB98" s="274"/>
      <c r="AC98" s="274"/>
    </row>
    <row r="99" spans="1:29" x14ac:dyDescent="0.25">
      <c r="A99" s="313">
        <f>'APH Kategorichef'!F102</f>
        <v>0</v>
      </c>
      <c r="B99" s="274">
        <f>'APH Kategorichef'!D102</f>
        <v>0</v>
      </c>
      <c r="C99" s="313">
        <f>'1. Artikeldata Grund'!D102</f>
        <v>0</v>
      </c>
      <c r="D99" s="274">
        <f>'2. Artikeldata Utökad'!J102</f>
        <v>0</v>
      </c>
      <c r="E99" s="274" t="str">
        <f>'APH Kategorichef'!R102</f>
        <v xml:space="preserve">  Välj…</v>
      </c>
      <c r="F99" s="274">
        <f>'APH Kategorichef'!I102</f>
        <v>0</v>
      </c>
      <c r="G99" s="274">
        <f>'1. Artikeldata Grund'!E102</f>
        <v>0</v>
      </c>
      <c r="H99" s="274">
        <f>'APH Kategorichef'!G102</f>
        <v>0</v>
      </c>
      <c r="I99" s="274" t="str">
        <f>'APH Kategorichef'!K102</f>
        <v>Välj….</v>
      </c>
      <c r="J99" s="274">
        <f>'APH Kategorichef'!L102</f>
        <v>910</v>
      </c>
      <c r="K99" s="274">
        <f>'APH Kategorichef'!N102</f>
        <v>0</v>
      </c>
      <c r="L99" s="313">
        <f>'APH Kategorichef'!P102</f>
        <v>0</v>
      </c>
      <c r="M99" s="274">
        <f>'APH Kategorichef'!Q102</f>
        <v>0</v>
      </c>
      <c r="N99" s="313">
        <f>'4. Inköpsdata'!D102</f>
        <v>0</v>
      </c>
      <c r="O99" s="274" t="str">
        <f>'1. Artikeldata Grund'!J102</f>
        <v xml:space="preserve">  Välj…</v>
      </c>
      <c r="P99" s="274" t="str">
        <f>'4. Inköpsdata'!E102</f>
        <v>ST</v>
      </c>
      <c r="Q99" s="314">
        <f>'4. Inköpsdata'!G102</f>
        <v>1</v>
      </c>
      <c r="R99" s="313" t="str">
        <f>'3. Förpackningsdata'!H102</f>
        <v>BX</v>
      </c>
      <c r="S99" s="274">
        <f>'3. Förpackningsdata'!I102</f>
        <v>0</v>
      </c>
      <c r="T99" s="313">
        <f>'3. Förpackningsdata'!J102</f>
        <v>0</v>
      </c>
      <c r="U99" s="315" t="str">
        <f>'4. Inköpsdata'!H102</f>
        <v>SEK</v>
      </c>
      <c r="V99" s="314" t="str">
        <f>'APH Kategorichef'!Z102</f>
        <v/>
      </c>
      <c r="W99" s="314" t="str">
        <f>'APH Kategorichef'!AA102</f>
        <v/>
      </c>
      <c r="X99" s="314">
        <f>'APH Kategorichef'!AB102</f>
        <v>0</v>
      </c>
      <c r="Y99" s="314"/>
      <c r="Z99" s="274"/>
      <c r="AA99" s="274"/>
      <c r="AB99" s="274"/>
      <c r="AC99" s="274"/>
    </row>
    <row r="100" spans="1:29" x14ac:dyDescent="0.25">
      <c r="A100" s="313">
        <f>'APH Kategorichef'!F103</f>
        <v>0</v>
      </c>
      <c r="B100" s="274">
        <f>'APH Kategorichef'!D103</f>
        <v>0</v>
      </c>
      <c r="C100" s="313">
        <f>'1. Artikeldata Grund'!D103</f>
        <v>0</v>
      </c>
      <c r="D100" s="274">
        <f>'2. Artikeldata Utökad'!J103</f>
        <v>0</v>
      </c>
      <c r="E100" s="274" t="str">
        <f>'APH Kategorichef'!R103</f>
        <v xml:space="preserve">  Välj…</v>
      </c>
      <c r="F100" s="274">
        <f>'APH Kategorichef'!I103</f>
        <v>0</v>
      </c>
      <c r="G100" s="274">
        <f>'1. Artikeldata Grund'!E103</f>
        <v>0</v>
      </c>
      <c r="H100" s="274">
        <f>'APH Kategorichef'!G103</f>
        <v>0</v>
      </c>
      <c r="I100" s="274" t="str">
        <f>'APH Kategorichef'!K103</f>
        <v>Välj….</v>
      </c>
      <c r="J100" s="274">
        <f>'APH Kategorichef'!L103</f>
        <v>910</v>
      </c>
      <c r="K100" s="274">
        <f>'APH Kategorichef'!N103</f>
        <v>0</v>
      </c>
      <c r="L100" s="313">
        <f>'APH Kategorichef'!P103</f>
        <v>0</v>
      </c>
      <c r="M100" s="274">
        <f>'APH Kategorichef'!Q103</f>
        <v>0</v>
      </c>
      <c r="N100" s="313">
        <f>'4. Inköpsdata'!D103</f>
        <v>0</v>
      </c>
      <c r="O100" s="274" t="str">
        <f>'1. Artikeldata Grund'!J103</f>
        <v xml:space="preserve">  Välj…</v>
      </c>
      <c r="P100" s="274" t="str">
        <f>'4. Inköpsdata'!E103</f>
        <v>ST</v>
      </c>
      <c r="Q100" s="314">
        <f>'4. Inköpsdata'!G103</f>
        <v>1</v>
      </c>
      <c r="R100" s="313" t="str">
        <f>'3. Förpackningsdata'!H103</f>
        <v>BX</v>
      </c>
      <c r="S100" s="274">
        <f>'3. Förpackningsdata'!I103</f>
        <v>0</v>
      </c>
      <c r="T100" s="313">
        <f>'3. Förpackningsdata'!J103</f>
        <v>0</v>
      </c>
      <c r="U100" s="315" t="str">
        <f>'4. Inköpsdata'!H103</f>
        <v>SEK</v>
      </c>
      <c r="V100" s="314" t="str">
        <f>'APH Kategorichef'!Z103</f>
        <v/>
      </c>
      <c r="W100" s="314" t="str">
        <f>'APH Kategorichef'!AA103</f>
        <v/>
      </c>
      <c r="X100" s="314">
        <f>'APH Kategorichef'!AB103</f>
        <v>0</v>
      </c>
      <c r="Y100" s="314"/>
      <c r="Z100" s="274"/>
      <c r="AA100" s="274"/>
      <c r="AB100" s="274"/>
      <c r="AC100" s="274"/>
    </row>
  </sheetData>
  <sheetProtection algorithmName="SHA-512" hashValue="2Ti7UmECmUHa4yp1GaOFJZvGesGVHhilSbYqE90WDmjmMwu9VlKA+q4Zvzf2sEtRCeP3W6i4QbCO0hLZAgLekA==" saltValue="Az37JsDGdIQ/u0Ni3YWMEg==" spinCount="100000" sheet="1" objects="1" scenarios="1"/>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D4D8-C5C8-48C4-8006-AF24AC2AA622}">
  <sheetPr>
    <tabColor theme="5" tint="0.39997558519241921"/>
  </sheetPr>
  <dimension ref="A1:E26"/>
  <sheetViews>
    <sheetView workbookViewId="0">
      <selection activeCell="A26" sqref="A26"/>
    </sheetView>
  </sheetViews>
  <sheetFormatPr defaultRowHeight="15" x14ac:dyDescent="0.25"/>
  <cols>
    <col min="1" max="1" width="16" bestFit="1" customWidth="1"/>
    <col min="2" max="2" width="10.42578125" bestFit="1" customWidth="1"/>
    <col min="3" max="3" width="24.42578125" bestFit="1" customWidth="1"/>
    <col min="4" max="4" width="118.5703125" customWidth="1"/>
    <col min="5" max="5" width="59.5703125" bestFit="1" customWidth="1"/>
  </cols>
  <sheetData>
    <row r="1" spans="1:5" x14ac:dyDescent="0.25">
      <c r="A1" s="599" t="s">
        <v>2662</v>
      </c>
      <c r="B1" s="599"/>
    </row>
    <row r="3" spans="1:5" x14ac:dyDescent="0.25">
      <c r="A3" s="599" t="s">
        <v>2681</v>
      </c>
      <c r="B3" s="599" t="s">
        <v>2727</v>
      </c>
      <c r="C3" s="599" t="s">
        <v>2664</v>
      </c>
      <c r="D3" s="599" t="s">
        <v>2666</v>
      </c>
      <c r="E3" s="599" t="s">
        <v>2663</v>
      </c>
    </row>
    <row r="4" spans="1:5" x14ac:dyDescent="0.25">
      <c r="A4" t="s">
        <v>2682</v>
      </c>
      <c r="B4" s="605">
        <v>44644</v>
      </c>
      <c r="C4" t="s">
        <v>2665</v>
      </c>
      <c r="D4" t="s">
        <v>2667</v>
      </c>
    </row>
    <row r="5" spans="1:5" x14ac:dyDescent="0.25">
      <c r="A5" t="s">
        <v>2682</v>
      </c>
      <c r="B5" s="604">
        <v>44644</v>
      </c>
      <c r="C5" t="s">
        <v>2671</v>
      </c>
      <c r="D5" t="s">
        <v>2672</v>
      </c>
      <c r="E5" t="s">
        <v>2673</v>
      </c>
    </row>
    <row r="6" spans="1:5" x14ac:dyDescent="0.25">
      <c r="A6" t="s">
        <v>2682</v>
      </c>
      <c r="B6" s="604">
        <v>44644</v>
      </c>
      <c r="C6" t="s">
        <v>2668</v>
      </c>
      <c r="D6" t="s">
        <v>2669</v>
      </c>
    </row>
    <row r="7" spans="1:5" x14ac:dyDescent="0.25">
      <c r="A7" t="s">
        <v>2682</v>
      </c>
      <c r="B7" s="604">
        <v>44644</v>
      </c>
      <c r="C7" t="s">
        <v>2676</v>
      </c>
      <c r="D7" t="s">
        <v>2674</v>
      </c>
      <c r="E7" t="s">
        <v>2670</v>
      </c>
    </row>
    <row r="8" spans="1:5" x14ac:dyDescent="0.25">
      <c r="A8" t="s">
        <v>2682</v>
      </c>
      <c r="B8" s="604">
        <v>44644</v>
      </c>
      <c r="C8" t="s">
        <v>2675</v>
      </c>
      <c r="D8" t="s">
        <v>2677</v>
      </c>
    </row>
    <row r="9" spans="1:5" x14ac:dyDescent="0.25">
      <c r="A9" t="s">
        <v>2682</v>
      </c>
      <c r="B9" s="604">
        <v>44644</v>
      </c>
      <c r="C9" t="s">
        <v>2668</v>
      </c>
      <c r="D9" t="s">
        <v>2678</v>
      </c>
      <c r="E9" t="s">
        <v>2679</v>
      </c>
    </row>
    <row r="10" spans="1:5" x14ac:dyDescent="0.25">
      <c r="A10" t="s">
        <v>2682</v>
      </c>
      <c r="B10" s="604">
        <v>44644</v>
      </c>
      <c r="C10" t="s">
        <v>2680</v>
      </c>
      <c r="D10" t="s">
        <v>2683</v>
      </c>
    </row>
    <row r="11" spans="1:5" x14ac:dyDescent="0.25">
      <c r="A11" t="s">
        <v>2682</v>
      </c>
      <c r="B11" s="604">
        <v>44644</v>
      </c>
      <c r="C11" t="s">
        <v>831</v>
      </c>
      <c r="D11" t="s">
        <v>2710</v>
      </c>
    </row>
    <row r="12" spans="1:5" x14ac:dyDescent="0.25">
      <c r="A12" t="s">
        <v>2684</v>
      </c>
      <c r="B12" s="605">
        <v>44665</v>
      </c>
      <c r="C12" t="s">
        <v>2665</v>
      </c>
      <c r="D12" t="s">
        <v>2709</v>
      </c>
    </row>
    <row r="13" spans="1:5" x14ac:dyDescent="0.25">
      <c r="A13" t="s">
        <v>2684</v>
      </c>
      <c r="B13" s="604">
        <v>44665</v>
      </c>
      <c r="C13" t="s">
        <v>2675</v>
      </c>
      <c r="D13" t="s">
        <v>2711</v>
      </c>
    </row>
    <row r="14" spans="1:5" x14ac:dyDescent="0.25">
      <c r="A14" t="s">
        <v>2685</v>
      </c>
      <c r="B14" s="605">
        <v>44676</v>
      </c>
      <c r="C14" t="s">
        <v>2665</v>
      </c>
      <c r="D14" t="s">
        <v>2715</v>
      </c>
    </row>
    <row r="15" spans="1:5" x14ac:dyDescent="0.25">
      <c r="A15" t="s">
        <v>2685</v>
      </c>
      <c r="B15" s="605">
        <v>44676</v>
      </c>
      <c r="C15" t="s">
        <v>831</v>
      </c>
      <c r="D15" t="s">
        <v>2714</v>
      </c>
    </row>
    <row r="16" spans="1:5" x14ac:dyDescent="0.25">
      <c r="A16" s="279" t="s">
        <v>2685</v>
      </c>
      <c r="B16" s="604">
        <v>44676</v>
      </c>
      <c r="C16" t="s">
        <v>2686</v>
      </c>
      <c r="D16" t="s">
        <v>2712</v>
      </c>
    </row>
    <row r="17" spans="1:5" x14ac:dyDescent="0.25">
      <c r="A17" s="279" t="s">
        <v>2685</v>
      </c>
      <c r="B17" s="604">
        <v>44676</v>
      </c>
      <c r="C17" t="s">
        <v>2687</v>
      </c>
      <c r="D17" t="s">
        <v>2713</v>
      </c>
      <c r="E17" t="s">
        <v>2708</v>
      </c>
    </row>
    <row r="18" spans="1:5" x14ac:dyDescent="0.25">
      <c r="A18" s="279" t="s">
        <v>2716</v>
      </c>
      <c r="B18" s="604">
        <v>44691</v>
      </c>
      <c r="C18" s="279" t="s">
        <v>2665</v>
      </c>
      <c r="D18" t="s">
        <v>2717</v>
      </c>
    </row>
    <row r="19" spans="1:5" x14ac:dyDescent="0.25">
      <c r="A19" s="279" t="s">
        <v>2716</v>
      </c>
      <c r="B19" s="604">
        <v>44691</v>
      </c>
      <c r="C19" s="279" t="s">
        <v>2676</v>
      </c>
      <c r="D19" s="279" t="s">
        <v>2674</v>
      </c>
      <c r="E19" s="279" t="s">
        <v>2718</v>
      </c>
    </row>
    <row r="20" spans="1:5" x14ac:dyDescent="0.25">
      <c r="A20" s="279" t="s">
        <v>2716</v>
      </c>
      <c r="B20" s="604">
        <v>44691</v>
      </c>
      <c r="C20" s="279" t="s">
        <v>2723</v>
      </c>
      <c r="D20" s="279" t="s">
        <v>2674</v>
      </c>
      <c r="E20" s="279" t="s">
        <v>2718</v>
      </c>
    </row>
    <row r="21" spans="1:5" x14ac:dyDescent="0.25">
      <c r="A21" s="279" t="s">
        <v>2725</v>
      </c>
      <c r="B21" s="604">
        <v>44715</v>
      </c>
      <c r="C21" s="279" t="s">
        <v>2665</v>
      </c>
      <c r="D21" s="279" t="s">
        <v>2728</v>
      </c>
    </row>
    <row r="22" spans="1:5" x14ac:dyDescent="0.25">
      <c r="A22" s="279" t="s">
        <v>2725</v>
      </c>
      <c r="B22" s="604">
        <v>44715</v>
      </c>
      <c r="C22" t="s">
        <v>831</v>
      </c>
      <c r="D22" s="279" t="s">
        <v>2730</v>
      </c>
    </row>
    <row r="23" spans="1:5" x14ac:dyDescent="0.25">
      <c r="A23" s="279" t="s">
        <v>2725</v>
      </c>
      <c r="B23" s="604">
        <v>44715</v>
      </c>
      <c r="C23" t="s">
        <v>2686</v>
      </c>
      <c r="D23" s="279" t="s">
        <v>2734</v>
      </c>
    </row>
    <row r="24" spans="1:5" x14ac:dyDescent="0.25">
      <c r="A24" s="279" t="s">
        <v>2725</v>
      </c>
      <c r="B24" s="604">
        <v>44715</v>
      </c>
      <c r="C24" t="s">
        <v>2676</v>
      </c>
      <c r="D24" s="279" t="s">
        <v>2735</v>
      </c>
      <c r="E24" s="279" t="s">
        <v>2736</v>
      </c>
    </row>
    <row r="25" spans="1:5" x14ac:dyDescent="0.25">
      <c r="A25" s="279" t="s">
        <v>2725</v>
      </c>
      <c r="B25" s="604">
        <v>44715</v>
      </c>
      <c r="C25" t="s">
        <v>2740</v>
      </c>
      <c r="D25" s="279" t="s">
        <v>2741</v>
      </c>
      <c r="E25" s="279" t="s">
        <v>2736</v>
      </c>
    </row>
    <row r="26" spans="1:5" x14ac:dyDescent="0.25">
      <c r="A26" s="279"/>
      <c r="B26" s="604"/>
      <c r="D26" s="279"/>
    </row>
  </sheetData>
  <sheetProtection algorithmName="SHA-512" hashValue="kuvdMCrJ1qFR8qAvUvLUCQREEPr8789+Ws0IsLpv/yy6fJ9BDd/+eZM6lWV57e0tZ323YR9+F6++vbUD6ine5Q==" saltValue="DR0bZMG0Mrj/20/O9hkcAA==" spinCount="100000" sheet="1" objects="1" scenarios="1"/>
  <phoneticPr fontId="47" type="noConversion"/>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3FF1-8B8D-4721-A673-7926A74B5948}">
  <sheetPr>
    <tabColor theme="5" tint="0.39997558519241921"/>
  </sheetPr>
  <dimension ref="A1:AQ243"/>
  <sheetViews>
    <sheetView zoomScale="115" zoomScaleNormal="115" workbookViewId="0">
      <selection activeCell="I24" sqref="I24"/>
    </sheetView>
  </sheetViews>
  <sheetFormatPr defaultColWidth="8.85546875" defaultRowHeight="15" x14ac:dyDescent="0.25"/>
  <cols>
    <col min="1" max="1" width="18.5703125" style="384" bestFit="1" customWidth="1"/>
    <col min="2" max="3" width="12.140625" style="384" bestFit="1" customWidth="1"/>
    <col min="4" max="4" width="30" style="384" bestFit="1" customWidth="1"/>
    <col min="5" max="5" width="12.85546875" style="384" bestFit="1" customWidth="1"/>
    <col min="6" max="7" width="11" style="384" bestFit="1" customWidth="1"/>
    <col min="8" max="9" width="21" style="384" bestFit="1" customWidth="1"/>
    <col min="10" max="10" width="17.85546875" style="384" bestFit="1" customWidth="1"/>
    <col min="11" max="11" width="16.140625" style="384" bestFit="1" customWidth="1"/>
    <col min="12" max="12" width="17.42578125" style="384" bestFit="1" customWidth="1"/>
    <col min="13" max="13" width="13.140625" style="384" bestFit="1" customWidth="1"/>
    <col min="14" max="14" width="13.42578125" style="384" bestFit="1" customWidth="1"/>
    <col min="15" max="15" width="10.42578125" style="384" bestFit="1" customWidth="1"/>
    <col min="16" max="16" width="6.5703125" style="40" bestFit="1" customWidth="1"/>
    <col min="17" max="17" width="16" style="40" bestFit="1" customWidth="1"/>
    <col min="18" max="18" width="10.85546875" style="40" bestFit="1" customWidth="1"/>
    <col min="19" max="19" width="9.42578125" style="384" bestFit="1" customWidth="1"/>
    <col min="20" max="20" width="9.5703125" style="384" bestFit="1" customWidth="1"/>
    <col min="21" max="21" width="8.42578125" style="384" bestFit="1" customWidth="1"/>
    <col min="22" max="22" width="11" style="384" bestFit="1" customWidth="1"/>
    <col min="23" max="23" width="10.140625" style="384" bestFit="1" customWidth="1"/>
    <col min="24" max="24" width="13.85546875" style="384" bestFit="1" customWidth="1"/>
    <col min="25" max="25" width="8.42578125" style="384" bestFit="1" customWidth="1"/>
    <col min="26" max="26" width="11.85546875" style="384" bestFit="1" customWidth="1"/>
    <col min="27" max="27" width="10.85546875" style="384" bestFit="1" customWidth="1"/>
    <col min="28" max="28" width="7.85546875" style="384" bestFit="1" customWidth="1"/>
    <col min="29" max="29" width="9.5703125" style="384" bestFit="1" customWidth="1"/>
    <col min="30" max="30" width="10.140625" style="384" bestFit="1" customWidth="1"/>
    <col min="31" max="31" width="20.85546875" style="384" bestFit="1" customWidth="1"/>
    <col min="32" max="32" width="11.5703125" style="384" bestFit="1" customWidth="1"/>
    <col min="33" max="33" width="29" style="384" bestFit="1" customWidth="1"/>
    <col min="34" max="34" width="11.7109375" style="384" bestFit="1" customWidth="1"/>
    <col min="35" max="35" width="17.42578125" style="384" bestFit="1" customWidth="1"/>
    <col min="36" max="38" width="8.85546875" style="384"/>
    <col min="39" max="39" width="12.5703125" style="384" bestFit="1" customWidth="1"/>
    <col min="40" max="40" width="15.140625" style="384" bestFit="1" customWidth="1"/>
    <col min="41" max="41" width="8.85546875" style="384"/>
    <col min="42" max="42" width="18.7109375" style="384" bestFit="1" customWidth="1"/>
    <col min="43" max="43" width="17.42578125" style="384" bestFit="1" customWidth="1"/>
    <col min="44" max="16384" width="8.85546875" style="384"/>
  </cols>
  <sheetData>
    <row r="1" spans="1:43" ht="11.25" x14ac:dyDescent="0.2">
      <c r="A1" s="381" t="s">
        <v>1626</v>
      </c>
      <c r="B1" s="381" t="s">
        <v>1626</v>
      </c>
      <c r="C1" s="381" t="s">
        <v>1626</v>
      </c>
      <c r="D1" s="381" t="s">
        <v>1626</v>
      </c>
      <c r="E1" s="381" t="s">
        <v>1626</v>
      </c>
      <c r="F1" s="381" t="s">
        <v>1626</v>
      </c>
      <c r="G1" s="381" t="s">
        <v>1626</v>
      </c>
      <c r="H1" s="381" t="s">
        <v>1626</v>
      </c>
      <c r="I1" s="546" t="s">
        <v>1626</v>
      </c>
      <c r="J1" s="381" t="s">
        <v>1626</v>
      </c>
      <c r="K1" s="548" t="s">
        <v>1626</v>
      </c>
      <c r="L1" s="381" t="s">
        <v>1626</v>
      </c>
      <c r="M1" s="381" t="s">
        <v>1627</v>
      </c>
      <c r="N1" s="381" t="s">
        <v>1627</v>
      </c>
      <c r="O1" s="381" t="s">
        <v>1627</v>
      </c>
      <c r="P1" s="382" t="s">
        <v>638</v>
      </c>
      <c r="Q1" s="382" t="s">
        <v>638</v>
      </c>
      <c r="R1" s="382" t="s">
        <v>638</v>
      </c>
      <c r="S1" s="382" t="s">
        <v>638</v>
      </c>
      <c r="T1" s="382" t="s">
        <v>638</v>
      </c>
      <c r="U1" s="382" t="s">
        <v>638</v>
      </c>
      <c r="V1" s="382" t="s">
        <v>638</v>
      </c>
      <c r="W1" s="382" t="s">
        <v>638</v>
      </c>
      <c r="X1" s="382" t="s">
        <v>638</v>
      </c>
      <c r="Y1" s="382" t="s">
        <v>638</v>
      </c>
      <c r="Z1" s="382" t="s">
        <v>638</v>
      </c>
      <c r="AA1" s="382" t="s">
        <v>638</v>
      </c>
      <c r="AB1" s="382" t="s">
        <v>638</v>
      </c>
      <c r="AC1" s="382" t="s">
        <v>638</v>
      </c>
      <c r="AD1" s="382" t="s">
        <v>638</v>
      </c>
      <c r="AE1" s="382" t="s">
        <v>638</v>
      </c>
      <c r="AF1" s="383" t="s">
        <v>638</v>
      </c>
      <c r="AI1" s="381" t="s">
        <v>1626</v>
      </c>
      <c r="AJ1" s="381" t="s">
        <v>1626</v>
      </c>
      <c r="AK1" s="381" t="s">
        <v>1626</v>
      </c>
      <c r="AL1" s="381" t="s">
        <v>1626</v>
      </c>
      <c r="AN1" s="391" t="s">
        <v>2061</v>
      </c>
    </row>
    <row r="2" spans="1:43" s="391" customFormat="1" ht="11.25" x14ac:dyDescent="0.2">
      <c r="A2" s="385" t="s">
        <v>1628</v>
      </c>
      <c r="B2" s="385" t="s">
        <v>1629</v>
      </c>
      <c r="C2" s="385" t="s">
        <v>1630</v>
      </c>
      <c r="D2" s="385" t="s">
        <v>1631</v>
      </c>
      <c r="E2" s="385" t="s">
        <v>1632</v>
      </c>
      <c r="F2" s="385" t="s">
        <v>180</v>
      </c>
      <c r="G2" s="385" t="s">
        <v>1633</v>
      </c>
      <c r="H2" s="385" t="s">
        <v>1634</v>
      </c>
      <c r="I2" s="547" t="s">
        <v>1635</v>
      </c>
      <c r="J2" s="386" t="s">
        <v>1636</v>
      </c>
      <c r="K2" s="549" t="s">
        <v>1637</v>
      </c>
      <c r="L2" s="386" t="s">
        <v>1638</v>
      </c>
      <c r="M2" s="386" t="s">
        <v>1639</v>
      </c>
      <c r="N2" s="386" t="s">
        <v>1640</v>
      </c>
      <c r="O2" s="386" t="s">
        <v>837</v>
      </c>
      <c r="P2" s="387" t="s">
        <v>1641</v>
      </c>
      <c r="Q2" s="388" t="s">
        <v>590</v>
      </c>
      <c r="R2" s="387" t="s">
        <v>591</v>
      </c>
      <c r="S2" s="388" t="s">
        <v>1642</v>
      </c>
      <c r="T2" s="388" t="s">
        <v>1643</v>
      </c>
      <c r="U2" s="388" t="s">
        <v>1644</v>
      </c>
      <c r="V2" s="388" t="s">
        <v>1645</v>
      </c>
      <c r="W2" s="389" t="s">
        <v>1646</v>
      </c>
      <c r="X2" s="388" t="s">
        <v>1647</v>
      </c>
      <c r="Y2" s="388" t="s">
        <v>1648</v>
      </c>
      <c r="Z2" s="388" t="s">
        <v>1649</v>
      </c>
      <c r="AA2" s="388" t="s">
        <v>1650</v>
      </c>
      <c r="AB2" s="388" t="s">
        <v>609</v>
      </c>
      <c r="AC2" s="388" t="s">
        <v>610</v>
      </c>
      <c r="AD2" s="388" t="s">
        <v>1651</v>
      </c>
      <c r="AE2" s="388" t="s">
        <v>1652</v>
      </c>
      <c r="AF2" s="390" t="s">
        <v>1653</v>
      </c>
      <c r="AG2" s="388" t="s">
        <v>1994</v>
      </c>
      <c r="AH2" s="388" t="s">
        <v>2002</v>
      </c>
      <c r="AI2" s="386" t="s">
        <v>1638</v>
      </c>
      <c r="AJ2" s="386" t="s">
        <v>1638</v>
      </c>
      <c r="AK2" s="386" t="s">
        <v>1638</v>
      </c>
      <c r="AL2" s="386" t="s">
        <v>1638</v>
      </c>
      <c r="AM2" s="454" t="s">
        <v>2025</v>
      </c>
      <c r="AN2" s="509" t="s">
        <v>2060</v>
      </c>
      <c r="AO2" s="454" t="s">
        <v>843</v>
      </c>
      <c r="AP2" s="454" t="s">
        <v>2580</v>
      </c>
    </row>
    <row r="3" spans="1:43" s="394" customFormat="1" ht="11.25" x14ac:dyDescent="0.2">
      <c r="A3" s="392" t="s">
        <v>297</v>
      </c>
      <c r="B3" s="392" t="s">
        <v>297</v>
      </c>
      <c r="C3" s="392" t="s">
        <v>297</v>
      </c>
      <c r="D3" s="392" t="s">
        <v>297</v>
      </c>
      <c r="E3" s="392" t="s">
        <v>297</v>
      </c>
      <c r="F3" s="392" t="s">
        <v>297</v>
      </c>
      <c r="G3" s="392" t="s">
        <v>297</v>
      </c>
      <c r="H3" s="392" t="s">
        <v>297</v>
      </c>
      <c r="I3" s="393" t="s">
        <v>297</v>
      </c>
      <c r="J3" s="551" t="s">
        <v>297</v>
      </c>
      <c r="K3" s="550" t="s">
        <v>297</v>
      </c>
      <c r="L3" s="392" t="s">
        <v>297</v>
      </c>
      <c r="M3" s="392" t="s">
        <v>297</v>
      </c>
      <c r="N3" s="392" t="s">
        <v>297</v>
      </c>
      <c r="O3" s="392" t="s">
        <v>297</v>
      </c>
      <c r="P3" s="392" t="s">
        <v>297</v>
      </c>
      <c r="Q3" s="392" t="s">
        <v>297</v>
      </c>
      <c r="R3" s="392" t="s">
        <v>297</v>
      </c>
      <c r="S3" s="392" t="s">
        <v>297</v>
      </c>
      <c r="T3" s="392" t="s">
        <v>297</v>
      </c>
      <c r="U3" s="392" t="s">
        <v>297</v>
      </c>
      <c r="V3" s="392" t="s">
        <v>297</v>
      </c>
      <c r="W3" s="392" t="s">
        <v>297</v>
      </c>
      <c r="X3" s="392" t="s">
        <v>297</v>
      </c>
      <c r="Y3" s="392" t="s">
        <v>297</v>
      </c>
      <c r="Z3" s="392" t="s">
        <v>297</v>
      </c>
      <c r="AA3" s="392" t="s">
        <v>297</v>
      </c>
      <c r="AB3" s="392" t="s">
        <v>297</v>
      </c>
      <c r="AC3" s="392" t="s">
        <v>297</v>
      </c>
      <c r="AD3" s="392" t="s">
        <v>297</v>
      </c>
      <c r="AE3" s="392" t="s">
        <v>297</v>
      </c>
      <c r="AF3" s="393" t="s">
        <v>297</v>
      </c>
      <c r="AG3" s="394" t="s">
        <v>280</v>
      </c>
      <c r="AH3" s="410" t="s">
        <v>280</v>
      </c>
      <c r="AI3" s="392" t="s">
        <v>280</v>
      </c>
      <c r="AJ3" s="392" t="s">
        <v>280</v>
      </c>
      <c r="AK3" s="392" t="s">
        <v>280</v>
      </c>
      <c r="AL3" s="392" t="s">
        <v>280</v>
      </c>
      <c r="AM3" s="453" t="s">
        <v>280</v>
      </c>
      <c r="AN3" s="510" t="s">
        <v>280</v>
      </c>
      <c r="AO3" s="510" t="s">
        <v>280</v>
      </c>
      <c r="AP3" s="453" t="s">
        <v>280</v>
      </c>
    </row>
    <row r="4" spans="1:43" ht="11.25" x14ac:dyDescent="0.2">
      <c r="A4" s="395" t="s">
        <v>1654</v>
      </c>
      <c r="B4" s="396" t="s">
        <v>1655</v>
      </c>
      <c r="C4" s="397">
        <v>910</v>
      </c>
      <c r="D4" s="398" t="s">
        <v>1656</v>
      </c>
      <c r="E4" s="396" t="s">
        <v>302</v>
      </c>
      <c r="F4" s="396" t="s">
        <v>187</v>
      </c>
      <c r="G4" s="399" t="s">
        <v>2454</v>
      </c>
      <c r="H4" s="398" t="s">
        <v>1657</v>
      </c>
      <c r="I4" s="397" t="s">
        <v>2008</v>
      </c>
      <c r="J4" s="396" t="s">
        <v>2008</v>
      </c>
      <c r="K4" s="401" t="s">
        <v>2010</v>
      </c>
      <c r="L4" s="396" t="s">
        <v>2641</v>
      </c>
      <c r="M4" s="398" t="s">
        <v>331</v>
      </c>
      <c r="N4" s="396">
        <v>1</v>
      </c>
      <c r="O4" s="396" t="s">
        <v>273</v>
      </c>
      <c r="P4" s="398" t="s">
        <v>1658</v>
      </c>
      <c r="Q4" s="396" t="s">
        <v>1659</v>
      </c>
      <c r="R4" s="396" t="s">
        <v>1996</v>
      </c>
      <c r="S4" s="398" t="s">
        <v>1660</v>
      </c>
      <c r="T4" s="396" t="s">
        <v>1661</v>
      </c>
      <c r="U4" s="396" t="s">
        <v>1662</v>
      </c>
      <c r="V4" s="396" t="s">
        <v>1663</v>
      </c>
      <c r="W4" s="400" t="s">
        <v>629</v>
      </c>
      <c r="X4" s="396" t="s">
        <v>1664</v>
      </c>
      <c r="Y4" s="396" t="s">
        <v>331</v>
      </c>
      <c r="Z4" s="398" t="s">
        <v>1665</v>
      </c>
      <c r="AA4" s="396" t="s">
        <v>1666</v>
      </c>
      <c r="AB4" s="396" t="s">
        <v>1667</v>
      </c>
      <c r="AC4" s="396" t="s">
        <v>1668</v>
      </c>
      <c r="AD4" s="396" t="s">
        <v>1669</v>
      </c>
      <c r="AE4" s="396" t="s">
        <v>641</v>
      </c>
      <c r="AF4" s="397" t="s">
        <v>331</v>
      </c>
      <c r="AG4" s="398" t="s">
        <v>1757</v>
      </c>
      <c r="AH4" s="398" t="s">
        <v>2003</v>
      </c>
      <c r="AI4" s="396" t="s">
        <v>277</v>
      </c>
      <c r="AJ4" s="396" t="s">
        <v>327</v>
      </c>
      <c r="AK4" s="396" t="s">
        <v>278</v>
      </c>
      <c r="AL4" s="396" t="s">
        <v>276</v>
      </c>
      <c r="AM4" s="396" t="s">
        <v>189</v>
      </c>
      <c r="AN4" s="397" t="s">
        <v>2013</v>
      </c>
      <c r="AO4" s="397" t="s">
        <v>184</v>
      </c>
      <c r="AP4" s="398" t="s">
        <v>2581</v>
      </c>
    </row>
    <row r="5" spans="1:43" ht="11.25" x14ac:dyDescent="0.2">
      <c r="A5" s="395" t="s">
        <v>1670</v>
      </c>
      <c r="B5" s="396" t="s">
        <v>1671</v>
      </c>
      <c r="C5" s="397">
        <v>200</v>
      </c>
      <c r="D5" s="396" t="s">
        <v>1672</v>
      </c>
      <c r="E5" s="396" t="s">
        <v>1624</v>
      </c>
      <c r="F5" s="396" t="s">
        <v>1674</v>
      </c>
      <c r="G5" s="542">
        <v>0.06</v>
      </c>
      <c r="H5" s="398" t="s">
        <v>1675</v>
      </c>
      <c r="I5" s="397" t="s">
        <v>2009</v>
      </c>
      <c r="J5" s="396" t="s">
        <v>2631</v>
      </c>
      <c r="K5" s="401" t="s">
        <v>2011</v>
      </c>
      <c r="L5" s="396" t="s">
        <v>2642</v>
      </c>
      <c r="M5" s="398" t="s">
        <v>332</v>
      </c>
      <c r="N5" s="396">
        <v>2</v>
      </c>
      <c r="O5" s="396" t="s">
        <v>275</v>
      </c>
      <c r="P5" s="396" t="s">
        <v>1676</v>
      </c>
      <c r="Q5" s="396" t="s">
        <v>1677</v>
      </c>
      <c r="R5" s="396" t="s">
        <v>1997</v>
      </c>
      <c r="S5" s="397" t="s">
        <v>1678</v>
      </c>
      <c r="T5" s="396" t="s">
        <v>1679</v>
      </c>
      <c r="U5" s="401" t="s">
        <v>1680</v>
      </c>
      <c r="V5" s="396" t="s">
        <v>1681</v>
      </c>
      <c r="W5" s="400" t="s">
        <v>630</v>
      </c>
      <c r="X5" s="396" t="s">
        <v>1682</v>
      </c>
      <c r="Y5" s="396" t="s">
        <v>332</v>
      </c>
      <c r="Z5" s="396" t="s">
        <v>1683</v>
      </c>
      <c r="AA5" s="396" t="s">
        <v>1684</v>
      </c>
      <c r="AB5" s="396" t="s">
        <v>1685</v>
      </c>
      <c r="AC5" s="396" t="s">
        <v>1686</v>
      </c>
      <c r="AD5" s="396" t="s">
        <v>1687</v>
      </c>
      <c r="AE5" s="396" t="s">
        <v>642</v>
      </c>
      <c r="AG5" s="396" t="s">
        <v>1761</v>
      </c>
      <c r="AH5" s="396" t="s">
        <v>2004</v>
      </c>
      <c r="AI5" s="396" t="s">
        <v>327</v>
      </c>
      <c r="AJ5" s="396" t="s">
        <v>278</v>
      </c>
      <c r="AK5" s="396"/>
      <c r="AL5" s="396" t="s">
        <v>2649</v>
      </c>
      <c r="AM5" s="396" t="s">
        <v>182</v>
      </c>
      <c r="AN5" s="397" t="s">
        <v>2006</v>
      </c>
      <c r="AO5" s="397" t="s">
        <v>276</v>
      </c>
      <c r="AP5" s="396" t="s">
        <v>2582</v>
      </c>
    </row>
    <row r="6" spans="1:43" ht="11.25" x14ac:dyDescent="0.2">
      <c r="A6" s="395" t="s">
        <v>1688</v>
      </c>
      <c r="B6" s="396" t="s">
        <v>1689</v>
      </c>
      <c r="C6" s="402"/>
      <c r="D6" s="396" t="s">
        <v>1690</v>
      </c>
      <c r="E6" s="396" t="s">
        <v>2018</v>
      </c>
      <c r="F6" s="396" t="s">
        <v>1692</v>
      </c>
      <c r="G6" s="542">
        <v>0.12</v>
      </c>
      <c r="H6" s="398" t="s">
        <v>1693</v>
      </c>
      <c r="I6" s="397" t="s">
        <v>2630</v>
      </c>
      <c r="J6" s="396" t="s">
        <v>2459</v>
      </c>
      <c r="K6" s="401" t="s">
        <v>2012</v>
      </c>
      <c r="L6" s="396" t="s">
        <v>2643</v>
      </c>
      <c r="N6" s="397">
        <v>3</v>
      </c>
      <c r="O6" s="396" t="s">
        <v>272</v>
      </c>
      <c r="P6" s="396" t="s">
        <v>1694</v>
      </c>
      <c r="Q6" s="396" t="s">
        <v>1695</v>
      </c>
      <c r="R6" s="396" t="s">
        <v>1998</v>
      </c>
      <c r="S6" s="397" t="s">
        <v>1696</v>
      </c>
      <c r="T6" s="396" t="s">
        <v>1697</v>
      </c>
      <c r="U6" s="401" t="s">
        <v>1698</v>
      </c>
      <c r="V6" s="396" t="s">
        <v>1699</v>
      </c>
      <c r="W6" s="400" t="s">
        <v>631</v>
      </c>
      <c r="X6" s="396" t="s">
        <v>1700</v>
      </c>
      <c r="Y6" s="396" t="s">
        <v>1701</v>
      </c>
      <c r="Z6" s="396" t="s">
        <v>1702</v>
      </c>
      <c r="AB6" s="396" t="s">
        <v>1703</v>
      </c>
      <c r="AC6" s="396" t="s">
        <v>1704</v>
      </c>
      <c r="AG6" s="396" t="s">
        <v>1762</v>
      </c>
      <c r="AI6" s="396" t="s">
        <v>278</v>
      </c>
      <c r="AL6" s="396" t="s">
        <v>278</v>
      </c>
      <c r="AN6" s="397" t="s">
        <v>2014</v>
      </c>
      <c r="AO6" s="397" t="s">
        <v>277</v>
      </c>
      <c r="AP6" s="396" t="s">
        <v>2583</v>
      </c>
    </row>
    <row r="7" spans="1:43" ht="11.25" x14ac:dyDescent="0.2">
      <c r="A7" s="395" t="s">
        <v>1705</v>
      </c>
      <c r="B7" s="396" t="s">
        <v>1706</v>
      </c>
      <c r="C7" s="402"/>
      <c r="D7" s="396" t="s">
        <v>1707</v>
      </c>
      <c r="E7" s="396" t="s">
        <v>1673</v>
      </c>
      <c r="F7" s="402"/>
      <c r="G7" s="542">
        <v>0.25</v>
      </c>
      <c r="H7" s="396" t="s">
        <v>1708</v>
      </c>
      <c r="I7" s="402"/>
      <c r="K7" s="402"/>
      <c r="L7" s="396" t="s">
        <v>2644</v>
      </c>
      <c r="N7" s="402"/>
      <c r="O7" s="396" t="s">
        <v>1709</v>
      </c>
      <c r="P7" s="396" t="s">
        <v>1710</v>
      </c>
      <c r="Q7" s="396" t="s">
        <v>323</v>
      </c>
      <c r="R7" s="396" t="s">
        <v>1999</v>
      </c>
      <c r="S7" s="397" t="s">
        <v>1711</v>
      </c>
      <c r="T7" s="396" t="s">
        <v>1712</v>
      </c>
      <c r="U7" s="401" t="s">
        <v>1713</v>
      </c>
      <c r="V7" s="396" t="s">
        <v>1714</v>
      </c>
      <c r="W7" s="400" t="s">
        <v>632</v>
      </c>
      <c r="X7" s="396" t="s">
        <v>1715</v>
      </c>
      <c r="AC7" s="396" t="s">
        <v>1716</v>
      </c>
      <c r="AG7" s="396" t="s">
        <v>1763</v>
      </c>
      <c r="AN7" s="397" t="s">
        <v>2007</v>
      </c>
      <c r="AO7" s="397" t="s">
        <v>327</v>
      </c>
      <c r="AP7" s="396" t="s">
        <v>2584</v>
      </c>
      <c r="AQ7" s="582"/>
    </row>
    <row r="8" spans="1:43" ht="11.25" x14ac:dyDescent="0.2">
      <c r="A8" s="395" t="s">
        <v>1717</v>
      </c>
      <c r="B8" s="402"/>
      <c r="C8" s="402"/>
      <c r="D8" s="396" t="s">
        <v>1718</v>
      </c>
      <c r="E8" s="396" t="s">
        <v>1691</v>
      </c>
      <c r="F8" s="402"/>
      <c r="G8" s="402"/>
      <c r="H8" s="396" t="s">
        <v>1720</v>
      </c>
      <c r="I8" s="402"/>
      <c r="J8" s="402"/>
      <c r="K8" s="402"/>
      <c r="L8" s="402"/>
      <c r="N8" s="402"/>
      <c r="O8" s="493" t="s">
        <v>274</v>
      </c>
      <c r="P8" s="396" t="s">
        <v>589</v>
      </c>
      <c r="Q8" s="396" t="s">
        <v>1721</v>
      </c>
      <c r="R8" s="396" t="s">
        <v>1613</v>
      </c>
      <c r="S8" s="397" t="s">
        <v>1722</v>
      </c>
      <c r="T8" s="396" t="s">
        <v>1723</v>
      </c>
      <c r="U8" s="396" t="s">
        <v>1701</v>
      </c>
      <c r="V8" s="396" t="s">
        <v>1701</v>
      </c>
      <c r="W8" s="403" t="s">
        <v>633</v>
      </c>
      <c r="X8" s="396" t="s">
        <v>1701</v>
      </c>
      <c r="AC8" s="396" t="s">
        <v>1724</v>
      </c>
      <c r="AG8" s="396" t="s">
        <v>1764</v>
      </c>
      <c r="AO8" s="397" t="s">
        <v>278</v>
      </c>
      <c r="AP8" s="396" t="s">
        <v>2585</v>
      </c>
    </row>
    <row r="9" spans="1:43" ht="11.25" x14ac:dyDescent="0.2">
      <c r="A9" s="395" t="s">
        <v>1725</v>
      </c>
      <c r="B9" s="402"/>
      <c r="C9" s="402"/>
      <c r="D9" s="396" t="s">
        <v>1726</v>
      </c>
      <c r="E9" s="396" t="s">
        <v>1719</v>
      </c>
      <c r="F9" s="402"/>
      <c r="G9" s="402"/>
      <c r="H9" s="396" t="s">
        <v>1727</v>
      </c>
      <c r="I9" s="402"/>
      <c r="J9" s="402"/>
      <c r="K9" s="402"/>
      <c r="L9" s="402"/>
      <c r="O9" s="396" t="s">
        <v>2019</v>
      </c>
      <c r="P9" s="401" t="s">
        <v>1728</v>
      </c>
      <c r="Q9" s="396" t="s">
        <v>1729</v>
      </c>
      <c r="R9" s="396" t="s">
        <v>2000</v>
      </c>
      <c r="S9" s="397" t="s">
        <v>1730</v>
      </c>
      <c r="T9" s="396" t="s">
        <v>1731</v>
      </c>
      <c r="W9" s="400" t="s">
        <v>634</v>
      </c>
      <c r="AC9" s="396" t="s">
        <v>1732</v>
      </c>
      <c r="AG9" s="396" t="s">
        <v>1765</v>
      </c>
      <c r="AP9" s="396" t="s">
        <v>2586</v>
      </c>
    </row>
    <row r="10" spans="1:43" ht="11.25" x14ac:dyDescent="0.2">
      <c r="A10" s="402"/>
      <c r="B10" s="402"/>
      <c r="C10" s="402"/>
      <c r="D10" s="402"/>
      <c r="E10" s="402"/>
      <c r="F10" s="402"/>
      <c r="G10" s="402"/>
      <c r="H10" s="396" t="s">
        <v>1733</v>
      </c>
      <c r="I10" s="402"/>
      <c r="J10" s="402"/>
      <c r="K10" s="402"/>
      <c r="L10" s="402"/>
      <c r="P10" s="396" t="s">
        <v>1734</v>
      </c>
      <c r="Q10" s="396" t="s">
        <v>1735</v>
      </c>
      <c r="R10" s="396" t="s">
        <v>2001</v>
      </c>
      <c r="T10" s="396" t="s">
        <v>1736</v>
      </c>
      <c r="W10" s="400" t="s">
        <v>635</v>
      </c>
      <c r="AC10" s="396" t="s">
        <v>1737</v>
      </c>
      <c r="AG10" s="396" t="s">
        <v>1766</v>
      </c>
      <c r="AP10" s="396" t="s">
        <v>2587</v>
      </c>
    </row>
    <row r="11" spans="1:43" ht="11.25" x14ac:dyDescent="0.2">
      <c r="A11" s="402"/>
      <c r="B11" s="402"/>
      <c r="C11" s="402"/>
      <c r="D11" s="402"/>
      <c r="E11" s="402"/>
      <c r="F11" s="402"/>
      <c r="G11" s="402"/>
      <c r="H11" s="396" t="s">
        <v>1738</v>
      </c>
      <c r="I11" s="402"/>
      <c r="J11" s="402"/>
      <c r="K11" s="402"/>
      <c r="L11" s="402"/>
      <c r="P11" s="396" t="s">
        <v>1739</v>
      </c>
      <c r="Q11" s="396" t="s">
        <v>1740</v>
      </c>
      <c r="R11" s="384"/>
      <c r="T11" s="396" t="s">
        <v>1741</v>
      </c>
      <c r="W11" s="400" t="s">
        <v>636</v>
      </c>
      <c r="AG11" s="396" t="s">
        <v>1767</v>
      </c>
      <c r="AP11" s="396" t="s">
        <v>2588</v>
      </c>
    </row>
    <row r="12" spans="1:43" ht="11.25" x14ac:dyDescent="0.2">
      <c r="A12" s="402"/>
      <c r="B12" s="402"/>
      <c r="C12" s="402"/>
      <c r="D12" s="402"/>
      <c r="E12" s="402"/>
      <c r="F12" s="402"/>
      <c r="G12" s="402"/>
      <c r="H12" s="396" t="s">
        <v>1742</v>
      </c>
      <c r="I12" s="402"/>
      <c r="J12" s="402"/>
      <c r="K12" s="402"/>
      <c r="L12" s="402"/>
      <c r="P12" s="396" t="s">
        <v>1743</v>
      </c>
      <c r="Q12" s="396" t="s">
        <v>1744</v>
      </c>
      <c r="R12" s="384"/>
      <c r="W12" s="400" t="s">
        <v>637</v>
      </c>
      <c r="AG12" s="396" t="s">
        <v>1768</v>
      </c>
      <c r="AP12" s="396" t="s">
        <v>2589</v>
      </c>
    </row>
    <row r="13" spans="1:43" ht="11.25" x14ac:dyDescent="0.2">
      <c r="A13" s="402"/>
      <c r="B13" s="402"/>
      <c r="C13" s="402"/>
      <c r="D13" s="402"/>
      <c r="E13" s="402"/>
      <c r="F13" s="402"/>
      <c r="G13" s="402"/>
      <c r="H13" s="396" t="s">
        <v>1745</v>
      </c>
      <c r="I13" s="402"/>
      <c r="J13" s="402"/>
      <c r="K13" s="402"/>
      <c r="L13" s="402"/>
      <c r="P13" s="396" t="s">
        <v>1746</v>
      </c>
      <c r="Q13" s="384"/>
      <c r="R13" s="384"/>
      <c r="AG13" s="396" t="s">
        <v>1769</v>
      </c>
      <c r="AP13" s="396" t="s">
        <v>2590</v>
      </c>
    </row>
    <row r="14" spans="1:43" ht="11.25" x14ac:dyDescent="0.2">
      <c r="A14" s="402"/>
      <c r="B14" s="402"/>
      <c r="C14" s="402"/>
      <c r="D14" s="402"/>
      <c r="E14" s="402"/>
      <c r="F14" s="402"/>
      <c r="G14" s="402"/>
      <c r="H14" s="396" t="s">
        <v>1747</v>
      </c>
      <c r="I14" s="402"/>
      <c r="J14" s="402"/>
      <c r="K14" s="402"/>
      <c r="L14" s="402"/>
      <c r="P14" s="396" t="s">
        <v>1748</v>
      </c>
      <c r="Q14" s="384"/>
      <c r="R14" s="384"/>
      <c r="AG14" s="396" t="s">
        <v>1770</v>
      </c>
      <c r="AP14" s="396" t="s">
        <v>2591</v>
      </c>
    </row>
    <row r="15" spans="1:43" ht="11.25" x14ac:dyDescent="0.2">
      <c r="A15" s="402"/>
      <c r="B15" s="402"/>
      <c r="C15" s="402"/>
      <c r="D15" s="402"/>
      <c r="E15" s="402"/>
      <c r="F15" s="402"/>
      <c r="G15" s="402"/>
      <c r="H15" s="396" t="s">
        <v>1749</v>
      </c>
      <c r="I15" s="402"/>
      <c r="J15" s="402"/>
      <c r="K15" s="402"/>
      <c r="L15" s="402"/>
      <c r="P15" s="396" t="s">
        <v>1750</v>
      </c>
      <c r="Q15" s="384"/>
      <c r="R15" s="384"/>
      <c r="AG15" s="396" t="s">
        <v>1771</v>
      </c>
      <c r="AP15" s="396" t="s">
        <v>2592</v>
      </c>
    </row>
    <row r="16" spans="1:43" ht="11.25" x14ac:dyDescent="0.2">
      <c r="A16" s="402"/>
      <c r="B16" s="402"/>
      <c r="C16" s="402"/>
      <c r="D16" s="402"/>
      <c r="E16" s="402"/>
      <c r="F16" s="402"/>
      <c r="G16" s="402"/>
      <c r="H16" s="396" t="s">
        <v>1751</v>
      </c>
      <c r="I16" s="402"/>
      <c r="J16" s="402"/>
      <c r="K16" s="402"/>
      <c r="L16" s="402"/>
      <c r="P16" s="396" t="s">
        <v>1752</v>
      </c>
      <c r="Q16" s="384"/>
      <c r="R16" s="384"/>
      <c r="AG16" s="396" t="s">
        <v>1772</v>
      </c>
      <c r="AP16" s="396" t="s">
        <v>2593</v>
      </c>
    </row>
    <row r="17" spans="1:43" ht="11.25" x14ac:dyDescent="0.2">
      <c r="A17" s="402"/>
      <c r="B17" s="402"/>
      <c r="C17" s="402"/>
      <c r="D17" s="402"/>
      <c r="E17" s="402"/>
      <c r="F17" s="402"/>
      <c r="G17" s="402"/>
      <c r="H17" s="396" t="s">
        <v>1753</v>
      </c>
      <c r="I17" s="402"/>
      <c r="J17" s="402"/>
      <c r="K17" s="402"/>
      <c r="L17" s="402"/>
      <c r="P17" s="396" t="s">
        <v>1754</v>
      </c>
      <c r="Q17" s="384"/>
      <c r="R17" s="384"/>
      <c r="AG17" s="396" t="s">
        <v>1773</v>
      </c>
      <c r="AP17" s="396" t="s">
        <v>2594</v>
      </c>
    </row>
    <row r="18" spans="1:43" ht="11.25" x14ac:dyDescent="0.2">
      <c r="A18" s="402"/>
      <c r="B18" s="402"/>
      <c r="C18" s="402"/>
      <c r="D18" s="402"/>
      <c r="E18" s="402"/>
      <c r="F18" s="402"/>
      <c r="G18" s="402"/>
      <c r="H18" s="396" t="s">
        <v>1755</v>
      </c>
      <c r="I18" s="402"/>
      <c r="J18" s="402"/>
      <c r="K18" s="402"/>
      <c r="L18" s="402"/>
      <c r="P18" s="396" t="s">
        <v>1756</v>
      </c>
      <c r="Q18" s="384"/>
      <c r="R18" s="384"/>
      <c r="AG18" s="396" t="s">
        <v>1774</v>
      </c>
      <c r="AP18" s="396" t="s">
        <v>2595</v>
      </c>
    </row>
    <row r="19" spans="1:43" ht="11.25" x14ac:dyDescent="0.2">
      <c r="A19" s="402"/>
      <c r="B19" s="402"/>
      <c r="C19" s="402"/>
      <c r="D19" s="402"/>
      <c r="E19" s="402"/>
      <c r="F19" s="402"/>
      <c r="G19" s="402"/>
      <c r="H19" s="396" t="s">
        <v>2636</v>
      </c>
      <c r="I19" s="402"/>
      <c r="J19" s="402"/>
      <c r="K19" s="402"/>
      <c r="L19" s="402"/>
      <c r="P19" s="396"/>
      <c r="Q19" s="384"/>
      <c r="R19" s="384"/>
      <c r="AG19" s="396" t="s">
        <v>1775</v>
      </c>
      <c r="AP19" s="396" t="s">
        <v>2596</v>
      </c>
    </row>
    <row r="20" spans="1:43" ht="11.25" x14ac:dyDescent="0.2">
      <c r="A20" s="402"/>
      <c r="B20" s="402"/>
      <c r="C20" s="402"/>
      <c r="D20" s="402"/>
      <c r="E20" s="402"/>
      <c r="F20" s="402"/>
      <c r="G20" s="402"/>
      <c r="H20" s="396" t="s">
        <v>2637</v>
      </c>
      <c r="I20" s="402"/>
      <c r="J20" s="402"/>
      <c r="K20" s="402"/>
      <c r="L20" s="402"/>
      <c r="P20" s="396"/>
      <c r="Q20" s="384"/>
      <c r="R20" s="384"/>
      <c r="AG20" s="396" t="s">
        <v>1776</v>
      </c>
      <c r="AP20" s="396" t="s">
        <v>2597</v>
      </c>
    </row>
    <row r="21" spans="1:43" ht="11.25" x14ac:dyDescent="0.2">
      <c r="A21" s="402"/>
      <c r="B21" s="402"/>
      <c r="C21" s="402"/>
      <c r="D21" s="402"/>
      <c r="E21" s="402"/>
      <c r="F21" s="402"/>
      <c r="G21" s="402"/>
      <c r="H21" s="396" t="s">
        <v>2719</v>
      </c>
      <c r="I21" s="402"/>
      <c r="J21" s="402"/>
      <c r="K21" s="402"/>
      <c r="L21" s="402"/>
      <c r="P21" s="396"/>
      <c r="Q21" s="384"/>
      <c r="R21" s="384"/>
      <c r="AG21" s="396" t="s">
        <v>1777</v>
      </c>
      <c r="AP21" s="396" t="s">
        <v>2598</v>
      </c>
    </row>
    <row r="22" spans="1:43" ht="11.25" x14ac:dyDescent="0.2">
      <c r="A22" s="402"/>
      <c r="B22" s="402"/>
      <c r="C22" s="402"/>
      <c r="D22" s="402"/>
      <c r="E22" s="402"/>
      <c r="F22" s="402"/>
      <c r="G22" s="402"/>
      <c r="H22" s="396" t="s">
        <v>2722</v>
      </c>
      <c r="I22" s="402"/>
      <c r="J22" s="402"/>
      <c r="K22" s="402"/>
      <c r="L22" s="402"/>
      <c r="P22" s="396"/>
      <c r="Q22" s="384"/>
      <c r="R22" s="384"/>
      <c r="AG22" s="396" t="s">
        <v>1778</v>
      </c>
      <c r="AP22" s="396" t="s">
        <v>1717</v>
      </c>
    </row>
    <row r="23" spans="1:43" ht="11.25" x14ac:dyDescent="0.2">
      <c r="A23" s="402"/>
      <c r="B23" s="402"/>
      <c r="C23" s="402"/>
      <c r="D23" s="402"/>
      <c r="E23" s="402"/>
      <c r="F23" s="402"/>
      <c r="G23" s="402"/>
      <c r="H23" s="396" t="s">
        <v>2720</v>
      </c>
      <c r="I23" s="402"/>
      <c r="J23" s="402"/>
      <c r="K23" s="402"/>
      <c r="L23" s="402"/>
      <c r="P23" s="396"/>
      <c r="Q23" s="384"/>
      <c r="R23" s="384"/>
      <c r="AG23" s="396" t="s">
        <v>1779</v>
      </c>
      <c r="AP23" s="396" t="s">
        <v>2599</v>
      </c>
    </row>
    <row r="24" spans="1:43" ht="11.25" x14ac:dyDescent="0.2">
      <c r="A24" s="402"/>
      <c r="B24" s="402"/>
      <c r="C24" s="402"/>
      <c r="D24" s="402"/>
      <c r="E24" s="402"/>
      <c r="F24" s="402"/>
      <c r="G24" s="402"/>
      <c r="H24" s="396" t="s">
        <v>2721</v>
      </c>
      <c r="I24" s="402"/>
      <c r="J24" s="402"/>
      <c r="K24" s="402"/>
      <c r="L24" s="402"/>
      <c r="P24" s="396"/>
      <c r="Q24" s="384"/>
      <c r="R24" s="384"/>
      <c r="AG24" s="396" t="s">
        <v>1780</v>
      </c>
      <c r="AP24" s="396" t="s">
        <v>2600</v>
      </c>
    </row>
    <row r="25" spans="1:43" ht="11.25" x14ac:dyDescent="0.2">
      <c r="A25" s="402"/>
      <c r="B25" s="402"/>
      <c r="C25" s="402"/>
      <c r="D25" s="402"/>
      <c r="E25" s="402"/>
      <c r="F25" s="402"/>
      <c r="G25" s="402"/>
      <c r="H25" s="396"/>
      <c r="I25" s="402"/>
      <c r="J25" s="402"/>
      <c r="K25" s="402"/>
      <c r="L25" s="402"/>
      <c r="P25" s="396"/>
      <c r="Q25" s="384"/>
      <c r="R25" s="384"/>
      <c r="AG25" s="396" t="s">
        <v>1781</v>
      </c>
      <c r="AP25" s="396" t="s">
        <v>2601</v>
      </c>
    </row>
    <row r="26" spans="1:43" ht="11.25" x14ac:dyDescent="0.2">
      <c r="A26" s="402"/>
      <c r="B26" s="402"/>
      <c r="C26" s="402"/>
      <c r="D26" s="402"/>
      <c r="E26" s="402"/>
      <c r="F26" s="402"/>
      <c r="G26" s="402"/>
      <c r="H26" s="396"/>
      <c r="I26" s="402"/>
      <c r="J26" s="402"/>
      <c r="K26" s="402"/>
      <c r="L26" s="402"/>
      <c r="P26" s="396"/>
      <c r="Q26" s="384"/>
      <c r="R26" s="384"/>
      <c r="AG26" s="396" t="s">
        <v>1782</v>
      </c>
      <c r="AP26" s="396" t="s">
        <v>2602</v>
      </c>
    </row>
    <row r="27" spans="1:43" ht="11.25" x14ac:dyDescent="0.2">
      <c r="A27" s="402"/>
      <c r="B27" s="402"/>
      <c r="C27" s="402"/>
      <c r="D27" s="402"/>
      <c r="E27" s="402"/>
      <c r="F27" s="402"/>
      <c r="G27" s="402"/>
      <c r="H27" s="396"/>
      <c r="I27" s="402"/>
      <c r="J27" s="402"/>
      <c r="K27" s="402"/>
      <c r="L27" s="402"/>
      <c r="P27" s="396"/>
      <c r="Q27" s="384"/>
      <c r="R27" s="384"/>
      <c r="AG27" s="396" t="s">
        <v>1783</v>
      </c>
      <c r="AP27" s="396" t="s">
        <v>2603</v>
      </c>
    </row>
    <row r="28" spans="1:43" ht="11.25" x14ac:dyDescent="0.2">
      <c r="A28" s="402"/>
      <c r="B28" s="402"/>
      <c r="C28" s="402"/>
      <c r="D28" s="402"/>
      <c r="E28" s="402"/>
      <c r="F28" s="402"/>
      <c r="G28" s="402"/>
      <c r="H28" s="396"/>
      <c r="I28" s="402"/>
      <c r="J28" s="402"/>
      <c r="K28" s="402"/>
      <c r="L28" s="402"/>
      <c r="P28" s="396"/>
      <c r="Q28" s="384"/>
      <c r="R28" s="384"/>
      <c r="AG28" s="396" t="s">
        <v>1784</v>
      </c>
      <c r="AP28" s="396" t="s">
        <v>2604</v>
      </c>
    </row>
    <row r="29" spans="1:43" ht="11.25" x14ac:dyDescent="0.2">
      <c r="A29" s="402"/>
      <c r="B29" s="402"/>
      <c r="C29" s="402"/>
      <c r="D29" s="402"/>
      <c r="E29" s="402"/>
      <c r="F29" s="402"/>
      <c r="G29" s="402"/>
      <c r="H29" s="396"/>
      <c r="I29" s="402"/>
      <c r="J29" s="402"/>
      <c r="K29" s="402"/>
      <c r="L29" s="402"/>
      <c r="P29" s="396"/>
      <c r="Q29" s="384"/>
      <c r="R29" s="384"/>
      <c r="AG29" s="396" t="s">
        <v>1785</v>
      </c>
      <c r="AP29" s="396" t="s">
        <v>2605</v>
      </c>
    </row>
    <row r="30" spans="1:43" ht="11.25" x14ac:dyDescent="0.2">
      <c r="A30" s="402"/>
      <c r="B30" s="402"/>
      <c r="C30" s="402"/>
      <c r="D30" s="402"/>
      <c r="E30" s="402"/>
      <c r="F30" s="402"/>
      <c r="G30" s="402"/>
      <c r="H30" s="396"/>
      <c r="I30" s="402"/>
      <c r="J30" s="402"/>
      <c r="K30" s="402"/>
      <c r="L30" s="402"/>
      <c r="P30" s="396"/>
      <c r="Q30" s="384"/>
      <c r="R30" s="384"/>
      <c r="AG30" s="396" t="s">
        <v>1786</v>
      </c>
      <c r="AP30" s="396" t="s">
        <v>2606</v>
      </c>
      <c r="AQ30" s="582"/>
    </row>
    <row r="31" spans="1:43" ht="11.25" x14ac:dyDescent="0.2">
      <c r="A31" s="402"/>
      <c r="B31" s="402"/>
      <c r="C31" s="402"/>
      <c r="D31" s="402"/>
      <c r="E31" s="402"/>
      <c r="F31" s="402"/>
      <c r="G31" s="402"/>
      <c r="H31" s="396"/>
      <c r="I31" s="402"/>
      <c r="J31" s="402"/>
      <c r="K31" s="402"/>
      <c r="L31" s="402"/>
      <c r="P31" s="396"/>
      <c r="Q31" s="384"/>
      <c r="R31" s="384"/>
      <c r="AG31" s="396" t="s">
        <v>1787</v>
      </c>
      <c r="AP31" s="396" t="s">
        <v>2607</v>
      </c>
    </row>
    <row r="32" spans="1:43" ht="11.25" x14ac:dyDescent="0.2">
      <c r="A32" s="402"/>
      <c r="B32" s="402"/>
      <c r="C32" s="402"/>
      <c r="D32" s="402"/>
      <c r="E32" s="402"/>
      <c r="F32" s="402"/>
      <c r="G32" s="402"/>
      <c r="H32" s="396"/>
      <c r="I32" s="402"/>
      <c r="J32" s="402"/>
      <c r="K32" s="402"/>
      <c r="L32" s="402"/>
      <c r="P32" s="396"/>
      <c r="Q32" s="384"/>
      <c r="R32" s="384"/>
      <c r="AG32" s="396" t="s">
        <v>1788</v>
      </c>
      <c r="AP32" s="396" t="s">
        <v>2608</v>
      </c>
    </row>
    <row r="33" spans="1:43" ht="11.25" x14ac:dyDescent="0.2">
      <c r="A33" s="402"/>
      <c r="B33" s="402"/>
      <c r="C33" s="402"/>
      <c r="D33" s="402"/>
      <c r="E33" s="402"/>
      <c r="F33" s="402"/>
      <c r="G33" s="402"/>
      <c r="H33" s="396"/>
      <c r="I33" s="402"/>
      <c r="J33" s="402"/>
      <c r="K33" s="402"/>
      <c r="L33" s="402"/>
      <c r="P33" s="396"/>
      <c r="Q33" s="384"/>
      <c r="R33" s="384"/>
      <c r="AG33" s="396" t="s">
        <v>1789</v>
      </c>
      <c r="AP33" s="396" t="s">
        <v>2609</v>
      </c>
    </row>
    <row r="34" spans="1:43" ht="11.25" x14ac:dyDescent="0.2">
      <c r="A34" s="402"/>
      <c r="B34" s="402"/>
      <c r="C34" s="402"/>
      <c r="D34" s="402"/>
      <c r="E34" s="402"/>
      <c r="F34" s="402"/>
      <c r="G34" s="402"/>
      <c r="H34" s="396"/>
      <c r="I34" s="402"/>
      <c r="J34" s="402"/>
      <c r="K34" s="402"/>
      <c r="L34" s="402"/>
      <c r="P34" s="396"/>
      <c r="Q34" s="384"/>
      <c r="R34" s="384"/>
      <c r="AG34" s="396" t="s">
        <v>1790</v>
      </c>
      <c r="AP34" s="396" t="s">
        <v>2610</v>
      </c>
      <c r="AQ34" s="582"/>
    </row>
    <row r="35" spans="1:43" ht="11.25" x14ac:dyDescent="0.2">
      <c r="A35" s="402"/>
      <c r="B35" s="402"/>
      <c r="C35" s="402"/>
      <c r="D35" s="402"/>
      <c r="E35" s="402"/>
      <c r="F35" s="402"/>
      <c r="G35" s="402"/>
      <c r="H35" s="396"/>
      <c r="I35" s="402"/>
      <c r="J35" s="402"/>
      <c r="K35" s="402"/>
      <c r="L35" s="402"/>
      <c r="P35" s="396"/>
      <c r="Q35" s="384"/>
      <c r="R35" s="384"/>
      <c r="AG35" s="396" t="s">
        <v>1791</v>
      </c>
      <c r="AP35" s="396" t="s">
        <v>2611</v>
      </c>
      <c r="AQ35" s="582"/>
    </row>
    <row r="36" spans="1:43" ht="11.25" x14ac:dyDescent="0.2">
      <c r="A36" s="402"/>
      <c r="B36" s="402"/>
      <c r="C36" s="402"/>
      <c r="D36" s="402"/>
      <c r="E36" s="402"/>
      <c r="F36" s="402"/>
      <c r="G36" s="402"/>
      <c r="H36" s="396"/>
      <c r="I36" s="402"/>
      <c r="J36" s="402"/>
      <c r="K36" s="402"/>
      <c r="L36" s="402"/>
      <c r="P36" s="396"/>
      <c r="Q36" s="384"/>
      <c r="R36" s="384"/>
      <c r="AG36" s="396" t="s">
        <v>1792</v>
      </c>
      <c r="AP36" s="396" t="s">
        <v>2612</v>
      </c>
    </row>
    <row r="37" spans="1:43" ht="11.25" x14ac:dyDescent="0.2">
      <c r="A37" s="402"/>
      <c r="B37" s="402"/>
      <c r="C37" s="402"/>
      <c r="D37" s="402"/>
      <c r="E37" s="402"/>
      <c r="F37" s="402"/>
      <c r="G37" s="402"/>
      <c r="H37" s="396"/>
      <c r="I37" s="402"/>
      <c r="J37" s="402"/>
      <c r="K37" s="402"/>
      <c r="L37" s="402"/>
      <c r="P37" s="396"/>
      <c r="Q37" s="384"/>
      <c r="R37" s="384"/>
      <c r="AG37" s="396" t="s">
        <v>1793</v>
      </c>
      <c r="AP37" s="396" t="s">
        <v>1725</v>
      </c>
      <c r="AQ37" s="582"/>
    </row>
    <row r="38" spans="1:43" ht="11.25" x14ac:dyDescent="0.2">
      <c r="A38" s="402"/>
      <c r="B38" s="402"/>
      <c r="C38" s="402"/>
      <c r="D38" s="402"/>
      <c r="E38" s="402"/>
      <c r="F38" s="402"/>
      <c r="G38" s="402"/>
      <c r="H38" s="396"/>
      <c r="I38" s="402"/>
      <c r="J38" s="402"/>
      <c r="K38" s="402"/>
      <c r="L38" s="402"/>
      <c r="P38" s="396"/>
      <c r="Q38" s="384"/>
      <c r="R38" s="384"/>
      <c r="AG38" s="396" t="s">
        <v>1794</v>
      </c>
      <c r="AP38" s="396" t="s">
        <v>2613</v>
      </c>
      <c r="AQ38" s="582"/>
    </row>
    <row r="39" spans="1:43" ht="11.25" x14ac:dyDescent="0.2">
      <c r="A39" s="402"/>
      <c r="B39" s="402"/>
      <c r="C39" s="402"/>
      <c r="D39" s="402"/>
      <c r="E39" s="402"/>
      <c r="F39" s="402"/>
      <c r="G39" s="402"/>
      <c r="H39" s="396"/>
      <c r="I39" s="402"/>
      <c r="J39" s="402"/>
      <c r="K39" s="402"/>
      <c r="L39" s="402"/>
      <c r="P39" s="396"/>
      <c r="Q39" s="384"/>
      <c r="R39" s="384"/>
      <c r="AG39" s="396" t="s">
        <v>1795</v>
      </c>
      <c r="AP39" s="396" t="s">
        <v>2614</v>
      </c>
      <c r="AQ39" s="582"/>
    </row>
    <row r="40" spans="1:43" ht="11.25" x14ac:dyDescent="0.2">
      <c r="A40" s="402"/>
      <c r="B40" s="402"/>
      <c r="C40" s="402"/>
      <c r="D40" s="402"/>
      <c r="E40" s="402"/>
      <c r="F40" s="402"/>
      <c r="G40" s="402"/>
      <c r="H40" s="396"/>
      <c r="I40" s="402"/>
      <c r="J40" s="402"/>
      <c r="K40" s="402"/>
      <c r="L40" s="402"/>
      <c r="P40" s="396"/>
      <c r="Q40" s="384"/>
      <c r="R40" s="384"/>
      <c r="AG40" s="396" t="s">
        <v>1796</v>
      </c>
      <c r="AP40" s="396" t="s">
        <v>2615</v>
      </c>
    </row>
    <row r="41" spans="1:43" ht="11.25" x14ac:dyDescent="0.2">
      <c r="A41" s="402"/>
      <c r="B41" s="402"/>
      <c r="C41" s="402"/>
      <c r="D41" s="402"/>
      <c r="E41" s="402"/>
      <c r="F41" s="402"/>
      <c r="G41" s="402"/>
      <c r="H41" s="396"/>
      <c r="I41" s="402"/>
      <c r="J41" s="402"/>
      <c r="K41" s="402"/>
      <c r="L41" s="402"/>
      <c r="P41" s="396"/>
      <c r="Q41" s="384"/>
      <c r="R41" s="384"/>
      <c r="AG41" s="396" t="s">
        <v>1797</v>
      </c>
      <c r="AP41" s="396" t="s">
        <v>2616</v>
      </c>
    </row>
    <row r="42" spans="1:43" ht="11.25" x14ac:dyDescent="0.2">
      <c r="A42" s="402"/>
      <c r="B42" s="402"/>
      <c r="C42" s="402"/>
      <c r="D42" s="402"/>
      <c r="E42" s="402"/>
      <c r="F42" s="402"/>
      <c r="G42" s="402"/>
      <c r="H42" s="396"/>
      <c r="I42" s="402"/>
      <c r="J42" s="402"/>
      <c r="K42" s="402"/>
      <c r="L42" s="402"/>
      <c r="P42" s="396"/>
      <c r="Q42" s="384"/>
      <c r="R42" s="384"/>
      <c r="AG42" s="396" t="s">
        <v>1798</v>
      </c>
      <c r="AP42" s="396" t="s">
        <v>2617</v>
      </c>
    </row>
    <row r="43" spans="1:43" ht="11.25" x14ac:dyDescent="0.2">
      <c r="A43" s="402"/>
      <c r="B43" s="402"/>
      <c r="C43" s="402"/>
      <c r="D43" s="402"/>
      <c r="E43" s="402"/>
      <c r="F43" s="402"/>
      <c r="G43" s="402"/>
      <c r="H43" s="396"/>
      <c r="I43" s="402"/>
      <c r="J43" s="402"/>
      <c r="K43" s="402"/>
      <c r="L43" s="402"/>
      <c r="P43" s="396"/>
      <c r="Q43" s="384"/>
      <c r="R43" s="384"/>
      <c r="AG43" s="396" t="s">
        <v>1799</v>
      </c>
      <c r="AP43" s="396" t="s">
        <v>2618</v>
      </c>
    </row>
    <row r="44" spans="1:43" ht="11.25" x14ac:dyDescent="0.2">
      <c r="A44" s="402"/>
      <c r="B44" s="402"/>
      <c r="C44" s="402"/>
      <c r="D44" s="402"/>
      <c r="E44" s="402"/>
      <c r="F44" s="402"/>
      <c r="G44" s="402"/>
      <c r="H44" s="396"/>
      <c r="I44" s="402"/>
      <c r="J44" s="402"/>
      <c r="K44" s="402"/>
      <c r="L44" s="402"/>
      <c r="P44" s="396"/>
      <c r="Q44" s="384"/>
      <c r="R44" s="384"/>
      <c r="AG44" s="396" t="s">
        <v>1800</v>
      </c>
      <c r="AP44" s="396" t="s">
        <v>2619</v>
      </c>
    </row>
    <row r="45" spans="1:43" ht="11.25" x14ac:dyDescent="0.2">
      <c r="A45" s="402"/>
      <c r="B45" s="402"/>
      <c r="C45" s="402"/>
      <c r="D45" s="402"/>
      <c r="E45" s="402"/>
      <c r="F45" s="402"/>
      <c r="G45" s="402"/>
      <c r="H45" s="396"/>
      <c r="I45" s="402"/>
      <c r="J45" s="402"/>
      <c r="K45" s="402"/>
      <c r="L45" s="402"/>
      <c r="P45" s="396"/>
      <c r="Q45" s="384"/>
      <c r="R45" s="384"/>
      <c r="AG45" s="396" t="s">
        <v>1801</v>
      </c>
      <c r="AP45" s="396" t="s">
        <v>2620</v>
      </c>
      <c r="AQ45" s="582"/>
    </row>
    <row r="46" spans="1:43" ht="11.25" x14ac:dyDescent="0.2">
      <c r="A46" s="402"/>
      <c r="B46" s="402"/>
      <c r="C46" s="402"/>
      <c r="D46" s="402"/>
      <c r="E46" s="402"/>
      <c r="F46" s="402"/>
      <c r="G46" s="402"/>
      <c r="H46" s="396"/>
      <c r="I46" s="402"/>
      <c r="J46" s="402"/>
      <c r="K46" s="402"/>
      <c r="L46" s="402"/>
      <c r="P46" s="396"/>
      <c r="Q46" s="384"/>
      <c r="R46" s="384"/>
      <c r="AG46" s="396" t="s">
        <v>1802</v>
      </c>
      <c r="AP46" s="396" t="s">
        <v>2621</v>
      </c>
    </row>
    <row r="47" spans="1:43" ht="11.25" x14ac:dyDescent="0.2">
      <c r="A47" s="402"/>
      <c r="B47" s="402"/>
      <c r="C47" s="402"/>
      <c r="D47" s="402"/>
      <c r="E47" s="402"/>
      <c r="F47" s="402"/>
      <c r="G47" s="402"/>
      <c r="H47" s="396"/>
      <c r="I47" s="402"/>
      <c r="J47" s="402"/>
      <c r="K47" s="402"/>
      <c r="L47" s="402"/>
      <c r="P47" s="396"/>
      <c r="Q47" s="384"/>
      <c r="R47" s="384"/>
      <c r="AG47" s="396" t="s">
        <v>1803</v>
      </c>
      <c r="AP47" s="396" t="s">
        <v>2622</v>
      </c>
    </row>
    <row r="48" spans="1:43" ht="11.25" x14ac:dyDescent="0.2">
      <c r="A48" s="402"/>
      <c r="B48" s="402"/>
      <c r="C48" s="402"/>
      <c r="D48" s="402"/>
      <c r="E48" s="402"/>
      <c r="F48" s="402"/>
      <c r="G48" s="402"/>
      <c r="H48" s="396"/>
      <c r="I48" s="402"/>
      <c r="J48" s="402"/>
      <c r="K48" s="402"/>
      <c r="L48" s="402"/>
      <c r="P48" s="396"/>
      <c r="Q48" s="384"/>
      <c r="R48" s="384"/>
      <c r="AG48" s="396" t="s">
        <v>1804</v>
      </c>
      <c r="AP48" s="396" t="s">
        <v>2573</v>
      </c>
    </row>
    <row r="49" spans="1:33" ht="11.25" x14ac:dyDescent="0.2">
      <c r="A49" s="402"/>
      <c r="B49" s="402"/>
      <c r="C49" s="402"/>
      <c r="D49" s="402"/>
      <c r="E49" s="402"/>
      <c r="F49" s="402"/>
      <c r="G49" s="402"/>
      <c r="H49" s="396"/>
      <c r="I49" s="402"/>
      <c r="J49" s="402"/>
      <c r="K49" s="402"/>
      <c r="L49" s="402"/>
      <c r="P49" s="396"/>
      <c r="Q49" s="384"/>
      <c r="R49" s="384"/>
      <c r="AG49" s="396" t="s">
        <v>1805</v>
      </c>
    </row>
    <row r="50" spans="1:33" ht="11.25" x14ac:dyDescent="0.2">
      <c r="A50" s="402"/>
      <c r="B50" s="402"/>
      <c r="C50" s="402"/>
      <c r="D50" s="402"/>
      <c r="E50" s="402"/>
      <c r="F50" s="402"/>
      <c r="G50" s="402"/>
      <c r="H50" s="396"/>
      <c r="I50" s="402"/>
      <c r="J50" s="402"/>
      <c r="K50" s="402"/>
      <c r="L50" s="402"/>
      <c r="P50" s="396"/>
      <c r="Q50" s="384"/>
      <c r="R50" s="384"/>
      <c r="AG50" s="396" t="s">
        <v>1806</v>
      </c>
    </row>
    <row r="51" spans="1:33" ht="11.25" x14ac:dyDescent="0.2">
      <c r="A51" s="402"/>
      <c r="B51" s="402"/>
      <c r="C51" s="402"/>
      <c r="D51" s="402"/>
      <c r="E51" s="402"/>
      <c r="F51" s="402"/>
      <c r="G51" s="402"/>
      <c r="H51" s="396"/>
      <c r="I51" s="402"/>
      <c r="J51" s="402"/>
      <c r="K51" s="402"/>
      <c r="L51" s="402"/>
      <c r="P51" s="396"/>
      <c r="Q51" s="384"/>
      <c r="R51" s="384"/>
      <c r="AG51" s="396" t="s">
        <v>1807</v>
      </c>
    </row>
    <row r="52" spans="1:33" ht="11.25" x14ac:dyDescent="0.2">
      <c r="A52" s="402"/>
      <c r="B52" s="402"/>
      <c r="C52" s="402"/>
      <c r="D52" s="402"/>
      <c r="E52" s="402"/>
      <c r="F52" s="402"/>
      <c r="G52" s="402"/>
      <c r="H52" s="396"/>
      <c r="I52" s="402"/>
      <c r="J52" s="402"/>
      <c r="K52" s="402"/>
      <c r="L52" s="402"/>
      <c r="P52" s="396"/>
      <c r="Q52" s="384"/>
      <c r="R52" s="384"/>
      <c r="AG52" s="396" t="s">
        <v>1808</v>
      </c>
    </row>
    <row r="53" spans="1:33" ht="11.25" x14ac:dyDescent="0.2">
      <c r="A53" s="402"/>
      <c r="B53" s="402"/>
      <c r="C53" s="402"/>
      <c r="D53" s="402"/>
      <c r="E53" s="402"/>
      <c r="F53" s="402"/>
      <c r="G53" s="402"/>
      <c r="H53" s="396"/>
      <c r="I53" s="402"/>
      <c r="J53" s="402"/>
      <c r="K53" s="402"/>
      <c r="L53" s="402"/>
      <c r="P53" s="396"/>
      <c r="Q53" s="384"/>
      <c r="R53" s="384"/>
      <c r="AG53" s="396" t="s">
        <v>1809</v>
      </c>
    </row>
    <row r="54" spans="1:33" ht="11.25" x14ac:dyDescent="0.2">
      <c r="A54" s="402"/>
      <c r="B54" s="402"/>
      <c r="C54" s="402"/>
      <c r="D54" s="402"/>
      <c r="E54" s="402"/>
      <c r="F54" s="402"/>
      <c r="G54" s="402"/>
      <c r="H54" s="396"/>
      <c r="I54" s="402"/>
      <c r="J54" s="402"/>
      <c r="K54" s="402"/>
      <c r="L54" s="402"/>
      <c r="P54" s="396"/>
      <c r="Q54" s="384"/>
      <c r="R54" s="384"/>
      <c r="AG54" s="396" t="s">
        <v>1810</v>
      </c>
    </row>
    <row r="55" spans="1:33" ht="11.25" x14ac:dyDescent="0.2">
      <c r="A55" s="402"/>
      <c r="B55" s="402"/>
      <c r="C55" s="402"/>
      <c r="D55" s="402"/>
      <c r="E55" s="402"/>
      <c r="F55" s="402"/>
      <c r="G55" s="402"/>
      <c r="H55" s="396"/>
      <c r="I55" s="402"/>
      <c r="J55" s="402"/>
      <c r="K55" s="402"/>
      <c r="L55" s="402"/>
      <c r="P55" s="396"/>
      <c r="Q55" s="384"/>
      <c r="R55" s="384"/>
      <c r="AG55" s="396" t="s">
        <v>1811</v>
      </c>
    </row>
    <row r="56" spans="1:33" ht="11.25" x14ac:dyDescent="0.2">
      <c r="A56" s="402"/>
      <c r="B56" s="402"/>
      <c r="C56" s="402"/>
      <c r="D56" s="402"/>
      <c r="E56" s="402"/>
      <c r="F56" s="402"/>
      <c r="G56" s="402"/>
      <c r="H56" s="396"/>
      <c r="I56" s="402"/>
      <c r="J56" s="402"/>
      <c r="K56" s="402"/>
      <c r="L56" s="402"/>
      <c r="P56" s="396"/>
      <c r="Q56" s="384"/>
      <c r="R56" s="384"/>
      <c r="AG56" s="396" t="s">
        <v>1812</v>
      </c>
    </row>
    <row r="57" spans="1:33" ht="11.25" x14ac:dyDescent="0.2">
      <c r="A57" s="402"/>
      <c r="B57" s="402"/>
      <c r="C57" s="402"/>
      <c r="D57" s="402"/>
      <c r="E57" s="402"/>
      <c r="F57" s="402"/>
      <c r="G57" s="402"/>
      <c r="H57" s="396"/>
      <c r="I57" s="402"/>
      <c r="J57" s="402"/>
      <c r="K57" s="402"/>
      <c r="L57" s="402"/>
      <c r="P57" s="396"/>
      <c r="Q57" s="384"/>
      <c r="R57" s="384"/>
      <c r="AG57" s="396" t="s">
        <v>1813</v>
      </c>
    </row>
    <row r="58" spans="1:33" ht="11.25" x14ac:dyDescent="0.2">
      <c r="A58" s="402"/>
      <c r="B58" s="402"/>
      <c r="C58" s="402"/>
      <c r="D58" s="402"/>
      <c r="E58" s="402"/>
      <c r="F58" s="402"/>
      <c r="G58" s="402"/>
      <c r="H58" s="396"/>
      <c r="I58" s="402"/>
      <c r="J58" s="402"/>
      <c r="K58" s="402"/>
      <c r="L58" s="402"/>
      <c r="P58" s="396"/>
      <c r="Q58" s="384"/>
      <c r="R58" s="384"/>
      <c r="AG58" s="396" t="s">
        <v>1814</v>
      </c>
    </row>
    <row r="59" spans="1:33" ht="11.25" x14ac:dyDescent="0.2">
      <c r="A59" s="402"/>
      <c r="B59" s="402"/>
      <c r="C59" s="402"/>
      <c r="D59" s="402"/>
      <c r="E59" s="402"/>
      <c r="F59" s="402"/>
      <c r="G59" s="402"/>
      <c r="H59" s="396"/>
      <c r="I59" s="402"/>
      <c r="J59" s="402"/>
      <c r="K59" s="402"/>
      <c r="L59" s="402"/>
      <c r="P59" s="396"/>
      <c r="Q59" s="384"/>
      <c r="R59" s="384"/>
      <c r="AG59" s="396" t="s">
        <v>1760</v>
      </c>
    </row>
    <row r="60" spans="1:33" ht="11.25" x14ac:dyDescent="0.2">
      <c r="A60" s="402"/>
      <c r="B60" s="402"/>
      <c r="C60" s="402"/>
      <c r="D60" s="402"/>
      <c r="E60" s="402"/>
      <c r="F60" s="402"/>
      <c r="G60" s="402"/>
      <c r="H60" s="396"/>
      <c r="I60" s="402"/>
      <c r="J60" s="402"/>
      <c r="K60" s="402"/>
      <c r="L60" s="402"/>
      <c r="P60" s="396"/>
      <c r="Q60" s="384"/>
      <c r="R60" s="384"/>
      <c r="AG60" s="396" t="s">
        <v>1815</v>
      </c>
    </row>
    <row r="61" spans="1:33" ht="11.25" x14ac:dyDescent="0.2">
      <c r="A61" s="402"/>
      <c r="B61" s="402"/>
      <c r="C61" s="402"/>
      <c r="D61" s="402"/>
      <c r="E61" s="402"/>
      <c r="F61" s="402"/>
      <c r="G61" s="402"/>
      <c r="H61" s="396"/>
      <c r="I61" s="402"/>
      <c r="J61" s="402"/>
      <c r="K61" s="402"/>
      <c r="L61" s="402"/>
      <c r="P61" s="396"/>
      <c r="Q61" s="384"/>
      <c r="R61" s="384"/>
      <c r="AG61" s="396" t="s">
        <v>1816</v>
      </c>
    </row>
    <row r="62" spans="1:33" ht="11.25" x14ac:dyDescent="0.2">
      <c r="A62" s="402"/>
      <c r="B62" s="402"/>
      <c r="C62" s="402"/>
      <c r="D62" s="402"/>
      <c r="E62" s="402"/>
      <c r="F62" s="402"/>
      <c r="G62" s="402"/>
      <c r="H62" s="396"/>
      <c r="I62" s="402"/>
      <c r="J62" s="402"/>
      <c r="K62" s="402"/>
      <c r="L62" s="402"/>
      <c r="P62" s="396"/>
      <c r="Q62" s="384"/>
      <c r="R62" s="384"/>
      <c r="AG62" s="396" t="s">
        <v>1817</v>
      </c>
    </row>
    <row r="63" spans="1:33" ht="11.25" x14ac:dyDescent="0.2">
      <c r="A63" s="402"/>
      <c r="B63" s="402"/>
      <c r="C63" s="402"/>
      <c r="D63" s="402"/>
      <c r="E63" s="402"/>
      <c r="F63" s="402"/>
      <c r="G63" s="402"/>
      <c r="H63" s="396"/>
      <c r="I63" s="402"/>
      <c r="J63" s="402"/>
      <c r="K63" s="402"/>
      <c r="L63" s="402"/>
      <c r="P63" s="396"/>
      <c r="Q63" s="384"/>
      <c r="R63" s="384"/>
      <c r="AG63" s="396" t="s">
        <v>1818</v>
      </c>
    </row>
    <row r="64" spans="1:33" ht="11.25" x14ac:dyDescent="0.2">
      <c r="A64" s="402"/>
      <c r="B64" s="402"/>
      <c r="C64" s="402"/>
      <c r="D64" s="402"/>
      <c r="E64" s="402"/>
      <c r="F64" s="402"/>
      <c r="G64" s="402"/>
      <c r="H64" s="396"/>
      <c r="I64" s="402"/>
      <c r="J64" s="402"/>
      <c r="K64" s="402"/>
      <c r="L64" s="402"/>
      <c r="P64" s="396"/>
      <c r="Q64" s="384"/>
      <c r="R64" s="384"/>
      <c r="AG64" s="396" t="s">
        <v>1819</v>
      </c>
    </row>
    <row r="65" spans="1:33" ht="11.25" x14ac:dyDescent="0.2">
      <c r="A65" s="402"/>
      <c r="B65" s="402"/>
      <c r="C65" s="402"/>
      <c r="D65" s="402"/>
      <c r="E65" s="402"/>
      <c r="F65" s="402"/>
      <c r="G65" s="402"/>
      <c r="H65" s="396"/>
      <c r="I65" s="402"/>
      <c r="J65" s="402"/>
      <c r="K65" s="402"/>
      <c r="L65" s="402"/>
      <c r="P65" s="396"/>
      <c r="Q65" s="384"/>
      <c r="R65" s="384"/>
      <c r="AG65" s="396" t="s">
        <v>1820</v>
      </c>
    </row>
    <row r="66" spans="1:33" ht="11.25" x14ac:dyDescent="0.2">
      <c r="A66" s="402"/>
      <c r="B66" s="402"/>
      <c r="C66" s="402"/>
      <c r="D66" s="402"/>
      <c r="E66" s="402"/>
      <c r="F66" s="402"/>
      <c r="G66" s="402"/>
      <c r="H66" s="396"/>
      <c r="I66" s="402"/>
      <c r="J66" s="402"/>
      <c r="K66" s="402"/>
      <c r="L66" s="402"/>
      <c r="P66" s="396"/>
      <c r="Q66" s="384"/>
      <c r="R66" s="384"/>
      <c r="AG66" s="396" t="s">
        <v>1821</v>
      </c>
    </row>
    <row r="67" spans="1:33" ht="11.25" x14ac:dyDescent="0.2">
      <c r="A67" s="402"/>
      <c r="B67" s="402"/>
      <c r="C67" s="402"/>
      <c r="D67" s="402"/>
      <c r="E67" s="402"/>
      <c r="F67" s="402"/>
      <c r="G67" s="402"/>
      <c r="H67" s="396"/>
      <c r="I67" s="402"/>
      <c r="J67" s="402"/>
      <c r="K67" s="402"/>
      <c r="L67" s="402"/>
      <c r="P67" s="396"/>
      <c r="Q67" s="384"/>
      <c r="R67" s="384"/>
      <c r="AG67" s="396" t="s">
        <v>1822</v>
      </c>
    </row>
    <row r="68" spans="1:33" ht="11.25" x14ac:dyDescent="0.2">
      <c r="A68" s="402"/>
      <c r="B68" s="402"/>
      <c r="C68" s="402"/>
      <c r="D68" s="402"/>
      <c r="E68" s="402"/>
      <c r="F68" s="402"/>
      <c r="G68" s="402"/>
      <c r="H68" s="396"/>
      <c r="I68" s="402"/>
      <c r="J68" s="402"/>
      <c r="K68" s="402"/>
      <c r="L68" s="402"/>
      <c r="P68" s="396"/>
      <c r="Q68" s="384"/>
      <c r="R68" s="384"/>
      <c r="AG68" s="396" t="s">
        <v>1823</v>
      </c>
    </row>
    <row r="69" spans="1:33" ht="11.25" x14ac:dyDescent="0.2">
      <c r="A69" s="402"/>
      <c r="B69" s="402"/>
      <c r="C69" s="402"/>
      <c r="D69" s="402"/>
      <c r="E69" s="402"/>
      <c r="F69" s="402"/>
      <c r="G69" s="402"/>
      <c r="H69" s="396"/>
      <c r="I69" s="402"/>
      <c r="J69" s="402"/>
      <c r="K69" s="402"/>
      <c r="L69" s="402"/>
      <c r="P69" s="396"/>
      <c r="Q69" s="384"/>
      <c r="R69" s="384"/>
      <c r="AG69" s="396" t="s">
        <v>1824</v>
      </c>
    </row>
    <row r="70" spans="1:33" ht="11.25" x14ac:dyDescent="0.2">
      <c r="A70" s="402"/>
      <c r="B70" s="402"/>
      <c r="C70" s="402"/>
      <c r="D70" s="402"/>
      <c r="E70" s="402"/>
      <c r="F70" s="402"/>
      <c r="G70" s="402"/>
      <c r="H70" s="396"/>
      <c r="I70" s="402"/>
      <c r="J70" s="402"/>
      <c r="K70" s="402"/>
      <c r="L70" s="402"/>
      <c r="P70" s="396"/>
      <c r="Q70" s="384"/>
      <c r="R70" s="384"/>
      <c r="AG70" s="396" t="s">
        <v>1825</v>
      </c>
    </row>
    <row r="71" spans="1:33" ht="11.25" x14ac:dyDescent="0.2">
      <c r="A71" s="402"/>
      <c r="B71" s="402"/>
      <c r="C71" s="402"/>
      <c r="D71" s="402"/>
      <c r="E71" s="402"/>
      <c r="F71" s="402"/>
      <c r="G71" s="402"/>
      <c r="H71" s="396"/>
      <c r="I71" s="402"/>
      <c r="J71" s="402"/>
      <c r="K71" s="402"/>
      <c r="L71" s="402"/>
      <c r="P71" s="396"/>
      <c r="Q71" s="384"/>
      <c r="R71" s="384"/>
      <c r="AG71" s="396" t="s">
        <v>1826</v>
      </c>
    </row>
    <row r="72" spans="1:33" ht="11.25" x14ac:dyDescent="0.2">
      <c r="A72" s="402"/>
      <c r="B72" s="402"/>
      <c r="C72" s="402"/>
      <c r="D72" s="402"/>
      <c r="E72" s="402"/>
      <c r="F72" s="402"/>
      <c r="G72" s="402"/>
      <c r="H72" s="396"/>
      <c r="I72" s="402"/>
      <c r="J72" s="402"/>
      <c r="K72" s="402"/>
      <c r="L72" s="402"/>
      <c r="P72" s="396"/>
      <c r="Q72" s="384"/>
      <c r="R72" s="384"/>
      <c r="AG72" s="396" t="s">
        <v>1827</v>
      </c>
    </row>
    <row r="73" spans="1:33" ht="11.25" x14ac:dyDescent="0.2">
      <c r="A73" s="402"/>
      <c r="B73" s="402"/>
      <c r="C73" s="402"/>
      <c r="D73" s="402"/>
      <c r="E73" s="402"/>
      <c r="F73" s="402"/>
      <c r="G73" s="402"/>
      <c r="H73" s="396"/>
      <c r="I73" s="402"/>
      <c r="J73" s="402"/>
      <c r="K73" s="402"/>
      <c r="L73" s="402"/>
      <c r="P73" s="396"/>
      <c r="Q73" s="384"/>
      <c r="R73" s="384"/>
      <c r="AG73" s="396" t="s">
        <v>1828</v>
      </c>
    </row>
    <row r="74" spans="1:33" ht="11.25" x14ac:dyDescent="0.2">
      <c r="A74" s="402"/>
      <c r="B74" s="402"/>
      <c r="C74" s="402"/>
      <c r="D74" s="402"/>
      <c r="E74" s="402"/>
      <c r="F74" s="402"/>
      <c r="G74" s="402"/>
      <c r="H74" s="396"/>
      <c r="I74" s="402"/>
      <c r="J74" s="402"/>
      <c r="K74" s="402"/>
      <c r="L74" s="402"/>
      <c r="P74" s="396"/>
      <c r="Q74" s="384"/>
      <c r="R74" s="384"/>
      <c r="AG74" s="396" t="s">
        <v>1829</v>
      </c>
    </row>
    <row r="75" spans="1:33" ht="11.25" x14ac:dyDescent="0.2">
      <c r="A75" s="402"/>
      <c r="B75" s="402"/>
      <c r="C75" s="402"/>
      <c r="D75" s="402"/>
      <c r="E75" s="402"/>
      <c r="F75" s="402"/>
      <c r="G75" s="402"/>
      <c r="H75" s="396"/>
      <c r="I75" s="402"/>
      <c r="J75" s="402"/>
      <c r="K75" s="402"/>
      <c r="L75" s="402"/>
      <c r="P75" s="396"/>
      <c r="Q75" s="384"/>
      <c r="R75" s="384"/>
      <c r="AG75" s="396" t="s">
        <v>1830</v>
      </c>
    </row>
    <row r="76" spans="1:33" ht="11.25" x14ac:dyDescent="0.2">
      <c r="A76" s="402"/>
      <c r="B76" s="402"/>
      <c r="C76" s="402"/>
      <c r="D76" s="402"/>
      <c r="E76" s="402"/>
      <c r="F76" s="402"/>
      <c r="G76" s="402"/>
      <c r="H76" s="396"/>
      <c r="I76" s="402"/>
      <c r="J76" s="402"/>
      <c r="K76" s="402"/>
      <c r="L76" s="402"/>
      <c r="P76" s="396"/>
      <c r="Q76" s="384"/>
      <c r="R76" s="384"/>
      <c r="AG76" s="396" t="s">
        <v>1831</v>
      </c>
    </row>
    <row r="77" spans="1:33" ht="11.25" x14ac:dyDescent="0.2">
      <c r="A77" s="402"/>
      <c r="B77" s="402"/>
      <c r="C77" s="402"/>
      <c r="D77" s="402"/>
      <c r="E77" s="402"/>
      <c r="F77" s="402"/>
      <c r="G77" s="402"/>
      <c r="H77" s="396"/>
      <c r="I77" s="402"/>
      <c r="J77" s="402"/>
      <c r="K77" s="402"/>
      <c r="L77" s="402"/>
      <c r="P77" s="396"/>
      <c r="Q77" s="384"/>
      <c r="R77" s="384"/>
      <c r="AG77" s="396" t="s">
        <v>1832</v>
      </c>
    </row>
    <row r="78" spans="1:33" ht="11.25" x14ac:dyDescent="0.2">
      <c r="A78" s="402"/>
      <c r="B78" s="402"/>
      <c r="C78" s="402"/>
      <c r="D78" s="402"/>
      <c r="E78" s="402"/>
      <c r="F78" s="402"/>
      <c r="G78" s="402"/>
      <c r="H78" s="396"/>
      <c r="I78" s="402"/>
      <c r="J78" s="402"/>
      <c r="K78" s="402"/>
      <c r="L78" s="402"/>
      <c r="P78" s="396"/>
      <c r="Q78" s="384"/>
      <c r="R78" s="384"/>
      <c r="AG78" s="396" t="s">
        <v>2015</v>
      </c>
    </row>
    <row r="79" spans="1:33" ht="11.25" x14ac:dyDescent="0.2">
      <c r="A79" s="402"/>
      <c r="B79" s="402"/>
      <c r="C79" s="402"/>
      <c r="D79" s="402"/>
      <c r="E79" s="402"/>
      <c r="F79" s="402"/>
      <c r="G79" s="402"/>
      <c r="H79" s="396"/>
      <c r="I79" s="402"/>
      <c r="J79" s="402"/>
      <c r="K79" s="402"/>
      <c r="L79" s="402"/>
      <c r="P79" s="396"/>
      <c r="Q79" s="384"/>
      <c r="R79" s="384"/>
      <c r="AG79" s="396" t="s">
        <v>1833</v>
      </c>
    </row>
    <row r="80" spans="1:33" ht="11.25" x14ac:dyDescent="0.2">
      <c r="A80" s="402"/>
      <c r="B80" s="402"/>
      <c r="C80" s="402"/>
      <c r="D80" s="402"/>
      <c r="E80" s="402"/>
      <c r="F80" s="402"/>
      <c r="G80" s="402"/>
      <c r="H80" s="396"/>
      <c r="I80" s="402"/>
      <c r="J80" s="402"/>
      <c r="K80" s="402"/>
      <c r="L80" s="402"/>
      <c r="P80" s="396"/>
      <c r="Q80" s="384"/>
      <c r="R80" s="384"/>
      <c r="AG80" s="396" t="s">
        <v>1834</v>
      </c>
    </row>
    <row r="81" spans="1:33" ht="11.25" x14ac:dyDescent="0.2">
      <c r="A81" s="402"/>
      <c r="B81" s="402"/>
      <c r="C81" s="402"/>
      <c r="D81" s="402"/>
      <c r="E81" s="402"/>
      <c r="F81" s="402"/>
      <c r="G81" s="402"/>
      <c r="H81" s="396"/>
      <c r="I81" s="402"/>
      <c r="J81" s="402"/>
      <c r="K81" s="402"/>
      <c r="L81" s="402"/>
      <c r="P81" s="396"/>
      <c r="Q81" s="384"/>
      <c r="R81" s="384"/>
      <c r="AG81" s="396" t="s">
        <v>1835</v>
      </c>
    </row>
    <row r="82" spans="1:33" ht="11.25" x14ac:dyDescent="0.2">
      <c r="A82" s="402"/>
      <c r="B82" s="402"/>
      <c r="C82" s="402"/>
      <c r="D82" s="402"/>
      <c r="E82" s="402"/>
      <c r="F82" s="402"/>
      <c r="G82" s="402"/>
      <c r="H82" s="396"/>
      <c r="I82" s="402"/>
      <c r="J82" s="402"/>
      <c r="K82" s="402"/>
      <c r="L82" s="402"/>
      <c r="P82" s="396"/>
      <c r="Q82" s="384"/>
      <c r="R82" s="384"/>
      <c r="AG82" s="396" t="s">
        <v>1836</v>
      </c>
    </row>
    <row r="83" spans="1:33" ht="11.25" x14ac:dyDescent="0.2">
      <c r="A83" s="402"/>
      <c r="B83" s="402"/>
      <c r="C83" s="402"/>
      <c r="D83" s="402"/>
      <c r="E83" s="402"/>
      <c r="F83" s="402"/>
      <c r="G83" s="402"/>
      <c r="H83" s="396"/>
      <c r="I83" s="402"/>
      <c r="J83" s="402"/>
      <c r="K83" s="402"/>
      <c r="L83" s="402"/>
      <c r="P83" s="396"/>
      <c r="Q83" s="384"/>
      <c r="R83" s="384"/>
      <c r="AG83" s="396" t="s">
        <v>1837</v>
      </c>
    </row>
    <row r="84" spans="1:33" ht="11.25" x14ac:dyDescent="0.2">
      <c r="A84" s="402"/>
      <c r="B84" s="402"/>
      <c r="C84" s="402"/>
      <c r="D84" s="402"/>
      <c r="E84" s="402"/>
      <c r="F84" s="402"/>
      <c r="G84" s="402"/>
      <c r="H84" s="396"/>
      <c r="I84" s="402"/>
      <c r="J84" s="402"/>
      <c r="K84" s="402"/>
      <c r="L84" s="402"/>
      <c r="P84" s="396"/>
      <c r="Q84" s="384"/>
      <c r="R84" s="384"/>
      <c r="AG84" s="396" t="s">
        <v>1838</v>
      </c>
    </row>
    <row r="85" spans="1:33" ht="11.25" x14ac:dyDescent="0.2">
      <c r="A85" s="402"/>
      <c r="B85" s="402"/>
      <c r="C85" s="402"/>
      <c r="D85" s="402"/>
      <c r="E85" s="402"/>
      <c r="F85" s="402"/>
      <c r="G85" s="402"/>
      <c r="H85" s="396"/>
      <c r="I85" s="402"/>
      <c r="J85" s="402"/>
      <c r="K85" s="402"/>
      <c r="L85" s="402"/>
      <c r="P85" s="396"/>
      <c r="Q85" s="384"/>
      <c r="R85" s="384"/>
      <c r="AG85" s="396" t="s">
        <v>1839</v>
      </c>
    </row>
    <row r="86" spans="1:33" ht="11.25" x14ac:dyDescent="0.2">
      <c r="A86" s="402"/>
      <c r="B86" s="402"/>
      <c r="C86" s="402"/>
      <c r="D86" s="402"/>
      <c r="E86" s="402"/>
      <c r="F86" s="402"/>
      <c r="G86" s="402"/>
      <c r="H86" s="396"/>
      <c r="I86" s="402"/>
      <c r="J86" s="402"/>
      <c r="K86" s="402"/>
      <c r="L86" s="402"/>
      <c r="P86" s="396"/>
      <c r="Q86" s="384"/>
      <c r="R86" s="384"/>
      <c r="AG86" s="396" t="s">
        <v>1840</v>
      </c>
    </row>
    <row r="87" spans="1:33" ht="11.25" x14ac:dyDescent="0.2">
      <c r="A87" s="402"/>
      <c r="B87" s="402"/>
      <c r="C87" s="402"/>
      <c r="D87" s="402"/>
      <c r="E87" s="402"/>
      <c r="F87" s="402"/>
      <c r="G87" s="402"/>
      <c r="H87" s="396"/>
      <c r="I87" s="402"/>
      <c r="J87" s="402"/>
      <c r="K87" s="402"/>
      <c r="L87" s="402"/>
      <c r="P87" s="396"/>
      <c r="Q87" s="384"/>
      <c r="R87" s="384"/>
      <c r="AG87" s="396" t="s">
        <v>1841</v>
      </c>
    </row>
    <row r="88" spans="1:33" ht="11.25" x14ac:dyDescent="0.2">
      <c r="A88" s="402"/>
      <c r="B88" s="402"/>
      <c r="C88" s="402"/>
      <c r="D88" s="402"/>
      <c r="E88" s="402"/>
      <c r="F88" s="402"/>
      <c r="G88" s="402"/>
      <c r="H88" s="396"/>
      <c r="I88" s="402"/>
      <c r="J88" s="402"/>
      <c r="K88" s="402"/>
      <c r="L88" s="402"/>
      <c r="P88" s="396"/>
      <c r="Q88" s="384"/>
      <c r="R88" s="384"/>
      <c r="AG88" s="396" t="s">
        <v>1842</v>
      </c>
    </row>
    <row r="89" spans="1:33" ht="11.25" x14ac:dyDescent="0.2">
      <c r="A89" s="402"/>
      <c r="B89" s="402"/>
      <c r="C89" s="402"/>
      <c r="D89" s="402"/>
      <c r="E89" s="402"/>
      <c r="F89" s="402"/>
      <c r="G89" s="402"/>
      <c r="H89" s="396"/>
      <c r="I89" s="402"/>
      <c r="J89" s="402"/>
      <c r="K89" s="402"/>
      <c r="L89" s="402"/>
      <c r="P89" s="396"/>
      <c r="Q89" s="384"/>
      <c r="R89" s="384"/>
      <c r="AG89" s="396" t="s">
        <v>1843</v>
      </c>
    </row>
    <row r="90" spans="1:33" ht="11.25" x14ac:dyDescent="0.2">
      <c r="A90" s="402"/>
      <c r="B90" s="402"/>
      <c r="C90" s="402"/>
      <c r="D90" s="402"/>
      <c r="E90" s="402"/>
      <c r="F90" s="402"/>
      <c r="G90" s="402"/>
      <c r="H90" s="396"/>
      <c r="I90" s="402"/>
      <c r="J90" s="402"/>
      <c r="K90" s="402"/>
      <c r="L90" s="402"/>
      <c r="P90" s="396"/>
      <c r="Q90" s="384"/>
      <c r="R90" s="384"/>
      <c r="AG90" s="396" t="s">
        <v>1844</v>
      </c>
    </row>
    <row r="91" spans="1:33" ht="11.25" x14ac:dyDescent="0.2">
      <c r="A91" s="402"/>
      <c r="B91" s="402"/>
      <c r="C91" s="402"/>
      <c r="D91" s="402"/>
      <c r="E91" s="402"/>
      <c r="F91" s="402"/>
      <c r="G91" s="402"/>
      <c r="H91" s="396"/>
      <c r="I91" s="402"/>
      <c r="J91" s="402"/>
      <c r="K91" s="402"/>
      <c r="L91" s="402"/>
      <c r="P91" s="396"/>
      <c r="Q91" s="384"/>
      <c r="R91" s="384"/>
      <c r="AG91" s="396" t="s">
        <v>1845</v>
      </c>
    </row>
    <row r="92" spans="1:33" ht="11.25" x14ac:dyDescent="0.2">
      <c r="A92" s="402"/>
      <c r="B92" s="402"/>
      <c r="C92" s="402"/>
      <c r="D92" s="402"/>
      <c r="E92" s="402"/>
      <c r="F92" s="402"/>
      <c r="G92" s="402"/>
      <c r="H92" s="396"/>
      <c r="I92" s="402"/>
      <c r="J92" s="402"/>
      <c r="K92" s="402"/>
      <c r="L92" s="402"/>
      <c r="P92" s="396"/>
      <c r="Q92" s="384"/>
      <c r="R92" s="384"/>
      <c r="AG92" s="396" t="s">
        <v>1846</v>
      </c>
    </row>
    <row r="93" spans="1:33" ht="11.25" x14ac:dyDescent="0.2">
      <c r="A93" s="402"/>
      <c r="B93" s="402"/>
      <c r="C93" s="402"/>
      <c r="D93" s="402"/>
      <c r="E93" s="402"/>
      <c r="F93" s="402"/>
      <c r="G93" s="402"/>
      <c r="H93" s="396"/>
      <c r="I93" s="402"/>
      <c r="J93" s="402"/>
      <c r="K93" s="402"/>
      <c r="L93" s="402"/>
      <c r="P93" s="396"/>
      <c r="Q93" s="384"/>
      <c r="R93" s="384"/>
      <c r="AG93" s="396" t="s">
        <v>1847</v>
      </c>
    </row>
    <row r="94" spans="1:33" ht="11.25" x14ac:dyDescent="0.2">
      <c r="A94" s="402"/>
      <c r="B94" s="402"/>
      <c r="C94" s="402"/>
      <c r="D94" s="402"/>
      <c r="E94" s="402"/>
      <c r="F94" s="402"/>
      <c r="G94" s="402"/>
      <c r="H94" s="396"/>
      <c r="I94" s="402"/>
      <c r="J94" s="402"/>
      <c r="K94" s="402"/>
      <c r="L94" s="402"/>
      <c r="P94" s="396"/>
      <c r="Q94" s="384"/>
      <c r="R94" s="384"/>
      <c r="AG94" s="396" t="s">
        <v>1848</v>
      </c>
    </row>
    <row r="95" spans="1:33" ht="11.25" x14ac:dyDescent="0.2">
      <c r="A95" s="402"/>
      <c r="B95" s="402"/>
      <c r="C95" s="402"/>
      <c r="D95" s="402"/>
      <c r="E95" s="402"/>
      <c r="F95" s="402"/>
      <c r="G95" s="402"/>
      <c r="H95" s="396"/>
      <c r="I95" s="402"/>
      <c r="J95" s="402"/>
      <c r="K95" s="402"/>
      <c r="L95" s="402"/>
      <c r="P95" s="396"/>
      <c r="Q95" s="384"/>
      <c r="R95" s="384"/>
      <c r="AG95" s="396" t="s">
        <v>1849</v>
      </c>
    </row>
    <row r="96" spans="1:33" ht="11.25" x14ac:dyDescent="0.2">
      <c r="A96" s="402"/>
      <c r="B96" s="402"/>
      <c r="C96" s="402"/>
      <c r="D96" s="402"/>
      <c r="E96" s="402"/>
      <c r="F96" s="402"/>
      <c r="G96" s="402"/>
      <c r="H96" s="396"/>
      <c r="I96" s="402"/>
      <c r="J96" s="402"/>
      <c r="K96" s="402"/>
      <c r="L96" s="402"/>
      <c r="P96" s="396"/>
      <c r="Q96" s="384"/>
      <c r="R96" s="384"/>
      <c r="AG96" s="396" t="s">
        <v>1850</v>
      </c>
    </row>
    <row r="97" spans="1:33" ht="11.25" x14ac:dyDescent="0.2">
      <c r="A97" s="402"/>
      <c r="B97" s="402"/>
      <c r="C97" s="402"/>
      <c r="D97" s="402"/>
      <c r="E97" s="402"/>
      <c r="F97" s="402"/>
      <c r="G97" s="402"/>
      <c r="H97" s="396"/>
      <c r="I97" s="402"/>
      <c r="J97" s="402"/>
      <c r="K97" s="402"/>
      <c r="L97" s="402"/>
      <c r="P97" s="396"/>
      <c r="Q97" s="384"/>
      <c r="R97" s="384"/>
      <c r="AG97" s="396" t="s">
        <v>1851</v>
      </c>
    </row>
    <row r="98" spans="1:33" ht="11.25" x14ac:dyDescent="0.2">
      <c r="A98" s="402"/>
      <c r="B98" s="402"/>
      <c r="C98" s="402"/>
      <c r="D98" s="402"/>
      <c r="E98" s="402"/>
      <c r="F98" s="402"/>
      <c r="G98" s="402"/>
      <c r="H98" s="396"/>
      <c r="I98" s="402"/>
      <c r="J98" s="402"/>
      <c r="K98" s="402"/>
      <c r="L98" s="402"/>
      <c r="P98" s="396"/>
      <c r="Q98" s="384"/>
      <c r="R98" s="384"/>
      <c r="AG98" s="396" t="s">
        <v>1852</v>
      </c>
    </row>
    <row r="99" spans="1:33" ht="11.25" x14ac:dyDescent="0.2">
      <c r="A99" s="402"/>
      <c r="B99" s="402"/>
      <c r="C99" s="402"/>
      <c r="D99" s="402"/>
      <c r="E99" s="402"/>
      <c r="F99" s="402"/>
      <c r="G99" s="402"/>
      <c r="H99" s="396"/>
      <c r="I99" s="402"/>
      <c r="J99" s="402"/>
      <c r="K99" s="402"/>
      <c r="L99" s="402"/>
      <c r="P99" s="396"/>
      <c r="Q99" s="384"/>
      <c r="R99" s="384"/>
      <c r="AG99" s="396" t="s">
        <v>1853</v>
      </c>
    </row>
    <row r="100" spans="1:33" ht="11.25" x14ac:dyDescent="0.2">
      <c r="A100" s="402"/>
      <c r="B100" s="402"/>
      <c r="C100" s="402"/>
      <c r="D100" s="402"/>
      <c r="E100" s="402"/>
      <c r="F100" s="402"/>
      <c r="G100" s="402"/>
      <c r="H100" s="396"/>
      <c r="I100" s="402"/>
      <c r="J100" s="402"/>
      <c r="K100" s="402"/>
      <c r="L100" s="402"/>
      <c r="P100" s="396"/>
      <c r="Q100" s="384"/>
      <c r="R100" s="384"/>
      <c r="AG100" s="396" t="s">
        <v>1854</v>
      </c>
    </row>
    <row r="101" spans="1:33" ht="11.25" x14ac:dyDescent="0.2">
      <c r="A101" s="402"/>
      <c r="B101" s="402"/>
      <c r="C101" s="402"/>
      <c r="D101" s="402"/>
      <c r="E101" s="402"/>
      <c r="F101" s="402"/>
      <c r="G101" s="402"/>
      <c r="H101" s="396"/>
      <c r="I101" s="402"/>
      <c r="J101" s="402"/>
      <c r="K101" s="402"/>
      <c r="L101" s="402"/>
      <c r="P101" s="396"/>
      <c r="Q101" s="384"/>
      <c r="R101" s="384"/>
      <c r="AG101" s="396" t="s">
        <v>1855</v>
      </c>
    </row>
    <row r="102" spans="1:33" ht="11.25" x14ac:dyDescent="0.2">
      <c r="A102" s="402"/>
      <c r="B102" s="402"/>
      <c r="C102" s="402"/>
      <c r="D102" s="402"/>
      <c r="E102" s="402"/>
      <c r="F102" s="402"/>
      <c r="G102" s="402"/>
      <c r="H102" s="396"/>
      <c r="I102" s="402"/>
      <c r="J102" s="402"/>
      <c r="K102" s="402"/>
      <c r="L102" s="402"/>
      <c r="P102" s="396"/>
      <c r="Q102" s="384"/>
      <c r="R102" s="384"/>
      <c r="AG102" s="396" t="s">
        <v>1856</v>
      </c>
    </row>
    <row r="103" spans="1:33" ht="11.25" x14ac:dyDescent="0.2">
      <c r="A103" s="402"/>
      <c r="B103" s="402"/>
      <c r="C103" s="402"/>
      <c r="D103" s="402"/>
      <c r="E103" s="402"/>
      <c r="F103" s="402"/>
      <c r="G103" s="402"/>
      <c r="H103" s="396"/>
      <c r="I103" s="402"/>
      <c r="J103" s="402"/>
      <c r="K103" s="402"/>
      <c r="L103" s="402"/>
      <c r="P103" s="396"/>
      <c r="Q103" s="384"/>
      <c r="R103" s="384"/>
      <c r="AG103" s="396" t="s">
        <v>1857</v>
      </c>
    </row>
    <row r="104" spans="1:33" ht="11.25" x14ac:dyDescent="0.2">
      <c r="A104" s="402"/>
      <c r="B104" s="402"/>
      <c r="C104" s="402"/>
      <c r="D104" s="402"/>
      <c r="E104" s="402"/>
      <c r="F104" s="402"/>
      <c r="G104" s="402"/>
      <c r="H104" s="396"/>
      <c r="I104" s="402"/>
      <c r="J104" s="402"/>
      <c r="K104" s="402"/>
      <c r="L104" s="402"/>
      <c r="P104" s="396"/>
      <c r="Q104" s="384"/>
      <c r="R104" s="384"/>
      <c r="AG104" s="396" t="s">
        <v>1858</v>
      </c>
    </row>
    <row r="105" spans="1:33" ht="11.25" x14ac:dyDescent="0.2">
      <c r="A105" s="402"/>
      <c r="B105" s="402"/>
      <c r="C105" s="402"/>
      <c r="D105" s="402"/>
      <c r="E105" s="402"/>
      <c r="F105" s="402"/>
      <c r="G105" s="402"/>
      <c r="H105" s="396"/>
      <c r="I105" s="402"/>
      <c r="J105" s="402"/>
      <c r="K105" s="402"/>
      <c r="L105" s="402"/>
      <c r="P105" s="396"/>
      <c r="Q105" s="384"/>
      <c r="R105" s="384"/>
      <c r="AG105" s="396" t="s">
        <v>1859</v>
      </c>
    </row>
    <row r="106" spans="1:33" ht="11.25" x14ac:dyDescent="0.2">
      <c r="A106" s="402"/>
      <c r="B106" s="402"/>
      <c r="C106" s="402"/>
      <c r="D106" s="402"/>
      <c r="E106" s="402"/>
      <c r="F106" s="402"/>
      <c r="G106" s="402"/>
      <c r="H106" s="396"/>
      <c r="I106" s="402"/>
      <c r="J106" s="402"/>
      <c r="K106" s="402"/>
      <c r="L106" s="402"/>
      <c r="P106" s="396"/>
      <c r="Q106" s="384"/>
      <c r="R106" s="384"/>
      <c r="AG106" s="396" t="s">
        <v>1860</v>
      </c>
    </row>
    <row r="107" spans="1:33" ht="11.25" x14ac:dyDescent="0.2">
      <c r="A107" s="402"/>
      <c r="B107" s="402"/>
      <c r="C107" s="402"/>
      <c r="D107" s="402"/>
      <c r="E107" s="402"/>
      <c r="F107" s="402"/>
      <c r="G107" s="402"/>
      <c r="H107" s="396"/>
      <c r="I107" s="402"/>
      <c r="J107" s="402"/>
      <c r="K107" s="402"/>
      <c r="L107" s="402"/>
      <c r="P107" s="396"/>
      <c r="Q107" s="384"/>
      <c r="R107" s="384"/>
      <c r="AG107" s="396" t="s">
        <v>1861</v>
      </c>
    </row>
    <row r="108" spans="1:33" ht="11.25" x14ac:dyDescent="0.2">
      <c r="A108" s="402"/>
      <c r="B108" s="402"/>
      <c r="C108" s="402"/>
      <c r="D108" s="402"/>
      <c r="E108" s="402"/>
      <c r="F108" s="402"/>
      <c r="G108" s="402"/>
      <c r="H108" s="396"/>
      <c r="I108" s="402"/>
      <c r="J108" s="402"/>
      <c r="K108" s="402"/>
      <c r="L108" s="402"/>
      <c r="P108" s="396"/>
      <c r="Q108" s="384"/>
      <c r="R108" s="384"/>
      <c r="AG108" s="396" t="s">
        <v>1862</v>
      </c>
    </row>
    <row r="109" spans="1:33" ht="11.25" x14ac:dyDescent="0.2">
      <c r="A109" s="402"/>
      <c r="B109" s="402"/>
      <c r="C109" s="402"/>
      <c r="D109" s="402"/>
      <c r="E109" s="402"/>
      <c r="F109" s="402"/>
      <c r="G109" s="402"/>
      <c r="H109" s="396"/>
      <c r="I109" s="402"/>
      <c r="J109" s="402"/>
      <c r="K109" s="402"/>
      <c r="L109" s="402"/>
      <c r="P109" s="396"/>
      <c r="Q109" s="384"/>
      <c r="R109" s="384"/>
      <c r="AG109" s="396" t="s">
        <v>1863</v>
      </c>
    </row>
    <row r="110" spans="1:33" ht="11.25" x14ac:dyDescent="0.2">
      <c r="A110" s="402"/>
      <c r="B110" s="402"/>
      <c r="C110" s="402"/>
      <c r="D110" s="402"/>
      <c r="E110" s="402"/>
      <c r="F110" s="402"/>
      <c r="G110" s="402"/>
      <c r="H110" s="396"/>
      <c r="I110" s="402"/>
      <c r="J110" s="402"/>
      <c r="K110" s="402"/>
      <c r="L110" s="402"/>
      <c r="P110" s="396"/>
      <c r="Q110" s="384"/>
      <c r="R110" s="384"/>
      <c r="AG110" s="396" t="s">
        <v>1864</v>
      </c>
    </row>
    <row r="111" spans="1:33" ht="11.25" x14ac:dyDescent="0.2">
      <c r="A111" s="402"/>
      <c r="B111" s="402"/>
      <c r="C111" s="402"/>
      <c r="D111" s="402"/>
      <c r="E111" s="402"/>
      <c r="F111" s="402"/>
      <c r="G111" s="402"/>
      <c r="H111" s="396"/>
      <c r="I111" s="402"/>
      <c r="J111" s="402"/>
      <c r="K111" s="402"/>
      <c r="L111" s="402"/>
      <c r="P111" s="396"/>
      <c r="Q111" s="384"/>
      <c r="R111" s="384"/>
      <c r="AG111" s="396" t="s">
        <v>1865</v>
      </c>
    </row>
    <row r="112" spans="1:33" ht="11.25" x14ac:dyDescent="0.2">
      <c r="A112" s="402"/>
      <c r="B112" s="402"/>
      <c r="C112" s="402"/>
      <c r="D112" s="402"/>
      <c r="E112" s="402"/>
      <c r="F112" s="402"/>
      <c r="G112" s="402"/>
      <c r="H112" s="396"/>
      <c r="I112" s="402"/>
      <c r="J112" s="402"/>
      <c r="K112" s="402"/>
      <c r="L112" s="402"/>
      <c r="P112" s="396"/>
      <c r="Q112" s="384"/>
      <c r="R112" s="384"/>
      <c r="AG112" s="396" t="s">
        <v>1866</v>
      </c>
    </row>
    <row r="113" spans="1:33" ht="11.25" x14ac:dyDescent="0.2">
      <c r="A113" s="402"/>
      <c r="B113" s="402"/>
      <c r="C113" s="402"/>
      <c r="D113" s="402"/>
      <c r="E113" s="402"/>
      <c r="F113" s="402"/>
      <c r="G113" s="402"/>
      <c r="H113" s="396"/>
      <c r="I113" s="402"/>
      <c r="J113" s="402"/>
      <c r="K113" s="402"/>
      <c r="L113" s="402"/>
      <c r="P113" s="396"/>
      <c r="Q113" s="384"/>
      <c r="R113" s="384"/>
      <c r="AG113" s="396" t="s">
        <v>1867</v>
      </c>
    </row>
    <row r="114" spans="1:33" ht="11.25" x14ac:dyDescent="0.2">
      <c r="A114" s="402"/>
      <c r="B114" s="402"/>
      <c r="C114" s="402"/>
      <c r="D114" s="402"/>
      <c r="E114" s="402"/>
      <c r="F114" s="402"/>
      <c r="G114" s="402"/>
      <c r="H114" s="396"/>
      <c r="I114" s="402"/>
      <c r="J114" s="402"/>
      <c r="K114" s="402"/>
      <c r="L114" s="402"/>
      <c r="P114" s="396"/>
      <c r="Q114" s="384"/>
      <c r="R114" s="384"/>
      <c r="AG114" s="396" t="s">
        <v>1868</v>
      </c>
    </row>
    <row r="115" spans="1:33" ht="11.25" x14ac:dyDescent="0.2">
      <c r="A115" s="402"/>
      <c r="B115" s="402"/>
      <c r="C115" s="402"/>
      <c r="D115" s="402"/>
      <c r="E115" s="402"/>
      <c r="F115" s="402"/>
      <c r="G115" s="402"/>
      <c r="H115" s="396"/>
      <c r="I115" s="402"/>
      <c r="J115" s="402"/>
      <c r="K115" s="402"/>
      <c r="L115" s="402"/>
      <c r="P115" s="396"/>
      <c r="Q115" s="384"/>
      <c r="R115" s="384"/>
      <c r="AG115" s="396" t="s">
        <v>1869</v>
      </c>
    </row>
    <row r="116" spans="1:33" ht="11.25" x14ac:dyDescent="0.2">
      <c r="A116" s="402"/>
      <c r="B116" s="402"/>
      <c r="C116" s="402"/>
      <c r="D116" s="402"/>
      <c r="E116" s="402"/>
      <c r="F116" s="402"/>
      <c r="G116" s="402"/>
      <c r="H116" s="396"/>
      <c r="I116" s="402"/>
      <c r="J116" s="402"/>
      <c r="K116" s="402"/>
      <c r="L116" s="402"/>
      <c r="P116" s="396"/>
      <c r="Q116" s="384"/>
      <c r="R116" s="384"/>
      <c r="AG116" s="396" t="s">
        <v>1870</v>
      </c>
    </row>
    <row r="117" spans="1:33" ht="11.25" x14ac:dyDescent="0.2">
      <c r="A117" s="402"/>
      <c r="B117" s="402"/>
      <c r="C117" s="402"/>
      <c r="D117" s="402"/>
      <c r="E117" s="402"/>
      <c r="F117" s="402"/>
      <c r="G117" s="402"/>
      <c r="H117" s="396"/>
      <c r="I117" s="402"/>
      <c r="J117" s="402"/>
      <c r="K117" s="402"/>
      <c r="L117" s="402"/>
      <c r="P117" s="396"/>
      <c r="Q117" s="384"/>
      <c r="R117" s="384"/>
      <c r="AG117" s="396" t="s">
        <v>1871</v>
      </c>
    </row>
    <row r="118" spans="1:33" ht="11.25" x14ac:dyDescent="0.2">
      <c r="A118" s="402"/>
      <c r="B118" s="402"/>
      <c r="C118" s="402"/>
      <c r="D118" s="402"/>
      <c r="E118" s="402"/>
      <c r="F118" s="402"/>
      <c r="G118" s="402"/>
      <c r="H118" s="396"/>
      <c r="I118" s="402"/>
      <c r="J118" s="402"/>
      <c r="K118" s="402"/>
      <c r="L118" s="402"/>
      <c r="P118" s="396"/>
      <c r="Q118" s="384"/>
      <c r="R118" s="384"/>
      <c r="AG118" s="396" t="s">
        <v>1872</v>
      </c>
    </row>
    <row r="119" spans="1:33" ht="11.25" x14ac:dyDescent="0.2">
      <c r="A119" s="402"/>
      <c r="B119" s="402"/>
      <c r="C119" s="402"/>
      <c r="D119" s="402"/>
      <c r="E119" s="402"/>
      <c r="F119" s="402"/>
      <c r="G119" s="402"/>
      <c r="H119" s="396"/>
      <c r="I119" s="402"/>
      <c r="J119" s="402"/>
      <c r="K119" s="402"/>
      <c r="L119" s="402"/>
      <c r="P119" s="396"/>
      <c r="Q119" s="384"/>
      <c r="R119" s="384"/>
      <c r="AG119" s="396" t="s">
        <v>1873</v>
      </c>
    </row>
    <row r="120" spans="1:33" ht="11.25" x14ac:dyDescent="0.2">
      <c r="A120" s="402"/>
      <c r="B120" s="402"/>
      <c r="C120" s="402"/>
      <c r="D120" s="402"/>
      <c r="E120" s="402"/>
      <c r="F120" s="402"/>
      <c r="G120" s="402"/>
      <c r="H120" s="396"/>
      <c r="I120" s="402"/>
      <c r="J120" s="402"/>
      <c r="K120" s="402"/>
      <c r="L120" s="402"/>
      <c r="P120" s="396"/>
      <c r="Q120" s="384"/>
      <c r="R120" s="384"/>
      <c r="AG120" s="396" t="s">
        <v>1874</v>
      </c>
    </row>
    <row r="121" spans="1:33" ht="11.25" x14ac:dyDescent="0.2">
      <c r="A121" s="402"/>
      <c r="B121" s="402"/>
      <c r="C121" s="402"/>
      <c r="D121" s="402"/>
      <c r="E121" s="402"/>
      <c r="F121" s="402"/>
      <c r="G121" s="402"/>
      <c r="H121" s="396"/>
      <c r="I121" s="402"/>
      <c r="J121" s="402"/>
      <c r="K121" s="402"/>
      <c r="L121" s="402"/>
      <c r="P121" s="396"/>
      <c r="Q121" s="384"/>
      <c r="R121" s="384"/>
      <c r="AG121" s="396" t="s">
        <v>1875</v>
      </c>
    </row>
    <row r="122" spans="1:33" ht="11.25" x14ac:dyDescent="0.2">
      <c r="A122" s="402"/>
      <c r="B122" s="402"/>
      <c r="C122" s="402"/>
      <c r="D122" s="402"/>
      <c r="E122" s="402"/>
      <c r="F122" s="402"/>
      <c r="G122" s="402"/>
      <c r="H122" s="396"/>
      <c r="I122" s="402"/>
      <c r="J122" s="402"/>
      <c r="K122" s="402"/>
      <c r="L122" s="402"/>
      <c r="P122" s="396"/>
      <c r="Q122" s="384"/>
      <c r="R122" s="384"/>
      <c r="AG122" s="396" t="s">
        <v>1876</v>
      </c>
    </row>
    <row r="123" spans="1:33" ht="11.25" x14ac:dyDescent="0.2">
      <c r="A123" s="402"/>
      <c r="B123" s="402"/>
      <c r="C123" s="402"/>
      <c r="D123" s="402"/>
      <c r="E123" s="402"/>
      <c r="F123" s="402"/>
      <c r="G123" s="402"/>
      <c r="H123" s="396"/>
      <c r="I123" s="402"/>
      <c r="J123" s="402"/>
      <c r="K123" s="402"/>
      <c r="L123" s="402"/>
      <c r="P123" s="396"/>
      <c r="Q123" s="384"/>
      <c r="R123" s="384"/>
      <c r="AG123" s="396" t="s">
        <v>1877</v>
      </c>
    </row>
    <row r="124" spans="1:33" ht="11.25" x14ac:dyDescent="0.2">
      <c r="A124" s="402"/>
      <c r="B124" s="402"/>
      <c r="C124" s="402"/>
      <c r="D124" s="402"/>
      <c r="E124" s="402"/>
      <c r="F124" s="402"/>
      <c r="G124" s="402"/>
      <c r="H124" s="396"/>
      <c r="I124" s="402"/>
      <c r="J124" s="402"/>
      <c r="K124" s="402"/>
      <c r="L124" s="402"/>
      <c r="P124" s="396"/>
      <c r="Q124" s="384"/>
      <c r="R124" s="384"/>
      <c r="AG124" s="396" t="s">
        <v>1878</v>
      </c>
    </row>
    <row r="125" spans="1:33" ht="11.25" x14ac:dyDescent="0.2">
      <c r="A125" s="402"/>
      <c r="B125" s="402"/>
      <c r="C125" s="402"/>
      <c r="D125" s="402"/>
      <c r="E125" s="402"/>
      <c r="F125" s="402"/>
      <c r="G125" s="402"/>
      <c r="H125" s="396"/>
      <c r="I125" s="402"/>
      <c r="J125" s="402"/>
      <c r="K125" s="402"/>
      <c r="L125" s="402"/>
      <c r="P125" s="396"/>
      <c r="Q125" s="384"/>
      <c r="R125" s="384"/>
      <c r="AG125" s="396" t="s">
        <v>1879</v>
      </c>
    </row>
    <row r="126" spans="1:33" ht="11.25" x14ac:dyDescent="0.2">
      <c r="A126" s="402"/>
      <c r="B126" s="402"/>
      <c r="C126" s="402"/>
      <c r="D126" s="402"/>
      <c r="E126" s="402"/>
      <c r="F126" s="402"/>
      <c r="G126" s="402"/>
      <c r="H126" s="396"/>
      <c r="I126" s="402"/>
      <c r="J126" s="402"/>
      <c r="K126" s="402"/>
      <c r="L126" s="402"/>
      <c r="P126" s="396"/>
      <c r="Q126" s="384"/>
      <c r="R126" s="384"/>
      <c r="AG126" s="396" t="s">
        <v>1880</v>
      </c>
    </row>
    <row r="127" spans="1:33" ht="11.25" x14ac:dyDescent="0.2">
      <c r="A127" s="402"/>
      <c r="B127" s="402"/>
      <c r="C127" s="402"/>
      <c r="D127" s="402"/>
      <c r="E127" s="402"/>
      <c r="F127" s="402"/>
      <c r="G127" s="402"/>
      <c r="H127" s="396"/>
      <c r="I127" s="402"/>
      <c r="J127" s="402"/>
      <c r="K127" s="402"/>
      <c r="L127" s="402"/>
      <c r="P127" s="396"/>
      <c r="Q127" s="384"/>
      <c r="R127" s="384"/>
      <c r="AG127" s="396" t="s">
        <v>1881</v>
      </c>
    </row>
    <row r="128" spans="1:33" ht="11.25" x14ac:dyDescent="0.2">
      <c r="A128" s="402"/>
      <c r="B128" s="402"/>
      <c r="C128" s="402"/>
      <c r="D128" s="402"/>
      <c r="E128" s="402"/>
      <c r="F128" s="402"/>
      <c r="G128" s="402"/>
      <c r="H128" s="396"/>
      <c r="I128" s="402"/>
      <c r="J128" s="402"/>
      <c r="K128" s="402"/>
      <c r="L128" s="402"/>
      <c r="P128" s="396"/>
      <c r="Q128" s="384"/>
      <c r="R128" s="384"/>
      <c r="AG128" s="396" t="s">
        <v>1882</v>
      </c>
    </row>
    <row r="129" spans="1:33" ht="11.25" x14ac:dyDescent="0.2">
      <c r="A129" s="402"/>
      <c r="B129" s="402"/>
      <c r="C129" s="402"/>
      <c r="D129" s="402"/>
      <c r="E129" s="402"/>
      <c r="F129" s="402"/>
      <c r="G129" s="402"/>
      <c r="H129" s="396"/>
      <c r="I129" s="402"/>
      <c r="J129" s="402"/>
      <c r="K129" s="402"/>
      <c r="L129" s="402"/>
      <c r="P129" s="396"/>
      <c r="Q129" s="384"/>
      <c r="R129" s="384"/>
      <c r="AG129" s="396" t="s">
        <v>1883</v>
      </c>
    </row>
    <row r="130" spans="1:33" ht="11.25" x14ac:dyDescent="0.2">
      <c r="A130" s="402"/>
      <c r="B130" s="402"/>
      <c r="C130" s="402"/>
      <c r="D130" s="402"/>
      <c r="E130" s="402"/>
      <c r="F130" s="402"/>
      <c r="G130" s="402"/>
      <c r="H130" s="396"/>
      <c r="I130" s="402"/>
      <c r="J130" s="402"/>
      <c r="K130" s="402"/>
      <c r="L130" s="402"/>
      <c r="P130" s="396"/>
      <c r="Q130" s="384"/>
      <c r="R130" s="384"/>
      <c r="AG130" s="396" t="s">
        <v>1884</v>
      </c>
    </row>
    <row r="131" spans="1:33" ht="11.25" x14ac:dyDescent="0.2">
      <c r="A131" s="402"/>
      <c r="B131" s="402"/>
      <c r="C131" s="402"/>
      <c r="D131" s="402"/>
      <c r="E131" s="402"/>
      <c r="F131" s="402"/>
      <c r="G131" s="402"/>
      <c r="H131" s="396"/>
      <c r="I131" s="402"/>
      <c r="J131" s="402"/>
      <c r="K131" s="402"/>
      <c r="L131" s="402"/>
      <c r="P131" s="396"/>
      <c r="Q131" s="384"/>
      <c r="R131" s="384"/>
      <c r="AG131" s="396" t="s">
        <v>1885</v>
      </c>
    </row>
    <row r="132" spans="1:33" ht="11.25" x14ac:dyDescent="0.2">
      <c r="A132" s="402"/>
      <c r="B132" s="402"/>
      <c r="C132" s="402"/>
      <c r="D132" s="402"/>
      <c r="E132" s="402"/>
      <c r="F132" s="402"/>
      <c r="G132" s="402"/>
      <c r="H132" s="396"/>
      <c r="I132" s="402"/>
      <c r="J132" s="402"/>
      <c r="K132" s="402"/>
      <c r="L132" s="402"/>
      <c r="P132" s="396"/>
      <c r="Q132" s="384"/>
      <c r="R132" s="384"/>
      <c r="AG132" s="396" t="s">
        <v>1886</v>
      </c>
    </row>
    <row r="133" spans="1:33" ht="11.25" x14ac:dyDescent="0.2">
      <c r="A133" s="402"/>
      <c r="B133" s="402"/>
      <c r="C133" s="402"/>
      <c r="D133" s="402"/>
      <c r="E133" s="402"/>
      <c r="F133" s="402"/>
      <c r="G133" s="402"/>
      <c r="H133" s="396"/>
      <c r="I133" s="402"/>
      <c r="J133" s="402"/>
      <c r="K133" s="402"/>
      <c r="L133" s="402"/>
      <c r="P133" s="396"/>
      <c r="Q133" s="384"/>
      <c r="R133" s="384"/>
      <c r="AG133" s="396" t="s">
        <v>1887</v>
      </c>
    </row>
    <row r="134" spans="1:33" ht="11.25" x14ac:dyDescent="0.2">
      <c r="A134" s="402"/>
      <c r="B134" s="402"/>
      <c r="C134" s="402"/>
      <c r="D134" s="402"/>
      <c r="E134" s="402"/>
      <c r="F134" s="402"/>
      <c r="G134" s="402"/>
      <c r="H134" s="396"/>
      <c r="I134" s="402"/>
      <c r="J134" s="402"/>
      <c r="K134" s="402"/>
      <c r="L134" s="402"/>
      <c r="P134" s="396"/>
      <c r="Q134" s="384"/>
      <c r="R134" s="384"/>
      <c r="AG134" s="396" t="s">
        <v>1888</v>
      </c>
    </row>
    <row r="135" spans="1:33" ht="11.25" x14ac:dyDescent="0.2">
      <c r="A135" s="402"/>
      <c r="B135" s="402"/>
      <c r="C135" s="402"/>
      <c r="D135" s="402"/>
      <c r="E135" s="402"/>
      <c r="F135" s="402"/>
      <c r="G135" s="402"/>
      <c r="H135" s="396"/>
      <c r="I135" s="402"/>
      <c r="J135" s="402"/>
      <c r="K135" s="402"/>
      <c r="L135" s="402"/>
      <c r="P135" s="396"/>
      <c r="Q135" s="384"/>
      <c r="R135" s="384"/>
      <c r="AG135" s="396" t="s">
        <v>1889</v>
      </c>
    </row>
    <row r="136" spans="1:33" ht="11.25" x14ac:dyDescent="0.2">
      <c r="A136" s="402"/>
      <c r="B136" s="402"/>
      <c r="C136" s="402"/>
      <c r="D136" s="402"/>
      <c r="E136" s="402"/>
      <c r="F136" s="402"/>
      <c r="G136" s="402"/>
      <c r="H136" s="396"/>
      <c r="I136" s="402"/>
      <c r="J136" s="402"/>
      <c r="K136" s="402"/>
      <c r="L136" s="402"/>
      <c r="P136" s="396"/>
      <c r="Q136" s="384"/>
      <c r="R136" s="384"/>
      <c r="AG136" s="396" t="s">
        <v>1890</v>
      </c>
    </row>
    <row r="137" spans="1:33" ht="11.25" x14ac:dyDescent="0.2">
      <c r="A137" s="402"/>
      <c r="B137" s="402"/>
      <c r="C137" s="402"/>
      <c r="D137" s="402"/>
      <c r="E137" s="402"/>
      <c r="F137" s="402"/>
      <c r="G137" s="402"/>
      <c r="H137" s="396"/>
      <c r="I137" s="402"/>
      <c r="J137" s="402"/>
      <c r="K137" s="402"/>
      <c r="L137" s="402"/>
      <c r="P137" s="396"/>
      <c r="Q137" s="384"/>
      <c r="R137" s="384"/>
      <c r="AG137" s="396" t="s">
        <v>1891</v>
      </c>
    </row>
    <row r="138" spans="1:33" ht="11.25" x14ac:dyDescent="0.2">
      <c r="A138" s="402"/>
      <c r="B138" s="402"/>
      <c r="C138" s="402"/>
      <c r="D138" s="402"/>
      <c r="E138" s="402"/>
      <c r="F138" s="402"/>
      <c r="G138" s="402"/>
      <c r="H138" s="396"/>
      <c r="I138" s="402"/>
      <c r="J138" s="402"/>
      <c r="K138" s="402"/>
      <c r="L138" s="402"/>
      <c r="P138" s="396"/>
      <c r="Q138" s="384"/>
      <c r="R138" s="384"/>
      <c r="AG138" s="396" t="s">
        <v>1892</v>
      </c>
    </row>
    <row r="139" spans="1:33" ht="11.25" x14ac:dyDescent="0.2">
      <c r="A139" s="402"/>
      <c r="B139" s="402"/>
      <c r="C139" s="402"/>
      <c r="D139" s="402"/>
      <c r="E139" s="402"/>
      <c r="F139" s="402"/>
      <c r="G139" s="402"/>
      <c r="H139" s="396"/>
      <c r="I139" s="402"/>
      <c r="J139" s="402"/>
      <c r="K139" s="402"/>
      <c r="L139" s="402"/>
      <c r="P139" s="396"/>
      <c r="Q139" s="384"/>
      <c r="R139" s="384"/>
      <c r="AG139" s="396" t="s">
        <v>1893</v>
      </c>
    </row>
    <row r="140" spans="1:33" ht="11.25" x14ac:dyDescent="0.2">
      <c r="A140" s="402"/>
      <c r="B140" s="402"/>
      <c r="C140" s="402"/>
      <c r="D140" s="402"/>
      <c r="E140" s="402"/>
      <c r="F140" s="402"/>
      <c r="G140" s="402"/>
      <c r="H140" s="396"/>
      <c r="I140" s="402"/>
      <c r="J140" s="402"/>
      <c r="K140" s="402"/>
      <c r="L140" s="402"/>
      <c r="P140" s="396"/>
      <c r="Q140" s="384"/>
      <c r="R140" s="384"/>
      <c r="AG140" s="396" t="s">
        <v>1894</v>
      </c>
    </row>
    <row r="141" spans="1:33" ht="11.25" x14ac:dyDescent="0.2">
      <c r="A141" s="402"/>
      <c r="B141" s="402"/>
      <c r="C141" s="402"/>
      <c r="D141" s="402"/>
      <c r="E141" s="402"/>
      <c r="F141" s="402"/>
      <c r="G141" s="402"/>
      <c r="H141" s="396"/>
      <c r="I141" s="402"/>
      <c r="J141" s="402"/>
      <c r="K141" s="402"/>
      <c r="L141" s="402"/>
      <c r="P141" s="396"/>
      <c r="Q141" s="384"/>
      <c r="R141" s="384"/>
      <c r="AG141" s="396" t="s">
        <v>1895</v>
      </c>
    </row>
    <row r="142" spans="1:33" ht="11.25" x14ac:dyDescent="0.2">
      <c r="A142" s="402"/>
      <c r="B142" s="402"/>
      <c r="C142" s="402"/>
      <c r="D142" s="402"/>
      <c r="E142" s="402"/>
      <c r="F142" s="402"/>
      <c r="G142" s="402"/>
      <c r="H142" s="396"/>
      <c r="I142" s="402"/>
      <c r="J142" s="402"/>
      <c r="K142" s="402"/>
      <c r="L142" s="402"/>
      <c r="P142" s="396"/>
      <c r="Q142" s="384"/>
      <c r="R142" s="384"/>
      <c r="AG142" s="396" t="s">
        <v>1896</v>
      </c>
    </row>
    <row r="143" spans="1:33" ht="11.25" x14ac:dyDescent="0.2">
      <c r="A143" s="402"/>
      <c r="B143" s="402"/>
      <c r="C143" s="402"/>
      <c r="D143" s="402"/>
      <c r="E143" s="402"/>
      <c r="F143" s="402"/>
      <c r="G143" s="402"/>
      <c r="H143" s="396"/>
      <c r="I143" s="402"/>
      <c r="J143" s="402"/>
      <c r="K143" s="402"/>
      <c r="L143" s="402"/>
      <c r="P143" s="396"/>
      <c r="Q143" s="384"/>
      <c r="R143" s="384"/>
      <c r="AG143" s="396" t="s">
        <v>1897</v>
      </c>
    </row>
    <row r="144" spans="1:33" ht="11.25" x14ac:dyDescent="0.2">
      <c r="A144" s="402"/>
      <c r="B144" s="402"/>
      <c r="C144" s="402"/>
      <c r="D144" s="402"/>
      <c r="E144" s="402"/>
      <c r="F144" s="402"/>
      <c r="G144" s="402"/>
      <c r="H144" s="396"/>
      <c r="I144" s="402"/>
      <c r="J144" s="402"/>
      <c r="K144" s="402"/>
      <c r="L144" s="402"/>
      <c r="P144" s="396"/>
      <c r="Q144" s="384"/>
      <c r="R144" s="384"/>
      <c r="AG144" s="396" t="s">
        <v>1898</v>
      </c>
    </row>
    <row r="145" spans="1:33" ht="11.25" x14ac:dyDescent="0.2">
      <c r="A145" s="402"/>
      <c r="B145" s="402"/>
      <c r="C145" s="402"/>
      <c r="D145" s="402"/>
      <c r="E145" s="402"/>
      <c r="F145" s="402"/>
      <c r="G145" s="402"/>
      <c r="H145" s="396"/>
      <c r="I145" s="402"/>
      <c r="J145" s="402"/>
      <c r="K145" s="402"/>
      <c r="L145" s="402"/>
      <c r="P145" s="396"/>
      <c r="Q145" s="384"/>
      <c r="R145" s="384"/>
      <c r="AG145" s="396" t="s">
        <v>1899</v>
      </c>
    </row>
    <row r="146" spans="1:33" ht="11.25" x14ac:dyDescent="0.2">
      <c r="A146" s="402"/>
      <c r="B146" s="402"/>
      <c r="C146" s="402"/>
      <c r="D146" s="402"/>
      <c r="E146" s="402"/>
      <c r="F146" s="402"/>
      <c r="G146" s="402"/>
      <c r="H146" s="396"/>
      <c r="I146" s="402"/>
      <c r="J146" s="402"/>
      <c r="K146" s="402"/>
      <c r="L146" s="402"/>
      <c r="P146" s="396"/>
      <c r="Q146" s="384"/>
      <c r="R146" s="384"/>
      <c r="AG146" s="396" t="s">
        <v>1900</v>
      </c>
    </row>
    <row r="147" spans="1:33" ht="11.25" x14ac:dyDescent="0.2">
      <c r="A147" s="402"/>
      <c r="B147" s="402"/>
      <c r="C147" s="402"/>
      <c r="D147" s="402"/>
      <c r="E147" s="402"/>
      <c r="F147" s="402"/>
      <c r="G147" s="402"/>
      <c r="H147" s="396"/>
      <c r="I147" s="402"/>
      <c r="J147" s="402"/>
      <c r="K147" s="402"/>
      <c r="L147" s="402"/>
      <c r="P147" s="396"/>
      <c r="Q147" s="384"/>
      <c r="R147" s="384"/>
      <c r="AG147" s="396" t="s">
        <v>1901</v>
      </c>
    </row>
    <row r="148" spans="1:33" ht="11.25" x14ac:dyDescent="0.2">
      <c r="A148" s="402"/>
      <c r="B148" s="402"/>
      <c r="C148" s="402"/>
      <c r="D148" s="402"/>
      <c r="E148" s="402"/>
      <c r="F148" s="402"/>
      <c r="G148" s="402"/>
      <c r="H148" s="396"/>
      <c r="I148" s="402"/>
      <c r="J148" s="402"/>
      <c r="K148" s="402"/>
      <c r="L148" s="402"/>
      <c r="P148" s="396"/>
      <c r="Q148" s="384"/>
      <c r="R148" s="384"/>
      <c r="AG148" s="396" t="s">
        <v>1902</v>
      </c>
    </row>
    <row r="149" spans="1:33" ht="11.25" x14ac:dyDescent="0.2">
      <c r="A149" s="402"/>
      <c r="B149" s="402"/>
      <c r="C149" s="402"/>
      <c r="D149" s="402"/>
      <c r="E149" s="402"/>
      <c r="F149" s="402"/>
      <c r="G149" s="402"/>
      <c r="H149" s="396"/>
      <c r="I149" s="402"/>
      <c r="J149" s="402"/>
      <c r="K149" s="402"/>
      <c r="L149" s="402"/>
      <c r="P149" s="396"/>
      <c r="Q149" s="384"/>
      <c r="R149" s="384"/>
      <c r="AG149" s="396" t="s">
        <v>1903</v>
      </c>
    </row>
    <row r="150" spans="1:33" ht="11.25" x14ac:dyDescent="0.2">
      <c r="A150" s="402"/>
      <c r="B150" s="402"/>
      <c r="C150" s="402"/>
      <c r="D150" s="402"/>
      <c r="E150" s="402"/>
      <c r="F150" s="402"/>
      <c r="G150" s="402"/>
      <c r="H150" s="396"/>
      <c r="I150" s="402"/>
      <c r="J150" s="402"/>
      <c r="K150" s="402"/>
      <c r="L150" s="402"/>
      <c r="P150" s="396"/>
      <c r="Q150" s="384"/>
      <c r="R150" s="384"/>
      <c r="AG150" s="396" t="s">
        <v>1904</v>
      </c>
    </row>
    <row r="151" spans="1:33" ht="11.25" x14ac:dyDescent="0.2">
      <c r="A151" s="402"/>
      <c r="B151" s="402"/>
      <c r="C151" s="402"/>
      <c r="D151" s="402"/>
      <c r="E151" s="402"/>
      <c r="F151" s="402"/>
      <c r="G151" s="402"/>
      <c r="H151" s="396"/>
      <c r="I151" s="402"/>
      <c r="J151" s="402"/>
      <c r="K151" s="402"/>
      <c r="L151" s="402"/>
      <c r="P151" s="396"/>
      <c r="Q151" s="384"/>
      <c r="R151" s="384"/>
      <c r="AG151" s="396" t="s">
        <v>1905</v>
      </c>
    </row>
    <row r="152" spans="1:33" ht="11.25" x14ac:dyDescent="0.2">
      <c r="A152" s="402"/>
      <c r="B152" s="402"/>
      <c r="C152" s="402"/>
      <c r="D152" s="402"/>
      <c r="E152" s="402"/>
      <c r="F152" s="402"/>
      <c r="G152" s="402"/>
      <c r="H152" s="396"/>
      <c r="I152" s="402"/>
      <c r="J152" s="402"/>
      <c r="K152" s="402"/>
      <c r="L152" s="402"/>
      <c r="P152" s="396"/>
      <c r="Q152" s="384"/>
      <c r="R152" s="384"/>
      <c r="AG152" s="396" t="s">
        <v>1906</v>
      </c>
    </row>
    <row r="153" spans="1:33" ht="11.25" x14ac:dyDescent="0.2">
      <c r="A153" s="402"/>
      <c r="B153" s="402"/>
      <c r="C153" s="402"/>
      <c r="D153" s="402"/>
      <c r="E153" s="402"/>
      <c r="F153" s="402"/>
      <c r="G153" s="402"/>
      <c r="H153" s="396"/>
      <c r="I153" s="402"/>
      <c r="J153" s="402"/>
      <c r="K153" s="402"/>
      <c r="L153" s="402"/>
      <c r="P153" s="396"/>
      <c r="Q153" s="384"/>
      <c r="R153" s="384"/>
      <c r="AG153" s="396" t="s">
        <v>1907</v>
      </c>
    </row>
    <row r="154" spans="1:33" ht="11.25" x14ac:dyDescent="0.2">
      <c r="A154" s="402"/>
      <c r="B154" s="402"/>
      <c r="C154" s="402"/>
      <c r="D154" s="402"/>
      <c r="E154" s="402"/>
      <c r="F154" s="402"/>
      <c r="G154" s="402"/>
      <c r="H154" s="396"/>
      <c r="I154" s="402"/>
      <c r="J154" s="402"/>
      <c r="K154" s="402"/>
      <c r="L154" s="402"/>
      <c r="P154" s="396"/>
      <c r="Q154" s="384"/>
      <c r="R154" s="384"/>
      <c r="AG154" s="396" t="s">
        <v>1908</v>
      </c>
    </row>
    <row r="155" spans="1:33" ht="11.25" x14ac:dyDescent="0.2">
      <c r="A155" s="402"/>
      <c r="B155" s="402"/>
      <c r="C155" s="402"/>
      <c r="D155" s="402"/>
      <c r="E155" s="402"/>
      <c r="F155" s="402"/>
      <c r="G155" s="402"/>
      <c r="H155" s="396"/>
      <c r="I155" s="402"/>
      <c r="J155" s="402"/>
      <c r="K155" s="402"/>
      <c r="L155" s="402"/>
      <c r="P155" s="396"/>
      <c r="Q155" s="384"/>
      <c r="R155" s="384"/>
      <c r="AG155" s="396" t="s">
        <v>1909</v>
      </c>
    </row>
    <row r="156" spans="1:33" ht="11.25" x14ac:dyDescent="0.2">
      <c r="A156" s="402"/>
      <c r="B156" s="402"/>
      <c r="C156" s="402"/>
      <c r="D156" s="402"/>
      <c r="E156" s="402"/>
      <c r="F156" s="402"/>
      <c r="G156" s="402"/>
      <c r="H156" s="396"/>
      <c r="I156" s="402"/>
      <c r="J156" s="402"/>
      <c r="K156" s="402"/>
      <c r="L156" s="402"/>
      <c r="P156" s="396"/>
      <c r="Q156" s="384"/>
      <c r="R156" s="384"/>
      <c r="AG156" s="396" t="s">
        <v>1910</v>
      </c>
    </row>
    <row r="157" spans="1:33" ht="11.25" x14ac:dyDescent="0.2">
      <c r="A157" s="402"/>
      <c r="B157" s="402"/>
      <c r="C157" s="402"/>
      <c r="D157" s="402"/>
      <c r="E157" s="402"/>
      <c r="F157" s="402"/>
      <c r="G157" s="402"/>
      <c r="H157" s="396"/>
      <c r="I157" s="402"/>
      <c r="J157" s="402"/>
      <c r="K157" s="402"/>
      <c r="L157" s="402"/>
      <c r="P157" s="396"/>
      <c r="Q157" s="384"/>
      <c r="R157" s="384"/>
      <c r="AG157" s="396" t="s">
        <v>1911</v>
      </c>
    </row>
    <row r="158" spans="1:33" ht="11.25" x14ac:dyDescent="0.2">
      <c r="A158" s="402"/>
      <c r="B158" s="402"/>
      <c r="C158" s="402"/>
      <c r="D158" s="402"/>
      <c r="E158" s="402"/>
      <c r="F158" s="402"/>
      <c r="G158" s="402"/>
      <c r="H158" s="396"/>
      <c r="I158" s="402"/>
      <c r="J158" s="402"/>
      <c r="K158" s="402"/>
      <c r="L158" s="402"/>
      <c r="P158" s="396"/>
      <c r="Q158" s="384"/>
      <c r="R158" s="384"/>
      <c r="AG158" s="396" t="s">
        <v>1912</v>
      </c>
    </row>
    <row r="159" spans="1:33" ht="11.25" x14ac:dyDescent="0.2">
      <c r="A159" s="402"/>
      <c r="B159" s="402"/>
      <c r="C159" s="402"/>
      <c r="D159" s="402"/>
      <c r="E159" s="402"/>
      <c r="F159" s="402"/>
      <c r="G159" s="402"/>
      <c r="H159" s="396"/>
      <c r="I159" s="402"/>
      <c r="J159" s="402"/>
      <c r="K159" s="402"/>
      <c r="L159" s="402"/>
      <c r="P159" s="396"/>
      <c r="Q159" s="384"/>
      <c r="R159" s="384"/>
      <c r="AG159" s="396" t="s">
        <v>1913</v>
      </c>
    </row>
    <row r="160" spans="1:33" ht="11.25" x14ac:dyDescent="0.2">
      <c r="A160" s="402"/>
      <c r="B160" s="402"/>
      <c r="C160" s="402"/>
      <c r="D160" s="402"/>
      <c r="E160" s="402"/>
      <c r="F160" s="402"/>
      <c r="G160" s="402"/>
      <c r="H160" s="396"/>
      <c r="I160" s="402"/>
      <c r="J160" s="402"/>
      <c r="K160" s="402"/>
      <c r="L160" s="402"/>
      <c r="P160" s="396"/>
      <c r="Q160" s="384"/>
      <c r="R160" s="384"/>
      <c r="AG160" s="396" t="s">
        <v>1914</v>
      </c>
    </row>
    <row r="161" spans="1:33" ht="11.25" x14ac:dyDescent="0.2">
      <c r="A161" s="402"/>
      <c r="B161" s="402"/>
      <c r="C161" s="402"/>
      <c r="D161" s="402"/>
      <c r="E161" s="402"/>
      <c r="F161" s="402"/>
      <c r="G161" s="402"/>
      <c r="H161" s="396"/>
      <c r="I161" s="402"/>
      <c r="J161" s="402"/>
      <c r="K161" s="402"/>
      <c r="L161" s="402"/>
      <c r="P161" s="396"/>
      <c r="Q161" s="384"/>
      <c r="R161" s="384"/>
      <c r="AG161" s="396" t="s">
        <v>1915</v>
      </c>
    </row>
    <row r="162" spans="1:33" ht="11.25" x14ac:dyDescent="0.2">
      <c r="A162" s="402"/>
      <c r="B162" s="402"/>
      <c r="C162" s="402"/>
      <c r="D162" s="402"/>
      <c r="E162" s="402"/>
      <c r="F162" s="402"/>
      <c r="G162" s="402"/>
      <c r="H162" s="396"/>
      <c r="I162" s="402"/>
      <c r="J162" s="402"/>
      <c r="K162" s="402"/>
      <c r="L162" s="402"/>
      <c r="P162" s="396"/>
      <c r="Q162" s="384"/>
      <c r="R162" s="384"/>
      <c r="AG162" s="396" t="s">
        <v>1916</v>
      </c>
    </row>
    <row r="163" spans="1:33" ht="11.25" x14ac:dyDescent="0.2">
      <c r="A163" s="402"/>
      <c r="B163" s="402"/>
      <c r="C163" s="402"/>
      <c r="D163" s="402"/>
      <c r="E163" s="402"/>
      <c r="F163" s="402"/>
      <c r="G163" s="402"/>
      <c r="H163" s="396"/>
      <c r="I163" s="402"/>
      <c r="J163" s="402"/>
      <c r="K163" s="402"/>
      <c r="L163" s="402"/>
      <c r="P163" s="396"/>
      <c r="Q163" s="384"/>
      <c r="R163" s="384"/>
      <c r="AG163" s="396" t="s">
        <v>1759</v>
      </c>
    </row>
    <row r="164" spans="1:33" ht="11.25" x14ac:dyDescent="0.2">
      <c r="A164" s="402"/>
      <c r="B164" s="402"/>
      <c r="C164" s="402"/>
      <c r="D164" s="402"/>
      <c r="E164" s="402"/>
      <c r="F164" s="402"/>
      <c r="G164" s="402"/>
      <c r="H164" s="396"/>
      <c r="I164" s="402"/>
      <c r="J164" s="402"/>
      <c r="K164" s="402"/>
      <c r="L164" s="402"/>
      <c r="P164" s="396"/>
      <c r="Q164" s="384"/>
      <c r="R164" s="384"/>
      <c r="AG164" s="396" t="s">
        <v>1917</v>
      </c>
    </row>
    <row r="165" spans="1:33" ht="11.25" x14ac:dyDescent="0.2">
      <c r="A165" s="402"/>
      <c r="B165" s="402"/>
      <c r="C165" s="402"/>
      <c r="D165" s="402"/>
      <c r="E165" s="402"/>
      <c r="F165" s="402"/>
      <c r="G165" s="402"/>
      <c r="H165" s="396"/>
      <c r="I165" s="402"/>
      <c r="J165" s="402"/>
      <c r="K165" s="402"/>
      <c r="L165" s="402"/>
      <c r="P165" s="396"/>
      <c r="Q165" s="384"/>
      <c r="R165" s="384"/>
      <c r="AG165" s="396" t="s">
        <v>1918</v>
      </c>
    </row>
    <row r="166" spans="1:33" ht="11.25" x14ac:dyDescent="0.2">
      <c r="A166" s="402"/>
      <c r="B166" s="402"/>
      <c r="C166" s="402"/>
      <c r="D166" s="402"/>
      <c r="E166" s="402"/>
      <c r="F166" s="402"/>
      <c r="G166" s="402"/>
      <c r="H166" s="396"/>
      <c r="I166" s="402"/>
      <c r="J166" s="402"/>
      <c r="K166" s="402"/>
      <c r="L166" s="402"/>
      <c r="P166" s="396"/>
      <c r="Q166" s="384"/>
      <c r="R166" s="384"/>
      <c r="AG166" s="396" t="s">
        <v>1919</v>
      </c>
    </row>
    <row r="167" spans="1:33" ht="11.25" x14ac:dyDescent="0.2">
      <c r="A167" s="402"/>
      <c r="B167" s="402"/>
      <c r="C167" s="402"/>
      <c r="D167" s="402"/>
      <c r="E167" s="402"/>
      <c r="F167" s="402"/>
      <c r="G167" s="402"/>
      <c r="H167" s="396"/>
      <c r="I167" s="402"/>
      <c r="J167" s="402"/>
      <c r="K167" s="402"/>
      <c r="L167" s="402"/>
      <c r="P167" s="396"/>
      <c r="Q167" s="384"/>
      <c r="R167" s="384"/>
      <c r="AG167" s="396" t="s">
        <v>2016</v>
      </c>
    </row>
    <row r="168" spans="1:33" ht="11.25" x14ac:dyDescent="0.2">
      <c r="A168" s="402"/>
      <c r="B168" s="402"/>
      <c r="C168" s="402"/>
      <c r="D168" s="402"/>
      <c r="E168" s="402"/>
      <c r="F168" s="402"/>
      <c r="G168" s="402"/>
      <c r="H168" s="396"/>
      <c r="I168" s="402"/>
      <c r="J168" s="402"/>
      <c r="K168" s="402"/>
      <c r="L168" s="402"/>
      <c r="P168" s="396"/>
      <c r="Q168" s="384"/>
      <c r="R168" s="384"/>
      <c r="AG168" s="396" t="s">
        <v>1920</v>
      </c>
    </row>
    <row r="169" spans="1:33" ht="11.25" x14ac:dyDescent="0.2">
      <c r="A169" s="402"/>
      <c r="B169" s="402"/>
      <c r="C169" s="402"/>
      <c r="D169" s="402"/>
      <c r="E169" s="402"/>
      <c r="F169" s="402"/>
      <c r="G169" s="402"/>
      <c r="H169" s="396"/>
      <c r="I169" s="402"/>
      <c r="J169" s="402"/>
      <c r="K169" s="402"/>
      <c r="L169" s="402"/>
      <c r="P169" s="396"/>
      <c r="Q169" s="384"/>
      <c r="R169" s="384"/>
      <c r="AG169" s="396" t="s">
        <v>1921</v>
      </c>
    </row>
    <row r="170" spans="1:33" ht="11.25" x14ac:dyDescent="0.2">
      <c r="A170" s="402"/>
      <c r="B170" s="402"/>
      <c r="C170" s="402"/>
      <c r="D170" s="402"/>
      <c r="E170" s="402"/>
      <c r="F170" s="402"/>
      <c r="G170" s="402"/>
      <c r="H170" s="396"/>
      <c r="I170" s="402"/>
      <c r="J170" s="402"/>
      <c r="K170" s="402"/>
      <c r="L170" s="402"/>
      <c r="P170" s="396"/>
      <c r="Q170" s="384"/>
      <c r="R170" s="384"/>
      <c r="AG170" s="396" t="s">
        <v>1922</v>
      </c>
    </row>
    <row r="171" spans="1:33" ht="11.25" x14ac:dyDescent="0.2">
      <c r="A171" s="402"/>
      <c r="B171" s="402"/>
      <c r="C171" s="402"/>
      <c r="D171" s="402"/>
      <c r="E171" s="402"/>
      <c r="F171" s="402"/>
      <c r="G171" s="402"/>
      <c r="H171" s="396"/>
      <c r="I171" s="402"/>
      <c r="J171" s="402"/>
      <c r="K171" s="402"/>
      <c r="L171" s="402"/>
      <c r="P171" s="396"/>
      <c r="Q171" s="384"/>
      <c r="R171" s="384"/>
      <c r="AG171" s="396" t="s">
        <v>1923</v>
      </c>
    </row>
    <row r="172" spans="1:33" ht="11.25" x14ac:dyDescent="0.2">
      <c r="A172" s="402"/>
      <c r="B172" s="402"/>
      <c r="C172" s="402"/>
      <c r="D172" s="402"/>
      <c r="E172" s="402"/>
      <c r="F172" s="402"/>
      <c r="G172" s="402"/>
      <c r="H172" s="396"/>
      <c r="I172" s="402"/>
      <c r="J172" s="402"/>
      <c r="K172" s="402"/>
      <c r="L172" s="402"/>
      <c r="P172" s="396"/>
      <c r="Q172" s="384"/>
      <c r="R172" s="384"/>
      <c r="AG172" s="396" t="s">
        <v>1924</v>
      </c>
    </row>
    <row r="173" spans="1:33" ht="11.25" x14ac:dyDescent="0.2">
      <c r="A173" s="402"/>
      <c r="B173" s="402"/>
      <c r="C173" s="402"/>
      <c r="D173" s="402"/>
      <c r="E173" s="402"/>
      <c r="F173" s="402"/>
      <c r="G173" s="402"/>
      <c r="H173" s="396"/>
      <c r="I173" s="402"/>
      <c r="J173" s="402"/>
      <c r="K173" s="402"/>
      <c r="L173" s="402"/>
      <c r="P173" s="396"/>
      <c r="Q173" s="384"/>
      <c r="R173" s="384"/>
      <c r="AG173" s="396" t="s">
        <v>1925</v>
      </c>
    </row>
    <row r="174" spans="1:33" ht="11.25" x14ac:dyDescent="0.2">
      <c r="A174" s="402"/>
      <c r="B174" s="402"/>
      <c r="C174" s="402"/>
      <c r="D174" s="402"/>
      <c r="E174" s="402"/>
      <c r="F174" s="402"/>
      <c r="G174" s="402"/>
      <c r="H174" s="396"/>
      <c r="I174" s="402"/>
      <c r="J174" s="402"/>
      <c r="K174" s="402"/>
      <c r="L174" s="402"/>
      <c r="P174" s="396"/>
      <c r="Q174" s="384"/>
      <c r="R174" s="384"/>
      <c r="AG174" s="396" t="s">
        <v>1926</v>
      </c>
    </row>
    <row r="175" spans="1:33" ht="11.25" x14ac:dyDescent="0.2">
      <c r="A175" s="402"/>
      <c r="B175" s="402"/>
      <c r="C175" s="402"/>
      <c r="D175" s="402"/>
      <c r="E175" s="402"/>
      <c r="F175" s="402"/>
      <c r="G175" s="402"/>
      <c r="H175" s="396"/>
      <c r="I175" s="402"/>
      <c r="J175" s="402"/>
      <c r="K175" s="402"/>
      <c r="L175" s="402"/>
      <c r="P175" s="396"/>
      <c r="Q175" s="384"/>
      <c r="R175" s="384"/>
      <c r="AG175" s="396" t="s">
        <v>1927</v>
      </c>
    </row>
    <row r="176" spans="1:33" ht="11.25" x14ac:dyDescent="0.2">
      <c r="A176" s="402"/>
      <c r="B176" s="402"/>
      <c r="C176" s="402"/>
      <c r="D176" s="402"/>
      <c r="E176" s="402"/>
      <c r="F176" s="402"/>
      <c r="G176" s="402"/>
      <c r="H176" s="396"/>
      <c r="I176" s="402"/>
      <c r="J176" s="402"/>
      <c r="K176" s="402"/>
      <c r="L176" s="402"/>
      <c r="P176" s="396"/>
      <c r="Q176" s="384"/>
      <c r="R176" s="384"/>
      <c r="AG176" s="396" t="s">
        <v>1928</v>
      </c>
    </row>
    <row r="177" spans="1:33" ht="11.25" x14ac:dyDescent="0.2">
      <c r="A177" s="402"/>
      <c r="B177" s="402"/>
      <c r="C177" s="402"/>
      <c r="D177" s="402"/>
      <c r="E177" s="402"/>
      <c r="F177" s="402"/>
      <c r="G177" s="402"/>
      <c r="H177" s="396"/>
      <c r="I177" s="402"/>
      <c r="J177" s="402"/>
      <c r="K177" s="402"/>
      <c r="L177" s="402"/>
      <c r="P177" s="396"/>
      <c r="Q177" s="384"/>
      <c r="R177" s="384"/>
      <c r="AG177" s="396" t="s">
        <v>1929</v>
      </c>
    </row>
    <row r="178" spans="1:33" ht="11.25" x14ac:dyDescent="0.2">
      <c r="A178" s="402"/>
      <c r="B178" s="402"/>
      <c r="C178" s="402"/>
      <c r="D178" s="402"/>
      <c r="E178" s="402"/>
      <c r="F178" s="402"/>
      <c r="G178" s="402"/>
      <c r="H178" s="396"/>
      <c r="I178" s="402"/>
      <c r="J178" s="402"/>
      <c r="K178" s="402"/>
      <c r="L178" s="402"/>
      <c r="P178" s="396"/>
      <c r="Q178" s="384"/>
      <c r="R178" s="384"/>
      <c r="AG178" s="396" t="s">
        <v>1930</v>
      </c>
    </row>
    <row r="179" spans="1:33" ht="11.25" x14ac:dyDescent="0.2">
      <c r="A179" s="402"/>
      <c r="B179" s="402"/>
      <c r="C179" s="402"/>
      <c r="D179" s="402"/>
      <c r="E179" s="402"/>
      <c r="F179" s="402"/>
      <c r="G179" s="402"/>
      <c r="H179" s="396"/>
      <c r="I179" s="402"/>
      <c r="J179" s="402"/>
      <c r="K179" s="402"/>
      <c r="L179" s="402"/>
      <c r="P179" s="396"/>
      <c r="Q179" s="384"/>
      <c r="R179" s="384"/>
      <c r="AG179" s="396" t="s">
        <v>1931</v>
      </c>
    </row>
    <row r="180" spans="1:33" ht="11.25" x14ac:dyDescent="0.2">
      <c r="A180" s="402"/>
      <c r="B180" s="402"/>
      <c r="C180" s="402"/>
      <c r="D180" s="402"/>
      <c r="E180" s="402"/>
      <c r="F180" s="402"/>
      <c r="G180" s="402"/>
      <c r="H180" s="396"/>
      <c r="I180" s="402"/>
      <c r="J180" s="402"/>
      <c r="K180" s="402"/>
      <c r="L180" s="402"/>
      <c r="P180" s="396"/>
      <c r="Q180" s="384"/>
      <c r="R180" s="384"/>
      <c r="AG180" s="396" t="s">
        <v>1932</v>
      </c>
    </row>
    <row r="181" spans="1:33" ht="11.25" x14ac:dyDescent="0.2">
      <c r="A181" s="402"/>
      <c r="B181" s="402"/>
      <c r="C181" s="402"/>
      <c r="D181" s="402"/>
      <c r="E181" s="402"/>
      <c r="F181" s="402"/>
      <c r="G181" s="402"/>
      <c r="H181" s="396"/>
      <c r="I181" s="402"/>
      <c r="J181" s="402"/>
      <c r="K181" s="402"/>
      <c r="L181" s="402"/>
      <c r="P181" s="396"/>
      <c r="Q181" s="384"/>
      <c r="R181" s="384"/>
      <c r="AG181" s="396" t="s">
        <v>1933</v>
      </c>
    </row>
    <row r="182" spans="1:33" ht="11.25" x14ac:dyDescent="0.2">
      <c r="A182" s="402"/>
      <c r="B182" s="402"/>
      <c r="C182" s="402"/>
      <c r="D182" s="402"/>
      <c r="E182" s="402"/>
      <c r="F182" s="402"/>
      <c r="G182" s="402"/>
      <c r="H182" s="396"/>
      <c r="I182" s="402"/>
      <c r="J182" s="402"/>
      <c r="K182" s="402"/>
      <c r="L182" s="402"/>
      <c r="P182" s="396"/>
      <c r="Q182" s="384"/>
      <c r="R182" s="384"/>
      <c r="AG182" s="396" t="s">
        <v>1934</v>
      </c>
    </row>
    <row r="183" spans="1:33" ht="11.25" x14ac:dyDescent="0.2">
      <c r="A183" s="402"/>
      <c r="B183" s="402"/>
      <c r="C183" s="402"/>
      <c r="D183" s="402"/>
      <c r="E183" s="402"/>
      <c r="F183" s="402"/>
      <c r="G183" s="402"/>
      <c r="H183" s="396"/>
      <c r="I183" s="402"/>
      <c r="J183" s="402"/>
      <c r="K183" s="402"/>
      <c r="L183" s="402"/>
      <c r="P183" s="396"/>
      <c r="Q183" s="384"/>
      <c r="R183" s="384"/>
      <c r="AG183" s="396" t="s">
        <v>1935</v>
      </c>
    </row>
    <row r="184" spans="1:33" ht="11.25" x14ac:dyDescent="0.2">
      <c r="A184" s="402"/>
      <c r="B184" s="402"/>
      <c r="C184" s="402"/>
      <c r="D184" s="402"/>
      <c r="E184" s="402"/>
      <c r="F184" s="402"/>
      <c r="G184" s="402"/>
      <c r="H184" s="396"/>
      <c r="I184" s="402"/>
      <c r="J184" s="402"/>
      <c r="K184" s="402"/>
      <c r="L184" s="402"/>
      <c r="P184" s="396"/>
      <c r="Q184" s="384"/>
      <c r="R184" s="384"/>
      <c r="AG184" s="396" t="s">
        <v>1936</v>
      </c>
    </row>
    <row r="185" spans="1:33" ht="11.25" x14ac:dyDescent="0.2">
      <c r="A185" s="402"/>
      <c r="B185" s="402"/>
      <c r="C185" s="402"/>
      <c r="D185" s="402"/>
      <c r="E185" s="402"/>
      <c r="F185" s="402"/>
      <c r="G185" s="402"/>
      <c r="H185" s="396"/>
      <c r="I185" s="402"/>
      <c r="J185" s="402"/>
      <c r="K185" s="402"/>
      <c r="L185" s="402"/>
      <c r="P185" s="396"/>
      <c r="Q185" s="384"/>
      <c r="R185" s="384"/>
      <c r="AG185" s="396" t="s">
        <v>1937</v>
      </c>
    </row>
    <row r="186" spans="1:33" ht="11.25" x14ac:dyDescent="0.2">
      <c r="A186" s="402"/>
      <c r="B186" s="402"/>
      <c r="C186" s="402"/>
      <c r="D186" s="402"/>
      <c r="E186" s="402"/>
      <c r="F186" s="402"/>
      <c r="G186" s="402"/>
      <c r="H186" s="396"/>
      <c r="I186" s="402"/>
      <c r="J186" s="402"/>
      <c r="K186" s="402"/>
      <c r="L186" s="402"/>
      <c r="P186" s="396"/>
      <c r="Q186" s="384"/>
      <c r="R186" s="384"/>
      <c r="AG186" s="396" t="s">
        <v>1938</v>
      </c>
    </row>
    <row r="187" spans="1:33" ht="11.25" x14ac:dyDescent="0.2">
      <c r="A187" s="402"/>
      <c r="B187" s="402"/>
      <c r="C187" s="402"/>
      <c r="D187" s="402"/>
      <c r="E187" s="402"/>
      <c r="F187" s="402"/>
      <c r="G187" s="402"/>
      <c r="H187" s="396"/>
      <c r="I187" s="402"/>
      <c r="J187" s="402"/>
      <c r="K187" s="402"/>
      <c r="L187" s="402"/>
      <c r="P187" s="396"/>
      <c r="Q187" s="384"/>
      <c r="R187" s="384"/>
      <c r="AG187" s="396" t="s">
        <v>1939</v>
      </c>
    </row>
    <row r="188" spans="1:33" ht="11.25" x14ac:dyDescent="0.2">
      <c r="A188" s="402"/>
      <c r="B188" s="402"/>
      <c r="C188" s="402"/>
      <c r="D188" s="402"/>
      <c r="E188" s="402"/>
      <c r="F188" s="402"/>
      <c r="G188" s="402"/>
      <c r="H188" s="396"/>
      <c r="I188" s="402"/>
      <c r="J188" s="402"/>
      <c r="K188" s="402"/>
      <c r="L188" s="402"/>
      <c r="P188" s="396"/>
      <c r="Q188" s="384"/>
      <c r="R188" s="384"/>
      <c r="AG188" s="396" t="s">
        <v>1940</v>
      </c>
    </row>
    <row r="189" spans="1:33" ht="11.25" x14ac:dyDescent="0.2">
      <c r="A189" s="402"/>
      <c r="B189" s="402"/>
      <c r="C189" s="402"/>
      <c r="D189" s="402"/>
      <c r="E189" s="402"/>
      <c r="F189" s="402"/>
      <c r="G189" s="402"/>
      <c r="H189" s="396"/>
      <c r="I189" s="402"/>
      <c r="J189" s="402"/>
      <c r="K189" s="402"/>
      <c r="L189" s="402"/>
      <c r="P189" s="396"/>
      <c r="Q189" s="384"/>
      <c r="R189" s="384"/>
      <c r="AG189" s="396" t="s">
        <v>1941</v>
      </c>
    </row>
    <row r="190" spans="1:33" ht="11.25" x14ac:dyDescent="0.2">
      <c r="A190" s="402"/>
      <c r="B190" s="402"/>
      <c r="C190" s="402"/>
      <c r="D190" s="402"/>
      <c r="E190" s="402"/>
      <c r="F190" s="402"/>
      <c r="G190" s="402"/>
      <c r="H190" s="396"/>
      <c r="I190" s="402"/>
      <c r="J190" s="402"/>
      <c r="K190" s="402"/>
      <c r="L190" s="402"/>
      <c r="P190" s="396"/>
      <c r="Q190" s="384"/>
      <c r="R190" s="384"/>
      <c r="AG190" s="396" t="s">
        <v>1942</v>
      </c>
    </row>
    <row r="191" spans="1:33" ht="11.25" x14ac:dyDescent="0.2">
      <c r="A191" s="402"/>
      <c r="B191" s="402"/>
      <c r="C191" s="402"/>
      <c r="D191" s="402"/>
      <c r="E191" s="402"/>
      <c r="F191" s="402"/>
      <c r="G191" s="402"/>
      <c r="H191" s="396"/>
      <c r="I191" s="402"/>
      <c r="J191" s="402"/>
      <c r="K191" s="402"/>
      <c r="L191" s="402"/>
      <c r="P191" s="396"/>
      <c r="Q191" s="384"/>
      <c r="R191" s="384"/>
      <c r="AG191" s="396" t="s">
        <v>1943</v>
      </c>
    </row>
    <row r="192" spans="1:33" ht="11.25" x14ac:dyDescent="0.2">
      <c r="A192" s="402"/>
      <c r="B192" s="402"/>
      <c r="C192" s="402"/>
      <c r="D192" s="402"/>
      <c r="E192" s="402"/>
      <c r="F192" s="402"/>
      <c r="G192" s="402"/>
      <c r="H192" s="396"/>
      <c r="I192" s="402"/>
      <c r="J192" s="402"/>
      <c r="K192" s="402"/>
      <c r="L192" s="402"/>
      <c r="P192" s="396"/>
      <c r="Q192" s="384"/>
      <c r="R192" s="384"/>
      <c r="AG192" s="396" t="s">
        <v>1758</v>
      </c>
    </row>
    <row r="193" spans="1:33" ht="11.25" x14ac:dyDescent="0.2">
      <c r="A193" s="402"/>
      <c r="B193" s="402"/>
      <c r="C193" s="402"/>
      <c r="D193" s="402"/>
      <c r="E193" s="402"/>
      <c r="F193" s="402"/>
      <c r="G193" s="402"/>
      <c r="H193" s="396"/>
      <c r="I193" s="402"/>
      <c r="J193" s="402"/>
      <c r="K193" s="402"/>
      <c r="L193" s="402"/>
      <c r="P193" s="396"/>
      <c r="Q193" s="384"/>
      <c r="R193" s="384"/>
      <c r="AG193" s="396" t="s">
        <v>1944</v>
      </c>
    </row>
    <row r="194" spans="1:33" ht="11.25" x14ac:dyDescent="0.2">
      <c r="A194" s="402"/>
      <c r="B194" s="402"/>
      <c r="C194" s="402"/>
      <c r="D194" s="402"/>
      <c r="E194" s="402"/>
      <c r="F194" s="402"/>
      <c r="G194" s="402"/>
      <c r="H194" s="396"/>
      <c r="I194" s="402"/>
      <c r="J194" s="402"/>
      <c r="K194" s="402"/>
      <c r="L194" s="402"/>
      <c r="P194" s="396"/>
      <c r="Q194" s="384"/>
      <c r="R194" s="384"/>
      <c r="AG194" s="396" t="s">
        <v>1945</v>
      </c>
    </row>
    <row r="195" spans="1:33" ht="11.25" x14ac:dyDescent="0.2">
      <c r="A195" s="402"/>
      <c r="B195" s="402"/>
      <c r="C195" s="402"/>
      <c r="D195" s="402"/>
      <c r="E195" s="402"/>
      <c r="F195" s="402"/>
      <c r="G195" s="402"/>
      <c r="H195" s="396"/>
      <c r="I195" s="402"/>
      <c r="J195" s="402"/>
      <c r="K195" s="402"/>
      <c r="L195" s="402"/>
      <c r="P195" s="396"/>
      <c r="Q195" s="384"/>
      <c r="R195" s="384"/>
      <c r="AG195" s="396" t="s">
        <v>1946</v>
      </c>
    </row>
    <row r="196" spans="1:33" ht="11.25" x14ac:dyDescent="0.2">
      <c r="A196" s="402"/>
      <c r="B196" s="402"/>
      <c r="C196" s="402"/>
      <c r="D196" s="402"/>
      <c r="E196" s="402"/>
      <c r="F196" s="402"/>
      <c r="G196" s="402"/>
      <c r="H196" s="396"/>
      <c r="I196" s="402"/>
      <c r="J196" s="402"/>
      <c r="K196" s="402"/>
      <c r="L196" s="402"/>
      <c r="P196" s="396"/>
      <c r="Q196" s="384"/>
      <c r="R196" s="384"/>
      <c r="AG196" s="396" t="s">
        <v>1947</v>
      </c>
    </row>
    <row r="197" spans="1:33" ht="11.25" x14ac:dyDescent="0.2">
      <c r="A197" s="402"/>
      <c r="B197" s="402"/>
      <c r="C197" s="402"/>
      <c r="D197" s="402"/>
      <c r="E197" s="402"/>
      <c r="F197" s="402"/>
      <c r="G197" s="402"/>
      <c r="H197" s="396"/>
      <c r="I197" s="402"/>
      <c r="J197" s="402"/>
      <c r="K197" s="402"/>
      <c r="L197" s="402"/>
      <c r="P197" s="396"/>
      <c r="Q197" s="384"/>
      <c r="R197" s="384"/>
      <c r="AG197" s="396" t="s">
        <v>1948</v>
      </c>
    </row>
    <row r="198" spans="1:33" ht="11.25" x14ac:dyDescent="0.2">
      <c r="A198" s="402"/>
      <c r="B198" s="402"/>
      <c r="C198" s="402"/>
      <c r="D198" s="402"/>
      <c r="E198" s="402"/>
      <c r="F198" s="402"/>
      <c r="G198" s="402"/>
      <c r="H198" s="396"/>
      <c r="I198" s="402"/>
      <c r="J198" s="402"/>
      <c r="K198" s="402"/>
      <c r="L198" s="402"/>
      <c r="P198" s="396"/>
      <c r="Q198" s="384"/>
      <c r="R198" s="384"/>
      <c r="AG198" s="396" t="s">
        <v>1949</v>
      </c>
    </row>
    <row r="199" spans="1:33" ht="11.25" x14ac:dyDescent="0.2">
      <c r="A199" s="402"/>
      <c r="B199" s="402"/>
      <c r="C199" s="402"/>
      <c r="D199" s="402"/>
      <c r="E199" s="402"/>
      <c r="F199" s="402"/>
      <c r="G199" s="402"/>
      <c r="H199" s="396"/>
      <c r="I199" s="402"/>
      <c r="J199" s="402"/>
      <c r="K199" s="402"/>
      <c r="L199" s="402"/>
      <c r="P199" s="396"/>
      <c r="Q199" s="384"/>
      <c r="R199" s="384"/>
      <c r="AG199" s="396" t="s">
        <v>1950</v>
      </c>
    </row>
    <row r="200" spans="1:33" ht="11.25" x14ac:dyDescent="0.2">
      <c r="A200" s="402"/>
      <c r="B200" s="402"/>
      <c r="C200" s="402"/>
      <c r="D200" s="402"/>
      <c r="E200" s="402"/>
      <c r="F200" s="402"/>
      <c r="G200" s="402"/>
      <c r="H200" s="396"/>
      <c r="I200" s="402"/>
      <c r="J200" s="402"/>
      <c r="K200" s="402"/>
      <c r="L200" s="402"/>
      <c r="P200" s="396"/>
      <c r="Q200" s="384"/>
      <c r="R200" s="384"/>
      <c r="AG200" s="396" t="s">
        <v>1951</v>
      </c>
    </row>
    <row r="201" spans="1:33" ht="11.25" x14ac:dyDescent="0.2">
      <c r="A201" s="402"/>
      <c r="B201" s="402"/>
      <c r="C201" s="402"/>
      <c r="D201" s="402"/>
      <c r="E201" s="402"/>
      <c r="F201" s="402"/>
      <c r="G201" s="402"/>
      <c r="H201" s="396"/>
      <c r="I201" s="402"/>
      <c r="J201" s="402"/>
      <c r="K201" s="402"/>
      <c r="L201" s="402"/>
      <c r="P201" s="396"/>
      <c r="Q201" s="384"/>
      <c r="R201" s="384"/>
      <c r="AG201" s="396" t="s">
        <v>1952</v>
      </c>
    </row>
    <row r="202" spans="1:33" ht="11.25" x14ac:dyDescent="0.2">
      <c r="A202" s="402"/>
      <c r="B202" s="402"/>
      <c r="C202" s="402"/>
      <c r="D202" s="402"/>
      <c r="E202" s="402"/>
      <c r="F202" s="402"/>
      <c r="G202" s="402"/>
      <c r="H202" s="396"/>
      <c r="I202" s="402"/>
      <c r="J202" s="402"/>
      <c r="K202" s="402"/>
      <c r="L202" s="402"/>
      <c r="P202" s="396"/>
      <c r="Q202" s="384"/>
      <c r="R202" s="384"/>
      <c r="AG202" s="396" t="s">
        <v>1953</v>
      </c>
    </row>
    <row r="203" spans="1:33" ht="11.25" x14ac:dyDescent="0.2">
      <c r="A203" s="402"/>
      <c r="B203" s="402"/>
      <c r="C203" s="402"/>
      <c r="D203" s="402"/>
      <c r="E203" s="402"/>
      <c r="F203" s="402"/>
      <c r="G203" s="402"/>
      <c r="H203" s="396"/>
      <c r="I203" s="402"/>
      <c r="J203" s="402"/>
      <c r="K203" s="402"/>
      <c r="L203" s="402"/>
      <c r="P203" s="396"/>
      <c r="Q203" s="384"/>
      <c r="R203" s="384"/>
      <c r="AG203" s="396" t="s">
        <v>1954</v>
      </c>
    </row>
    <row r="204" spans="1:33" ht="11.25" x14ac:dyDescent="0.2">
      <c r="A204" s="402"/>
      <c r="B204" s="402"/>
      <c r="C204" s="402"/>
      <c r="D204" s="402"/>
      <c r="E204" s="402"/>
      <c r="F204" s="402"/>
      <c r="G204" s="402"/>
      <c r="H204" s="396"/>
      <c r="I204" s="402"/>
      <c r="J204" s="402"/>
      <c r="K204" s="402"/>
      <c r="L204" s="402"/>
      <c r="P204" s="396"/>
      <c r="Q204" s="384"/>
      <c r="R204" s="384"/>
      <c r="AG204" s="396" t="s">
        <v>1955</v>
      </c>
    </row>
    <row r="205" spans="1:33" ht="11.25" x14ac:dyDescent="0.2">
      <c r="A205" s="402"/>
      <c r="B205" s="402"/>
      <c r="C205" s="402"/>
      <c r="D205" s="402"/>
      <c r="E205" s="402"/>
      <c r="F205" s="402"/>
      <c r="G205" s="402"/>
      <c r="H205" s="396"/>
      <c r="I205" s="402"/>
      <c r="J205" s="402"/>
      <c r="K205" s="402"/>
      <c r="L205" s="402"/>
      <c r="P205" s="396"/>
      <c r="Q205" s="384"/>
      <c r="R205" s="384"/>
      <c r="AG205" s="396" t="s">
        <v>1956</v>
      </c>
    </row>
    <row r="206" spans="1:33" ht="11.25" x14ac:dyDescent="0.2">
      <c r="A206" s="402"/>
      <c r="B206" s="402"/>
      <c r="C206" s="402"/>
      <c r="D206" s="402"/>
      <c r="E206" s="402"/>
      <c r="F206" s="402"/>
      <c r="G206" s="402"/>
      <c r="H206" s="396"/>
      <c r="I206" s="402"/>
      <c r="J206" s="402"/>
      <c r="K206" s="402"/>
      <c r="L206" s="402"/>
      <c r="P206" s="396"/>
      <c r="Q206" s="384"/>
      <c r="R206" s="384"/>
      <c r="AG206" s="396" t="s">
        <v>1957</v>
      </c>
    </row>
    <row r="207" spans="1:33" ht="11.25" x14ac:dyDescent="0.2">
      <c r="A207" s="402"/>
      <c r="B207" s="402"/>
      <c r="C207" s="402"/>
      <c r="D207" s="402"/>
      <c r="E207" s="402"/>
      <c r="F207" s="402"/>
      <c r="G207" s="402"/>
      <c r="H207" s="396"/>
      <c r="I207" s="402"/>
      <c r="J207" s="402"/>
      <c r="K207" s="402"/>
      <c r="L207" s="402"/>
      <c r="P207" s="396"/>
      <c r="Q207" s="384"/>
      <c r="R207" s="384"/>
      <c r="AG207" s="396" t="s">
        <v>1958</v>
      </c>
    </row>
    <row r="208" spans="1:33" ht="11.25" x14ac:dyDescent="0.2">
      <c r="A208" s="402"/>
      <c r="B208" s="402"/>
      <c r="C208" s="402"/>
      <c r="D208" s="402"/>
      <c r="E208" s="402"/>
      <c r="F208" s="402"/>
      <c r="G208" s="402"/>
      <c r="H208" s="396"/>
      <c r="I208" s="402"/>
      <c r="J208" s="402"/>
      <c r="K208" s="402"/>
      <c r="L208" s="402"/>
      <c r="P208" s="396"/>
      <c r="Q208" s="384"/>
      <c r="R208" s="384"/>
      <c r="AG208" s="396" t="s">
        <v>1959</v>
      </c>
    </row>
    <row r="209" spans="1:33" ht="11.25" x14ac:dyDescent="0.2">
      <c r="A209" s="402"/>
      <c r="B209" s="402"/>
      <c r="C209" s="402"/>
      <c r="D209" s="402"/>
      <c r="E209" s="402"/>
      <c r="F209" s="402"/>
      <c r="G209" s="402"/>
      <c r="H209" s="396"/>
      <c r="I209" s="402"/>
      <c r="J209" s="402"/>
      <c r="K209" s="402"/>
      <c r="L209" s="402"/>
      <c r="P209" s="396"/>
      <c r="Q209" s="384"/>
      <c r="R209" s="384"/>
      <c r="AG209" s="396" t="s">
        <v>2017</v>
      </c>
    </row>
    <row r="210" spans="1:33" ht="11.25" x14ac:dyDescent="0.2">
      <c r="A210" s="402"/>
      <c r="B210" s="402"/>
      <c r="C210" s="402"/>
      <c r="D210" s="402"/>
      <c r="E210" s="402"/>
      <c r="F210" s="402"/>
      <c r="G210" s="402"/>
      <c r="H210" s="396"/>
      <c r="I210" s="402"/>
      <c r="J210" s="402"/>
      <c r="K210" s="402"/>
      <c r="L210" s="402"/>
      <c r="P210" s="396"/>
      <c r="Q210" s="384"/>
      <c r="R210" s="384"/>
      <c r="AG210" s="396" t="s">
        <v>1960</v>
      </c>
    </row>
    <row r="211" spans="1:33" ht="11.25" x14ac:dyDescent="0.2">
      <c r="A211" s="402"/>
      <c r="B211" s="402"/>
      <c r="C211" s="402"/>
      <c r="D211" s="402"/>
      <c r="E211" s="402"/>
      <c r="F211" s="402"/>
      <c r="G211" s="402"/>
      <c r="H211" s="396"/>
      <c r="I211" s="402"/>
      <c r="J211" s="402"/>
      <c r="K211" s="402"/>
      <c r="L211" s="402"/>
      <c r="P211" s="396"/>
      <c r="Q211" s="384"/>
      <c r="R211" s="384"/>
      <c r="AG211" s="396" t="s">
        <v>1961</v>
      </c>
    </row>
    <row r="212" spans="1:33" ht="11.25" x14ac:dyDescent="0.2">
      <c r="A212" s="402"/>
      <c r="B212" s="402"/>
      <c r="C212" s="402"/>
      <c r="D212" s="402"/>
      <c r="E212" s="402"/>
      <c r="F212" s="402"/>
      <c r="G212" s="402"/>
      <c r="H212" s="396"/>
      <c r="I212" s="402"/>
      <c r="J212" s="402"/>
      <c r="K212" s="402"/>
      <c r="L212" s="402"/>
      <c r="P212" s="396"/>
      <c r="Q212" s="384"/>
      <c r="R212" s="384"/>
      <c r="AG212" s="396" t="s">
        <v>1962</v>
      </c>
    </row>
    <row r="213" spans="1:33" ht="11.25" x14ac:dyDescent="0.2">
      <c r="A213" s="402"/>
      <c r="B213" s="402"/>
      <c r="C213" s="402"/>
      <c r="D213" s="402"/>
      <c r="E213" s="402"/>
      <c r="F213" s="402"/>
      <c r="G213" s="402"/>
      <c r="H213" s="396"/>
      <c r="I213" s="402"/>
      <c r="J213" s="402"/>
      <c r="K213" s="402"/>
      <c r="L213" s="402"/>
      <c r="P213" s="396"/>
      <c r="Q213" s="384"/>
      <c r="R213" s="384"/>
      <c r="AG213" s="396" t="s">
        <v>1963</v>
      </c>
    </row>
    <row r="214" spans="1:33" ht="11.25" x14ac:dyDescent="0.2">
      <c r="A214" s="402"/>
      <c r="B214" s="402"/>
      <c r="C214" s="402"/>
      <c r="D214" s="402"/>
      <c r="E214" s="402"/>
      <c r="F214" s="402"/>
      <c r="G214" s="402"/>
      <c r="H214" s="396"/>
      <c r="I214" s="402"/>
      <c r="J214" s="402"/>
      <c r="K214" s="402"/>
      <c r="L214" s="402"/>
      <c r="P214" s="396"/>
      <c r="Q214" s="384"/>
      <c r="R214" s="384"/>
      <c r="AG214" s="396" t="s">
        <v>1964</v>
      </c>
    </row>
    <row r="215" spans="1:33" ht="11.25" x14ac:dyDescent="0.2">
      <c r="A215" s="402"/>
      <c r="B215" s="402"/>
      <c r="C215" s="402"/>
      <c r="D215" s="402"/>
      <c r="E215" s="402"/>
      <c r="F215" s="402"/>
      <c r="G215" s="402"/>
      <c r="H215" s="396"/>
      <c r="I215" s="402"/>
      <c r="J215" s="402"/>
      <c r="K215" s="402"/>
      <c r="L215" s="402"/>
      <c r="P215" s="396"/>
      <c r="Q215" s="384"/>
      <c r="R215" s="384"/>
      <c r="AG215" s="396" t="s">
        <v>1965</v>
      </c>
    </row>
    <row r="216" spans="1:33" ht="11.25" x14ac:dyDescent="0.2">
      <c r="A216" s="402"/>
      <c r="B216" s="402"/>
      <c r="C216" s="402"/>
      <c r="D216" s="402"/>
      <c r="E216" s="402"/>
      <c r="F216" s="402"/>
      <c r="G216" s="402"/>
      <c r="H216" s="396"/>
      <c r="I216" s="402"/>
      <c r="J216" s="402"/>
      <c r="K216" s="402"/>
      <c r="L216" s="402"/>
      <c r="P216" s="396"/>
      <c r="Q216" s="384"/>
      <c r="R216" s="384"/>
      <c r="AG216" s="396" t="s">
        <v>1966</v>
      </c>
    </row>
    <row r="217" spans="1:33" ht="11.25" x14ac:dyDescent="0.2">
      <c r="A217" s="402"/>
      <c r="B217" s="402"/>
      <c r="C217" s="402"/>
      <c r="D217" s="402"/>
      <c r="E217" s="402"/>
      <c r="F217" s="402"/>
      <c r="G217" s="402"/>
      <c r="H217" s="396"/>
      <c r="I217" s="402"/>
      <c r="J217" s="402"/>
      <c r="K217" s="402"/>
      <c r="L217" s="402"/>
      <c r="P217" s="396"/>
      <c r="Q217" s="384"/>
      <c r="R217" s="384"/>
      <c r="AG217" s="396" t="s">
        <v>1967</v>
      </c>
    </row>
    <row r="218" spans="1:33" ht="11.25" x14ac:dyDescent="0.2">
      <c r="A218" s="402"/>
      <c r="B218" s="402"/>
      <c r="C218" s="402"/>
      <c r="D218" s="402"/>
      <c r="E218" s="402"/>
      <c r="F218" s="402"/>
      <c r="G218" s="402"/>
      <c r="H218" s="396"/>
      <c r="I218" s="402"/>
      <c r="J218" s="402"/>
      <c r="K218" s="402"/>
      <c r="L218" s="402"/>
      <c r="P218" s="396"/>
      <c r="Q218" s="384"/>
      <c r="R218" s="384"/>
      <c r="AG218" s="396" t="s">
        <v>1968</v>
      </c>
    </row>
    <row r="219" spans="1:33" ht="11.25" x14ac:dyDescent="0.2">
      <c r="A219" s="402"/>
      <c r="B219" s="402"/>
      <c r="C219" s="402"/>
      <c r="D219" s="402"/>
      <c r="E219" s="402"/>
      <c r="F219" s="402"/>
      <c r="G219" s="402"/>
      <c r="H219" s="396"/>
      <c r="I219" s="402"/>
      <c r="J219" s="402"/>
      <c r="K219" s="402"/>
      <c r="L219" s="402"/>
      <c r="P219" s="396"/>
      <c r="Q219" s="384"/>
      <c r="R219" s="384"/>
      <c r="AG219" s="396" t="s">
        <v>1969</v>
      </c>
    </row>
    <row r="220" spans="1:33" ht="11.25" x14ac:dyDescent="0.2">
      <c r="A220" s="402"/>
      <c r="B220" s="402"/>
      <c r="C220" s="402"/>
      <c r="D220" s="402"/>
      <c r="E220" s="402"/>
      <c r="F220" s="402"/>
      <c r="G220" s="402"/>
      <c r="H220" s="396"/>
      <c r="I220" s="402"/>
      <c r="J220" s="402"/>
      <c r="K220" s="402"/>
      <c r="L220" s="402"/>
      <c r="P220" s="396"/>
      <c r="Q220" s="384"/>
      <c r="R220" s="384"/>
      <c r="AG220" s="396" t="s">
        <v>1970</v>
      </c>
    </row>
    <row r="221" spans="1:33" ht="11.25" x14ac:dyDescent="0.2">
      <c r="A221" s="402"/>
      <c r="B221" s="402"/>
      <c r="C221" s="402"/>
      <c r="D221" s="402"/>
      <c r="E221" s="402"/>
      <c r="F221" s="402"/>
      <c r="G221" s="402"/>
      <c r="H221" s="396"/>
      <c r="I221" s="402"/>
      <c r="J221" s="402"/>
      <c r="K221" s="402"/>
      <c r="L221" s="402"/>
      <c r="P221" s="396"/>
      <c r="Q221" s="384"/>
      <c r="R221" s="384"/>
      <c r="AG221" s="396" t="s">
        <v>1971</v>
      </c>
    </row>
    <row r="222" spans="1:33" ht="11.25" x14ac:dyDescent="0.2">
      <c r="A222" s="402"/>
      <c r="B222" s="402"/>
      <c r="C222" s="402"/>
      <c r="D222" s="402"/>
      <c r="E222" s="402"/>
      <c r="F222" s="402"/>
      <c r="G222" s="402"/>
      <c r="H222" s="396"/>
      <c r="I222" s="402"/>
      <c r="J222" s="402"/>
      <c r="K222" s="402"/>
      <c r="L222" s="402"/>
      <c r="P222" s="396"/>
      <c r="Q222" s="384"/>
      <c r="R222" s="384"/>
      <c r="AG222" s="396" t="s">
        <v>1972</v>
      </c>
    </row>
    <row r="223" spans="1:33" ht="11.25" x14ac:dyDescent="0.2">
      <c r="A223" s="402"/>
      <c r="B223" s="402"/>
      <c r="C223" s="402"/>
      <c r="D223" s="402"/>
      <c r="E223" s="402"/>
      <c r="F223" s="402"/>
      <c r="G223" s="402"/>
      <c r="H223" s="396"/>
      <c r="I223" s="402"/>
      <c r="J223" s="402"/>
      <c r="K223" s="402"/>
      <c r="L223" s="402"/>
      <c r="P223" s="396"/>
      <c r="Q223" s="384"/>
      <c r="R223" s="384"/>
      <c r="AG223" s="396" t="s">
        <v>1973</v>
      </c>
    </row>
    <row r="224" spans="1:33" ht="11.25" x14ac:dyDescent="0.2">
      <c r="A224" s="402"/>
      <c r="B224" s="402"/>
      <c r="C224" s="402"/>
      <c r="D224" s="402"/>
      <c r="E224" s="402"/>
      <c r="F224" s="402"/>
      <c r="G224" s="402"/>
      <c r="H224" s="396"/>
      <c r="I224" s="402"/>
      <c r="J224" s="402"/>
      <c r="K224" s="402"/>
      <c r="L224" s="402"/>
      <c r="P224" s="396"/>
      <c r="Q224" s="384"/>
      <c r="R224" s="384"/>
      <c r="AG224" s="396" t="s">
        <v>1974</v>
      </c>
    </row>
    <row r="225" spans="1:33" ht="11.25" x14ac:dyDescent="0.2">
      <c r="A225" s="402"/>
      <c r="B225" s="402"/>
      <c r="C225" s="402"/>
      <c r="D225" s="402"/>
      <c r="E225" s="402"/>
      <c r="F225" s="402"/>
      <c r="G225" s="402"/>
      <c r="H225" s="396"/>
      <c r="I225" s="402"/>
      <c r="J225" s="402"/>
      <c r="K225" s="402"/>
      <c r="L225" s="402"/>
      <c r="P225" s="396"/>
      <c r="Q225" s="384"/>
      <c r="R225" s="384"/>
      <c r="AG225" s="396" t="s">
        <v>1975</v>
      </c>
    </row>
    <row r="226" spans="1:33" ht="11.25" x14ac:dyDescent="0.2">
      <c r="A226" s="402"/>
      <c r="B226" s="402"/>
      <c r="C226" s="402"/>
      <c r="D226" s="402"/>
      <c r="E226" s="402"/>
      <c r="F226" s="402"/>
      <c r="G226" s="402"/>
      <c r="H226" s="396"/>
      <c r="I226" s="402"/>
      <c r="J226" s="402"/>
      <c r="K226" s="402"/>
      <c r="L226" s="402"/>
      <c r="P226" s="396"/>
      <c r="Q226" s="384"/>
      <c r="R226" s="384"/>
      <c r="AG226" s="396" t="s">
        <v>1976</v>
      </c>
    </row>
    <row r="227" spans="1:33" ht="11.25" x14ac:dyDescent="0.2">
      <c r="A227" s="402"/>
      <c r="B227" s="402"/>
      <c r="C227" s="402"/>
      <c r="D227" s="402"/>
      <c r="E227" s="402"/>
      <c r="F227" s="402"/>
      <c r="G227" s="402"/>
      <c r="H227" s="396"/>
      <c r="I227" s="402"/>
      <c r="J227" s="402"/>
      <c r="K227" s="402"/>
      <c r="L227" s="402"/>
      <c r="P227" s="396"/>
      <c r="Q227" s="384"/>
      <c r="R227" s="384"/>
      <c r="AG227" s="396" t="s">
        <v>1977</v>
      </c>
    </row>
    <row r="228" spans="1:33" ht="11.25" x14ac:dyDescent="0.2">
      <c r="A228" s="402"/>
      <c r="B228" s="402"/>
      <c r="C228" s="402"/>
      <c r="D228" s="402"/>
      <c r="E228" s="402"/>
      <c r="F228" s="402"/>
      <c r="G228" s="402"/>
      <c r="H228" s="396"/>
      <c r="I228" s="402"/>
      <c r="J228" s="402"/>
      <c r="K228" s="402"/>
      <c r="L228" s="402"/>
      <c r="P228" s="396"/>
      <c r="Q228" s="384"/>
      <c r="R228" s="384"/>
      <c r="AG228" s="396" t="s">
        <v>1978</v>
      </c>
    </row>
    <row r="229" spans="1:33" ht="11.25" x14ac:dyDescent="0.2">
      <c r="A229" s="402"/>
      <c r="B229" s="402"/>
      <c r="C229" s="402"/>
      <c r="D229" s="402"/>
      <c r="E229" s="402"/>
      <c r="F229" s="402"/>
      <c r="G229" s="402"/>
      <c r="H229" s="396"/>
      <c r="I229" s="402"/>
      <c r="J229" s="402"/>
      <c r="K229" s="402"/>
      <c r="L229" s="402"/>
      <c r="P229" s="396"/>
      <c r="Q229" s="384"/>
      <c r="R229" s="384"/>
      <c r="AG229" s="396" t="s">
        <v>1979</v>
      </c>
    </row>
    <row r="230" spans="1:33" ht="11.25" x14ac:dyDescent="0.2">
      <c r="A230" s="402"/>
      <c r="B230" s="402"/>
      <c r="C230" s="402"/>
      <c r="D230" s="402"/>
      <c r="E230" s="402"/>
      <c r="F230" s="402"/>
      <c r="G230" s="402"/>
      <c r="H230" s="396"/>
      <c r="I230" s="402"/>
      <c r="J230" s="402"/>
      <c r="K230" s="402"/>
      <c r="L230" s="402"/>
      <c r="P230" s="396"/>
      <c r="Q230" s="384"/>
      <c r="R230" s="384"/>
      <c r="AG230" s="396" t="s">
        <v>1980</v>
      </c>
    </row>
    <row r="231" spans="1:33" ht="11.25" x14ac:dyDescent="0.2">
      <c r="A231" s="402"/>
      <c r="B231" s="402"/>
      <c r="C231" s="402"/>
      <c r="D231" s="402"/>
      <c r="E231" s="402"/>
      <c r="F231" s="402"/>
      <c r="G231" s="402"/>
      <c r="H231" s="396"/>
      <c r="I231" s="402"/>
      <c r="J231" s="402"/>
      <c r="K231" s="402"/>
      <c r="L231" s="402"/>
      <c r="P231" s="396"/>
      <c r="Q231" s="384"/>
      <c r="R231" s="384"/>
      <c r="AG231" s="396" t="s">
        <v>1981</v>
      </c>
    </row>
    <row r="232" spans="1:33" ht="11.25" x14ac:dyDescent="0.2">
      <c r="A232" s="402"/>
      <c r="B232" s="402"/>
      <c r="C232" s="402"/>
      <c r="D232" s="402"/>
      <c r="E232" s="402"/>
      <c r="F232" s="402"/>
      <c r="G232" s="402"/>
      <c r="H232" s="396"/>
      <c r="I232" s="402"/>
      <c r="J232" s="402"/>
      <c r="K232" s="402"/>
      <c r="L232" s="402"/>
      <c r="P232" s="396"/>
      <c r="Q232" s="384"/>
      <c r="R232" s="384"/>
      <c r="AG232" s="396" t="s">
        <v>1982</v>
      </c>
    </row>
    <row r="233" spans="1:33" ht="11.25" x14ac:dyDescent="0.2">
      <c r="A233" s="402"/>
      <c r="B233" s="402"/>
      <c r="C233" s="402"/>
      <c r="D233" s="402"/>
      <c r="E233" s="402"/>
      <c r="F233" s="402"/>
      <c r="G233" s="402"/>
      <c r="H233" s="396"/>
      <c r="I233" s="402"/>
      <c r="J233" s="402"/>
      <c r="K233" s="402"/>
      <c r="L233" s="402"/>
      <c r="P233" s="396"/>
      <c r="Q233" s="384"/>
      <c r="R233" s="384"/>
      <c r="AG233" s="396" t="s">
        <v>1983</v>
      </c>
    </row>
    <row r="234" spans="1:33" ht="11.25" x14ac:dyDescent="0.2">
      <c r="A234" s="402"/>
      <c r="B234" s="402"/>
      <c r="C234" s="402"/>
      <c r="D234" s="402"/>
      <c r="E234" s="402"/>
      <c r="F234" s="402"/>
      <c r="G234" s="402"/>
      <c r="H234" s="396"/>
      <c r="I234" s="402"/>
      <c r="J234" s="402"/>
      <c r="K234" s="402"/>
      <c r="L234" s="402"/>
      <c r="P234" s="396"/>
      <c r="Q234" s="384"/>
      <c r="R234" s="384"/>
      <c r="AG234" s="396" t="s">
        <v>1984</v>
      </c>
    </row>
    <row r="235" spans="1:33" ht="11.25" x14ac:dyDescent="0.2">
      <c r="A235" s="402"/>
      <c r="B235" s="402"/>
      <c r="C235" s="402"/>
      <c r="D235" s="402"/>
      <c r="E235" s="402"/>
      <c r="F235" s="402"/>
      <c r="G235" s="402"/>
      <c r="H235" s="396"/>
      <c r="I235" s="402"/>
      <c r="J235" s="402"/>
      <c r="K235" s="402"/>
      <c r="L235" s="402"/>
      <c r="P235" s="396"/>
      <c r="Q235" s="384"/>
      <c r="R235" s="384"/>
      <c r="AG235" s="396" t="s">
        <v>1985</v>
      </c>
    </row>
    <row r="236" spans="1:33" ht="11.25" x14ac:dyDescent="0.2">
      <c r="A236" s="402"/>
      <c r="B236" s="402"/>
      <c r="C236" s="402"/>
      <c r="D236" s="402"/>
      <c r="E236" s="402"/>
      <c r="F236" s="402"/>
      <c r="G236" s="402"/>
      <c r="H236" s="396"/>
      <c r="I236" s="402"/>
      <c r="J236" s="402"/>
      <c r="K236" s="402"/>
      <c r="L236" s="402"/>
      <c r="P236" s="396"/>
      <c r="Q236" s="384"/>
      <c r="R236" s="384"/>
      <c r="AG236" s="396" t="s">
        <v>1986</v>
      </c>
    </row>
    <row r="237" spans="1:33" ht="11.25" x14ac:dyDescent="0.2">
      <c r="A237" s="402"/>
      <c r="B237" s="402"/>
      <c r="C237" s="402"/>
      <c r="D237" s="402"/>
      <c r="E237" s="402"/>
      <c r="F237" s="402"/>
      <c r="G237" s="402"/>
      <c r="H237" s="396"/>
      <c r="I237" s="402"/>
      <c r="J237" s="402"/>
      <c r="K237" s="402"/>
      <c r="L237" s="402"/>
      <c r="P237" s="396"/>
      <c r="Q237" s="384"/>
      <c r="R237" s="384"/>
      <c r="AG237" s="396" t="s">
        <v>1987</v>
      </c>
    </row>
    <row r="238" spans="1:33" ht="11.25" x14ac:dyDescent="0.2">
      <c r="A238" s="402"/>
      <c r="B238" s="402"/>
      <c r="C238" s="402"/>
      <c r="D238" s="402"/>
      <c r="E238" s="402"/>
      <c r="F238" s="402"/>
      <c r="G238" s="402"/>
      <c r="H238" s="396"/>
      <c r="I238" s="402"/>
      <c r="J238" s="402"/>
      <c r="K238" s="402"/>
      <c r="L238" s="402"/>
      <c r="P238" s="396"/>
      <c r="Q238" s="384"/>
      <c r="R238" s="384"/>
      <c r="AG238" s="396" t="s">
        <v>1988</v>
      </c>
    </row>
    <row r="239" spans="1:33" ht="11.25" x14ac:dyDescent="0.2">
      <c r="A239" s="402"/>
      <c r="B239" s="402"/>
      <c r="C239" s="402"/>
      <c r="D239" s="402"/>
      <c r="E239" s="402"/>
      <c r="F239" s="402"/>
      <c r="G239" s="402"/>
      <c r="H239" s="396"/>
      <c r="I239" s="402"/>
      <c r="J239" s="402"/>
      <c r="K239" s="402"/>
      <c r="L239" s="402"/>
      <c r="P239" s="396"/>
      <c r="Q239" s="384"/>
      <c r="R239" s="384"/>
      <c r="AG239" s="396" t="s">
        <v>1989</v>
      </c>
    </row>
    <row r="240" spans="1:33" ht="11.25" x14ac:dyDescent="0.2">
      <c r="A240" s="402"/>
      <c r="B240" s="402"/>
      <c r="C240" s="402"/>
      <c r="D240" s="402"/>
      <c r="E240" s="402"/>
      <c r="F240" s="402"/>
      <c r="G240" s="402"/>
      <c r="H240" s="396"/>
      <c r="I240" s="402"/>
      <c r="J240" s="402"/>
      <c r="K240" s="402"/>
      <c r="L240" s="402"/>
      <c r="P240" s="396"/>
      <c r="Q240" s="384"/>
      <c r="R240" s="384"/>
      <c r="AG240" s="396" t="s">
        <v>1990</v>
      </c>
    </row>
    <row r="241" spans="1:33" ht="11.25" x14ac:dyDescent="0.2">
      <c r="A241" s="402"/>
      <c r="B241" s="402"/>
      <c r="C241" s="402"/>
      <c r="D241" s="402"/>
      <c r="E241" s="402"/>
      <c r="F241" s="402"/>
      <c r="G241" s="402"/>
      <c r="H241" s="396"/>
      <c r="I241" s="402"/>
      <c r="J241" s="402"/>
      <c r="K241" s="402"/>
      <c r="L241" s="402"/>
      <c r="P241" s="396"/>
      <c r="Q241" s="384"/>
      <c r="R241" s="384"/>
      <c r="AG241" s="396" t="s">
        <v>1991</v>
      </c>
    </row>
    <row r="242" spans="1:33" ht="11.25" x14ac:dyDescent="0.2">
      <c r="A242" s="402"/>
      <c r="B242" s="402"/>
      <c r="C242" s="402"/>
      <c r="D242" s="402"/>
      <c r="E242" s="402"/>
      <c r="F242" s="402"/>
      <c r="G242" s="402"/>
      <c r="H242" s="396"/>
      <c r="I242" s="402"/>
      <c r="J242" s="402"/>
      <c r="K242" s="402"/>
      <c r="L242" s="402"/>
      <c r="P242" s="396"/>
      <c r="Q242" s="384"/>
      <c r="R242" s="384"/>
      <c r="AG242" s="396" t="s">
        <v>1992</v>
      </c>
    </row>
    <row r="243" spans="1:33" ht="11.25" x14ac:dyDescent="0.2">
      <c r="A243" s="402"/>
      <c r="B243" s="402"/>
      <c r="C243" s="402"/>
      <c r="D243" s="402"/>
      <c r="E243" s="402"/>
      <c r="F243" s="402"/>
      <c r="G243" s="402"/>
      <c r="H243" s="396"/>
      <c r="I243" s="402"/>
      <c r="J243" s="402"/>
      <c r="K243" s="402"/>
      <c r="L243" s="402"/>
      <c r="P243" s="396"/>
      <c r="Q243" s="384"/>
      <c r="R243" s="384"/>
      <c r="AG243" s="396" t="s">
        <v>1993</v>
      </c>
    </row>
  </sheetData>
  <sheetProtection algorithmName="SHA-512" hashValue="1ODj9T4qxi1RmMPT539knaPC6uRgFPVvGQ8bExTMOi98LxW/XuPfHzLohdnizcGY9Q2wr1YhhUqE7mjBvaG0aA==" saltValue="V0XrSS5FgTkkTsShax8/KA==" spinCount="100000" sheet="1" objects="1" scenarios="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120D-BD59-4C41-A82A-EB52245E5A5A}">
  <sheetPr codeName="Sheet2">
    <tabColor theme="0"/>
  </sheetPr>
  <dimension ref="A1:N204"/>
  <sheetViews>
    <sheetView showGridLines="0" zoomScaleNormal="100" zoomScaleSheetLayoutView="90" workbookViewId="0">
      <selection activeCell="D5" sqref="D5"/>
    </sheetView>
  </sheetViews>
  <sheetFormatPr defaultColWidth="8.85546875" defaultRowHeight="15" x14ac:dyDescent="0.25"/>
  <cols>
    <col min="1" max="1" width="4.28515625" style="80" customWidth="1"/>
    <col min="2" max="2" width="8.7109375" style="80" bestFit="1" customWidth="1"/>
    <col min="3" max="3" width="6.28515625" style="80" bestFit="1" customWidth="1"/>
    <col min="4" max="4" width="38.140625" style="279" customWidth="1"/>
    <col min="5" max="5" width="55.42578125" style="279" customWidth="1"/>
    <col min="6" max="6" width="13" style="279" bestFit="1" customWidth="1"/>
    <col min="7" max="7" width="14.42578125" style="279" customWidth="1"/>
    <col min="8" max="8" width="30" style="279" bestFit="1" customWidth="1"/>
    <col min="9" max="9" width="25.5703125" style="279" bestFit="1" customWidth="1"/>
    <col min="10" max="10" width="21.42578125" style="279" bestFit="1" customWidth="1"/>
    <col min="11" max="13" width="13.140625" style="279" bestFit="1" customWidth="1"/>
    <col min="14" max="14" width="3.140625" style="279" customWidth="1"/>
    <col min="15" max="16384" width="8.85546875" style="279"/>
  </cols>
  <sheetData>
    <row r="1" spans="1:14" ht="22.5" customHeight="1" x14ac:dyDescent="0.25">
      <c r="A1" s="621" t="s">
        <v>627</v>
      </c>
      <c r="B1" s="622"/>
      <c r="C1" s="622"/>
      <c r="D1" s="623"/>
      <c r="E1" s="624" t="s">
        <v>2054</v>
      </c>
      <c r="F1" s="626" t="s">
        <v>2053</v>
      </c>
      <c r="G1" s="626" t="s">
        <v>2078</v>
      </c>
      <c r="H1" s="627" t="s">
        <v>2056</v>
      </c>
      <c r="I1" s="629" t="s">
        <v>2058</v>
      </c>
      <c r="J1" s="625" t="s">
        <v>2055</v>
      </c>
      <c r="K1" s="612" t="s">
        <v>2057</v>
      </c>
      <c r="L1" s="613"/>
      <c r="M1" s="614"/>
      <c r="N1"/>
    </row>
    <row r="2" spans="1:14" ht="22.5" customHeight="1" x14ac:dyDescent="0.25">
      <c r="A2" s="630" t="s">
        <v>625</v>
      </c>
      <c r="B2" s="630"/>
      <c r="C2" s="630"/>
      <c r="D2" s="583"/>
      <c r="E2" s="624"/>
      <c r="F2" s="626"/>
      <c r="G2" s="626"/>
      <c r="H2" s="628"/>
      <c r="I2" s="629"/>
      <c r="J2" s="625"/>
      <c r="K2" s="615"/>
      <c r="L2" s="616"/>
      <c r="M2" s="617"/>
      <c r="N2"/>
    </row>
    <row r="3" spans="1:14" ht="22.5" customHeight="1" x14ac:dyDescent="0.25">
      <c r="A3" s="630" t="s">
        <v>626</v>
      </c>
      <c r="B3" s="630"/>
      <c r="C3" s="630"/>
      <c r="D3" s="583"/>
      <c r="E3" s="624"/>
      <c r="F3" s="626"/>
      <c r="G3" s="626"/>
      <c r="H3" s="628"/>
      <c r="I3" s="629"/>
      <c r="J3" s="625"/>
      <c r="K3" s="618"/>
      <c r="L3" s="619"/>
      <c r="M3" s="620"/>
      <c r="N3"/>
    </row>
    <row r="4" spans="1:14" s="14" customFormat="1" ht="73.150000000000006" customHeight="1" x14ac:dyDescent="0.25">
      <c r="A4" s="103" t="s">
        <v>258</v>
      </c>
      <c r="B4" s="103" t="s">
        <v>834</v>
      </c>
      <c r="C4" s="103" t="s">
        <v>1995</v>
      </c>
      <c r="D4" s="442" t="s">
        <v>2049</v>
      </c>
      <c r="E4" s="442" t="s">
        <v>2052</v>
      </c>
      <c r="F4" s="442" t="s">
        <v>2043</v>
      </c>
      <c r="G4" s="442" t="s">
        <v>2079</v>
      </c>
      <c r="H4" s="442" t="s">
        <v>2044</v>
      </c>
      <c r="I4" s="442" t="s">
        <v>2045</v>
      </c>
      <c r="J4" s="444" t="s">
        <v>2629</v>
      </c>
      <c r="K4" s="442" t="s">
        <v>2046</v>
      </c>
      <c r="L4" s="442" t="s">
        <v>2047</v>
      </c>
      <c r="M4" s="442" t="s">
        <v>2048</v>
      </c>
      <c r="N4"/>
    </row>
    <row r="5" spans="1:14" s="284" customFormat="1" x14ac:dyDescent="0.25">
      <c r="A5" s="367">
        <v>1</v>
      </c>
      <c r="B5" s="565">
        <f>'APH Kategorichef'!D5</f>
        <v>0</v>
      </c>
      <c r="C5" s="565">
        <f>LEN(E5)</f>
        <v>0</v>
      </c>
      <c r="D5" s="371"/>
      <c r="E5" s="421"/>
      <c r="F5" s="369" t="s">
        <v>297</v>
      </c>
      <c r="G5" s="369"/>
      <c r="H5" s="513" t="s">
        <v>280</v>
      </c>
      <c r="I5" s="369" t="s">
        <v>297</v>
      </c>
      <c r="J5" s="369" t="s">
        <v>297</v>
      </c>
      <c r="K5" s="369"/>
      <c r="L5" s="369"/>
      <c r="M5" s="369"/>
      <c r="N5"/>
    </row>
    <row r="6" spans="1:14" s="284" customFormat="1" x14ac:dyDescent="0.25">
      <c r="A6" s="104">
        <v>2</v>
      </c>
      <c r="B6" s="566">
        <f>'APH Kategorichef'!D6</f>
        <v>0</v>
      </c>
      <c r="C6" s="565">
        <f t="shared" ref="C6:C44" si="0">LEN(E6)</f>
        <v>0</v>
      </c>
      <c r="D6" s="519"/>
      <c r="E6" s="421"/>
      <c r="F6" s="369" t="s">
        <v>297</v>
      </c>
      <c r="G6" s="369"/>
      <c r="H6" s="513" t="s">
        <v>280</v>
      </c>
      <c r="I6" s="369" t="s">
        <v>297</v>
      </c>
      <c r="J6" s="369" t="s">
        <v>297</v>
      </c>
      <c r="K6" s="420"/>
      <c r="L6" s="420"/>
      <c r="M6" s="420"/>
      <c r="N6"/>
    </row>
    <row r="7" spans="1:14" s="284" customFormat="1" x14ac:dyDescent="0.25">
      <c r="A7" s="104">
        <v>3</v>
      </c>
      <c r="B7" s="566">
        <f>'APH Kategorichef'!D7</f>
        <v>0</v>
      </c>
      <c r="C7" s="565">
        <f t="shared" si="0"/>
        <v>0</v>
      </c>
      <c r="D7" s="519"/>
      <c r="E7" s="421"/>
      <c r="F7" s="369" t="s">
        <v>297</v>
      </c>
      <c r="G7" s="369"/>
      <c r="H7" s="513" t="s">
        <v>280</v>
      </c>
      <c r="I7" s="369" t="s">
        <v>297</v>
      </c>
      <c r="J7" s="369" t="s">
        <v>297</v>
      </c>
      <c r="K7" s="420"/>
      <c r="L7" s="420"/>
      <c r="M7" s="420"/>
      <c r="N7"/>
    </row>
    <row r="8" spans="1:14" s="284" customFormat="1" x14ac:dyDescent="0.25">
      <c r="A8" s="104">
        <v>4</v>
      </c>
      <c r="B8" s="566">
        <f>'APH Kategorichef'!D8</f>
        <v>0</v>
      </c>
      <c r="C8" s="565">
        <f t="shared" si="0"/>
        <v>0</v>
      </c>
      <c r="D8" s="519"/>
      <c r="E8" s="421"/>
      <c r="F8" s="369" t="s">
        <v>297</v>
      </c>
      <c r="G8" s="369"/>
      <c r="H8" s="513" t="s">
        <v>280</v>
      </c>
      <c r="I8" s="369" t="s">
        <v>297</v>
      </c>
      <c r="J8" s="369" t="s">
        <v>297</v>
      </c>
      <c r="K8" s="420"/>
      <c r="L8" s="420"/>
      <c r="M8" s="420"/>
      <c r="N8"/>
    </row>
    <row r="9" spans="1:14" s="284" customFormat="1" x14ac:dyDescent="0.25">
      <c r="A9" s="104">
        <v>5</v>
      </c>
      <c r="B9" s="566">
        <f>'APH Kategorichef'!D9</f>
        <v>0</v>
      </c>
      <c r="C9" s="565">
        <f t="shared" si="0"/>
        <v>0</v>
      </c>
      <c r="D9" s="519"/>
      <c r="E9" s="421"/>
      <c r="F9" s="369" t="s">
        <v>297</v>
      </c>
      <c r="G9" s="369"/>
      <c r="H9" s="513" t="s">
        <v>280</v>
      </c>
      <c r="I9" s="369" t="s">
        <v>297</v>
      </c>
      <c r="J9" s="369" t="s">
        <v>297</v>
      </c>
      <c r="K9" s="420"/>
      <c r="L9" s="420"/>
      <c r="M9" s="420"/>
      <c r="N9"/>
    </row>
    <row r="10" spans="1:14" s="284" customFormat="1" x14ac:dyDescent="0.25">
      <c r="A10" s="104">
        <v>6</v>
      </c>
      <c r="B10" s="566">
        <f>'APH Kategorichef'!D10</f>
        <v>0</v>
      </c>
      <c r="C10" s="565">
        <f t="shared" si="0"/>
        <v>0</v>
      </c>
      <c r="D10" s="519"/>
      <c r="E10" s="421"/>
      <c r="F10" s="369" t="s">
        <v>297</v>
      </c>
      <c r="G10" s="369"/>
      <c r="H10" s="513" t="s">
        <v>280</v>
      </c>
      <c r="I10" s="369" t="s">
        <v>297</v>
      </c>
      <c r="J10" s="369" t="s">
        <v>297</v>
      </c>
      <c r="K10" s="420"/>
      <c r="L10" s="420"/>
      <c r="M10" s="420"/>
      <c r="N10"/>
    </row>
    <row r="11" spans="1:14" s="284" customFormat="1" x14ac:dyDescent="0.25">
      <c r="A11" s="104">
        <v>7</v>
      </c>
      <c r="B11" s="566">
        <f>'APH Kategorichef'!D11</f>
        <v>0</v>
      </c>
      <c r="C11" s="565">
        <f t="shared" si="0"/>
        <v>0</v>
      </c>
      <c r="D11" s="519"/>
      <c r="E11" s="421"/>
      <c r="F11" s="369" t="s">
        <v>297</v>
      </c>
      <c r="G11" s="369"/>
      <c r="H11" s="513" t="s">
        <v>280</v>
      </c>
      <c r="I11" s="369" t="s">
        <v>297</v>
      </c>
      <c r="J11" s="369" t="s">
        <v>297</v>
      </c>
      <c r="K11" s="420"/>
      <c r="L11" s="420"/>
      <c r="M11" s="420"/>
      <c r="N11"/>
    </row>
    <row r="12" spans="1:14" s="284" customFormat="1" x14ac:dyDescent="0.25">
      <c r="A12" s="104">
        <v>8</v>
      </c>
      <c r="B12" s="566">
        <f>'APH Kategorichef'!D12</f>
        <v>0</v>
      </c>
      <c r="C12" s="565">
        <f t="shared" si="0"/>
        <v>0</v>
      </c>
      <c r="D12" s="519"/>
      <c r="E12" s="421"/>
      <c r="F12" s="369" t="s">
        <v>297</v>
      </c>
      <c r="G12" s="369"/>
      <c r="H12" s="513" t="s">
        <v>280</v>
      </c>
      <c r="I12" s="369" t="s">
        <v>297</v>
      </c>
      <c r="J12" s="369" t="s">
        <v>297</v>
      </c>
      <c r="K12" s="420"/>
      <c r="L12" s="420"/>
      <c r="M12" s="420"/>
      <c r="N12"/>
    </row>
    <row r="13" spans="1:14" s="284" customFormat="1" x14ac:dyDescent="0.25">
      <c r="A13" s="104">
        <v>9</v>
      </c>
      <c r="B13" s="566">
        <f>'APH Kategorichef'!D13</f>
        <v>0</v>
      </c>
      <c r="C13" s="565">
        <f t="shared" si="0"/>
        <v>0</v>
      </c>
      <c r="D13" s="519"/>
      <c r="E13" s="421"/>
      <c r="F13" s="369" t="s">
        <v>297</v>
      </c>
      <c r="G13" s="369"/>
      <c r="H13" s="281" t="s">
        <v>280</v>
      </c>
      <c r="I13" s="369" t="s">
        <v>297</v>
      </c>
      <c r="J13" s="369" t="s">
        <v>297</v>
      </c>
      <c r="K13" s="420"/>
      <c r="L13" s="420"/>
      <c r="M13" s="420"/>
      <c r="N13"/>
    </row>
    <row r="14" spans="1:14" s="284" customFormat="1" x14ac:dyDescent="0.25">
      <c r="A14" s="104">
        <v>10</v>
      </c>
      <c r="B14" s="566">
        <f>'APH Kategorichef'!D14</f>
        <v>0</v>
      </c>
      <c r="C14" s="565">
        <f t="shared" si="0"/>
        <v>0</v>
      </c>
      <c r="D14" s="519"/>
      <c r="E14" s="421"/>
      <c r="F14" s="369" t="s">
        <v>297</v>
      </c>
      <c r="G14" s="369"/>
      <c r="H14" s="281" t="s">
        <v>280</v>
      </c>
      <c r="I14" s="369" t="s">
        <v>297</v>
      </c>
      <c r="J14" s="369" t="s">
        <v>297</v>
      </c>
      <c r="K14" s="420"/>
      <c r="L14" s="420"/>
      <c r="M14" s="420"/>
      <c r="N14"/>
    </row>
    <row r="15" spans="1:14" s="284" customFormat="1" x14ac:dyDescent="0.25">
      <c r="A15" s="104">
        <v>11</v>
      </c>
      <c r="B15" s="566">
        <f>'APH Kategorichef'!D15</f>
        <v>0</v>
      </c>
      <c r="C15" s="565">
        <f t="shared" si="0"/>
        <v>0</v>
      </c>
      <c r="D15" s="519"/>
      <c r="E15" s="421"/>
      <c r="F15" s="369" t="s">
        <v>297</v>
      </c>
      <c r="G15" s="369"/>
      <c r="H15" s="281" t="s">
        <v>280</v>
      </c>
      <c r="I15" s="369" t="s">
        <v>297</v>
      </c>
      <c r="J15" s="369" t="s">
        <v>297</v>
      </c>
      <c r="K15" s="420"/>
      <c r="L15" s="420"/>
      <c r="M15" s="420"/>
      <c r="N15"/>
    </row>
    <row r="16" spans="1:14" s="284" customFormat="1" x14ac:dyDescent="0.25">
      <c r="A16" s="104">
        <v>12</v>
      </c>
      <c r="B16" s="566">
        <f>'APH Kategorichef'!D16</f>
        <v>0</v>
      </c>
      <c r="C16" s="565">
        <f t="shared" si="0"/>
        <v>0</v>
      </c>
      <c r="D16" s="519"/>
      <c r="E16" s="421"/>
      <c r="F16" s="369" t="s">
        <v>297</v>
      </c>
      <c r="G16" s="369"/>
      <c r="H16" s="281" t="s">
        <v>280</v>
      </c>
      <c r="I16" s="369" t="s">
        <v>297</v>
      </c>
      <c r="J16" s="369" t="s">
        <v>297</v>
      </c>
      <c r="K16" s="420"/>
      <c r="L16" s="420"/>
      <c r="M16" s="420"/>
      <c r="N16"/>
    </row>
    <row r="17" spans="1:14" s="284" customFormat="1" x14ac:dyDescent="0.25">
      <c r="A17" s="104">
        <v>13</v>
      </c>
      <c r="B17" s="566">
        <f>'APH Kategorichef'!D17</f>
        <v>0</v>
      </c>
      <c r="C17" s="565">
        <f t="shared" si="0"/>
        <v>0</v>
      </c>
      <c r="D17" s="519"/>
      <c r="E17" s="421"/>
      <c r="F17" s="369" t="s">
        <v>297</v>
      </c>
      <c r="G17" s="369"/>
      <c r="H17" s="281" t="s">
        <v>280</v>
      </c>
      <c r="I17" s="369" t="s">
        <v>297</v>
      </c>
      <c r="J17" s="369" t="s">
        <v>297</v>
      </c>
      <c r="K17" s="420"/>
      <c r="L17" s="420"/>
      <c r="M17" s="420"/>
      <c r="N17"/>
    </row>
    <row r="18" spans="1:14" s="284" customFormat="1" x14ac:dyDescent="0.25">
      <c r="A18" s="104">
        <v>14</v>
      </c>
      <c r="B18" s="566">
        <f>'APH Kategorichef'!D18</f>
        <v>0</v>
      </c>
      <c r="C18" s="565">
        <f t="shared" si="0"/>
        <v>0</v>
      </c>
      <c r="D18" s="519"/>
      <c r="E18" s="421"/>
      <c r="F18" s="369" t="s">
        <v>297</v>
      </c>
      <c r="G18" s="369"/>
      <c r="H18" s="281" t="s">
        <v>280</v>
      </c>
      <c r="I18" s="369" t="s">
        <v>297</v>
      </c>
      <c r="J18" s="369" t="s">
        <v>297</v>
      </c>
      <c r="K18" s="420"/>
      <c r="L18" s="420"/>
      <c r="M18" s="420"/>
      <c r="N18"/>
    </row>
    <row r="19" spans="1:14" s="284" customFormat="1" x14ac:dyDescent="0.25">
      <c r="A19" s="104">
        <v>15</v>
      </c>
      <c r="B19" s="566">
        <f>'APH Kategorichef'!D19</f>
        <v>0</v>
      </c>
      <c r="C19" s="565">
        <f t="shared" si="0"/>
        <v>0</v>
      </c>
      <c r="D19" s="519"/>
      <c r="E19" s="421"/>
      <c r="F19" s="369" t="s">
        <v>297</v>
      </c>
      <c r="G19" s="369"/>
      <c r="H19" s="281" t="s">
        <v>280</v>
      </c>
      <c r="I19" s="369" t="s">
        <v>297</v>
      </c>
      <c r="J19" s="369" t="s">
        <v>297</v>
      </c>
      <c r="K19" s="420"/>
      <c r="L19" s="420"/>
      <c r="M19" s="420"/>
      <c r="N19"/>
    </row>
    <row r="20" spans="1:14" s="284" customFormat="1" x14ac:dyDescent="0.25">
      <c r="A20" s="104">
        <v>16</v>
      </c>
      <c r="B20" s="566">
        <f>'APH Kategorichef'!D20</f>
        <v>0</v>
      </c>
      <c r="C20" s="565">
        <f t="shared" si="0"/>
        <v>0</v>
      </c>
      <c r="D20" s="519"/>
      <c r="E20" s="421"/>
      <c r="F20" s="369" t="s">
        <v>297</v>
      </c>
      <c r="G20" s="369"/>
      <c r="H20" s="281" t="s">
        <v>280</v>
      </c>
      <c r="I20" s="369" t="s">
        <v>297</v>
      </c>
      <c r="J20" s="369" t="s">
        <v>297</v>
      </c>
      <c r="K20" s="420"/>
      <c r="L20" s="420"/>
      <c r="M20" s="420"/>
      <c r="N20"/>
    </row>
    <row r="21" spans="1:14" s="284" customFormat="1" x14ac:dyDescent="0.25">
      <c r="A21" s="104">
        <v>17</v>
      </c>
      <c r="B21" s="566">
        <f>'APH Kategorichef'!D21</f>
        <v>0</v>
      </c>
      <c r="C21" s="565">
        <f t="shared" si="0"/>
        <v>0</v>
      </c>
      <c r="D21" s="519"/>
      <c r="E21" s="421"/>
      <c r="F21" s="369" t="s">
        <v>297</v>
      </c>
      <c r="G21" s="369"/>
      <c r="H21" s="281" t="s">
        <v>280</v>
      </c>
      <c r="I21" s="369" t="s">
        <v>297</v>
      </c>
      <c r="J21" s="369" t="s">
        <v>297</v>
      </c>
      <c r="K21" s="420"/>
      <c r="L21" s="420"/>
      <c r="M21" s="420"/>
      <c r="N21"/>
    </row>
    <row r="22" spans="1:14" s="284" customFormat="1" x14ac:dyDescent="0.25">
      <c r="A22" s="104">
        <v>18</v>
      </c>
      <c r="B22" s="566">
        <f>'APH Kategorichef'!D22</f>
        <v>0</v>
      </c>
      <c r="C22" s="565">
        <f t="shared" si="0"/>
        <v>0</v>
      </c>
      <c r="D22" s="519"/>
      <c r="E22" s="421"/>
      <c r="F22" s="369" t="s">
        <v>297</v>
      </c>
      <c r="G22" s="369"/>
      <c r="H22" s="281" t="s">
        <v>280</v>
      </c>
      <c r="I22" s="369" t="s">
        <v>297</v>
      </c>
      <c r="J22" s="369" t="s">
        <v>297</v>
      </c>
      <c r="K22" s="420"/>
      <c r="L22" s="420"/>
      <c r="M22" s="420"/>
      <c r="N22"/>
    </row>
    <row r="23" spans="1:14" s="284" customFormat="1" x14ac:dyDescent="0.25">
      <c r="A23" s="104">
        <v>19</v>
      </c>
      <c r="B23" s="566">
        <f>'APH Kategorichef'!D23</f>
        <v>0</v>
      </c>
      <c r="C23" s="565">
        <f t="shared" si="0"/>
        <v>0</v>
      </c>
      <c r="D23" s="519"/>
      <c r="E23" s="421"/>
      <c r="F23" s="369" t="s">
        <v>297</v>
      </c>
      <c r="G23" s="369"/>
      <c r="H23" s="281" t="s">
        <v>280</v>
      </c>
      <c r="I23" s="369" t="s">
        <v>297</v>
      </c>
      <c r="J23" s="369" t="s">
        <v>297</v>
      </c>
      <c r="K23" s="420"/>
      <c r="L23" s="420"/>
      <c r="M23" s="420"/>
      <c r="N23"/>
    </row>
    <row r="24" spans="1:14" s="284" customFormat="1" x14ac:dyDescent="0.25">
      <c r="A24" s="104">
        <v>20</v>
      </c>
      <c r="B24" s="566">
        <f>'APH Kategorichef'!D24</f>
        <v>0</v>
      </c>
      <c r="C24" s="565">
        <f t="shared" si="0"/>
        <v>0</v>
      </c>
      <c r="D24" s="519"/>
      <c r="E24" s="421"/>
      <c r="F24" s="369" t="s">
        <v>297</v>
      </c>
      <c r="G24" s="369"/>
      <c r="H24" s="281" t="s">
        <v>280</v>
      </c>
      <c r="I24" s="369" t="s">
        <v>297</v>
      </c>
      <c r="J24" s="369" t="s">
        <v>297</v>
      </c>
      <c r="K24" s="420"/>
      <c r="L24" s="420"/>
      <c r="M24" s="420"/>
      <c r="N24"/>
    </row>
    <row r="25" spans="1:14" s="284" customFormat="1" x14ac:dyDescent="0.25">
      <c r="A25" s="104">
        <v>21</v>
      </c>
      <c r="B25" s="566">
        <f>'APH Kategorichef'!D25</f>
        <v>0</v>
      </c>
      <c r="C25" s="565">
        <f t="shared" si="0"/>
        <v>0</v>
      </c>
      <c r="D25" s="519"/>
      <c r="E25" s="421"/>
      <c r="F25" s="369" t="s">
        <v>297</v>
      </c>
      <c r="G25" s="369"/>
      <c r="H25" s="281" t="s">
        <v>280</v>
      </c>
      <c r="I25" s="369" t="s">
        <v>297</v>
      </c>
      <c r="J25" s="369" t="s">
        <v>297</v>
      </c>
      <c r="K25" s="420"/>
      <c r="L25" s="420"/>
      <c r="M25" s="420"/>
      <c r="N25"/>
    </row>
    <row r="26" spans="1:14" s="284" customFormat="1" x14ac:dyDescent="0.25">
      <c r="A26" s="104">
        <v>22</v>
      </c>
      <c r="B26" s="566">
        <f>'APH Kategorichef'!D26</f>
        <v>0</v>
      </c>
      <c r="C26" s="565">
        <f t="shared" si="0"/>
        <v>0</v>
      </c>
      <c r="D26" s="519"/>
      <c r="E26" s="421"/>
      <c r="F26" s="369" t="s">
        <v>297</v>
      </c>
      <c r="G26" s="369"/>
      <c r="H26" s="281" t="s">
        <v>280</v>
      </c>
      <c r="I26" s="369" t="s">
        <v>297</v>
      </c>
      <c r="J26" s="369" t="s">
        <v>297</v>
      </c>
      <c r="K26" s="420"/>
      <c r="L26" s="420"/>
      <c r="M26" s="420"/>
      <c r="N26"/>
    </row>
    <row r="27" spans="1:14" s="284" customFormat="1" x14ac:dyDescent="0.25">
      <c r="A27" s="104">
        <v>23</v>
      </c>
      <c r="B27" s="566">
        <f>'APH Kategorichef'!D27</f>
        <v>0</v>
      </c>
      <c r="C27" s="565">
        <f t="shared" si="0"/>
        <v>0</v>
      </c>
      <c r="D27" s="519"/>
      <c r="E27" s="421"/>
      <c r="F27" s="369" t="s">
        <v>297</v>
      </c>
      <c r="G27" s="369"/>
      <c r="H27" s="281" t="s">
        <v>280</v>
      </c>
      <c r="I27" s="369" t="s">
        <v>297</v>
      </c>
      <c r="J27" s="369" t="s">
        <v>297</v>
      </c>
      <c r="K27" s="420"/>
      <c r="L27" s="420"/>
      <c r="M27" s="420"/>
      <c r="N27"/>
    </row>
    <row r="28" spans="1:14" s="284" customFormat="1" x14ac:dyDescent="0.25">
      <c r="A28" s="104">
        <v>24</v>
      </c>
      <c r="B28" s="566">
        <f>'APH Kategorichef'!D28</f>
        <v>0</v>
      </c>
      <c r="C28" s="565">
        <f t="shared" si="0"/>
        <v>0</v>
      </c>
      <c r="D28" s="519"/>
      <c r="E28" s="421"/>
      <c r="F28" s="369" t="s">
        <v>297</v>
      </c>
      <c r="G28" s="369"/>
      <c r="H28" s="281" t="s">
        <v>280</v>
      </c>
      <c r="I28" s="369" t="s">
        <v>297</v>
      </c>
      <c r="J28" s="369" t="s">
        <v>297</v>
      </c>
      <c r="K28" s="420"/>
      <c r="L28" s="420"/>
      <c r="M28" s="420"/>
      <c r="N28"/>
    </row>
    <row r="29" spans="1:14" s="284" customFormat="1" x14ac:dyDescent="0.25">
      <c r="A29" s="104">
        <v>25</v>
      </c>
      <c r="B29" s="566">
        <f>'APH Kategorichef'!D29</f>
        <v>0</v>
      </c>
      <c r="C29" s="565">
        <f t="shared" si="0"/>
        <v>0</v>
      </c>
      <c r="D29" s="519"/>
      <c r="E29" s="421"/>
      <c r="F29" s="369" t="s">
        <v>297</v>
      </c>
      <c r="G29" s="369"/>
      <c r="H29" s="281" t="s">
        <v>280</v>
      </c>
      <c r="I29" s="369" t="s">
        <v>297</v>
      </c>
      <c r="J29" s="369" t="s">
        <v>297</v>
      </c>
      <c r="K29" s="420"/>
      <c r="L29" s="420"/>
      <c r="M29" s="420"/>
      <c r="N29"/>
    </row>
    <row r="30" spans="1:14" s="284" customFormat="1" x14ac:dyDescent="0.25">
      <c r="A30" s="104">
        <v>26</v>
      </c>
      <c r="B30" s="566">
        <f>'APH Kategorichef'!D30</f>
        <v>0</v>
      </c>
      <c r="C30" s="565">
        <f t="shared" si="0"/>
        <v>0</v>
      </c>
      <c r="D30" s="519"/>
      <c r="E30" s="421"/>
      <c r="F30" s="369" t="s">
        <v>297</v>
      </c>
      <c r="G30" s="369"/>
      <c r="H30" s="281" t="s">
        <v>280</v>
      </c>
      <c r="I30" s="369" t="s">
        <v>297</v>
      </c>
      <c r="J30" s="369" t="s">
        <v>297</v>
      </c>
      <c r="K30" s="420"/>
      <c r="L30" s="420"/>
      <c r="M30" s="420"/>
      <c r="N30"/>
    </row>
    <row r="31" spans="1:14" s="284" customFormat="1" x14ac:dyDescent="0.25">
      <c r="A31" s="104">
        <v>27</v>
      </c>
      <c r="B31" s="566">
        <f>'APH Kategorichef'!D31</f>
        <v>0</v>
      </c>
      <c r="C31" s="565">
        <f t="shared" si="0"/>
        <v>0</v>
      </c>
      <c r="D31" s="519"/>
      <c r="E31" s="421"/>
      <c r="F31" s="369" t="s">
        <v>297</v>
      </c>
      <c r="G31" s="369"/>
      <c r="H31" s="281" t="s">
        <v>280</v>
      </c>
      <c r="I31" s="369" t="s">
        <v>297</v>
      </c>
      <c r="J31" s="369" t="s">
        <v>297</v>
      </c>
      <c r="K31" s="420"/>
      <c r="L31" s="420"/>
      <c r="M31" s="420"/>
      <c r="N31"/>
    </row>
    <row r="32" spans="1:14" s="284" customFormat="1" x14ac:dyDescent="0.25">
      <c r="A32" s="104">
        <v>28</v>
      </c>
      <c r="B32" s="566">
        <f>'APH Kategorichef'!D32</f>
        <v>0</v>
      </c>
      <c r="C32" s="565">
        <f t="shared" si="0"/>
        <v>0</v>
      </c>
      <c r="D32" s="519"/>
      <c r="E32" s="421"/>
      <c r="F32" s="369" t="s">
        <v>297</v>
      </c>
      <c r="G32" s="369"/>
      <c r="H32" s="281" t="s">
        <v>280</v>
      </c>
      <c r="I32" s="369" t="s">
        <v>297</v>
      </c>
      <c r="J32" s="369" t="s">
        <v>297</v>
      </c>
      <c r="K32" s="420"/>
      <c r="L32" s="420"/>
      <c r="M32" s="420"/>
      <c r="N32"/>
    </row>
    <row r="33" spans="1:14" s="284" customFormat="1" x14ac:dyDescent="0.25">
      <c r="A33" s="104">
        <v>29</v>
      </c>
      <c r="B33" s="566">
        <f>'APH Kategorichef'!D33</f>
        <v>0</v>
      </c>
      <c r="C33" s="565">
        <f t="shared" si="0"/>
        <v>0</v>
      </c>
      <c r="D33" s="519"/>
      <c r="E33" s="421"/>
      <c r="F33" s="369" t="s">
        <v>297</v>
      </c>
      <c r="G33" s="369"/>
      <c r="H33" s="281" t="s">
        <v>280</v>
      </c>
      <c r="I33" s="369" t="s">
        <v>297</v>
      </c>
      <c r="J33" s="369" t="s">
        <v>297</v>
      </c>
      <c r="K33" s="420"/>
      <c r="L33" s="420"/>
      <c r="M33" s="420"/>
      <c r="N33"/>
    </row>
    <row r="34" spans="1:14" s="284" customFormat="1" x14ac:dyDescent="0.25">
      <c r="A34" s="104">
        <v>30</v>
      </c>
      <c r="B34" s="566">
        <f>'APH Kategorichef'!D34</f>
        <v>0</v>
      </c>
      <c r="C34" s="565">
        <f t="shared" si="0"/>
        <v>0</v>
      </c>
      <c r="D34" s="519"/>
      <c r="E34" s="421"/>
      <c r="F34" s="369" t="s">
        <v>297</v>
      </c>
      <c r="G34" s="369"/>
      <c r="H34" s="281" t="s">
        <v>280</v>
      </c>
      <c r="I34" s="369" t="s">
        <v>297</v>
      </c>
      <c r="J34" s="369" t="s">
        <v>297</v>
      </c>
      <c r="K34" s="420"/>
      <c r="L34" s="420"/>
      <c r="M34" s="420"/>
      <c r="N34"/>
    </row>
    <row r="35" spans="1:14" s="284" customFormat="1" x14ac:dyDescent="0.25">
      <c r="A35" s="104">
        <v>31</v>
      </c>
      <c r="B35" s="566">
        <f>'APH Kategorichef'!D35</f>
        <v>0</v>
      </c>
      <c r="C35" s="565">
        <f t="shared" si="0"/>
        <v>0</v>
      </c>
      <c r="D35" s="519"/>
      <c r="E35" s="421"/>
      <c r="F35" s="369" t="s">
        <v>297</v>
      </c>
      <c r="G35" s="369"/>
      <c r="H35" s="281" t="s">
        <v>280</v>
      </c>
      <c r="I35" s="369" t="s">
        <v>297</v>
      </c>
      <c r="J35" s="369" t="s">
        <v>297</v>
      </c>
      <c r="K35" s="420"/>
      <c r="L35" s="420"/>
      <c r="M35" s="420"/>
      <c r="N35"/>
    </row>
    <row r="36" spans="1:14" s="284" customFormat="1" x14ac:dyDescent="0.25">
      <c r="A36" s="104">
        <v>32</v>
      </c>
      <c r="B36" s="566">
        <f>'APH Kategorichef'!D36</f>
        <v>0</v>
      </c>
      <c r="C36" s="565">
        <f t="shared" si="0"/>
        <v>0</v>
      </c>
      <c r="D36" s="519"/>
      <c r="E36" s="421"/>
      <c r="F36" s="369" t="s">
        <v>297</v>
      </c>
      <c r="G36" s="369"/>
      <c r="H36" s="281" t="s">
        <v>280</v>
      </c>
      <c r="I36" s="369" t="s">
        <v>297</v>
      </c>
      <c r="J36" s="369" t="s">
        <v>297</v>
      </c>
      <c r="K36" s="420"/>
      <c r="L36" s="420"/>
      <c r="M36" s="420"/>
      <c r="N36"/>
    </row>
    <row r="37" spans="1:14" s="284" customFormat="1" x14ac:dyDescent="0.25">
      <c r="A37" s="104">
        <v>33</v>
      </c>
      <c r="B37" s="566">
        <f>'APH Kategorichef'!D37</f>
        <v>0</v>
      </c>
      <c r="C37" s="565">
        <f t="shared" si="0"/>
        <v>0</v>
      </c>
      <c r="D37" s="519"/>
      <c r="E37" s="421"/>
      <c r="F37" s="369" t="s">
        <v>297</v>
      </c>
      <c r="G37" s="369"/>
      <c r="H37" s="281" t="s">
        <v>280</v>
      </c>
      <c r="I37" s="369" t="s">
        <v>297</v>
      </c>
      <c r="J37" s="369" t="s">
        <v>297</v>
      </c>
      <c r="K37" s="420"/>
      <c r="L37" s="420"/>
      <c r="M37" s="420"/>
      <c r="N37"/>
    </row>
    <row r="38" spans="1:14" s="284" customFormat="1" x14ac:dyDescent="0.25">
      <c r="A38" s="104">
        <v>34</v>
      </c>
      <c r="B38" s="566">
        <f>'APH Kategorichef'!D38</f>
        <v>0</v>
      </c>
      <c r="C38" s="565">
        <f t="shared" si="0"/>
        <v>0</v>
      </c>
      <c r="D38" s="519"/>
      <c r="E38" s="421"/>
      <c r="F38" s="369" t="s">
        <v>297</v>
      </c>
      <c r="G38" s="369"/>
      <c r="H38" s="281" t="s">
        <v>280</v>
      </c>
      <c r="I38" s="369" t="s">
        <v>297</v>
      </c>
      <c r="J38" s="369" t="s">
        <v>297</v>
      </c>
      <c r="K38" s="420"/>
      <c r="L38" s="420"/>
      <c r="M38" s="420"/>
      <c r="N38"/>
    </row>
    <row r="39" spans="1:14" s="284" customFormat="1" x14ac:dyDescent="0.25">
      <c r="A39" s="104">
        <v>35</v>
      </c>
      <c r="B39" s="566">
        <f>'APH Kategorichef'!D39</f>
        <v>0</v>
      </c>
      <c r="C39" s="565">
        <f t="shared" si="0"/>
        <v>0</v>
      </c>
      <c r="D39" s="519"/>
      <c r="E39" s="421"/>
      <c r="F39" s="369" t="s">
        <v>297</v>
      </c>
      <c r="G39" s="369"/>
      <c r="H39" s="281" t="s">
        <v>280</v>
      </c>
      <c r="I39" s="369" t="s">
        <v>297</v>
      </c>
      <c r="J39" s="369" t="s">
        <v>297</v>
      </c>
      <c r="K39" s="420"/>
      <c r="L39" s="420"/>
      <c r="M39" s="420"/>
      <c r="N39"/>
    </row>
    <row r="40" spans="1:14" s="284" customFormat="1" x14ac:dyDescent="0.25">
      <c r="A40" s="104">
        <v>36</v>
      </c>
      <c r="B40" s="566">
        <f>'APH Kategorichef'!D40</f>
        <v>0</v>
      </c>
      <c r="C40" s="565">
        <f t="shared" si="0"/>
        <v>0</v>
      </c>
      <c r="D40" s="519"/>
      <c r="E40" s="421"/>
      <c r="F40" s="369" t="s">
        <v>297</v>
      </c>
      <c r="G40" s="369"/>
      <c r="H40" s="281" t="s">
        <v>280</v>
      </c>
      <c r="I40" s="369" t="s">
        <v>297</v>
      </c>
      <c r="J40" s="369" t="s">
        <v>297</v>
      </c>
      <c r="K40" s="420"/>
      <c r="L40" s="420"/>
      <c r="M40" s="420"/>
      <c r="N40"/>
    </row>
    <row r="41" spans="1:14" s="284" customFormat="1" x14ac:dyDescent="0.25">
      <c r="A41" s="104">
        <v>37</v>
      </c>
      <c r="B41" s="566">
        <f>'APH Kategorichef'!D41</f>
        <v>0</v>
      </c>
      <c r="C41" s="565">
        <f t="shared" si="0"/>
        <v>0</v>
      </c>
      <c r="D41" s="519"/>
      <c r="E41" s="421"/>
      <c r="F41" s="369" t="s">
        <v>297</v>
      </c>
      <c r="G41" s="369"/>
      <c r="H41" s="281" t="s">
        <v>280</v>
      </c>
      <c r="I41" s="369" t="s">
        <v>297</v>
      </c>
      <c r="J41" s="369" t="s">
        <v>297</v>
      </c>
      <c r="K41" s="420"/>
      <c r="L41" s="420"/>
      <c r="M41" s="420"/>
      <c r="N41"/>
    </row>
    <row r="42" spans="1:14" s="284" customFormat="1" x14ac:dyDescent="0.25">
      <c r="A42" s="104">
        <v>38</v>
      </c>
      <c r="B42" s="566">
        <f>'APH Kategorichef'!D42</f>
        <v>0</v>
      </c>
      <c r="C42" s="565">
        <f t="shared" si="0"/>
        <v>0</v>
      </c>
      <c r="D42" s="519"/>
      <c r="E42" s="421"/>
      <c r="F42" s="369" t="s">
        <v>297</v>
      </c>
      <c r="G42" s="369"/>
      <c r="H42" s="281" t="s">
        <v>280</v>
      </c>
      <c r="I42" s="369" t="s">
        <v>297</v>
      </c>
      <c r="J42" s="369" t="s">
        <v>297</v>
      </c>
      <c r="K42" s="420"/>
      <c r="L42" s="420"/>
      <c r="M42" s="420"/>
      <c r="N42"/>
    </row>
    <row r="43" spans="1:14" s="284" customFormat="1" x14ac:dyDescent="0.25">
      <c r="A43" s="366">
        <v>39</v>
      </c>
      <c r="B43" s="567">
        <f>'APH Kategorichef'!D43</f>
        <v>0</v>
      </c>
      <c r="C43" s="565">
        <f t="shared" si="0"/>
        <v>0</v>
      </c>
      <c r="D43" s="519"/>
      <c r="E43" s="421"/>
      <c r="F43" s="369" t="s">
        <v>297</v>
      </c>
      <c r="G43" s="369"/>
      <c r="H43" s="281" t="s">
        <v>280</v>
      </c>
      <c r="I43" s="369" t="s">
        <v>297</v>
      </c>
      <c r="J43" s="369" t="s">
        <v>297</v>
      </c>
      <c r="K43" s="420"/>
      <c r="L43" s="420"/>
      <c r="M43" s="420"/>
      <c r="N43"/>
    </row>
    <row r="44" spans="1:14" s="284" customFormat="1" x14ac:dyDescent="0.25">
      <c r="A44" s="104">
        <v>40</v>
      </c>
      <c r="B44" s="566">
        <f>'APH Kategorichef'!D44</f>
        <v>0</v>
      </c>
      <c r="C44" s="565">
        <f t="shared" si="0"/>
        <v>0</v>
      </c>
      <c r="D44" s="519"/>
      <c r="E44" s="421"/>
      <c r="F44" s="369" t="s">
        <v>297</v>
      </c>
      <c r="G44" s="369"/>
      <c r="H44" s="281" t="s">
        <v>280</v>
      </c>
      <c r="I44" s="369" t="s">
        <v>297</v>
      </c>
      <c r="J44" s="369" t="s">
        <v>297</v>
      </c>
      <c r="K44" s="420"/>
      <c r="L44" s="420"/>
      <c r="M44" s="420"/>
      <c r="N44"/>
    </row>
    <row r="45" spans="1:14" x14ac:dyDescent="0.25">
      <c r="A45" s="104">
        <v>41</v>
      </c>
      <c r="B45" s="566">
        <f>'APH Kategorichef'!D45</f>
        <v>0</v>
      </c>
      <c r="C45" s="565">
        <f t="shared" ref="C45:C108" si="1">LEN(E45)</f>
        <v>0</v>
      </c>
      <c r="D45" s="519"/>
      <c r="E45" s="421"/>
      <c r="F45" s="369" t="s">
        <v>297</v>
      </c>
      <c r="G45" s="369"/>
      <c r="H45" s="281" t="s">
        <v>280</v>
      </c>
      <c r="I45" s="369" t="s">
        <v>297</v>
      </c>
      <c r="J45" s="369" t="s">
        <v>297</v>
      </c>
      <c r="K45" s="420"/>
      <c r="L45" s="420"/>
      <c r="M45" s="420"/>
      <c r="N45"/>
    </row>
    <row r="46" spans="1:14" x14ac:dyDescent="0.25">
      <c r="A46" s="104">
        <v>42</v>
      </c>
      <c r="B46" s="566">
        <f>'APH Kategorichef'!D46</f>
        <v>0</v>
      </c>
      <c r="C46" s="565">
        <f t="shared" si="1"/>
        <v>0</v>
      </c>
      <c r="D46" s="519"/>
      <c r="E46" s="421"/>
      <c r="F46" s="369" t="s">
        <v>297</v>
      </c>
      <c r="G46" s="369"/>
      <c r="H46" s="281" t="s">
        <v>280</v>
      </c>
      <c r="I46" s="369" t="s">
        <v>297</v>
      </c>
      <c r="J46" s="369" t="s">
        <v>297</v>
      </c>
      <c r="K46" s="420"/>
      <c r="L46" s="420"/>
      <c r="M46" s="420"/>
      <c r="N46"/>
    </row>
    <row r="47" spans="1:14" x14ac:dyDescent="0.25">
      <c r="A47" s="366">
        <v>43</v>
      </c>
      <c r="B47" s="566">
        <f>'APH Kategorichef'!D47</f>
        <v>0</v>
      </c>
      <c r="C47" s="565">
        <f t="shared" si="1"/>
        <v>0</v>
      </c>
      <c r="D47" s="519"/>
      <c r="E47" s="421"/>
      <c r="F47" s="369" t="s">
        <v>297</v>
      </c>
      <c r="G47" s="369"/>
      <c r="H47" s="281" t="s">
        <v>280</v>
      </c>
      <c r="I47" s="369" t="s">
        <v>297</v>
      </c>
      <c r="J47" s="369" t="s">
        <v>297</v>
      </c>
      <c r="K47" s="420"/>
      <c r="L47" s="420"/>
      <c r="M47" s="420"/>
    </row>
    <row r="48" spans="1:14" x14ac:dyDescent="0.25">
      <c r="A48" s="104">
        <v>44</v>
      </c>
      <c r="B48" s="566">
        <f>'APH Kategorichef'!D48</f>
        <v>0</v>
      </c>
      <c r="C48" s="565">
        <f t="shared" si="1"/>
        <v>0</v>
      </c>
      <c r="D48" s="519"/>
      <c r="E48" s="421"/>
      <c r="F48" s="369" t="s">
        <v>297</v>
      </c>
      <c r="G48" s="369"/>
      <c r="H48" s="281" t="s">
        <v>280</v>
      </c>
      <c r="I48" s="369" t="s">
        <v>297</v>
      </c>
      <c r="J48" s="369" t="s">
        <v>297</v>
      </c>
      <c r="K48" s="420"/>
      <c r="L48" s="420"/>
      <c r="M48" s="420"/>
    </row>
    <row r="49" spans="1:13" x14ac:dyDescent="0.25">
      <c r="A49" s="104">
        <v>45</v>
      </c>
      <c r="B49" s="566">
        <f>'APH Kategorichef'!D49</f>
        <v>0</v>
      </c>
      <c r="C49" s="565">
        <f t="shared" si="1"/>
        <v>0</v>
      </c>
      <c r="D49" s="519"/>
      <c r="E49" s="421"/>
      <c r="F49" s="369" t="s">
        <v>297</v>
      </c>
      <c r="G49" s="369"/>
      <c r="H49" s="281" t="s">
        <v>280</v>
      </c>
      <c r="I49" s="369" t="s">
        <v>297</v>
      </c>
      <c r="J49" s="369" t="s">
        <v>297</v>
      </c>
      <c r="K49" s="420"/>
      <c r="L49" s="420"/>
      <c r="M49" s="420"/>
    </row>
    <row r="50" spans="1:13" x14ac:dyDescent="0.25">
      <c r="A50" s="104">
        <v>46</v>
      </c>
      <c r="B50" s="566">
        <f>'APH Kategorichef'!D50</f>
        <v>0</v>
      </c>
      <c r="C50" s="565">
        <f t="shared" si="1"/>
        <v>0</v>
      </c>
      <c r="D50" s="519"/>
      <c r="E50" s="421"/>
      <c r="F50" s="369" t="s">
        <v>297</v>
      </c>
      <c r="G50" s="369"/>
      <c r="H50" s="281" t="s">
        <v>280</v>
      </c>
      <c r="I50" s="369" t="s">
        <v>297</v>
      </c>
      <c r="J50" s="369" t="s">
        <v>297</v>
      </c>
      <c r="K50" s="420"/>
      <c r="L50" s="420"/>
      <c r="M50" s="420"/>
    </row>
    <row r="51" spans="1:13" x14ac:dyDescent="0.25">
      <c r="A51" s="366">
        <v>47</v>
      </c>
      <c r="B51" s="566">
        <f>'APH Kategorichef'!D51</f>
        <v>0</v>
      </c>
      <c r="C51" s="565">
        <f t="shared" si="1"/>
        <v>0</v>
      </c>
      <c r="D51" s="519"/>
      <c r="E51" s="421"/>
      <c r="F51" s="369" t="s">
        <v>297</v>
      </c>
      <c r="G51" s="369"/>
      <c r="H51" s="281" t="s">
        <v>280</v>
      </c>
      <c r="I51" s="369" t="s">
        <v>297</v>
      </c>
      <c r="J51" s="369" t="s">
        <v>297</v>
      </c>
      <c r="K51" s="420"/>
      <c r="L51" s="420"/>
      <c r="M51" s="420"/>
    </row>
    <row r="52" spans="1:13" x14ac:dyDescent="0.25">
      <c r="A52" s="104">
        <v>48</v>
      </c>
      <c r="B52" s="566">
        <f>'APH Kategorichef'!D52</f>
        <v>0</v>
      </c>
      <c r="C52" s="565">
        <f t="shared" si="1"/>
        <v>0</v>
      </c>
      <c r="D52" s="519"/>
      <c r="E52" s="421"/>
      <c r="F52" s="369" t="s">
        <v>297</v>
      </c>
      <c r="G52" s="369"/>
      <c r="H52" s="281" t="s">
        <v>280</v>
      </c>
      <c r="I52" s="369" t="s">
        <v>297</v>
      </c>
      <c r="J52" s="369" t="s">
        <v>297</v>
      </c>
      <c r="K52" s="420"/>
      <c r="L52" s="420"/>
      <c r="M52" s="420"/>
    </row>
    <row r="53" spans="1:13" x14ac:dyDescent="0.25">
      <c r="A53" s="104">
        <v>49</v>
      </c>
      <c r="B53" s="566">
        <f>'APH Kategorichef'!D53</f>
        <v>0</v>
      </c>
      <c r="C53" s="565">
        <f t="shared" si="1"/>
        <v>0</v>
      </c>
      <c r="D53" s="519"/>
      <c r="E53" s="421"/>
      <c r="F53" s="369" t="s">
        <v>297</v>
      </c>
      <c r="G53" s="369"/>
      <c r="H53" s="281" t="s">
        <v>280</v>
      </c>
      <c r="I53" s="369" t="s">
        <v>297</v>
      </c>
      <c r="J53" s="369" t="s">
        <v>297</v>
      </c>
      <c r="K53" s="420"/>
      <c r="L53" s="420"/>
      <c r="M53" s="420"/>
    </row>
    <row r="54" spans="1:13" x14ac:dyDescent="0.25">
      <c r="A54" s="104">
        <v>50</v>
      </c>
      <c r="B54" s="566">
        <f>'APH Kategorichef'!D54</f>
        <v>0</v>
      </c>
      <c r="C54" s="565">
        <f t="shared" si="1"/>
        <v>0</v>
      </c>
      <c r="D54" s="519"/>
      <c r="E54" s="421"/>
      <c r="F54" s="369" t="s">
        <v>297</v>
      </c>
      <c r="G54" s="369"/>
      <c r="H54" s="281" t="s">
        <v>280</v>
      </c>
      <c r="I54" s="369" t="s">
        <v>297</v>
      </c>
      <c r="J54" s="369" t="s">
        <v>297</v>
      </c>
      <c r="K54" s="420"/>
      <c r="L54" s="420"/>
      <c r="M54" s="420"/>
    </row>
    <row r="55" spans="1:13" x14ac:dyDescent="0.25">
      <c r="A55" s="366">
        <v>51</v>
      </c>
      <c r="B55" s="566">
        <f>'APH Kategorichef'!D55</f>
        <v>0</v>
      </c>
      <c r="C55" s="565">
        <f t="shared" si="1"/>
        <v>0</v>
      </c>
      <c r="D55" s="519"/>
      <c r="E55" s="421"/>
      <c r="F55" s="369" t="s">
        <v>297</v>
      </c>
      <c r="G55" s="369"/>
      <c r="H55" s="281" t="s">
        <v>280</v>
      </c>
      <c r="I55" s="369" t="s">
        <v>297</v>
      </c>
      <c r="J55" s="369" t="s">
        <v>297</v>
      </c>
      <c r="K55" s="420"/>
      <c r="L55" s="420"/>
      <c r="M55" s="420"/>
    </row>
    <row r="56" spans="1:13" x14ac:dyDescent="0.25">
      <c r="A56" s="104">
        <v>52</v>
      </c>
      <c r="B56" s="566">
        <f>'APH Kategorichef'!D56</f>
        <v>0</v>
      </c>
      <c r="C56" s="565">
        <f t="shared" si="1"/>
        <v>0</v>
      </c>
      <c r="D56" s="519"/>
      <c r="E56" s="421"/>
      <c r="F56" s="369" t="s">
        <v>297</v>
      </c>
      <c r="G56" s="369"/>
      <c r="H56" s="281" t="s">
        <v>280</v>
      </c>
      <c r="I56" s="369" t="s">
        <v>297</v>
      </c>
      <c r="J56" s="369" t="s">
        <v>297</v>
      </c>
      <c r="K56" s="420"/>
      <c r="L56" s="420"/>
      <c r="M56" s="420"/>
    </row>
    <row r="57" spans="1:13" x14ac:dyDescent="0.25">
      <c r="A57" s="104">
        <v>53</v>
      </c>
      <c r="B57" s="566">
        <f>'APH Kategorichef'!D57</f>
        <v>0</v>
      </c>
      <c r="C57" s="565">
        <f t="shared" si="1"/>
        <v>0</v>
      </c>
      <c r="D57" s="519"/>
      <c r="E57" s="421"/>
      <c r="F57" s="369" t="s">
        <v>297</v>
      </c>
      <c r="G57" s="369"/>
      <c r="H57" s="281" t="s">
        <v>280</v>
      </c>
      <c r="I57" s="369" t="s">
        <v>297</v>
      </c>
      <c r="J57" s="369" t="s">
        <v>297</v>
      </c>
      <c r="K57" s="420"/>
      <c r="L57" s="420"/>
      <c r="M57" s="420"/>
    </row>
    <row r="58" spans="1:13" x14ac:dyDescent="0.25">
      <c r="A58" s="104">
        <v>54</v>
      </c>
      <c r="B58" s="566">
        <f>'APH Kategorichef'!D58</f>
        <v>0</v>
      </c>
      <c r="C58" s="565">
        <f t="shared" si="1"/>
        <v>0</v>
      </c>
      <c r="D58" s="519"/>
      <c r="E58" s="421"/>
      <c r="F58" s="369" t="s">
        <v>297</v>
      </c>
      <c r="G58" s="369"/>
      <c r="H58" s="281" t="s">
        <v>280</v>
      </c>
      <c r="I58" s="369" t="s">
        <v>297</v>
      </c>
      <c r="J58" s="369" t="s">
        <v>297</v>
      </c>
      <c r="K58" s="420"/>
      <c r="L58" s="420"/>
      <c r="M58" s="420"/>
    </row>
    <row r="59" spans="1:13" x14ac:dyDescent="0.25">
      <c r="A59" s="366">
        <v>55</v>
      </c>
      <c r="B59" s="566">
        <f>'APH Kategorichef'!D59</f>
        <v>0</v>
      </c>
      <c r="C59" s="565">
        <f t="shared" si="1"/>
        <v>0</v>
      </c>
      <c r="D59" s="519"/>
      <c r="E59" s="421"/>
      <c r="F59" s="369" t="s">
        <v>297</v>
      </c>
      <c r="G59" s="369"/>
      <c r="H59" s="281" t="s">
        <v>280</v>
      </c>
      <c r="I59" s="369" t="s">
        <v>297</v>
      </c>
      <c r="J59" s="369" t="s">
        <v>297</v>
      </c>
      <c r="K59" s="420"/>
      <c r="L59" s="420"/>
      <c r="M59" s="420"/>
    </row>
    <row r="60" spans="1:13" x14ac:dyDescent="0.25">
      <c r="A60" s="104">
        <v>56</v>
      </c>
      <c r="B60" s="566">
        <f>'APH Kategorichef'!D60</f>
        <v>0</v>
      </c>
      <c r="C60" s="565">
        <f t="shared" si="1"/>
        <v>0</v>
      </c>
      <c r="D60" s="519"/>
      <c r="E60" s="421"/>
      <c r="F60" s="369" t="s">
        <v>297</v>
      </c>
      <c r="G60" s="369"/>
      <c r="H60" s="281" t="s">
        <v>280</v>
      </c>
      <c r="I60" s="369" t="s">
        <v>297</v>
      </c>
      <c r="J60" s="369" t="s">
        <v>297</v>
      </c>
      <c r="K60" s="420"/>
      <c r="L60" s="420"/>
      <c r="M60" s="420"/>
    </row>
    <row r="61" spans="1:13" x14ac:dyDescent="0.25">
      <c r="A61" s="104">
        <v>57</v>
      </c>
      <c r="B61" s="566">
        <f>'APH Kategorichef'!D61</f>
        <v>0</v>
      </c>
      <c r="C61" s="565">
        <f t="shared" si="1"/>
        <v>0</v>
      </c>
      <c r="D61" s="519"/>
      <c r="E61" s="421"/>
      <c r="F61" s="369" t="s">
        <v>297</v>
      </c>
      <c r="G61" s="369"/>
      <c r="H61" s="281" t="s">
        <v>280</v>
      </c>
      <c r="I61" s="369" t="s">
        <v>297</v>
      </c>
      <c r="J61" s="369" t="s">
        <v>297</v>
      </c>
      <c r="K61" s="420"/>
      <c r="L61" s="420"/>
      <c r="M61" s="420"/>
    </row>
    <row r="62" spans="1:13" x14ac:dyDescent="0.25">
      <c r="A62" s="104">
        <v>58</v>
      </c>
      <c r="B62" s="566">
        <f>'APH Kategorichef'!D62</f>
        <v>0</v>
      </c>
      <c r="C62" s="565">
        <f t="shared" si="1"/>
        <v>0</v>
      </c>
      <c r="D62" s="519"/>
      <c r="E62" s="421"/>
      <c r="F62" s="369" t="s">
        <v>297</v>
      </c>
      <c r="G62" s="369"/>
      <c r="H62" s="281" t="s">
        <v>280</v>
      </c>
      <c r="I62" s="369" t="s">
        <v>297</v>
      </c>
      <c r="J62" s="369" t="s">
        <v>297</v>
      </c>
      <c r="K62" s="420"/>
      <c r="L62" s="420"/>
      <c r="M62" s="420"/>
    </row>
    <row r="63" spans="1:13" x14ac:dyDescent="0.25">
      <c r="A63" s="366">
        <v>59</v>
      </c>
      <c r="B63" s="566">
        <f>'APH Kategorichef'!D63</f>
        <v>0</v>
      </c>
      <c r="C63" s="565">
        <f t="shared" si="1"/>
        <v>0</v>
      </c>
      <c r="D63" s="519"/>
      <c r="E63" s="421"/>
      <c r="F63" s="369" t="s">
        <v>297</v>
      </c>
      <c r="G63" s="369"/>
      <c r="H63" s="281" t="s">
        <v>280</v>
      </c>
      <c r="I63" s="369" t="s">
        <v>297</v>
      </c>
      <c r="J63" s="369" t="s">
        <v>297</v>
      </c>
      <c r="K63" s="420"/>
      <c r="L63" s="420"/>
      <c r="M63" s="420"/>
    </row>
    <row r="64" spans="1:13" x14ac:dyDescent="0.25">
      <c r="A64" s="104">
        <v>60</v>
      </c>
      <c r="B64" s="566">
        <f>'APH Kategorichef'!D64</f>
        <v>0</v>
      </c>
      <c r="C64" s="565">
        <f t="shared" si="1"/>
        <v>0</v>
      </c>
      <c r="D64" s="519"/>
      <c r="E64" s="421"/>
      <c r="F64" s="369" t="s">
        <v>297</v>
      </c>
      <c r="G64" s="369"/>
      <c r="H64" s="281" t="s">
        <v>280</v>
      </c>
      <c r="I64" s="369" t="s">
        <v>297</v>
      </c>
      <c r="J64" s="369" t="s">
        <v>297</v>
      </c>
      <c r="K64" s="420"/>
      <c r="L64" s="420"/>
      <c r="M64" s="420"/>
    </row>
    <row r="65" spans="1:13" x14ac:dyDescent="0.25">
      <c r="A65" s="104">
        <v>61</v>
      </c>
      <c r="B65" s="566">
        <f>'APH Kategorichef'!D65</f>
        <v>0</v>
      </c>
      <c r="C65" s="565">
        <f t="shared" si="1"/>
        <v>0</v>
      </c>
      <c r="D65" s="519"/>
      <c r="E65" s="421"/>
      <c r="F65" s="369" t="s">
        <v>297</v>
      </c>
      <c r="G65" s="369"/>
      <c r="H65" s="281" t="s">
        <v>280</v>
      </c>
      <c r="I65" s="369" t="s">
        <v>297</v>
      </c>
      <c r="J65" s="369" t="s">
        <v>297</v>
      </c>
      <c r="K65" s="420"/>
      <c r="L65" s="420"/>
      <c r="M65" s="420"/>
    </row>
    <row r="66" spans="1:13" x14ac:dyDescent="0.25">
      <c r="A66" s="104">
        <v>62</v>
      </c>
      <c r="B66" s="566">
        <f>'APH Kategorichef'!D66</f>
        <v>0</v>
      </c>
      <c r="C66" s="565">
        <f t="shared" si="1"/>
        <v>0</v>
      </c>
      <c r="D66" s="519"/>
      <c r="E66" s="421"/>
      <c r="F66" s="369" t="s">
        <v>297</v>
      </c>
      <c r="G66" s="369"/>
      <c r="H66" s="281" t="s">
        <v>280</v>
      </c>
      <c r="I66" s="369" t="s">
        <v>297</v>
      </c>
      <c r="J66" s="369" t="s">
        <v>297</v>
      </c>
      <c r="K66" s="420"/>
      <c r="L66" s="420"/>
      <c r="M66" s="420"/>
    </row>
    <row r="67" spans="1:13" x14ac:dyDescent="0.25">
      <c r="A67" s="366">
        <v>63</v>
      </c>
      <c r="B67" s="566">
        <f>'APH Kategorichef'!D67</f>
        <v>0</v>
      </c>
      <c r="C67" s="565">
        <f t="shared" si="1"/>
        <v>0</v>
      </c>
      <c r="D67" s="519"/>
      <c r="E67" s="421"/>
      <c r="F67" s="369" t="s">
        <v>297</v>
      </c>
      <c r="G67" s="369"/>
      <c r="H67" s="281" t="s">
        <v>280</v>
      </c>
      <c r="I67" s="369" t="s">
        <v>297</v>
      </c>
      <c r="J67" s="369" t="s">
        <v>297</v>
      </c>
      <c r="K67" s="420"/>
      <c r="L67" s="420"/>
      <c r="M67" s="420"/>
    </row>
    <row r="68" spans="1:13" x14ac:dyDescent="0.25">
      <c r="A68" s="104">
        <v>64</v>
      </c>
      <c r="B68" s="566">
        <f>'APH Kategorichef'!D68</f>
        <v>0</v>
      </c>
      <c r="C68" s="565">
        <f t="shared" si="1"/>
        <v>0</v>
      </c>
      <c r="D68" s="519"/>
      <c r="E68" s="421"/>
      <c r="F68" s="369" t="s">
        <v>297</v>
      </c>
      <c r="G68" s="369"/>
      <c r="H68" s="281" t="s">
        <v>280</v>
      </c>
      <c r="I68" s="369" t="s">
        <v>297</v>
      </c>
      <c r="J68" s="369" t="s">
        <v>297</v>
      </c>
      <c r="K68" s="420"/>
      <c r="L68" s="420"/>
      <c r="M68" s="420"/>
    </row>
    <row r="69" spans="1:13" x14ac:dyDescent="0.25">
      <c r="A69" s="104">
        <v>65</v>
      </c>
      <c r="B69" s="566">
        <f>'APH Kategorichef'!D69</f>
        <v>0</v>
      </c>
      <c r="C69" s="565">
        <f t="shared" si="1"/>
        <v>0</v>
      </c>
      <c r="D69" s="519"/>
      <c r="E69" s="421"/>
      <c r="F69" s="369" t="s">
        <v>297</v>
      </c>
      <c r="G69" s="369"/>
      <c r="H69" s="281" t="s">
        <v>280</v>
      </c>
      <c r="I69" s="369" t="s">
        <v>297</v>
      </c>
      <c r="J69" s="369" t="s">
        <v>297</v>
      </c>
      <c r="K69" s="420"/>
      <c r="L69" s="420"/>
      <c r="M69" s="420"/>
    </row>
    <row r="70" spans="1:13" x14ac:dyDescent="0.25">
      <c r="A70" s="104">
        <v>66</v>
      </c>
      <c r="B70" s="566">
        <f>'APH Kategorichef'!D70</f>
        <v>0</v>
      </c>
      <c r="C70" s="565">
        <f t="shared" si="1"/>
        <v>0</v>
      </c>
      <c r="D70" s="519"/>
      <c r="E70" s="421"/>
      <c r="F70" s="369" t="s">
        <v>297</v>
      </c>
      <c r="G70" s="369"/>
      <c r="H70" s="281" t="s">
        <v>280</v>
      </c>
      <c r="I70" s="369" t="s">
        <v>297</v>
      </c>
      <c r="J70" s="369" t="s">
        <v>297</v>
      </c>
      <c r="K70" s="420"/>
      <c r="L70" s="420"/>
      <c r="M70" s="420"/>
    </row>
    <row r="71" spans="1:13" x14ac:dyDescent="0.25">
      <c r="A71" s="366">
        <v>67</v>
      </c>
      <c r="B71" s="566">
        <f>'APH Kategorichef'!D71</f>
        <v>0</v>
      </c>
      <c r="C71" s="565">
        <f t="shared" si="1"/>
        <v>0</v>
      </c>
      <c r="D71" s="519"/>
      <c r="E71" s="421"/>
      <c r="F71" s="369" t="s">
        <v>297</v>
      </c>
      <c r="G71" s="369"/>
      <c r="H71" s="281" t="s">
        <v>280</v>
      </c>
      <c r="I71" s="369" t="s">
        <v>297</v>
      </c>
      <c r="J71" s="369" t="s">
        <v>297</v>
      </c>
      <c r="K71" s="420"/>
      <c r="L71" s="420"/>
      <c r="M71" s="420"/>
    </row>
    <row r="72" spans="1:13" x14ac:dyDescent="0.25">
      <c r="A72" s="104">
        <v>68</v>
      </c>
      <c r="B72" s="566">
        <f>'APH Kategorichef'!D72</f>
        <v>0</v>
      </c>
      <c r="C72" s="565">
        <f t="shared" si="1"/>
        <v>0</v>
      </c>
      <c r="D72" s="519"/>
      <c r="E72" s="421"/>
      <c r="F72" s="369" t="s">
        <v>297</v>
      </c>
      <c r="G72" s="369"/>
      <c r="H72" s="281" t="s">
        <v>280</v>
      </c>
      <c r="I72" s="369" t="s">
        <v>297</v>
      </c>
      <c r="J72" s="369" t="s">
        <v>297</v>
      </c>
      <c r="K72" s="420"/>
      <c r="L72" s="420"/>
      <c r="M72" s="420"/>
    </row>
    <row r="73" spans="1:13" x14ac:dyDescent="0.25">
      <c r="A73" s="104">
        <v>69</v>
      </c>
      <c r="B73" s="566">
        <f>'APH Kategorichef'!D73</f>
        <v>0</v>
      </c>
      <c r="C73" s="565">
        <f t="shared" si="1"/>
        <v>0</v>
      </c>
      <c r="D73" s="519"/>
      <c r="E73" s="421"/>
      <c r="F73" s="369" t="s">
        <v>297</v>
      </c>
      <c r="G73" s="369"/>
      <c r="H73" s="281" t="s">
        <v>280</v>
      </c>
      <c r="I73" s="369" t="s">
        <v>297</v>
      </c>
      <c r="J73" s="369" t="s">
        <v>297</v>
      </c>
      <c r="K73" s="420"/>
      <c r="L73" s="420"/>
      <c r="M73" s="420"/>
    </row>
    <row r="74" spans="1:13" x14ac:dyDescent="0.25">
      <c r="A74" s="104">
        <v>70</v>
      </c>
      <c r="B74" s="566">
        <f>'APH Kategorichef'!D74</f>
        <v>0</v>
      </c>
      <c r="C74" s="565">
        <f t="shared" si="1"/>
        <v>0</v>
      </c>
      <c r="D74" s="519"/>
      <c r="E74" s="421"/>
      <c r="F74" s="369" t="s">
        <v>297</v>
      </c>
      <c r="G74" s="369"/>
      <c r="H74" s="281" t="s">
        <v>280</v>
      </c>
      <c r="I74" s="369" t="s">
        <v>297</v>
      </c>
      <c r="J74" s="369" t="s">
        <v>297</v>
      </c>
      <c r="K74" s="420"/>
      <c r="L74" s="420"/>
      <c r="M74" s="420"/>
    </row>
    <row r="75" spans="1:13" x14ac:dyDescent="0.25">
      <c r="A75" s="366">
        <v>71</v>
      </c>
      <c r="B75" s="566">
        <f>'APH Kategorichef'!D75</f>
        <v>0</v>
      </c>
      <c r="C75" s="565">
        <f t="shared" si="1"/>
        <v>0</v>
      </c>
      <c r="D75" s="519"/>
      <c r="E75" s="421"/>
      <c r="F75" s="369" t="s">
        <v>297</v>
      </c>
      <c r="G75" s="369"/>
      <c r="H75" s="281" t="s">
        <v>280</v>
      </c>
      <c r="I75" s="369" t="s">
        <v>297</v>
      </c>
      <c r="J75" s="369" t="s">
        <v>297</v>
      </c>
      <c r="K75" s="420"/>
      <c r="L75" s="420"/>
      <c r="M75" s="420"/>
    </row>
    <row r="76" spans="1:13" x14ac:dyDescent="0.25">
      <c r="A76" s="104">
        <v>72</v>
      </c>
      <c r="B76" s="566">
        <f>'APH Kategorichef'!D76</f>
        <v>0</v>
      </c>
      <c r="C76" s="565">
        <f t="shared" si="1"/>
        <v>0</v>
      </c>
      <c r="D76" s="519"/>
      <c r="E76" s="421"/>
      <c r="F76" s="369" t="s">
        <v>297</v>
      </c>
      <c r="G76" s="369"/>
      <c r="H76" s="281" t="s">
        <v>280</v>
      </c>
      <c r="I76" s="369" t="s">
        <v>297</v>
      </c>
      <c r="J76" s="369" t="s">
        <v>297</v>
      </c>
      <c r="K76" s="420"/>
      <c r="L76" s="420"/>
      <c r="M76" s="420"/>
    </row>
    <row r="77" spans="1:13" x14ac:dyDescent="0.25">
      <c r="A77" s="104">
        <v>73</v>
      </c>
      <c r="B77" s="566">
        <f>'APH Kategorichef'!D77</f>
        <v>0</v>
      </c>
      <c r="C77" s="565">
        <f t="shared" si="1"/>
        <v>0</v>
      </c>
      <c r="D77" s="519"/>
      <c r="E77" s="421"/>
      <c r="F77" s="369" t="s">
        <v>297</v>
      </c>
      <c r="G77" s="369"/>
      <c r="H77" s="281" t="s">
        <v>280</v>
      </c>
      <c r="I77" s="369" t="s">
        <v>297</v>
      </c>
      <c r="J77" s="369" t="s">
        <v>297</v>
      </c>
      <c r="K77" s="420"/>
      <c r="L77" s="420"/>
      <c r="M77" s="420"/>
    </row>
    <row r="78" spans="1:13" x14ac:dyDescent="0.25">
      <c r="A78" s="104">
        <v>74</v>
      </c>
      <c r="B78" s="566">
        <f>'APH Kategorichef'!D78</f>
        <v>0</v>
      </c>
      <c r="C78" s="565">
        <f t="shared" si="1"/>
        <v>0</v>
      </c>
      <c r="D78" s="519"/>
      <c r="E78" s="421"/>
      <c r="F78" s="369" t="s">
        <v>297</v>
      </c>
      <c r="G78" s="369"/>
      <c r="H78" s="281" t="s">
        <v>280</v>
      </c>
      <c r="I78" s="369" t="s">
        <v>297</v>
      </c>
      <c r="J78" s="369" t="s">
        <v>297</v>
      </c>
      <c r="K78" s="420"/>
      <c r="L78" s="420"/>
      <c r="M78" s="420"/>
    </row>
    <row r="79" spans="1:13" x14ac:dyDescent="0.25">
      <c r="A79" s="366">
        <v>75</v>
      </c>
      <c r="B79" s="566">
        <f>'APH Kategorichef'!D79</f>
        <v>0</v>
      </c>
      <c r="C79" s="565">
        <f t="shared" si="1"/>
        <v>0</v>
      </c>
      <c r="D79" s="519"/>
      <c r="E79" s="421"/>
      <c r="F79" s="369" t="s">
        <v>297</v>
      </c>
      <c r="G79" s="369"/>
      <c r="H79" s="281" t="s">
        <v>280</v>
      </c>
      <c r="I79" s="369" t="s">
        <v>297</v>
      </c>
      <c r="J79" s="369" t="s">
        <v>297</v>
      </c>
      <c r="K79" s="420"/>
      <c r="L79" s="420"/>
      <c r="M79" s="420"/>
    </row>
    <row r="80" spans="1:13" x14ac:dyDescent="0.25">
      <c r="A80" s="104">
        <v>76</v>
      </c>
      <c r="B80" s="566">
        <f>'APH Kategorichef'!D80</f>
        <v>0</v>
      </c>
      <c r="C80" s="565">
        <f t="shared" si="1"/>
        <v>0</v>
      </c>
      <c r="D80" s="519"/>
      <c r="E80" s="421"/>
      <c r="F80" s="369" t="s">
        <v>297</v>
      </c>
      <c r="G80" s="369"/>
      <c r="H80" s="281" t="s">
        <v>280</v>
      </c>
      <c r="I80" s="369" t="s">
        <v>297</v>
      </c>
      <c r="J80" s="369" t="s">
        <v>297</v>
      </c>
      <c r="K80" s="420"/>
      <c r="L80" s="420"/>
      <c r="M80" s="420"/>
    </row>
    <row r="81" spans="1:13" x14ac:dyDescent="0.25">
      <c r="A81" s="104">
        <v>77</v>
      </c>
      <c r="B81" s="566">
        <f>'APH Kategorichef'!D81</f>
        <v>0</v>
      </c>
      <c r="C81" s="565">
        <f t="shared" si="1"/>
        <v>0</v>
      </c>
      <c r="D81" s="519"/>
      <c r="E81" s="421"/>
      <c r="F81" s="369" t="s">
        <v>297</v>
      </c>
      <c r="G81" s="369"/>
      <c r="H81" s="281" t="s">
        <v>280</v>
      </c>
      <c r="I81" s="369" t="s">
        <v>297</v>
      </c>
      <c r="J81" s="369" t="s">
        <v>297</v>
      </c>
      <c r="K81" s="420"/>
      <c r="L81" s="420"/>
      <c r="M81" s="420"/>
    </row>
    <row r="82" spans="1:13" x14ac:dyDescent="0.25">
      <c r="A82" s="104">
        <v>78</v>
      </c>
      <c r="B82" s="566">
        <f>'APH Kategorichef'!D82</f>
        <v>0</v>
      </c>
      <c r="C82" s="565">
        <f t="shared" si="1"/>
        <v>0</v>
      </c>
      <c r="D82" s="519"/>
      <c r="E82" s="421"/>
      <c r="F82" s="369" t="s">
        <v>297</v>
      </c>
      <c r="G82" s="369"/>
      <c r="H82" s="281" t="s">
        <v>280</v>
      </c>
      <c r="I82" s="369" t="s">
        <v>297</v>
      </c>
      <c r="J82" s="369" t="s">
        <v>297</v>
      </c>
      <c r="K82" s="420"/>
      <c r="L82" s="420"/>
      <c r="M82" s="420"/>
    </row>
    <row r="83" spans="1:13" x14ac:dyDescent="0.25">
      <c r="A83" s="366">
        <v>79</v>
      </c>
      <c r="B83" s="566">
        <f>'APH Kategorichef'!D83</f>
        <v>0</v>
      </c>
      <c r="C83" s="565">
        <f t="shared" si="1"/>
        <v>0</v>
      </c>
      <c r="D83" s="519"/>
      <c r="E83" s="421"/>
      <c r="F83" s="369" t="s">
        <v>297</v>
      </c>
      <c r="G83" s="369"/>
      <c r="H83" s="281" t="s">
        <v>280</v>
      </c>
      <c r="I83" s="369" t="s">
        <v>297</v>
      </c>
      <c r="J83" s="369" t="s">
        <v>297</v>
      </c>
      <c r="K83" s="420"/>
      <c r="L83" s="420"/>
      <c r="M83" s="420"/>
    </row>
    <row r="84" spans="1:13" x14ac:dyDescent="0.25">
      <c r="A84" s="104">
        <v>80</v>
      </c>
      <c r="B84" s="566">
        <f>'APH Kategorichef'!D84</f>
        <v>0</v>
      </c>
      <c r="C84" s="565">
        <f t="shared" si="1"/>
        <v>0</v>
      </c>
      <c r="D84" s="519"/>
      <c r="E84" s="421"/>
      <c r="F84" s="369" t="s">
        <v>297</v>
      </c>
      <c r="G84" s="369"/>
      <c r="H84" s="281" t="s">
        <v>280</v>
      </c>
      <c r="I84" s="369" t="s">
        <v>297</v>
      </c>
      <c r="J84" s="369" t="s">
        <v>297</v>
      </c>
      <c r="K84" s="420"/>
      <c r="L84" s="420"/>
      <c r="M84" s="420"/>
    </row>
    <row r="85" spans="1:13" x14ac:dyDescent="0.25">
      <c r="A85" s="104">
        <v>81</v>
      </c>
      <c r="B85" s="566">
        <f>'APH Kategorichef'!D85</f>
        <v>0</v>
      </c>
      <c r="C85" s="565">
        <f t="shared" si="1"/>
        <v>0</v>
      </c>
      <c r="D85" s="519"/>
      <c r="E85" s="421"/>
      <c r="F85" s="369" t="s">
        <v>297</v>
      </c>
      <c r="G85" s="369"/>
      <c r="H85" s="281" t="s">
        <v>280</v>
      </c>
      <c r="I85" s="369" t="s">
        <v>297</v>
      </c>
      <c r="J85" s="369" t="s">
        <v>297</v>
      </c>
      <c r="K85" s="420"/>
      <c r="L85" s="420"/>
      <c r="M85" s="420"/>
    </row>
    <row r="86" spans="1:13" x14ac:dyDescent="0.25">
      <c r="A86" s="104">
        <v>82</v>
      </c>
      <c r="B86" s="566">
        <f>'APH Kategorichef'!D86</f>
        <v>0</v>
      </c>
      <c r="C86" s="565">
        <f t="shared" si="1"/>
        <v>0</v>
      </c>
      <c r="D86" s="519"/>
      <c r="E86" s="421"/>
      <c r="F86" s="369" t="s">
        <v>297</v>
      </c>
      <c r="G86" s="369"/>
      <c r="H86" s="281" t="s">
        <v>280</v>
      </c>
      <c r="I86" s="369" t="s">
        <v>297</v>
      </c>
      <c r="J86" s="369" t="s">
        <v>297</v>
      </c>
      <c r="K86" s="420"/>
      <c r="L86" s="420"/>
      <c r="M86" s="420"/>
    </row>
    <row r="87" spans="1:13" x14ac:dyDescent="0.25">
      <c r="A87" s="366">
        <v>83</v>
      </c>
      <c r="B87" s="566">
        <f>'APH Kategorichef'!D87</f>
        <v>0</v>
      </c>
      <c r="C87" s="565">
        <f t="shared" si="1"/>
        <v>0</v>
      </c>
      <c r="D87" s="519"/>
      <c r="E87" s="421"/>
      <c r="F87" s="369" t="s">
        <v>297</v>
      </c>
      <c r="G87" s="369"/>
      <c r="H87" s="281" t="s">
        <v>280</v>
      </c>
      <c r="I87" s="369" t="s">
        <v>297</v>
      </c>
      <c r="J87" s="369" t="s">
        <v>297</v>
      </c>
      <c r="K87" s="420"/>
      <c r="L87" s="420"/>
      <c r="M87" s="420"/>
    </row>
    <row r="88" spans="1:13" x14ac:dyDescent="0.25">
      <c r="A88" s="104">
        <v>84</v>
      </c>
      <c r="B88" s="566">
        <f>'APH Kategorichef'!D88</f>
        <v>0</v>
      </c>
      <c r="C88" s="565">
        <f t="shared" si="1"/>
        <v>0</v>
      </c>
      <c r="D88" s="519"/>
      <c r="E88" s="421"/>
      <c r="F88" s="369" t="s">
        <v>297</v>
      </c>
      <c r="G88" s="369"/>
      <c r="H88" s="281" t="s">
        <v>280</v>
      </c>
      <c r="I88" s="369" t="s">
        <v>297</v>
      </c>
      <c r="J88" s="369" t="s">
        <v>297</v>
      </c>
      <c r="K88" s="420"/>
      <c r="L88" s="420"/>
      <c r="M88" s="420"/>
    </row>
    <row r="89" spans="1:13" x14ac:dyDescent="0.25">
      <c r="A89" s="104">
        <v>85</v>
      </c>
      <c r="B89" s="566">
        <f>'APH Kategorichef'!D89</f>
        <v>0</v>
      </c>
      <c r="C89" s="565">
        <f t="shared" si="1"/>
        <v>0</v>
      </c>
      <c r="D89" s="519"/>
      <c r="E89" s="421"/>
      <c r="F89" s="369" t="s">
        <v>297</v>
      </c>
      <c r="G89" s="369"/>
      <c r="H89" s="281" t="s">
        <v>280</v>
      </c>
      <c r="I89" s="369" t="s">
        <v>297</v>
      </c>
      <c r="J89" s="369" t="s">
        <v>297</v>
      </c>
      <c r="K89" s="420"/>
      <c r="L89" s="420"/>
      <c r="M89" s="420"/>
    </row>
    <row r="90" spans="1:13" x14ac:dyDescent="0.25">
      <c r="A90" s="104">
        <v>86</v>
      </c>
      <c r="B90" s="566">
        <f>'APH Kategorichef'!D90</f>
        <v>0</v>
      </c>
      <c r="C90" s="565">
        <f t="shared" si="1"/>
        <v>0</v>
      </c>
      <c r="D90" s="519"/>
      <c r="E90" s="421"/>
      <c r="F90" s="369" t="s">
        <v>297</v>
      </c>
      <c r="G90" s="369"/>
      <c r="H90" s="281" t="s">
        <v>280</v>
      </c>
      <c r="I90" s="369" t="s">
        <v>297</v>
      </c>
      <c r="J90" s="369" t="s">
        <v>297</v>
      </c>
      <c r="K90" s="420"/>
      <c r="L90" s="420"/>
      <c r="M90" s="420"/>
    </row>
    <row r="91" spans="1:13" x14ac:dyDescent="0.25">
      <c r="A91" s="366">
        <v>87</v>
      </c>
      <c r="B91" s="566">
        <f>'APH Kategorichef'!D91</f>
        <v>0</v>
      </c>
      <c r="C91" s="565">
        <f t="shared" si="1"/>
        <v>0</v>
      </c>
      <c r="D91" s="519"/>
      <c r="E91" s="421"/>
      <c r="F91" s="369" t="s">
        <v>297</v>
      </c>
      <c r="G91" s="369"/>
      <c r="H91" s="281" t="s">
        <v>280</v>
      </c>
      <c r="I91" s="369" t="s">
        <v>297</v>
      </c>
      <c r="J91" s="369" t="s">
        <v>297</v>
      </c>
      <c r="K91" s="420"/>
      <c r="L91" s="420"/>
      <c r="M91" s="420"/>
    </row>
    <row r="92" spans="1:13" x14ac:dyDescent="0.25">
      <c r="A92" s="104">
        <v>88</v>
      </c>
      <c r="B92" s="566">
        <f>'APH Kategorichef'!D92</f>
        <v>0</v>
      </c>
      <c r="C92" s="565">
        <f t="shared" si="1"/>
        <v>0</v>
      </c>
      <c r="D92" s="519"/>
      <c r="E92" s="421"/>
      <c r="F92" s="369" t="s">
        <v>297</v>
      </c>
      <c r="G92" s="369"/>
      <c r="H92" s="281" t="s">
        <v>280</v>
      </c>
      <c r="I92" s="369" t="s">
        <v>297</v>
      </c>
      <c r="J92" s="369" t="s">
        <v>297</v>
      </c>
      <c r="K92" s="420"/>
      <c r="L92" s="420"/>
      <c r="M92" s="420"/>
    </row>
    <row r="93" spans="1:13" x14ac:dyDescent="0.25">
      <c r="A93" s="104">
        <v>89</v>
      </c>
      <c r="B93" s="566">
        <f>'APH Kategorichef'!D93</f>
        <v>0</v>
      </c>
      <c r="C93" s="565">
        <f t="shared" si="1"/>
        <v>0</v>
      </c>
      <c r="D93" s="519"/>
      <c r="E93" s="421"/>
      <c r="F93" s="369" t="s">
        <v>297</v>
      </c>
      <c r="G93" s="369"/>
      <c r="H93" s="281" t="s">
        <v>280</v>
      </c>
      <c r="I93" s="369" t="s">
        <v>297</v>
      </c>
      <c r="J93" s="369" t="s">
        <v>297</v>
      </c>
      <c r="K93" s="420"/>
      <c r="L93" s="420"/>
      <c r="M93" s="420"/>
    </row>
    <row r="94" spans="1:13" x14ac:dyDescent="0.25">
      <c r="A94" s="104">
        <v>90</v>
      </c>
      <c r="B94" s="566">
        <f>'APH Kategorichef'!D94</f>
        <v>0</v>
      </c>
      <c r="C94" s="565">
        <f t="shared" si="1"/>
        <v>0</v>
      </c>
      <c r="D94" s="519"/>
      <c r="E94" s="421"/>
      <c r="F94" s="369" t="s">
        <v>297</v>
      </c>
      <c r="G94" s="369"/>
      <c r="H94" s="281" t="s">
        <v>280</v>
      </c>
      <c r="I94" s="369" t="s">
        <v>297</v>
      </c>
      <c r="J94" s="369" t="s">
        <v>297</v>
      </c>
      <c r="K94" s="420"/>
      <c r="L94" s="420"/>
      <c r="M94" s="420"/>
    </row>
    <row r="95" spans="1:13" x14ac:dyDescent="0.25">
      <c r="A95" s="366">
        <v>91</v>
      </c>
      <c r="B95" s="566">
        <f>'APH Kategorichef'!D95</f>
        <v>0</v>
      </c>
      <c r="C95" s="565">
        <f t="shared" si="1"/>
        <v>0</v>
      </c>
      <c r="D95" s="519"/>
      <c r="E95" s="421"/>
      <c r="F95" s="369" t="s">
        <v>297</v>
      </c>
      <c r="G95" s="369"/>
      <c r="H95" s="281" t="s">
        <v>280</v>
      </c>
      <c r="I95" s="369" t="s">
        <v>297</v>
      </c>
      <c r="J95" s="369" t="s">
        <v>297</v>
      </c>
      <c r="K95" s="420"/>
      <c r="L95" s="420"/>
      <c r="M95" s="420"/>
    </row>
    <row r="96" spans="1:13" x14ac:dyDescent="0.25">
      <c r="A96" s="104">
        <v>92</v>
      </c>
      <c r="B96" s="566">
        <f>'APH Kategorichef'!D96</f>
        <v>0</v>
      </c>
      <c r="C96" s="565">
        <f t="shared" si="1"/>
        <v>0</v>
      </c>
      <c r="D96" s="519"/>
      <c r="E96" s="421"/>
      <c r="F96" s="369" t="s">
        <v>297</v>
      </c>
      <c r="G96" s="369"/>
      <c r="H96" s="281" t="s">
        <v>280</v>
      </c>
      <c r="I96" s="369" t="s">
        <v>297</v>
      </c>
      <c r="J96" s="369" t="s">
        <v>297</v>
      </c>
      <c r="K96" s="420"/>
      <c r="L96" s="420"/>
      <c r="M96" s="420"/>
    </row>
    <row r="97" spans="1:13" x14ac:dyDescent="0.25">
      <c r="A97" s="104">
        <v>93</v>
      </c>
      <c r="B97" s="566">
        <f>'APH Kategorichef'!D97</f>
        <v>0</v>
      </c>
      <c r="C97" s="565">
        <f t="shared" si="1"/>
        <v>0</v>
      </c>
      <c r="D97" s="519"/>
      <c r="E97" s="421"/>
      <c r="F97" s="369" t="s">
        <v>297</v>
      </c>
      <c r="G97" s="369"/>
      <c r="H97" s="281" t="s">
        <v>280</v>
      </c>
      <c r="I97" s="369" t="s">
        <v>297</v>
      </c>
      <c r="J97" s="369" t="s">
        <v>297</v>
      </c>
      <c r="K97" s="420"/>
      <c r="L97" s="420"/>
      <c r="M97" s="420"/>
    </row>
    <row r="98" spans="1:13" x14ac:dyDescent="0.25">
      <c r="A98" s="104">
        <v>94</v>
      </c>
      <c r="B98" s="566">
        <f>'APH Kategorichef'!D98</f>
        <v>0</v>
      </c>
      <c r="C98" s="565">
        <f t="shared" si="1"/>
        <v>0</v>
      </c>
      <c r="D98" s="519"/>
      <c r="E98" s="421"/>
      <c r="F98" s="369" t="s">
        <v>297</v>
      </c>
      <c r="G98" s="369"/>
      <c r="H98" s="281" t="s">
        <v>280</v>
      </c>
      <c r="I98" s="369" t="s">
        <v>297</v>
      </c>
      <c r="J98" s="369" t="s">
        <v>297</v>
      </c>
      <c r="K98" s="420"/>
      <c r="L98" s="420"/>
      <c r="M98" s="420"/>
    </row>
    <row r="99" spans="1:13" x14ac:dyDescent="0.25">
      <c r="A99" s="366">
        <v>95</v>
      </c>
      <c r="B99" s="566">
        <f>'APH Kategorichef'!D99</f>
        <v>0</v>
      </c>
      <c r="C99" s="565">
        <f t="shared" si="1"/>
        <v>0</v>
      </c>
      <c r="D99" s="519"/>
      <c r="E99" s="421"/>
      <c r="F99" s="369" t="s">
        <v>297</v>
      </c>
      <c r="G99" s="369"/>
      <c r="H99" s="281" t="s">
        <v>280</v>
      </c>
      <c r="I99" s="369" t="s">
        <v>297</v>
      </c>
      <c r="J99" s="369" t="s">
        <v>297</v>
      </c>
      <c r="K99" s="420"/>
      <c r="L99" s="420"/>
      <c r="M99" s="420"/>
    </row>
    <row r="100" spans="1:13" x14ac:dyDescent="0.25">
      <c r="A100" s="104">
        <v>96</v>
      </c>
      <c r="B100" s="566">
        <f>'APH Kategorichef'!D100</f>
        <v>0</v>
      </c>
      <c r="C100" s="565">
        <f t="shared" si="1"/>
        <v>0</v>
      </c>
      <c r="D100" s="519"/>
      <c r="E100" s="421"/>
      <c r="F100" s="369" t="s">
        <v>297</v>
      </c>
      <c r="G100" s="369"/>
      <c r="H100" s="281" t="s">
        <v>280</v>
      </c>
      <c r="I100" s="369" t="s">
        <v>297</v>
      </c>
      <c r="J100" s="369" t="s">
        <v>297</v>
      </c>
      <c r="K100" s="420"/>
      <c r="L100" s="420"/>
      <c r="M100" s="420"/>
    </row>
    <row r="101" spans="1:13" x14ac:dyDescent="0.25">
      <c r="A101" s="104">
        <v>97</v>
      </c>
      <c r="B101" s="566">
        <f>'APH Kategorichef'!D101</f>
        <v>0</v>
      </c>
      <c r="C101" s="565">
        <f t="shared" si="1"/>
        <v>0</v>
      </c>
      <c r="D101" s="519"/>
      <c r="E101" s="421"/>
      <c r="F101" s="369" t="s">
        <v>297</v>
      </c>
      <c r="G101" s="369"/>
      <c r="H101" s="281" t="s">
        <v>280</v>
      </c>
      <c r="I101" s="369" t="s">
        <v>297</v>
      </c>
      <c r="J101" s="369" t="s">
        <v>297</v>
      </c>
      <c r="K101" s="420"/>
      <c r="L101" s="420"/>
      <c r="M101" s="420"/>
    </row>
    <row r="102" spans="1:13" x14ac:dyDescent="0.25">
      <c r="A102" s="104">
        <v>98</v>
      </c>
      <c r="B102" s="566">
        <f>'APH Kategorichef'!D102</f>
        <v>0</v>
      </c>
      <c r="C102" s="565">
        <f t="shared" si="1"/>
        <v>0</v>
      </c>
      <c r="D102" s="519"/>
      <c r="E102" s="421"/>
      <c r="F102" s="369" t="s">
        <v>297</v>
      </c>
      <c r="G102" s="369"/>
      <c r="H102" s="281" t="s">
        <v>280</v>
      </c>
      <c r="I102" s="369" t="s">
        <v>297</v>
      </c>
      <c r="J102" s="369" t="s">
        <v>297</v>
      </c>
      <c r="K102" s="420"/>
      <c r="L102" s="420"/>
      <c r="M102" s="420"/>
    </row>
    <row r="103" spans="1:13" x14ac:dyDescent="0.25">
      <c r="A103" s="366">
        <v>99</v>
      </c>
      <c r="B103" s="566">
        <f>'APH Kategorichef'!D103</f>
        <v>0</v>
      </c>
      <c r="C103" s="565">
        <f t="shared" si="1"/>
        <v>0</v>
      </c>
      <c r="D103" s="519"/>
      <c r="E103" s="421"/>
      <c r="F103" s="369" t="s">
        <v>297</v>
      </c>
      <c r="G103" s="369"/>
      <c r="H103" s="281" t="s">
        <v>280</v>
      </c>
      <c r="I103" s="369" t="s">
        <v>297</v>
      </c>
      <c r="J103" s="369" t="s">
        <v>297</v>
      </c>
      <c r="K103" s="420"/>
      <c r="L103" s="420"/>
      <c r="M103" s="420"/>
    </row>
    <row r="104" spans="1:13" x14ac:dyDescent="0.25">
      <c r="A104" s="104">
        <v>100</v>
      </c>
      <c r="B104" s="566">
        <f>'APH Kategorichef'!D104</f>
        <v>0</v>
      </c>
      <c r="C104" s="565">
        <f t="shared" si="1"/>
        <v>0</v>
      </c>
      <c r="D104" s="519"/>
      <c r="E104" s="421"/>
      <c r="F104" s="369" t="s">
        <v>297</v>
      </c>
      <c r="G104" s="369"/>
      <c r="H104" s="281" t="s">
        <v>280</v>
      </c>
      <c r="I104" s="369" t="s">
        <v>297</v>
      </c>
      <c r="J104" s="369" t="s">
        <v>297</v>
      </c>
      <c r="K104" s="420"/>
      <c r="L104" s="420"/>
      <c r="M104" s="420"/>
    </row>
    <row r="105" spans="1:13" x14ac:dyDescent="0.25">
      <c r="A105" s="104">
        <v>101</v>
      </c>
      <c r="B105" s="566">
        <f>'APH Kategorichef'!D105</f>
        <v>0</v>
      </c>
      <c r="C105" s="565">
        <f t="shared" si="1"/>
        <v>0</v>
      </c>
      <c r="D105" s="519"/>
      <c r="E105" s="421"/>
      <c r="F105" s="369" t="s">
        <v>297</v>
      </c>
      <c r="G105" s="369"/>
      <c r="H105" s="281" t="s">
        <v>280</v>
      </c>
      <c r="I105" s="369" t="s">
        <v>297</v>
      </c>
      <c r="J105" s="369" t="s">
        <v>297</v>
      </c>
      <c r="K105" s="420"/>
      <c r="L105" s="420"/>
      <c r="M105" s="420"/>
    </row>
    <row r="106" spans="1:13" x14ac:dyDescent="0.25">
      <c r="A106" s="104">
        <v>102</v>
      </c>
      <c r="B106" s="566">
        <f>'APH Kategorichef'!D106</f>
        <v>0</v>
      </c>
      <c r="C106" s="565">
        <f t="shared" si="1"/>
        <v>0</v>
      </c>
      <c r="D106" s="519"/>
      <c r="E106" s="421"/>
      <c r="F106" s="369" t="s">
        <v>297</v>
      </c>
      <c r="G106" s="369"/>
      <c r="H106" s="281" t="s">
        <v>280</v>
      </c>
      <c r="I106" s="369" t="s">
        <v>297</v>
      </c>
      <c r="J106" s="369" t="s">
        <v>297</v>
      </c>
      <c r="K106" s="420"/>
      <c r="L106" s="420"/>
      <c r="M106" s="420"/>
    </row>
    <row r="107" spans="1:13" x14ac:dyDescent="0.25">
      <c r="A107" s="366">
        <v>103</v>
      </c>
      <c r="B107" s="566">
        <f>'APH Kategorichef'!D107</f>
        <v>0</v>
      </c>
      <c r="C107" s="565">
        <f t="shared" si="1"/>
        <v>0</v>
      </c>
      <c r="D107" s="519"/>
      <c r="E107" s="421"/>
      <c r="F107" s="369" t="s">
        <v>297</v>
      </c>
      <c r="G107" s="369"/>
      <c r="H107" s="281" t="s">
        <v>280</v>
      </c>
      <c r="I107" s="369" t="s">
        <v>297</v>
      </c>
      <c r="J107" s="369" t="s">
        <v>297</v>
      </c>
      <c r="K107" s="420"/>
      <c r="L107" s="420"/>
      <c r="M107" s="420"/>
    </row>
    <row r="108" spans="1:13" x14ac:dyDescent="0.25">
      <c r="A108" s="104">
        <v>104</v>
      </c>
      <c r="B108" s="566">
        <f>'APH Kategorichef'!D108</f>
        <v>0</v>
      </c>
      <c r="C108" s="565">
        <f t="shared" si="1"/>
        <v>0</v>
      </c>
      <c r="D108" s="519"/>
      <c r="E108" s="421"/>
      <c r="F108" s="369" t="s">
        <v>297</v>
      </c>
      <c r="G108" s="369"/>
      <c r="H108" s="281" t="s">
        <v>280</v>
      </c>
      <c r="I108" s="369" t="s">
        <v>297</v>
      </c>
      <c r="J108" s="369" t="s">
        <v>297</v>
      </c>
      <c r="K108" s="420"/>
      <c r="L108" s="420"/>
      <c r="M108" s="420"/>
    </row>
    <row r="109" spans="1:13" x14ac:dyDescent="0.25">
      <c r="A109" s="104">
        <v>105</v>
      </c>
      <c r="B109" s="566">
        <f>'APH Kategorichef'!D109</f>
        <v>0</v>
      </c>
      <c r="C109" s="565">
        <f t="shared" ref="C109:C154" si="2">LEN(E109)</f>
        <v>0</v>
      </c>
      <c r="D109" s="519"/>
      <c r="E109" s="421"/>
      <c r="F109" s="369" t="s">
        <v>297</v>
      </c>
      <c r="G109" s="369"/>
      <c r="H109" s="281" t="s">
        <v>280</v>
      </c>
      <c r="I109" s="369" t="s">
        <v>297</v>
      </c>
      <c r="J109" s="369" t="s">
        <v>297</v>
      </c>
      <c r="K109" s="420"/>
      <c r="L109" s="420"/>
      <c r="M109" s="420"/>
    </row>
    <row r="110" spans="1:13" x14ac:dyDescent="0.25">
      <c r="A110" s="104">
        <v>106</v>
      </c>
      <c r="B110" s="566">
        <f>'APH Kategorichef'!D110</f>
        <v>0</v>
      </c>
      <c r="C110" s="565">
        <f t="shared" si="2"/>
        <v>0</v>
      </c>
      <c r="D110" s="519"/>
      <c r="E110" s="421"/>
      <c r="F110" s="369" t="s">
        <v>297</v>
      </c>
      <c r="G110" s="369"/>
      <c r="H110" s="281" t="s">
        <v>280</v>
      </c>
      <c r="I110" s="369" t="s">
        <v>297</v>
      </c>
      <c r="J110" s="369" t="s">
        <v>297</v>
      </c>
      <c r="K110" s="420"/>
      <c r="L110" s="420"/>
      <c r="M110" s="420"/>
    </row>
    <row r="111" spans="1:13" x14ac:dyDescent="0.25">
      <c r="A111" s="366">
        <v>107</v>
      </c>
      <c r="B111" s="566">
        <f>'APH Kategorichef'!D111</f>
        <v>0</v>
      </c>
      <c r="C111" s="565">
        <f t="shared" si="2"/>
        <v>0</v>
      </c>
      <c r="D111" s="519"/>
      <c r="E111" s="421"/>
      <c r="F111" s="369" t="s">
        <v>297</v>
      </c>
      <c r="G111" s="369"/>
      <c r="H111" s="281" t="s">
        <v>280</v>
      </c>
      <c r="I111" s="369" t="s">
        <v>297</v>
      </c>
      <c r="J111" s="369" t="s">
        <v>297</v>
      </c>
      <c r="K111" s="420"/>
      <c r="L111" s="420"/>
      <c r="M111" s="420"/>
    </row>
    <row r="112" spans="1:13" x14ac:dyDescent="0.25">
      <c r="A112" s="104">
        <v>108</v>
      </c>
      <c r="B112" s="566">
        <f>'APH Kategorichef'!D112</f>
        <v>0</v>
      </c>
      <c r="C112" s="565">
        <f t="shared" si="2"/>
        <v>0</v>
      </c>
      <c r="D112" s="519"/>
      <c r="E112" s="421"/>
      <c r="F112" s="369" t="s">
        <v>297</v>
      </c>
      <c r="G112" s="369"/>
      <c r="H112" s="281" t="s">
        <v>280</v>
      </c>
      <c r="I112" s="369" t="s">
        <v>297</v>
      </c>
      <c r="J112" s="369" t="s">
        <v>297</v>
      </c>
      <c r="K112" s="420"/>
      <c r="L112" s="420"/>
      <c r="M112" s="420"/>
    </row>
    <row r="113" spans="1:13" x14ac:dyDescent="0.25">
      <c r="A113" s="104">
        <v>109</v>
      </c>
      <c r="B113" s="566">
        <f>'APH Kategorichef'!D113</f>
        <v>0</v>
      </c>
      <c r="C113" s="565">
        <f t="shared" si="2"/>
        <v>0</v>
      </c>
      <c r="D113" s="519"/>
      <c r="E113" s="421"/>
      <c r="F113" s="369" t="s">
        <v>297</v>
      </c>
      <c r="G113" s="369"/>
      <c r="H113" s="281" t="s">
        <v>280</v>
      </c>
      <c r="I113" s="369" t="s">
        <v>297</v>
      </c>
      <c r="J113" s="369" t="s">
        <v>297</v>
      </c>
      <c r="K113" s="420"/>
      <c r="L113" s="420"/>
      <c r="M113" s="420"/>
    </row>
    <row r="114" spans="1:13" x14ac:dyDescent="0.25">
      <c r="A114" s="104">
        <v>110</v>
      </c>
      <c r="B114" s="566">
        <f>'APH Kategorichef'!D114</f>
        <v>0</v>
      </c>
      <c r="C114" s="565">
        <f t="shared" si="2"/>
        <v>0</v>
      </c>
      <c r="D114" s="519"/>
      <c r="E114" s="421"/>
      <c r="F114" s="369" t="s">
        <v>297</v>
      </c>
      <c r="G114" s="369"/>
      <c r="H114" s="281" t="s">
        <v>280</v>
      </c>
      <c r="I114" s="369" t="s">
        <v>297</v>
      </c>
      <c r="J114" s="369" t="s">
        <v>297</v>
      </c>
      <c r="K114" s="420"/>
      <c r="L114" s="420"/>
      <c r="M114" s="420"/>
    </row>
    <row r="115" spans="1:13" x14ac:dyDescent="0.25">
      <c r="A115" s="366">
        <v>111</v>
      </c>
      <c r="B115" s="566">
        <f>'APH Kategorichef'!D115</f>
        <v>0</v>
      </c>
      <c r="C115" s="565">
        <f t="shared" si="2"/>
        <v>0</v>
      </c>
      <c r="D115" s="519"/>
      <c r="E115" s="421"/>
      <c r="F115" s="369" t="s">
        <v>297</v>
      </c>
      <c r="G115" s="369"/>
      <c r="H115" s="281" t="s">
        <v>280</v>
      </c>
      <c r="I115" s="369" t="s">
        <v>297</v>
      </c>
      <c r="J115" s="369" t="s">
        <v>297</v>
      </c>
      <c r="K115" s="420"/>
      <c r="L115" s="420"/>
      <c r="M115" s="420"/>
    </row>
    <row r="116" spans="1:13" x14ac:dyDescent="0.25">
      <c r="A116" s="104">
        <v>112</v>
      </c>
      <c r="B116" s="566">
        <f>'APH Kategorichef'!D116</f>
        <v>0</v>
      </c>
      <c r="C116" s="565">
        <f t="shared" si="2"/>
        <v>0</v>
      </c>
      <c r="D116" s="519"/>
      <c r="E116" s="421"/>
      <c r="F116" s="369" t="s">
        <v>297</v>
      </c>
      <c r="G116" s="369"/>
      <c r="H116" s="281" t="s">
        <v>280</v>
      </c>
      <c r="I116" s="369" t="s">
        <v>297</v>
      </c>
      <c r="J116" s="369" t="s">
        <v>297</v>
      </c>
      <c r="K116" s="420"/>
      <c r="L116" s="420"/>
      <c r="M116" s="420"/>
    </row>
    <row r="117" spans="1:13" x14ac:dyDescent="0.25">
      <c r="A117" s="104">
        <v>113</v>
      </c>
      <c r="B117" s="566">
        <f>'APH Kategorichef'!D117</f>
        <v>0</v>
      </c>
      <c r="C117" s="565">
        <f t="shared" si="2"/>
        <v>0</v>
      </c>
      <c r="D117" s="519"/>
      <c r="E117" s="421"/>
      <c r="F117" s="369" t="s">
        <v>297</v>
      </c>
      <c r="G117" s="369"/>
      <c r="H117" s="281" t="s">
        <v>280</v>
      </c>
      <c r="I117" s="369" t="s">
        <v>297</v>
      </c>
      <c r="J117" s="369" t="s">
        <v>297</v>
      </c>
      <c r="K117" s="420"/>
      <c r="L117" s="420"/>
      <c r="M117" s="420"/>
    </row>
    <row r="118" spans="1:13" x14ac:dyDescent="0.25">
      <c r="A118" s="104">
        <v>114</v>
      </c>
      <c r="B118" s="566">
        <f>'APH Kategorichef'!D118</f>
        <v>0</v>
      </c>
      <c r="C118" s="565">
        <f t="shared" si="2"/>
        <v>0</v>
      </c>
      <c r="D118" s="519"/>
      <c r="E118" s="421"/>
      <c r="F118" s="369" t="s">
        <v>297</v>
      </c>
      <c r="G118" s="369"/>
      <c r="H118" s="281" t="s">
        <v>280</v>
      </c>
      <c r="I118" s="369" t="s">
        <v>297</v>
      </c>
      <c r="J118" s="369" t="s">
        <v>297</v>
      </c>
      <c r="K118" s="420"/>
      <c r="L118" s="420"/>
      <c r="M118" s="420"/>
    </row>
    <row r="119" spans="1:13" x14ac:dyDescent="0.25">
      <c r="A119" s="366">
        <v>115</v>
      </c>
      <c r="B119" s="566">
        <f>'APH Kategorichef'!D119</f>
        <v>0</v>
      </c>
      <c r="C119" s="565">
        <f t="shared" si="2"/>
        <v>0</v>
      </c>
      <c r="D119" s="519"/>
      <c r="E119" s="421"/>
      <c r="F119" s="369" t="s">
        <v>297</v>
      </c>
      <c r="G119" s="369"/>
      <c r="H119" s="281" t="s">
        <v>280</v>
      </c>
      <c r="I119" s="369" t="s">
        <v>297</v>
      </c>
      <c r="J119" s="369" t="s">
        <v>297</v>
      </c>
      <c r="K119" s="420"/>
      <c r="L119" s="420"/>
      <c r="M119" s="420"/>
    </row>
    <row r="120" spans="1:13" x14ac:dyDescent="0.25">
      <c r="A120" s="104">
        <v>116</v>
      </c>
      <c r="B120" s="566">
        <f>'APH Kategorichef'!D120</f>
        <v>0</v>
      </c>
      <c r="C120" s="565">
        <f t="shared" si="2"/>
        <v>0</v>
      </c>
      <c r="D120" s="519"/>
      <c r="E120" s="421"/>
      <c r="F120" s="369" t="s">
        <v>297</v>
      </c>
      <c r="G120" s="369"/>
      <c r="H120" s="281" t="s">
        <v>280</v>
      </c>
      <c r="I120" s="369" t="s">
        <v>297</v>
      </c>
      <c r="J120" s="369" t="s">
        <v>297</v>
      </c>
      <c r="K120" s="420"/>
      <c r="L120" s="420"/>
      <c r="M120" s="420"/>
    </row>
    <row r="121" spans="1:13" x14ac:dyDescent="0.25">
      <c r="A121" s="104">
        <v>117</v>
      </c>
      <c r="B121" s="566">
        <f>'APH Kategorichef'!D121</f>
        <v>0</v>
      </c>
      <c r="C121" s="565">
        <f t="shared" si="2"/>
        <v>0</v>
      </c>
      <c r="D121" s="519"/>
      <c r="E121" s="421"/>
      <c r="F121" s="369" t="s">
        <v>297</v>
      </c>
      <c r="G121" s="369"/>
      <c r="H121" s="281" t="s">
        <v>280</v>
      </c>
      <c r="I121" s="369" t="s">
        <v>297</v>
      </c>
      <c r="J121" s="369" t="s">
        <v>297</v>
      </c>
      <c r="K121" s="420"/>
      <c r="L121" s="420"/>
      <c r="M121" s="420"/>
    </row>
    <row r="122" spans="1:13" x14ac:dyDescent="0.25">
      <c r="A122" s="104">
        <v>118</v>
      </c>
      <c r="B122" s="566">
        <f>'APH Kategorichef'!D122</f>
        <v>0</v>
      </c>
      <c r="C122" s="565">
        <f t="shared" si="2"/>
        <v>0</v>
      </c>
      <c r="D122" s="519"/>
      <c r="E122" s="421"/>
      <c r="F122" s="369" t="s">
        <v>297</v>
      </c>
      <c r="G122" s="369"/>
      <c r="H122" s="281" t="s">
        <v>280</v>
      </c>
      <c r="I122" s="369" t="s">
        <v>297</v>
      </c>
      <c r="J122" s="369" t="s">
        <v>297</v>
      </c>
      <c r="K122" s="420"/>
      <c r="L122" s="420"/>
      <c r="M122" s="420"/>
    </row>
    <row r="123" spans="1:13" x14ac:dyDescent="0.25">
      <c r="A123" s="366">
        <v>119</v>
      </c>
      <c r="B123" s="566">
        <f>'APH Kategorichef'!D123</f>
        <v>0</v>
      </c>
      <c r="C123" s="565">
        <f t="shared" si="2"/>
        <v>0</v>
      </c>
      <c r="D123" s="519"/>
      <c r="E123" s="421"/>
      <c r="F123" s="369" t="s">
        <v>297</v>
      </c>
      <c r="G123" s="369"/>
      <c r="H123" s="281" t="s">
        <v>280</v>
      </c>
      <c r="I123" s="369" t="s">
        <v>297</v>
      </c>
      <c r="J123" s="369" t="s">
        <v>297</v>
      </c>
      <c r="K123" s="420"/>
      <c r="L123" s="420"/>
      <c r="M123" s="420"/>
    </row>
    <row r="124" spans="1:13" x14ac:dyDescent="0.25">
      <c r="A124" s="104">
        <v>120</v>
      </c>
      <c r="B124" s="566">
        <f>'APH Kategorichef'!D124</f>
        <v>0</v>
      </c>
      <c r="C124" s="565">
        <f t="shared" si="2"/>
        <v>0</v>
      </c>
      <c r="D124" s="519"/>
      <c r="E124" s="421"/>
      <c r="F124" s="369" t="s">
        <v>297</v>
      </c>
      <c r="G124" s="369"/>
      <c r="H124" s="281" t="s">
        <v>280</v>
      </c>
      <c r="I124" s="369" t="s">
        <v>297</v>
      </c>
      <c r="J124" s="369" t="s">
        <v>297</v>
      </c>
      <c r="K124" s="420"/>
      <c r="L124" s="420"/>
      <c r="M124" s="420"/>
    </row>
    <row r="125" spans="1:13" x14ac:dyDescent="0.25">
      <c r="A125" s="104">
        <v>121</v>
      </c>
      <c r="B125" s="566">
        <f>'APH Kategorichef'!D125</f>
        <v>0</v>
      </c>
      <c r="C125" s="565">
        <f t="shared" si="2"/>
        <v>0</v>
      </c>
      <c r="D125" s="519"/>
      <c r="E125" s="421"/>
      <c r="F125" s="369" t="s">
        <v>297</v>
      </c>
      <c r="G125" s="369"/>
      <c r="H125" s="281" t="s">
        <v>280</v>
      </c>
      <c r="I125" s="369" t="s">
        <v>297</v>
      </c>
      <c r="J125" s="369" t="s">
        <v>297</v>
      </c>
      <c r="K125" s="420"/>
      <c r="L125" s="420"/>
      <c r="M125" s="420"/>
    </row>
    <row r="126" spans="1:13" x14ac:dyDescent="0.25">
      <c r="A126" s="104">
        <v>122</v>
      </c>
      <c r="B126" s="566">
        <f>'APH Kategorichef'!D126</f>
        <v>0</v>
      </c>
      <c r="C126" s="565">
        <f t="shared" si="2"/>
        <v>0</v>
      </c>
      <c r="D126" s="519"/>
      <c r="E126" s="421"/>
      <c r="F126" s="369" t="s">
        <v>297</v>
      </c>
      <c r="G126" s="369"/>
      <c r="H126" s="281" t="s">
        <v>280</v>
      </c>
      <c r="I126" s="369" t="s">
        <v>297</v>
      </c>
      <c r="J126" s="369" t="s">
        <v>297</v>
      </c>
      <c r="K126" s="420"/>
      <c r="L126" s="420"/>
      <c r="M126" s="420"/>
    </row>
    <row r="127" spans="1:13" x14ac:dyDescent="0.25">
      <c r="A127" s="366">
        <v>123</v>
      </c>
      <c r="B127" s="566">
        <f>'APH Kategorichef'!D127</f>
        <v>0</v>
      </c>
      <c r="C127" s="565">
        <f t="shared" si="2"/>
        <v>0</v>
      </c>
      <c r="D127" s="519"/>
      <c r="E127" s="421"/>
      <c r="F127" s="369" t="s">
        <v>297</v>
      </c>
      <c r="G127" s="369"/>
      <c r="H127" s="281" t="s">
        <v>280</v>
      </c>
      <c r="I127" s="369" t="s">
        <v>297</v>
      </c>
      <c r="J127" s="369" t="s">
        <v>297</v>
      </c>
      <c r="K127" s="420"/>
      <c r="L127" s="420"/>
      <c r="M127" s="420"/>
    </row>
    <row r="128" spans="1:13" x14ac:dyDescent="0.25">
      <c r="A128" s="104">
        <v>124</v>
      </c>
      <c r="B128" s="566">
        <f>'APH Kategorichef'!D128</f>
        <v>0</v>
      </c>
      <c r="C128" s="565">
        <f t="shared" si="2"/>
        <v>0</v>
      </c>
      <c r="D128" s="519"/>
      <c r="E128" s="421"/>
      <c r="F128" s="369" t="s">
        <v>297</v>
      </c>
      <c r="G128" s="369"/>
      <c r="H128" s="281" t="s">
        <v>280</v>
      </c>
      <c r="I128" s="369" t="s">
        <v>297</v>
      </c>
      <c r="J128" s="369" t="s">
        <v>297</v>
      </c>
      <c r="K128" s="420"/>
      <c r="L128" s="420"/>
      <c r="M128" s="420"/>
    </row>
    <row r="129" spans="1:13" x14ac:dyDescent="0.25">
      <c r="A129" s="104">
        <v>125</v>
      </c>
      <c r="B129" s="566">
        <f>'APH Kategorichef'!D129</f>
        <v>0</v>
      </c>
      <c r="C129" s="565">
        <f t="shared" si="2"/>
        <v>0</v>
      </c>
      <c r="D129" s="519"/>
      <c r="E129" s="421"/>
      <c r="F129" s="369" t="s">
        <v>297</v>
      </c>
      <c r="G129" s="369"/>
      <c r="H129" s="281" t="s">
        <v>280</v>
      </c>
      <c r="I129" s="369" t="s">
        <v>297</v>
      </c>
      <c r="J129" s="369" t="s">
        <v>297</v>
      </c>
      <c r="K129" s="420"/>
      <c r="L129" s="420"/>
      <c r="M129" s="420"/>
    </row>
    <row r="130" spans="1:13" x14ac:dyDescent="0.25">
      <c r="A130" s="104">
        <v>126</v>
      </c>
      <c r="B130" s="566">
        <f>'APH Kategorichef'!D130</f>
        <v>0</v>
      </c>
      <c r="C130" s="565">
        <f t="shared" si="2"/>
        <v>0</v>
      </c>
      <c r="D130" s="519"/>
      <c r="E130" s="421"/>
      <c r="F130" s="369" t="s">
        <v>297</v>
      </c>
      <c r="G130" s="369"/>
      <c r="H130" s="281" t="s">
        <v>280</v>
      </c>
      <c r="I130" s="369" t="s">
        <v>297</v>
      </c>
      <c r="J130" s="369" t="s">
        <v>297</v>
      </c>
      <c r="K130" s="420"/>
      <c r="L130" s="420"/>
      <c r="M130" s="420"/>
    </row>
    <row r="131" spans="1:13" x14ac:dyDescent="0.25">
      <c r="A131" s="366">
        <v>127</v>
      </c>
      <c r="B131" s="566">
        <f>'APH Kategorichef'!D131</f>
        <v>0</v>
      </c>
      <c r="C131" s="565">
        <f t="shared" si="2"/>
        <v>0</v>
      </c>
      <c r="D131" s="519"/>
      <c r="E131" s="421"/>
      <c r="F131" s="369" t="s">
        <v>297</v>
      </c>
      <c r="G131" s="369"/>
      <c r="H131" s="281" t="s">
        <v>280</v>
      </c>
      <c r="I131" s="369" t="s">
        <v>297</v>
      </c>
      <c r="J131" s="369" t="s">
        <v>297</v>
      </c>
      <c r="K131" s="420"/>
      <c r="L131" s="420"/>
      <c r="M131" s="420"/>
    </row>
    <row r="132" spans="1:13" x14ac:dyDescent="0.25">
      <c r="A132" s="104">
        <v>128</v>
      </c>
      <c r="B132" s="566">
        <f>'APH Kategorichef'!D132</f>
        <v>0</v>
      </c>
      <c r="C132" s="565">
        <f t="shared" si="2"/>
        <v>0</v>
      </c>
      <c r="D132" s="519"/>
      <c r="E132" s="421"/>
      <c r="F132" s="369" t="s">
        <v>297</v>
      </c>
      <c r="G132" s="369"/>
      <c r="H132" s="281" t="s">
        <v>280</v>
      </c>
      <c r="I132" s="369" t="s">
        <v>297</v>
      </c>
      <c r="J132" s="369" t="s">
        <v>297</v>
      </c>
      <c r="K132" s="420"/>
      <c r="L132" s="420"/>
      <c r="M132" s="420"/>
    </row>
    <row r="133" spans="1:13" x14ac:dyDescent="0.25">
      <c r="A133" s="104">
        <v>129</v>
      </c>
      <c r="B133" s="566">
        <f>'APH Kategorichef'!D133</f>
        <v>0</v>
      </c>
      <c r="C133" s="565">
        <f t="shared" si="2"/>
        <v>0</v>
      </c>
      <c r="D133" s="519"/>
      <c r="E133" s="421"/>
      <c r="F133" s="369" t="s">
        <v>297</v>
      </c>
      <c r="G133" s="369"/>
      <c r="H133" s="281" t="s">
        <v>280</v>
      </c>
      <c r="I133" s="369" t="s">
        <v>297</v>
      </c>
      <c r="J133" s="369" t="s">
        <v>297</v>
      </c>
      <c r="K133" s="420"/>
      <c r="L133" s="420"/>
      <c r="M133" s="420"/>
    </row>
    <row r="134" spans="1:13" x14ac:dyDescent="0.25">
      <c r="A134" s="104">
        <v>130</v>
      </c>
      <c r="B134" s="566">
        <f>'APH Kategorichef'!D134</f>
        <v>0</v>
      </c>
      <c r="C134" s="565">
        <f t="shared" si="2"/>
        <v>0</v>
      </c>
      <c r="D134" s="519"/>
      <c r="E134" s="421"/>
      <c r="F134" s="369" t="s">
        <v>297</v>
      </c>
      <c r="G134" s="369"/>
      <c r="H134" s="281" t="s">
        <v>280</v>
      </c>
      <c r="I134" s="369" t="s">
        <v>297</v>
      </c>
      <c r="J134" s="369" t="s">
        <v>297</v>
      </c>
      <c r="K134" s="420"/>
      <c r="L134" s="420"/>
      <c r="M134" s="420"/>
    </row>
    <row r="135" spans="1:13" x14ac:dyDescent="0.25">
      <c r="A135" s="366">
        <v>131</v>
      </c>
      <c r="B135" s="566">
        <f>'APH Kategorichef'!D135</f>
        <v>0</v>
      </c>
      <c r="C135" s="565">
        <f t="shared" si="2"/>
        <v>0</v>
      </c>
      <c r="D135" s="519"/>
      <c r="E135" s="421"/>
      <c r="F135" s="369" t="s">
        <v>297</v>
      </c>
      <c r="G135" s="369"/>
      <c r="H135" s="281" t="s">
        <v>280</v>
      </c>
      <c r="I135" s="369" t="s">
        <v>297</v>
      </c>
      <c r="J135" s="369" t="s">
        <v>297</v>
      </c>
      <c r="K135" s="420"/>
      <c r="L135" s="420"/>
      <c r="M135" s="420"/>
    </row>
    <row r="136" spans="1:13" x14ac:dyDescent="0.25">
      <c r="A136" s="104">
        <v>132</v>
      </c>
      <c r="B136" s="566">
        <f>'APH Kategorichef'!D136</f>
        <v>0</v>
      </c>
      <c r="C136" s="565">
        <f t="shared" si="2"/>
        <v>0</v>
      </c>
      <c r="D136" s="519"/>
      <c r="E136" s="421"/>
      <c r="F136" s="369" t="s">
        <v>297</v>
      </c>
      <c r="G136" s="369"/>
      <c r="H136" s="281" t="s">
        <v>280</v>
      </c>
      <c r="I136" s="369" t="s">
        <v>297</v>
      </c>
      <c r="J136" s="369" t="s">
        <v>297</v>
      </c>
      <c r="K136" s="420"/>
      <c r="L136" s="420"/>
      <c r="M136" s="420"/>
    </row>
    <row r="137" spans="1:13" x14ac:dyDescent="0.25">
      <c r="A137" s="104">
        <v>133</v>
      </c>
      <c r="B137" s="566">
        <f>'APH Kategorichef'!D137</f>
        <v>0</v>
      </c>
      <c r="C137" s="565">
        <f t="shared" si="2"/>
        <v>0</v>
      </c>
      <c r="D137" s="519"/>
      <c r="E137" s="421"/>
      <c r="F137" s="369" t="s">
        <v>297</v>
      </c>
      <c r="G137" s="369"/>
      <c r="H137" s="281" t="s">
        <v>280</v>
      </c>
      <c r="I137" s="369" t="s">
        <v>297</v>
      </c>
      <c r="J137" s="369" t="s">
        <v>297</v>
      </c>
      <c r="K137" s="420"/>
      <c r="L137" s="420"/>
      <c r="M137" s="420"/>
    </row>
    <row r="138" spans="1:13" x14ac:dyDescent="0.25">
      <c r="A138" s="104">
        <v>134</v>
      </c>
      <c r="B138" s="566">
        <f>'APH Kategorichef'!D138</f>
        <v>0</v>
      </c>
      <c r="C138" s="565">
        <f t="shared" si="2"/>
        <v>0</v>
      </c>
      <c r="D138" s="519"/>
      <c r="E138" s="421"/>
      <c r="F138" s="369" t="s">
        <v>297</v>
      </c>
      <c r="G138" s="369"/>
      <c r="H138" s="281" t="s">
        <v>280</v>
      </c>
      <c r="I138" s="369" t="s">
        <v>297</v>
      </c>
      <c r="J138" s="369" t="s">
        <v>297</v>
      </c>
      <c r="K138" s="420"/>
      <c r="L138" s="420"/>
      <c r="M138" s="420"/>
    </row>
    <row r="139" spans="1:13" x14ac:dyDescent="0.25">
      <c r="A139" s="366">
        <v>135</v>
      </c>
      <c r="B139" s="566">
        <f>'APH Kategorichef'!D139</f>
        <v>0</v>
      </c>
      <c r="C139" s="565">
        <f t="shared" si="2"/>
        <v>0</v>
      </c>
      <c r="D139" s="519"/>
      <c r="E139" s="421"/>
      <c r="F139" s="369" t="s">
        <v>297</v>
      </c>
      <c r="G139" s="369"/>
      <c r="H139" s="281" t="s">
        <v>280</v>
      </c>
      <c r="I139" s="369" t="s">
        <v>297</v>
      </c>
      <c r="J139" s="369" t="s">
        <v>297</v>
      </c>
      <c r="K139" s="420"/>
      <c r="L139" s="420"/>
      <c r="M139" s="420"/>
    </row>
    <row r="140" spans="1:13" x14ac:dyDescent="0.25">
      <c r="A140" s="104">
        <v>136</v>
      </c>
      <c r="B140" s="566">
        <f>'APH Kategorichef'!D140</f>
        <v>0</v>
      </c>
      <c r="C140" s="565">
        <f t="shared" si="2"/>
        <v>0</v>
      </c>
      <c r="D140" s="519"/>
      <c r="E140" s="421"/>
      <c r="F140" s="369" t="s">
        <v>297</v>
      </c>
      <c r="G140" s="369"/>
      <c r="H140" s="281" t="s">
        <v>280</v>
      </c>
      <c r="I140" s="369" t="s">
        <v>297</v>
      </c>
      <c r="J140" s="369" t="s">
        <v>297</v>
      </c>
      <c r="K140" s="420"/>
      <c r="L140" s="420"/>
      <c r="M140" s="420"/>
    </row>
    <row r="141" spans="1:13" x14ac:dyDescent="0.25">
      <c r="A141" s="104">
        <v>137</v>
      </c>
      <c r="B141" s="566">
        <f>'APH Kategorichef'!D141</f>
        <v>0</v>
      </c>
      <c r="C141" s="565">
        <f t="shared" si="2"/>
        <v>0</v>
      </c>
      <c r="D141" s="519"/>
      <c r="E141" s="421"/>
      <c r="F141" s="369" t="s">
        <v>297</v>
      </c>
      <c r="G141" s="369"/>
      <c r="H141" s="281" t="s">
        <v>280</v>
      </c>
      <c r="I141" s="369" t="s">
        <v>297</v>
      </c>
      <c r="J141" s="369" t="s">
        <v>297</v>
      </c>
      <c r="K141" s="420"/>
      <c r="L141" s="420"/>
      <c r="M141" s="420"/>
    </row>
    <row r="142" spans="1:13" x14ac:dyDescent="0.25">
      <c r="A142" s="104">
        <v>138</v>
      </c>
      <c r="B142" s="566">
        <f>'APH Kategorichef'!D142</f>
        <v>0</v>
      </c>
      <c r="C142" s="565">
        <f t="shared" si="2"/>
        <v>0</v>
      </c>
      <c r="D142" s="519"/>
      <c r="E142" s="421"/>
      <c r="F142" s="369" t="s">
        <v>297</v>
      </c>
      <c r="G142" s="369"/>
      <c r="H142" s="281" t="s">
        <v>280</v>
      </c>
      <c r="I142" s="369" t="s">
        <v>297</v>
      </c>
      <c r="J142" s="369" t="s">
        <v>297</v>
      </c>
      <c r="K142" s="420"/>
      <c r="L142" s="420"/>
      <c r="M142" s="420"/>
    </row>
    <row r="143" spans="1:13" x14ac:dyDescent="0.25">
      <c r="A143" s="366">
        <v>139</v>
      </c>
      <c r="B143" s="566">
        <f>'APH Kategorichef'!D143</f>
        <v>0</v>
      </c>
      <c r="C143" s="565">
        <f t="shared" si="2"/>
        <v>0</v>
      </c>
      <c r="D143" s="519"/>
      <c r="E143" s="421"/>
      <c r="F143" s="369" t="s">
        <v>297</v>
      </c>
      <c r="G143" s="369"/>
      <c r="H143" s="281" t="s">
        <v>280</v>
      </c>
      <c r="I143" s="369" t="s">
        <v>297</v>
      </c>
      <c r="J143" s="369" t="s">
        <v>297</v>
      </c>
      <c r="K143" s="420"/>
      <c r="L143" s="420"/>
      <c r="M143" s="420"/>
    </row>
    <row r="144" spans="1:13" x14ac:dyDescent="0.25">
      <c r="A144" s="104">
        <v>140</v>
      </c>
      <c r="B144" s="566">
        <f>'APH Kategorichef'!D144</f>
        <v>0</v>
      </c>
      <c r="C144" s="565">
        <f t="shared" si="2"/>
        <v>0</v>
      </c>
      <c r="D144" s="519"/>
      <c r="E144" s="421"/>
      <c r="F144" s="369" t="s">
        <v>297</v>
      </c>
      <c r="G144" s="369"/>
      <c r="H144" s="281" t="s">
        <v>280</v>
      </c>
      <c r="I144" s="369" t="s">
        <v>297</v>
      </c>
      <c r="J144" s="369" t="s">
        <v>297</v>
      </c>
      <c r="K144" s="420"/>
      <c r="L144" s="420"/>
      <c r="M144" s="420"/>
    </row>
    <row r="145" spans="1:13" x14ac:dyDescent="0.25">
      <c r="A145" s="104">
        <v>141</v>
      </c>
      <c r="B145" s="566">
        <f>'APH Kategorichef'!D145</f>
        <v>0</v>
      </c>
      <c r="C145" s="565">
        <f t="shared" si="2"/>
        <v>0</v>
      </c>
      <c r="D145" s="519"/>
      <c r="E145" s="421"/>
      <c r="F145" s="369" t="s">
        <v>297</v>
      </c>
      <c r="G145" s="369"/>
      <c r="H145" s="281" t="s">
        <v>280</v>
      </c>
      <c r="I145" s="369" t="s">
        <v>297</v>
      </c>
      <c r="J145" s="369" t="s">
        <v>297</v>
      </c>
      <c r="K145" s="420"/>
      <c r="L145" s="420"/>
      <c r="M145" s="420"/>
    </row>
    <row r="146" spans="1:13" x14ac:dyDescent="0.25">
      <c r="A146" s="104">
        <v>142</v>
      </c>
      <c r="B146" s="566">
        <f>'APH Kategorichef'!D146</f>
        <v>0</v>
      </c>
      <c r="C146" s="565">
        <f t="shared" si="2"/>
        <v>0</v>
      </c>
      <c r="D146" s="519"/>
      <c r="E146" s="421"/>
      <c r="F146" s="369" t="s">
        <v>297</v>
      </c>
      <c r="G146" s="369"/>
      <c r="H146" s="281" t="s">
        <v>280</v>
      </c>
      <c r="I146" s="369" t="s">
        <v>297</v>
      </c>
      <c r="J146" s="369" t="s">
        <v>297</v>
      </c>
      <c r="K146" s="420"/>
      <c r="L146" s="420"/>
      <c r="M146" s="420"/>
    </row>
    <row r="147" spans="1:13" x14ac:dyDescent="0.25">
      <c r="A147" s="366">
        <v>143</v>
      </c>
      <c r="B147" s="566">
        <f>'APH Kategorichef'!D147</f>
        <v>0</v>
      </c>
      <c r="C147" s="565">
        <f t="shared" si="2"/>
        <v>0</v>
      </c>
      <c r="D147" s="519"/>
      <c r="E147" s="421"/>
      <c r="F147" s="369" t="s">
        <v>297</v>
      </c>
      <c r="G147" s="369"/>
      <c r="H147" s="281" t="s">
        <v>280</v>
      </c>
      <c r="I147" s="369" t="s">
        <v>297</v>
      </c>
      <c r="J147" s="369" t="s">
        <v>297</v>
      </c>
      <c r="K147" s="420"/>
      <c r="L147" s="420"/>
      <c r="M147" s="420"/>
    </row>
    <row r="148" spans="1:13" x14ac:dyDescent="0.25">
      <c r="A148" s="104">
        <v>144</v>
      </c>
      <c r="B148" s="566">
        <f>'APH Kategorichef'!D148</f>
        <v>0</v>
      </c>
      <c r="C148" s="565">
        <f t="shared" si="2"/>
        <v>0</v>
      </c>
      <c r="D148" s="519"/>
      <c r="E148" s="421"/>
      <c r="F148" s="369" t="s">
        <v>297</v>
      </c>
      <c r="G148" s="369"/>
      <c r="H148" s="281" t="s">
        <v>280</v>
      </c>
      <c r="I148" s="369" t="s">
        <v>297</v>
      </c>
      <c r="J148" s="369" t="s">
        <v>297</v>
      </c>
      <c r="K148" s="420"/>
      <c r="L148" s="420"/>
      <c r="M148" s="420"/>
    </row>
    <row r="149" spans="1:13" x14ac:dyDescent="0.25">
      <c r="A149" s="104">
        <v>145</v>
      </c>
      <c r="B149" s="566">
        <f>'APH Kategorichef'!D149</f>
        <v>0</v>
      </c>
      <c r="C149" s="565">
        <f t="shared" si="2"/>
        <v>0</v>
      </c>
      <c r="D149" s="519"/>
      <c r="E149" s="421"/>
      <c r="F149" s="369" t="s">
        <v>297</v>
      </c>
      <c r="G149" s="369"/>
      <c r="H149" s="281" t="s">
        <v>280</v>
      </c>
      <c r="I149" s="369" t="s">
        <v>297</v>
      </c>
      <c r="J149" s="369" t="s">
        <v>297</v>
      </c>
      <c r="K149" s="420"/>
      <c r="L149" s="420"/>
      <c r="M149" s="420"/>
    </row>
    <row r="150" spans="1:13" x14ac:dyDescent="0.25">
      <c r="A150" s="104">
        <v>146</v>
      </c>
      <c r="B150" s="566">
        <f>'APH Kategorichef'!D150</f>
        <v>0</v>
      </c>
      <c r="C150" s="565">
        <f t="shared" si="2"/>
        <v>0</v>
      </c>
      <c r="D150" s="519"/>
      <c r="E150" s="421"/>
      <c r="F150" s="369" t="s">
        <v>297</v>
      </c>
      <c r="G150" s="369"/>
      <c r="H150" s="281" t="s">
        <v>280</v>
      </c>
      <c r="I150" s="369" t="s">
        <v>297</v>
      </c>
      <c r="J150" s="369" t="s">
        <v>297</v>
      </c>
      <c r="K150" s="420"/>
      <c r="L150" s="420"/>
      <c r="M150" s="420"/>
    </row>
    <row r="151" spans="1:13" x14ac:dyDescent="0.25">
      <c r="A151" s="366">
        <v>147</v>
      </c>
      <c r="B151" s="566">
        <f>'APH Kategorichef'!D151</f>
        <v>0</v>
      </c>
      <c r="C151" s="565">
        <f t="shared" si="2"/>
        <v>0</v>
      </c>
      <c r="D151" s="519"/>
      <c r="E151" s="421"/>
      <c r="F151" s="369" t="s">
        <v>297</v>
      </c>
      <c r="G151" s="369"/>
      <c r="H151" s="281" t="s">
        <v>280</v>
      </c>
      <c r="I151" s="369" t="s">
        <v>297</v>
      </c>
      <c r="J151" s="369" t="s">
        <v>297</v>
      </c>
      <c r="K151" s="420"/>
      <c r="L151" s="420"/>
      <c r="M151" s="420"/>
    </row>
    <row r="152" spans="1:13" x14ac:dyDescent="0.25">
      <c r="A152" s="104">
        <v>148</v>
      </c>
      <c r="B152" s="566">
        <f>'APH Kategorichef'!D152</f>
        <v>0</v>
      </c>
      <c r="C152" s="565">
        <f t="shared" si="2"/>
        <v>0</v>
      </c>
      <c r="D152" s="519"/>
      <c r="E152" s="421"/>
      <c r="F152" s="369" t="s">
        <v>297</v>
      </c>
      <c r="G152" s="369"/>
      <c r="H152" s="281" t="s">
        <v>280</v>
      </c>
      <c r="I152" s="369" t="s">
        <v>297</v>
      </c>
      <c r="J152" s="369" t="s">
        <v>297</v>
      </c>
      <c r="K152" s="420"/>
      <c r="L152" s="420"/>
      <c r="M152" s="420"/>
    </row>
    <row r="153" spans="1:13" x14ac:dyDescent="0.25">
      <c r="A153" s="104">
        <v>149</v>
      </c>
      <c r="B153" s="566">
        <f>'APH Kategorichef'!D153</f>
        <v>0</v>
      </c>
      <c r="C153" s="565">
        <f t="shared" si="2"/>
        <v>0</v>
      </c>
      <c r="D153" s="519"/>
      <c r="E153" s="421"/>
      <c r="F153" s="369" t="s">
        <v>297</v>
      </c>
      <c r="G153" s="369"/>
      <c r="H153" s="281" t="s">
        <v>280</v>
      </c>
      <c r="I153" s="369" t="s">
        <v>297</v>
      </c>
      <c r="J153" s="369" t="s">
        <v>297</v>
      </c>
      <c r="K153" s="420"/>
      <c r="L153" s="420"/>
      <c r="M153" s="420"/>
    </row>
    <row r="154" spans="1:13" x14ac:dyDescent="0.25">
      <c r="A154" s="104">
        <v>150</v>
      </c>
      <c r="B154" s="566">
        <f>'APH Kategorichef'!D154</f>
        <v>0</v>
      </c>
      <c r="C154" s="565">
        <f t="shared" si="2"/>
        <v>0</v>
      </c>
      <c r="D154" s="519"/>
      <c r="E154" s="421"/>
      <c r="F154" s="369" t="s">
        <v>297</v>
      </c>
      <c r="G154" s="369"/>
      <c r="H154" s="281" t="s">
        <v>280</v>
      </c>
      <c r="I154" s="369" t="s">
        <v>297</v>
      </c>
      <c r="J154" s="369" t="s">
        <v>297</v>
      </c>
      <c r="K154" s="420"/>
      <c r="L154" s="420"/>
      <c r="M154" s="420"/>
    </row>
    <row r="155" spans="1:13" x14ac:dyDescent="0.25">
      <c r="A155" s="104">
        <v>151</v>
      </c>
      <c r="B155" s="566">
        <f>'APH Kategorichef'!D155</f>
        <v>0</v>
      </c>
      <c r="C155" s="565">
        <f t="shared" ref="C155:C204" si="3">LEN(E155)</f>
        <v>0</v>
      </c>
      <c r="D155" s="519"/>
      <c r="E155" s="421"/>
      <c r="F155" s="369" t="s">
        <v>297</v>
      </c>
      <c r="G155" s="369"/>
      <c r="H155" s="281" t="s">
        <v>280</v>
      </c>
      <c r="I155" s="369" t="s">
        <v>297</v>
      </c>
      <c r="J155" s="369" t="s">
        <v>297</v>
      </c>
      <c r="K155" s="420"/>
      <c r="L155" s="420"/>
      <c r="M155" s="420"/>
    </row>
    <row r="156" spans="1:13" x14ac:dyDescent="0.25">
      <c r="A156" s="104">
        <v>152</v>
      </c>
      <c r="B156" s="566">
        <f>'APH Kategorichef'!D156</f>
        <v>0</v>
      </c>
      <c r="C156" s="565">
        <f t="shared" si="3"/>
        <v>0</v>
      </c>
      <c r="D156" s="519"/>
      <c r="E156" s="421"/>
      <c r="F156" s="369" t="s">
        <v>297</v>
      </c>
      <c r="G156" s="369"/>
      <c r="H156" s="281" t="s">
        <v>280</v>
      </c>
      <c r="I156" s="369" t="s">
        <v>297</v>
      </c>
      <c r="J156" s="369" t="s">
        <v>297</v>
      </c>
      <c r="K156" s="420"/>
      <c r="L156" s="420"/>
      <c r="M156" s="420"/>
    </row>
    <row r="157" spans="1:13" x14ac:dyDescent="0.25">
      <c r="A157" s="104">
        <v>153</v>
      </c>
      <c r="B157" s="566">
        <f>'APH Kategorichef'!D157</f>
        <v>0</v>
      </c>
      <c r="C157" s="565">
        <f t="shared" si="3"/>
        <v>0</v>
      </c>
      <c r="D157" s="519"/>
      <c r="E157" s="421"/>
      <c r="F157" s="369" t="s">
        <v>297</v>
      </c>
      <c r="G157" s="369"/>
      <c r="H157" s="281" t="s">
        <v>280</v>
      </c>
      <c r="I157" s="369" t="s">
        <v>297</v>
      </c>
      <c r="J157" s="369" t="s">
        <v>297</v>
      </c>
      <c r="K157" s="420"/>
      <c r="L157" s="420"/>
      <c r="M157" s="420"/>
    </row>
    <row r="158" spans="1:13" x14ac:dyDescent="0.25">
      <c r="A158" s="104">
        <v>154</v>
      </c>
      <c r="B158" s="566">
        <f>'APH Kategorichef'!D158</f>
        <v>0</v>
      </c>
      <c r="C158" s="565">
        <f t="shared" si="3"/>
        <v>0</v>
      </c>
      <c r="D158" s="519"/>
      <c r="E158" s="421"/>
      <c r="F158" s="369" t="s">
        <v>297</v>
      </c>
      <c r="G158" s="369"/>
      <c r="H158" s="281" t="s">
        <v>280</v>
      </c>
      <c r="I158" s="369" t="s">
        <v>297</v>
      </c>
      <c r="J158" s="369" t="s">
        <v>297</v>
      </c>
      <c r="K158" s="420"/>
      <c r="L158" s="420"/>
      <c r="M158" s="420"/>
    </row>
    <row r="159" spans="1:13" x14ac:dyDescent="0.25">
      <c r="A159" s="104">
        <v>155</v>
      </c>
      <c r="B159" s="566">
        <f>'APH Kategorichef'!D159</f>
        <v>0</v>
      </c>
      <c r="C159" s="565">
        <f t="shared" si="3"/>
        <v>0</v>
      </c>
      <c r="D159" s="519"/>
      <c r="E159" s="421"/>
      <c r="F159" s="369" t="s">
        <v>297</v>
      </c>
      <c r="G159" s="369"/>
      <c r="H159" s="281" t="s">
        <v>280</v>
      </c>
      <c r="I159" s="369" t="s">
        <v>297</v>
      </c>
      <c r="J159" s="369" t="s">
        <v>297</v>
      </c>
      <c r="K159" s="420"/>
      <c r="L159" s="420"/>
      <c r="M159" s="420"/>
    </row>
    <row r="160" spans="1:13" x14ac:dyDescent="0.25">
      <c r="A160" s="104">
        <v>156</v>
      </c>
      <c r="B160" s="566">
        <f>'APH Kategorichef'!D160</f>
        <v>0</v>
      </c>
      <c r="C160" s="565">
        <f t="shared" si="3"/>
        <v>0</v>
      </c>
      <c r="D160" s="519"/>
      <c r="E160" s="421"/>
      <c r="F160" s="369" t="s">
        <v>297</v>
      </c>
      <c r="G160" s="369"/>
      <c r="H160" s="281" t="s">
        <v>280</v>
      </c>
      <c r="I160" s="369" t="s">
        <v>297</v>
      </c>
      <c r="J160" s="369" t="s">
        <v>297</v>
      </c>
      <c r="K160" s="420"/>
      <c r="L160" s="420"/>
      <c r="M160" s="420"/>
    </row>
    <row r="161" spans="1:13" x14ac:dyDescent="0.25">
      <c r="A161" s="104">
        <v>157</v>
      </c>
      <c r="B161" s="566">
        <f>'APH Kategorichef'!D161</f>
        <v>0</v>
      </c>
      <c r="C161" s="565">
        <f t="shared" si="3"/>
        <v>0</v>
      </c>
      <c r="D161" s="519"/>
      <c r="E161" s="421"/>
      <c r="F161" s="369" t="s">
        <v>297</v>
      </c>
      <c r="G161" s="369"/>
      <c r="H161" s="281" t="s">
        <v>280</v>
      </c>
      <c r="I161" s="369" t="s">
        <v>297</v>
      </c>
      <c r="J161" s="369" t="s">
        <v>297</v>
      </c>
      <c r="K161" s="420"/>
      <c r="L161" s="420"/>
      <c r="M161" s="420"/>
    </row>
    <row r="162" spans="1:13" x14ac:dyDescent="0.25">
      <c r="A162" s="104">
        <v>158</v>
      </c>
      <c r="B162" s="566">
        <f>'APH Kategorichef'!D162</f>
        <v>0</v>
      </c>
      <c r="C162" s="565">
        <f t="shared" si="3"/>
        <v>0</v>
      </c>
      <c r="D162" s="519"/>
      <c r="E162" s="421"/>
      <c r="F162" s="369" t="s">
        <v>297</v>
      </c>
      <c r="G162" s="369"/>
      <c r="H162" s="281" t="s">
        <v>280</v>
      </c>
      <c r="I162" s="369" t="s">
        <v>297</v>
      </c>
      <c r="J162" s="369" t="s">
        <v>297</v>
      </c>
      <c r="K162" s="420"/>
      <c r="L162" s="420"/>
      <c r="M162" s="420"/>
    </row>
    <row r="163" spans="1:13" x14ac:dyDescent="0.25">
      <c r="A163" s="104">
        <v>159</v>
      </c>
      <c r="B163" s="566">
        <f>'APH Kategorichef'!D163</f>
        <v>0</v>
      </c>
      <c r="C163" s="565">
        <f t="shared" si="3"/>
        <v>0</v>
      </c>
      <c r="D163" s="519"/>
      <c r="E163" s="421"/>
      <c r="F163" s="369" t="s">
        <v>297</v>
      </c>
      <c r="G163" s="369"/>
      <c r="H163" s="281" t="s">
        <v>280</v>
      </c>
      <c r="I163" s="369" t="s">
        <v>297</v>
      </c>
      <c r="J163" s="369" t="s">
        <v>297</v>
      </c>
      <c r="K163" s="420"/>
      <c r="L163" s="420"/>
      <c r="M163" s="420"/>
    </row>
    <row r="164" spans="1:13" x14ac:dyDescent="0.25">
      <c r="A164" s="104">
        <v>160</v>
      </c>
      <c r="B164" s="566">
        <f>'APH Kategorichef'!D164</f>
        <v>0</v>
      </c>
      <c r="C164" s="565">
        <f t="shared" si="3"/>
        <v>0</v>
      </c>
      <c r="D164" s="519"/>
      <c r="E164" s="421"/>
      <c r="F164" s="369" t="s">
        <v>297</v>
      </c>
      <c r="G164" s="369"/>
      <c r="H164" s="281" t="s">
        <v>280</v>
      </c>
      <c r="I164" s="369" t="s">
        <v>297</v>
      </c>
      <c r="J164" s="369" t="s">
        <v>297</v>
      </c>
      <c r="K164" s="420"/>
      <c r="L164" s="420"/>
      <c r="M164" s="420"/>
    </row>
    <row r="165" spans="1:13" x14ac:dyDescent="0.25">
      <c r="A165" s="104">
        <v>161</v>
      </c>
      <c r="B165" s="566">
        <f>'APH Kategorichef'!D165</f>
        <v>0</v>
      </c>
      <c r="C165" s="565">
        <f t="shared" si="3"/>
        <v>0</v>
      </c>
      <c r="D165" s="519"/>
      <c r="E165" s="421"/>
      <c r="F165" s="369" t="s">
        <v>297</v>
      </c>
      <c r="G165" s="369"/>
      <c r="H165" s="281" t="s">
        <v>280</v>
      </c>
      <c r="I165" s="369" t="s">
        <v>297</v>
      </c>
      <c r="J165" s="369" t="s">
        <v>297</v>
      </c>
      <c r="K165" s="420"/>
      <c r="L165" s="420"/>
      <c r="M165" s="420"/>
    </row>
    <row r="166" spans="1:13" x14ac:dyDescent="0.25">
      <c r="A166" s="104">
        <v>162</v>
      </c>
      <c r="B166" s="566">
        <f>'APH Kategorichef'!D166</f>
        <v>0</v>
      </c>
      <c r="C166" s="565">
        <f t="shared" si="3"/>
        <v>0</v>
      </c>
      <c r="D166" s="519"/>
      <c r="E166" s="421"/>
      <c r="F166" s="369" t="s">
        <v>297</v>
      </c>
      <c r="G166" s="369"/>
      <c r="H166" s="281" t="s">
        <v>280</v>
      </c>
      <c r="I166" s="369" t="s">
        <v>297</v>
      </c>
      <c r="J166" s="369" t="s">
        <v>297</v>
      </c>
      <c r="K166" s="420"/>
      <c r="L166" s="420"/>
      <c r="M166" s="420"/>
    </row>
    <row r="167" spans="1:13" x14ac:dyDescent="0.25">
      <c r="A167" s="104">
        <v>163</v>
      </c>
      <c r="B167" s="566">
        <f>'APH Kategorichef'!D167</f>
        <v>0</v>
      </c>
      <c r="C167" s="565">
        <f t="shared" si="3"/>
        <v>0</v>
      </c>
      <c r="D167" s="519"/>
      <c r="E167" s="421"/>
      <c r="F167" s="369" t="s">
        <v>297</v>
      </c>
      <c r="G167" s="369"/>
      <c r="H167" s="281" t="s">
        <v>280</v>
      </c>
      <c r="I167" s="369" t="s">
        <v>297</v>
      </c>
      <c r="J167" s="369" t="s">
        <v>297</v>
      </c>
      <c r="K167" s="420"/>
      <c r="L167" s="420"/>
      <c r="M167" s="420"/>
    </row>
    <row r="168" spans="1:13" x14ac:dyDescent="0.25">
      <c r="A168" s="104">
        <v>164</v>
      </c>
      <c r="B168" s="566">
        <f>'APH Kategorichef'!D168</f>
        <v>0</v>
      </c>
      <c r="C168" s="565">
        <f t="shared" si="3"/>
        <v>0</v>
      </c>
      <c r="D168" s="519"/>
      <c r="E168" s="421"/>
      <c r="F168" s="369" t="s">
        <v>297</v>
      </c>
      <c r="G168" s="369"/>
      <c r="H168" s="281" t="s">
        <v>280</v>
      </c>
      <c r="I168" s="369" t="s">
        <v>297</v>
      </c>
      <c r="J168" s="369" t="s">
        <v>297</v>
      </c>
      <c r="K168" s="420"/>
      <c r="L168" s="420"/>
      <c r="M168" s="420"/>
    </row>
    <row r="169" spans="1:13" x14ac:dyDescent="0.25">
      <c r="A169" s="104">
        <v>165</v>
      </c>
      <c r="B169" s="566">
        <f>'APH Kategorichef'!D169</f>
        <v>0</v>
      </c>
      <c r="C169" s="565">
        <f t="shared" si="3"/>
        <v>0</v>
      </c>
      <c r="D169" s="519"/>
      <c r="E169" s="421"/>
      <c r="F169" s="369" t="s">
        <v>297</v>
      </c>
      <c r="G169" s="369"/>
      <c r="H169" s="281" t="s">
        <v>280</v>
      </c>
      <c r="I169" s="369" t="s">
        <v>297</v>
      </c>
      <c r="J169" s="369" t="s">
        <v>297</v>
      </c>
      <c r="K169" s="420"/>
      <c r="L169" s="420"/>
      <c r="M169" s="420"/>
    </row>
    <row r="170" spans="1:13" x14ac:dyDescent="0.25">
      <c r="A170" s="104">
        <v>166</v>
      </c>
      <c r="B170" s="566">
        <f>'APH Kategorichef'!D170</f>
        <v>0</v>
      </c>
      <c r="C170" s="565">
        <f t="shared" si="3"/>
        <v>0</v>
      </c>
      <c r="D170" s="519"/>
      <c r="E170" s="421"/>
      <c r="F170" s="369" t="s">
        <v>297</v>
      </c>
      <c r="G170" s="369"/>
      <c r="H170" s="281" t="s">
        <v>280</v>
      </c>
      <c r="I170" s="369" t="s">
        <v>297</v>
      </c>
      <c r="J170" s="369" t="s">
        <v>297</v>
      </c>
      <c r="K170" s="420"/>
      <c r="L170" s="420"/>
      <c r="M170" s="420"/>
    </row>
    <row r="171" spans="1:13" x14ac:dyDescent="0.25">
      <c r="A171" s="104">
        <v>167</v>
      </c>
      <c r="B171" s="566">
        <f>'APH Kategorichef'!D171</f>
        <v>0</v>
      </c>
      <c r="C171" s="565">
        <f t="shared" si="3"/>
        <v>0</v>
      </c>
      <c r="D171" s="519"/>
      <c r="E171" s="421"/>
      <c r="F171" s="369" t="s">
        <v>297</v>
      </c>
      <c r="G171" s="369"/>
      <c r="H171" s="281" t="s">
        <v>280</v>
      </c>
      <c r="I171" s="369" t="s">
        <v>297</v>
      </c>
      <c r="J171" s="369" t="s">
        <v>297</v>
      </c>
      <c r="K171" s="420"/>
      <c r="L171" s="420"/>
      <c r="M171" s="420"/>
    </row>
    <row r="172" spans="1:13" x14ac:dyDescent="0.25">
      <c r="A172" s="104">
        <v>168</v>
      </c>
      <c r="B172" s="566">
        <f>'APH Kategorichef'!D172</f>
        <v>0</v>
      </c>
      <c r="C172" s="565">
        <f t="shared" si="3"/>
        <v>0</v>
      </c>
      <c r="D172" s="519"/>
      <c r="E172" s="421"/>
      <c r="F172" s="369" t="s">
        <v>297</v>
      </c>
      <c r="G172" s="369"/>
      <c r="H172" s="281" t="s">
        <v>280</v>
      </c>
      <c r="I172" s="369" t="s">
        <v>297</v>
      </c>
      <c r="J172" s="369" t="s">
        <v>297</v>
      </c>
      <c r="K172" s="420"/>
      <c r="L172" s="420"/>
      <c r="M172" s="420"/>
    </row>
    <row r="173" spans="1:13" x14ac:dyDescent="0.25">
      <c r="A173" s="104">
        <v>169</v>
      </c>
      <c r="B173" s="566">
        <f>'APH Kategorichef'!D173</f>
        <v>0</v>
      </c>
      <c r="C173" s="565">
        <f t="shared" si="3"/>
        <v>0</v>
      </c>
      <c r="D173" s="519"/>
      <c r="E173" s="421"/>
      <c r="F173" s="369" t="s">
        <v>297</v>
      </c>
      <c r="G173" s="369"/>
      <c r="H173" s="281" t="s">
        <v>280</v>
      </c>
      <c r="I173" s="369" t="s">
        <v>297</v>
      </c>
      <c r="J173" s="369" t="s">
        <v>297</v>
      </c>
      <c r="K173" s="420"/>
      <c r="L173" s="420"/>
      <c r="M173" s="420"/>
    </row>
    <row r="174" spans="1:13" x14ac:dyDescent="0.25">
      <c r="A174" s="104">
        <v>170</v>
      </c>
      <c r="B174" s="566">
        <f>'APH Kategorichef'!D174</f>
        <v>0</v>
      </c>
      <c r="C174" s="565">
        <f t="shared" si="3"/>
        <v>0</v>
      </c>
      <c r="D174" s="519"/>
      <c r="E174" s="421"/>
      <c r="F174" s="369" t="s">
        <v>297</v>
      </c>
      <c r="G174" s="369"/>
      <c r="H174" s="281" t="s">
        <v>280</v>
      </c>
      <c r="I174" s="369" t="s">
        <v>297</v>
      </c>
      <c r="J174" s="369" t="s">
        <v>297</v>
      </c>
      <c r="K174" s="420"/>
      <c r="L174" s="420"/>
      <c r="M174" s="420"/>
    </row>
    <row r="175" spans="1:13" x14ac:dyDescent="0.25">
      <c r="A175" s="104">
        <v>171</v>
      </c>
      <c r="B175" s="566">
        <f>'APH Kategorichef'!D175</f>
        <v>0</v>
      </c>
      <c r="C175" s="565">
        <f t="shared" si="3"/>
        <v>0</v>
      </c>
      <c r="D175" s="519"/>
      <c r="E175" s="421"/>
      <c r="F175" s="369" t="s">
        <v>297</v>
      </c>
      <c r="G175" s="369"/>
      <c r="H175" s="281" t="s">
        <v>280</v>
      </c>
      <c r="I175" s="369" t="s">
        <v>297</v>
      </c>
      <c r="J175" s="369" t="s">
        <v>297</v>
      </c>
      <c r="K175" s="420"/>
      <c r="L175" s="420"/>
      <c r="M175" s="420"/>
    </row>
    <row r="176" spans="1:13" x14ac:dyDescent="0.25">
      <c r="A176" s="104">
        <v>172</v>
      </c>
      <c r="B176" s="566">
        <f>'APH Kategorichef'!D176</f>
        <v>0</v>
      </c>
      <c r="C176" s="565">
        <f t="shared" si="3"/>
        <v>0</v>
      </c>
      <c r="D176" s="519"/>
      <c r="E176" s="421"/>
      <c r="F176" s="369" t="s">
        <v>297</v>
      </c>
      <c r="G176" s="369"/>
      <c r="H176" s="281" t="s">
        <v>280</v>
      </c>
      <c r="I176" s="369" t="s">
        <v>297</v>
      </c>
      <c r="J176" s="369" t="s">
        <v>297</v>
      </c>
      <c r="K176" s="420"/>
      <c r="L176" s="420"/>
      <c r="M176" s="420"/>
    </row>
    <row r="177" spans="1:13" x14ac:dyDescent="0.25">
      <c r="A177" s="104">
        <v>173</v>
      </c>
      <c r="B177" s="566">
        <f>'APH Kategorichef'!D177</f>
        <v>0</v>
      </c>
      <c r="C177" s="565">
        <f t="shared" si="3"/>
        <v>0</v>
      </c>
      <c r="D177" s="519"/>
      <c r="E177" s="421"/>
      <c r="F177" s="369" t="s">
        <v>297</v>
      </c>
      <c r="G177" s="369"/>
      <c r="H177" s="281" t="s">
        <v>280</v>
      </c>
      <c r="I177" s="369" t="s">
        <v>297</v>
      </c>
      <c r="J177" s="369" t="s">
        <v>297</v>
      </c>
      <c r="K177" s="420"/>
      <c r="L177" s="420"/>
      <c r="M177" s="420"/>
    </row>
    <row r="178" spans="1:13" x14ac:dyDescent="0.25">
      <c r="A178" s="104">
        <v>174</v>
      </c>
      <c r="B178" s="566">
        <f>'APH Kategorichef'!D178</f>
        <v>0</v>
      </c>
      <c r="C178" s="565">
        <f t="shared" si="3"/>
        <v>0</v>
      </c>
      <c r="D178" s="519"/>
      <c r="E178" s="421"/>
      <c r="F178" s="369" t="s">
        <v>297</v>
      </c>
      <c r="G178" s="369"/>
      <c r="H178" s="281" t="s">
        <v>280</v>
      </c>
      <c r="I178" s="369" t="s">
        <v>297</v>
      </c>
      <c r="J178" s="369" t="s">
        <v>297</v>
      </c>
      <c r="K178" s="420"/>
      <c r="L178" s="420"/>
      <c r="M178" s="420"/>
    </row>
    <row r="179" spans="1:13" x14ac:dyDescent="0.25">
      <c r="A179" s="104">
        <v>175</v>
      </c>
      <c r="B179" s="566">
        <f>'APH Kategorichef'!D179</f>
        <v>0</v>
      </c>
      <c r="C179" s="565">
        <f t="shared" si="3"/>
        <v>0</v>
      </c>
      <c r="D179" s="519"/>
      <c r="E179" s="421"/>
      <c r="F179" s="369" t="s">
        <v>297</v>
      </c>
      <c r="G179" s="369"/>
      <c r="H179" s="281" t="s">
        <v>280</v>
      </c>
      <c r="I179" s="369" t="s">
        <v>297</v>
      </c>
      <c r="J179" s="369" t="s">
        <v>297</v>
      </c>
      <c r="K179" s="420"/>
      <c r="L179" s="420"/>
      <c r="M179" s="420"/>
    </row>
    <row r="180" spans="1:13" x14ac:dyDescent="0.25">
      <c r="A180" s="104">
        <v>176</v>
      </c>
      <c r="B180" s="566">
        <f>'APH Kategorichef'!D180</f>
        <v>0</v>
      </c>
      <c r="C180" s="565">
        <f t="shared" si="3"/>
        <v>0</v>
      </c>
      <c r="D180" s="519"/>
      <c r="E180" s="421"/>
      <c r="F180" s="369" t="s">
        <v>297</v>
      </c>
      <c r="G180" s="369"/>
      <c r="H180" s="281" t="s">
        <v>280</v>
      </c>
      <c r="I180" s="369" t="s">
        <v>297</v>
      </c>
      <c r="J180" s="369" t="s">
        <v>297</v>
      </c>
      <c r="K180" s="420"/>
      <c r="L180" s="420"/>
      <c r="M180" s="420"/>
    </row>
    <row r="181" spans="1:13" x14ac:dyDescent="0.25">
      <c r="A181" s="104">
        <v>177</v>
      </c>
      <c r="B181" s="566">
        <f>'APH Kategorichef'!D181</f>
        <v>0</v>
      </c>
      <c r="C181" s="565">
        <f t="shared" si="3"/>
        <v>0</v>
      </c>
      <c r="D181" s="519"/>
      <c r="E181" s="421"/>
      <c r="F181" s="369" t="s">
        <v>297</v>
      </c>
      <c r="G181" s="369"/>
      <c r="H181" s="281" t="s">
        <v>280</v>
      </c>
      <c r="I181" s="369" t="s">
        <v>297</v>
      </c>
      <c r="J181" s="369" t="s">
        <v>297</v>
      </c>
      <c r="K181" s="420"/>
      <c r="L181" s="420"/>
      <c r="M181" s="420"/>
    </row>
    <row r="182" spans="1:13" x14ac:dyDescent="0.25">
      <c r="A182" s="104">
        <v>178</v>
      </c>
      <c r="B182" s="566">
        <f>'APH Kategorichef'!D182</f>
        <v>0</v>
      </c>
      <c r="C182" s="565">
        <f t="shared" si="3"/>
        <v>0</v>
      </c>
      <c r="D182" s="519"/>
      <c r="E182" s="421"/>
      <c r="F182" s="369" t="s">
        <v>297</v>
      </c>
      <c r="G182" s="369"/>
      <c r="H182" s="281" t="s">
        <v>280</v>
      </c>
      <c r="I182" s="369" t="s">
        <v>297</v>
      </c>
      <c r="J182" s="369" t="s">
        <v>297</v>
      </c>
      <c r="K182" s="420"/>
      <c r="L182" s="420"/>
      <c r="M182" s="420"/>
    </row>
    <row r="183" spans="1:13" x14ac:dyDescent="0.25">
      <c r="A183" s="104">
        <v>179</v>
      </c>
      <c r="B183" s="566">
        <f>'APH Kategorichef'!D183</f>
        <v>0</v>
      </c>
      <c r="C183" s="565">
        <f t="shared" si="3"/>
        <v>0</v>
      </c>
      <c r="D183" s="519"/>
      <c r="E183" s="421"/>
      <c r="F183" s="369" t="s">
        <v>297</v>
      </c>
      <c r="G183" s="369"/>
      <c r="H183" s="281" t="s">
        <v>280</v>
      </c>
      <c r="I183" s="369" t="s">
        <v>297</v>
      </c>
      <c r="J183" s="369" t="s">
        <v>297</v>
      </c>
      <c r="K183" s="420"/>
      <c r="L183" s="420"/>
      <c r="M183" s="420"/>
    </row>
    <row r="184" spans="1:13" x14ac:dyDescent="0.25">
      <c r="A184" s="104">
        <v>180</v>
      </c>
      <c r="B184" s="566">
        <f>'APH Kategorichef'!D184</f>
        <v>0</v>
      </c>
      <c r="C184" s="565">
        <f t="shared" si="3"/>
        <v>0</v>
      </c>
      <c r="D184" s="519"/>
      <c r="E184" s="421"/>
      <c r="F184" s="369" t="s">
        <v>297</v>
      </c>
      <c r="G184" s="369"/>
      <c r="H184" s="281" t="s">
        <v>280</v>
      </c>
      <c r="I184" s="369" t="s">
        <v>297</v>
      </c>
      <c r="J184" s="369" t="s">
        <v>297</v>
      </c>
      <c r="K184" s="420"/>
      <c r="L184" s="420"/>
      <c r="M184" s="420"/>
    </row>
    <row r="185" spans="1:13" x14ac:dyDescent="0.25">
      <c r="A185" s="104">
        <v>181</v>
      </c>
      <c r="B185" s="566">
        <f>'APH Kategorichef'!D185</f>
        <v>0</v>
      </c>
      <c r="C185" s="565">
        <f t="shared" si="3"/>
        <v>0</v>
      </c>
      <c r="D185" s="519"/>
      <c r="E185" s="421"/>
      <c r="F185" s="369" t="s">
        <v>297</v>
      </c>
      <c r="G185" s="369"/>
      <c r="H185" s="281" t="s">
        <v>280</v>
      </c>
      <c r="I185" s="369" t="s">
        <v>297</v>
      </c>
      <c r="J185" s="369" t="s">
        <v>297</v>
      </c>
      <c r="K185" s="420"/>
      <c r="L185" s="420"/>
      <c r="M185" s="420"/>
    </row>
    <row r="186" spans="1:13" x14ac:dyDescent="0.25">
      <c r="A186" s="104">
        <v>182</v>
      </c>
      <c r="B186" s="566">
        <f>'APH Kategorichef'!D186</f>
        <v>0</v>
      </c>
      <c r="C186" s="565">
        <f t="shared" si="3"/>
        <v>0</v>
      </c>
      <c r="D186" s="519"/>
      <c r="E186" s="421"/>
      <c r="F186" s="369" t="s">
        <v>297</v>
      </c>
      <c r="G186" s="369"/>
      <c r="H186" s="281" t="s">
        <v>280</v>
      </c>
      <c r="I186" s="369" t="s">
        <v>297</v>
      </c>
      <c r="J186" s="369" t="s">
        <v>297</v>
      </c>
      <c r="K186" s="420"/>
      <c r="L186" s="420"/>
      <c r="M186" s="420"/>
    </row>
    <row r="187" spans="1:13" x14ac:dyDescent="0.25">
      <c r="A187" s="104">
        <v>183</v>
      </c>
      <c r="B187" s="566">
        <f>'APH Kategorichef'!D187</f>
        <v>0</v>
      </c>
      <c r="C187" s="565">
        <f t="shared" si="3"/>
        <v>0</v>
      </c>
      <c r="D187" s="519"/>
      <c r="E187" s="421"/>
      <c r="F187" s="369" t="s">
        <v>297</v>
      </c>
      <c r="G187" s="369"/>
      <c r="H187" s="281" t="s">
        <v>280</v>
      </c>
      <c r="I187" s="369" t="s">
        <v>297</v>
      </c>
      <c r="J187" s="369" t="s">
        <v>297</v>
      </c>
      <c r="K187" s="420"/>
      <c r="L187" s="420"/>
      <c r="M187" s="420"/>
    </row>
    <row r="188" spans="1:13" x14ac:dyDescent="0.25">
      <c r="A188" s="104">
        <v>184</v>
      </c>
      <c r="B188" s="566">
        <f>'APH Kategorichef'!D188</f>
        <v>0</v>
      </c>
      <c r="C188" s="565">
        <f t="shared" si="3"/>
        <v>0</v>
      </c>
      <c r="D188" s="519"/>
      <c r="E188" s="421"/>
      <c r="F188" s="369" t="s">
        <v>297</v>
      </c>
      <c r="G188" s="369"/>
      <c r="H188" s="281" t="s">
        <v>280</v>
      </c>
      <c r="I188" s="369" t="s">
        <v>297</v>
      </c>
      <c r="J188" s="369" t="s">
        <v>297</v>
      </c>
      <c r="K188" s="420"/>
      <c r="L188" s="420"/>
      <c r="M188" s="420"/>
    </row>
    <row r="189" spans="1:13" x14ac:dyDescent="0.25">
      <c r="A189" s="104">
        <v>185</v>
      </c>
      <c r="B189" s="566">
        <f>'APH Kategorichef'!D189</f>
        <v>0</v>
      </c>
      <c r="C189" s="565">
        <f t="shared" si="3"/>
        <v>0</v>
      </c>
      <c r="D189" s="519"/>
      <c r="E189" s="421"/>
      <c r="F189" s="369" t="s">
        <v>297</v>
      </c>
      <c r="G189" s="369"/>
      <c r="H189" s="281" t="s">
        <v>280</v>
      </c>
      <c r="I189" s="369" t="s">
        <v>297</v>
      </c>
      <c r="J189" s="369" t="s">
        <v>297</v>
      </c>
      <c r="K189" s="420"/>
      <c r="L189" s="420"/>
      <c r="M189" s="420"/>
    </row>
    <row r="190" spans="1:13" x14ac:dyDescent="0.25">
      <c r="A190" s="104">
        <v>186</v>
      </c>
      <c r="B190" s="566">
        <f>'APH Kategorichef'!D190</f>
        <v>0</v>
      </c>
      <c r="C190" s="565">
        <f t="shared" si="3"/>
        <v>0</v>
      </c>
      <c r="D190" s="519"/>
      <c r="E190" s="421"/>
      <c r="F190" s="369" t="s">
        <v>297</v>
      </c>
      <c r="G190" s="369"/>
      <c r="H190" s="281" t="s">
        <v>280</v>
      </c>
      <c r="I190" s="369" t="s">
        <v>297</v>
      </c>
      <c r="J190" s="369" t="s">
        <v>297</v>
      </c>
      <c r="K190" s="420"/>
      <c r="L190" s="420"/>
      <c r="M190" s="420"/>
    </row>
    <row r="191" spans="1:13" x14ac:dyDescent="0.25">
      <c r="A191" s="104">
        <v>187</v>
      </c>
      <c r="B191" s="566">
        <f>'APH Kategorichef'!D191</f>
        <v>0</v>
      </c>
      <c r="C191" s="565">
        <f t="shared" si="3"/>
        <v>0</v>
      </c>
      <c r="D191" s="519"/>
      <c r="E191" s="421"/>
      <c r="F191" s="369" t="s">
        <v>297</v>
      </c>
      <c r="G191" s="369"/>
      <c r="H191" s="281" t="s">
        <v>280</v>
      </c>
      <c r="I191" s="369" t="s">
        <v>297</v>
      </c>
      <c r="J191" s="369" t="s">
        <v>297</v>
      </c>
      <c r="K191" s="420"/>
      <c r="L191" s="420"/>
      <c r="M191" s="420"/>
    </row>
    <row r="192" spans="1:13" x14ac:dyDescent="0.25">
      <c r="A192" s="104">
        <v>188</v>
      </c>
      <c r="B192" s="566">
        <f>'APH Kategorichef'!D192</f>
        <v>0</v>
      </c>
      <c r="C192" s="565">
        <f t="shared" si="3"/>
        <v>0</v>
      </c>
      <c r="D192" s="519"/>
      <c r="E192" s="421"/>
      <c r="F192" s="369" t="s">
        <v>297</v>
      </c>
      <c r="G192" s="369"/>
      <c r="H192" s="281" t="s">
        <v>280</v>
      </c>
      <c r="I192" s="369" t="s">
        <v>297</v>
      </c>
      <c r="J192" s="369" t="s">
        <v>297</v>
      </c>
      <c r="K192" s="420"/>
      <c r="L192" s="420"/>
      <c r="M192" s="420"/>
    </row>
    <row r="193" spans="1:13" x14ac:dyDescent="0.25">
      <c r="A193" s="104">
        <v>189</v>
      </c>
      <c r="B193" s="566">
        <f>'APH Kategorichef'!D193</f>
        <v>0</v>
      </c>
      <c r="C193" s="565">
        <f t="shared" si="3"/>
        <v>0</v>
      </c>
      <c r="D193" s="519"/>
      <c r="E193" s="421"/>
      <c r="F193" s="369" t="s">
        <v>297</v>
      </c>
      <c r="G193" s="369"/>
      <c r="H193" s="281" t="s">
        <v>280</v>
      </c>
      <c r="I193" s="369" t="s">
        <v>297</v>
      </c>
      <c r="J193" s="369" t="s">
        <v>297</v>
      </c>
      <c r="K193" s="420"/>
      <c r="L193" s="420"/>
      <c r="M193" s="420"/>
    </row>
    <row r="194" spans="1:13" x14ac:dyDescent="0.25">
      <c r="A194" s="104">
        <v>190</v>
      </c>
      <c r="B194" s="566">
        <f>'APH Kategorichef'!D194</f>
        <v>0</v>
      </c>
      <c r="C194" s="565">
        <f t="shared" si="3"/>
        <v>0</v>
      </c>
      <c r="D194" s="519"/>
      <c r="E194" s="421"/>
      <c r="F194" s="369" t="s">
        <v>297</v>
      </c>
      <c r="G194" s="369"/>
      <c r="H194" s="281" t="s">
        <v>280</v>
      </c>
      <c r="I194" s="369" t="s">
        <v>297</v>
      </c>
      <c r="J194" s="369" t="s">
        <v>297</v>
      </c>
      <c r="K194" s="420"/>
      <c r="L194" s="420"/>
      <c r="M194" s="420"/>
    </row>
    <row r="195" spans="1:13" x14ac:dyDescent="0.25">
      <c r="A195" s="104">
        <v>191</v>
      </c>
      <c r="B195" s="566">
        <f>'APH Kategorichef'!D195</f>
        <v>0</v>
      </c>
      <c r="C195" s="565">
        <f t="shared" si="3"/>
        <v>0</v>
      </c>
      <c r="D195" s="519"/>
      <c r="E195" s="421"/>
      <c r="F195" s="369" t="s">
        <v>297</v>
      </c>
      <c r="G195" s="369"/>
      <c r="H195" s="281" t="s">
        <v>280</v>
      </c>
      <c r="I195" s="369" t="s">
        <v>297</v>
      </c>
      <c r="J195" s="369" t="s">
        <v>297</v>
      </c>
      <c r="K195" s="420"/>
      <c r="L195" s="420"/>
      <c r="M195" s="420"/>
    </row>
    <row r="196" spans="1:13" x14ac:dyDescent="0.25">
      <c r="A196" s="104">
        <v>192</v>
      </c>
      <c r="B196" s="566">
        <f>'APH Kategorichef'!D196</f>
        <v>0</v>
      </c>
      <c r="C196" s="565">
        <f t="shared" si="3"/>
        <v>0</v>
      </c>
      <c r="D196" s="519"/>
      <c r="E196" s="421"/>
      <c r="F196" s="369" t="s">
        <v>297</v>
      </c>
      <c r="G196" s="369"/>
      <c r="H196" s="281" t="s">
        <v>280</v>
      </c>
      <c r="I196" s="369" t="s">
        <v>297</v>
      </c>
      <c r="J196" s="369" t="s">
        <v>297</v>
      </c>
      <c r="K196" s="420"/>
      <c r="L196" s="420"/>
      <c r="M196" s="420"/>
    </row>
    <row r="197" spans="1:13" x14ac:dyDescent="0.25">
      <c r="A197" s="104">
        <v>193</v>
      </c>
      <c r="B197" s="566">
        <f>'APH Kategorichef'!D197</f>
        <v>0</v>
      </c>
      <c r="C197" s="565">
        <f t="shared" si="3"/>
        <v>0</v>
      </c>
      <c r="D197" s="519"/>
      <c r="E197" s="421"/>
      <c r="F197" s="369" t="s">
        <v>297</v>
      </c>
      <c r="G197" s="369"/>
      <c r="H197" s="281" t="s">
        <v>280</v>
      </c>
      <c r="I197" s="369" t="s">
        <v>297</v>
      </c>
      <c r="J197" s="369" t="s">
        <v>297</v>
      </c>
      <c r="K197" s="420"/>
      <c r="L197" s="420"/>
      <c r="M197" s="420"/>
    </row>
    <row r="198" spans="1:13" x14ac:dyDescent="0.25">
      <c r="A198" s="104">
        <v>194</v>
      </c>
      <c r="B198" s="566">
        <f>'APH Kategorichef'!D198</f>
        <v>0</v>
      </c>
      <c r="C198" s="565">
        <f t="shared" si="3"/>
        <v>0</v>
      </c>
      <c r="D198" s="519"/>
      <c r="E198" s="421"/>
      <c r="F198" s="369" t="s">
        <v>297</v>
      </c>
      <c r="G198" s="369"/>
      <c r="H198" s="281" t="s">
        <v>280</v>
      </c>
      <c r="I198" s="369" t="s">
        <v>297</v>
      </c>
      <c r="J198" s="369" t="s">
        <v>297</v>
      </c>
      <c r="K198" s="420"/>
      <c r="L198" s="420"/>
      <c r="M198" s="420"/>
    </row>
    <row r="199" spans="1:13" x14ac:dyDescent="0.25">
      <c r="A199" s="104">
        <v>195</v>
      </c>
      <c r="B199" s="566">
        <f>'APH Kategorichef'!D199</f>
        <v>0</v>
      </c>
      <c r="C199" s="565">
        <f t="shared" si="3"/>
        <v>0</v>
      </c>
      <c r="D199" s="519"/>
      <c r="E199" s="421"/>
      <c r="F199" s="369" t="s">
        <v>297</v>
      </c>
      <c r="G199" s="369"/>
      <c r="H199" s="281" t="s">
        <v>280</v>
      </c>
      <c r="I199" s="369" t="s">
        <v>297</v>
      </c>
      <c r="J199" s="369" t="s">
        <v>297</v>
      </c>
      <c r="K199" s="420"/>
      <c r="L199" s="420"/>
      <c r="M199" s="420"/>
    </row>
    <row r="200" spans="1:13" x14ac:dyDescent="0.25">
      <c r="A200" s="104">
        <v>196</v>
      </c>
      <c r="B200" s="566">
        <f>'APH Kategorichef'!D200</f>
        <v>0</v>
      </c>
      <c r="C200" s="565">
        <f t="shared" si="3"/>
        <v>0</v>
      </c>
      <c r="D200" s="519"/>
      <c r="E200" s="421"/>
      <c r="F200" s="369" t="s">
        <v>297</v>
      </c>
      <c r="G200" s="369"/>
      <c r="H200" s="281" t="s">
        <v>280</v>
      </c>
      <c r="I200" s="369" t="s">
        <v>297</v>
      </c>
      <c r="J200" s="369" t="s">
        <v>297</v>
      </c>
      <c r="K200" s="420"/>
      <c r="L200" s="420"/>
      <c r="M200" s="420"/>
    </row>
    <row r="201" spans="1:13" x14ac:dyDescent="0.25">
      <c r="A201" s="104">
        <v>197</v>
      </c>
      <c r="B201" s="566">
        <f>'APH Kategorichef'!D201</f>
        <v>0</v>
      </c>
      <c r="C201" s="565">
        <f t="shared" si="3"/>
        <v>0</v>
      </c>
      <c r="D201" s="519"/>
      <c r="E201" s="421"/>
      <c r="F201" s="369" t="s">
        <v>297</v>
      </c>
      <c r="G201" s="369"/>
      <c r="H201" s="281" t="s">
        <v>280</v>
      </c>
      <c r="I201" s="369" t="s">
        <v>297</v>
      </c>
      <c r="J201" s="369" t="s">
        <v>297</v>
      </c>
      <c r="K201" s="420"/>
      <c r="L201" s="420"/>
      <c r="M201" s="420"/>
    </row>
    <row r="202" spans="1:13" x14ac:dyDescent="0.25">
      <c r="A202" s="104">
        <v>198</v>
      </c>
      <c r="B202" s="566">
        <f>'APH Kategorichef'!D202</f>
        <v>0</v>
      </c>
      <c r="C202" s="565">
        <f t="shared" si="3"/>
        <v>0</v>
      </c>
      <c r="D202" s="519"/>
      <c r="E202" s="421"/>
      <c r="F202" s="369" t="s">
        <v>297</v>
      </c>
      <c r="G202" s="369"/>
      <c r="H202" s="281" t="s">
        <v>280</v>
      </c>
      <c r="I202" s="369" t="s">
        <v>297</v>
      </c>
      <c r="J202" s="369" t="s">
        <v>297</v>
      </c>
      <c r="K202" s="420"/>
      <c r="L202" s="420"/>
      <c r="M202" s="420"/>
    </row>
    <row r="203" spans="1:13" x14ac:dyDescent="0.25">
      <c r="A203" s="104">
        <v>199</v>
      </c>
      <c r="B203" s="566">
        <f>'APH Kategorichef'!D203</f>
        <v>0</v>
      </c>
      <c r="C203" s="565">
        <f t="shared" si="3"/>
        <v>0</v>
      </c>
      <c r="D203" s="519"/>
      <c r="E203" s="421"/>
      <c r="F203" s="369" t="s">
        <v>297</v>
      </c>
      <c r="G203" s="369"/>
      <c r="H203" s="281" t="s">
        <v>280</v>
      </c>
      <c r="I203" s="369" t="s">
        <v>297</v>
      </c>
      <c r="J203" s="369" t="s">
        <v>297</v>
      </c>
      <c r="K203" s="420"/>
      <c r="L203" s="420"/>
      <c r="M203" s="420"/>
    </row>
    <row r="204" spans="1:13" x14ac:dyDescent="0.25">
      <c r="A204" s="104">
        <v>200</v>
      </c>
      <c r="B204" s="566">
        <f>'APH Kategorichef'!D204</f>
        <v>0</v>
      </c>
      <c r="C204" s="565">
        <f t="shared" si="3"/>
        <v>0</v>
      </c>
      <c r="D204" s="519"/>
      <c r="E204" s="421"/>
      <c r="F204" s="369" t="s">
        <v>297</v>
      </c>
      <c r="G204" s="369"/>
      <c r="H204" s="281" t="s">
        <v>280</v>
      </c>
      <c r="I204" s="369" t="s">
        <v>297</v>
      </c>
      <c r="J204" s="369" t="s">
        <v>297</v>
      </c>
      <c r="K204" s="420"/>
      <c r="L204" s="420"/>
      <c r="M204" s="420"/>
    </row>
  </sheetData>
  <sheetProtection algorithmName="SHA-512" hashValue="zUFKUuJz66yPDKfQPx5ADwhWEWA4m65V92GnYehCQG61Vf5Ui9jiXmPokBCogdq02KRE0hrW4MNSPL/Fh8olRg==" saltValue="IIdBLwo/rDEhCLW4tKFWuA==" spinCount="100000" sheet="1" objects="1" scenarios="1"/>
  <protectedRanges>
    <protectedRange sqref="C2:D3" name="Range2"/>
    <protectedRange sqref="I4:J4" name="Range1"/>
  </protectedRanges>
  <mergeCells count="10">
    <mergeCell ref="K1:M3"/>
    <mergeCell ref="A1:D1"/>
    <mergeCell ref="E1:E3"/>
    <mergeCell ref="J1:J3"/>
    <mergeCell ref="F1:F3"/>
    <mergeCell ref="G1:G3"/>
    <mergeCell ref="H1:H3"/>
    <mergeCell ref="I1:I3"/>
    <mergeCell ref="A2:C2"/>
    <mergeCell ref="A3:C3"/>
  </mergeCells>
  <phoneticPr fontId="47" type="noConversion"/>
  <conditionalFormatting sqref="D5:D204">
    <cfRule type="duplicateValues" dxfId="13" priority="2"/>
  </conditionalFormatting>
  <conditionalFormatting sqref="E5:E204">
    <cfRule type="duplicateValues" dxfId="12" priority="8"/>
  </conditionalFormatting>
  <dataValidations xWindow="374" yWindow="693" count="8">
    <dataValidation type="custom" showInputMessage="1" showErrorMessage="1" errorTitle="Fel inmatning" error="Hoppa ej över rader! _x000a__x000a_Don't leave blank rows! " promptTitle="Product name" prompt="Product name (incl net content)_x000a__x000a_E.g. Hjärtats Special Care Schampo 200 ml_x000a__x000a_Max 60 characters" sqref="E5:E204" xr:uid="{CB8093A9-99B2-434B-BE68-8BC366646E28}">
      <formula1>NOT(ISBLANK(D4))</formula1>
    </dataValidation>
    <dataValidation type="custom" allowBlank="1" showInputMessage="1" showErrorMessage="1" errorTitle="För många tecken" error="Ange färre tecken (max 8 siffror)_x000a__x000a_Too many digits (max 8 digits)" promptTitle="Customs number" prompt="8-digit customs number" sqref="G5:G204" xr:uid="{6B404386-1CC8-48EB-B07E-4B38528AD91B}">
      <formula1>AND(ISNUMBER(G5+0),LEN(G5)=8)</formula1>
    </dataValidation>
    <dataValidation allowBlank="1" showInputMessage="1" showErrorMessage="1" promptTitle="Height" prompt="Enter in mm._x000a__x000a_NOTE: This measure relates to the consumer package when placed on shelf " sqref="K5:K204" xr:uid="{34F5818B-F87C-451B-8616-952EE4E5177D}"/>
    <dataValidation allowBlank="1" showInputMessage="1" showErrorMessage="1" promptTitle="Width " prompt="Enter in mm._x000a__x000a_NOTE: This measure relates to the consumer package when placed on shelf" sqref="L5:L204" xr:uid="{43B7A836-6825-4E71-AD06-3AA7E46624A0}"/>
    <dataValidation allowBlank="1" showInputMessage="1" showErrorMessage="1" promptTitle="Depth" prompt="Enter in mm._x000a__x000a_NOTE: This measure relates to the consumer package when placed on shelf" sqref="M5:M204" xr:uid="{FC48192B-712E-4FB6-8AAC-3FEB27440544}"/>
    <dataValidation allowBlank="1" showInputMessage="1" showErrorMessage="1" promptTitle="Contact person" prompt="Enter contact person" sqref="D2" xr:uid="{BA2F9692-B513-4B48-9B34-48796359FDC8}"/>
    <dataValidation allowBlank="1" showInputMessage="1" showErrorMessage="1" promptTitle="Email address" prompt="Enter email address of contact person" sqref="D3" xr:uid="{DE01D26A-FA10-45D6-B3F0-0D4BD4BDB173}"/>
    <dataValidation type="custom" showInputMessage="1" showErrorMessage="1" errorTitle="Fel inmatning" error="Hoppa ej över rader!_x000a__x000a_Don't leave blank rows! " promptTitle="EAN/GTIN" prompt="Enter GTIN for consumer package/base unit level" sqref="D5:D204" xr:uid="{765ABC9B-93F0-429F-9872-B83E64D59E9A}">
      <formula1>NOT(ISBLANK(D4))</formula1>
    </dataValidation>
  </dataValidations>
  <hyperlinks>
    <hyperlink ref="J1:J3" r:id="rId1" display="Info - Säkerhetsblad " xr:uid="{F62D90A6-E6B4-4AFD-9E02-9FB746075F93}"/>
  </hyperlinks>
  <pageMargins left="0.7" right="0.7" top="0.75" bottom="0.75" header="0.3" footer="0.3"/>
  <pageSetup paperSize="9" scale="29" orientation="portrait" verticalDpi="300" r:id="rId2"/>
  <extLst>
    <ext xmlns:x14="http://schemas.microsoft.com/office/spreadsheetml/2009/9/main" uri="{CCE6A557-97BC-4b89-ADB6-D9C93CAAB3DF}">
      <x14:dataValidations xmlns:xm="http://schemas.microsoft.com/office/excel/2006/main" xWindow="374" yWindow="693" count="4">
        <x14:dataValidation type="list" allowBlank="1" showInputMessage="1" showErrorMessage="1" promptTitle="Storage conditions - Temperature" prompt="0 = No conditions_x000a_1 = 2-8°C _x000a_5 = 2-8°C NOT refrigerated on delivery" xr:uid="{8928FF17-DEB7-4F5D-879F-2C03212348A0}">
          <x14:formula1>
            <xm:f>Tabeller!$I$3:$I$6</xm:f>
          </x14:formula1>
          <xm:sqref>I5:I204</xm:sqref>
        </x14:dataValidation>
        <x14:dataValidation type="list" allowBlank="1" showInputMessage="1" showErrorMessage="1" promptTitle="Medical device" prompt="Is the product a medical device? _x000a_Yes/No" xr:uid="{196FD10A-F2C4-49F8-8D9C-BF118A90782F}">
          <x14:formula1>
            <xm:f>Tabeller!$M$3:$M$5</xm:f>
          </x14:formula1>
          <xm:sqref>F5:F204</xm:sqref>
        </x14:dataValidation>
        <x14:dataValidation type="list" allowBlank="1" showInputMessage="1" showErrorMessage="1" promptTitle="Country of origin" prompt="Enter country code for where the product was put together" xr:uid="{0187DBE2-5A25-46FE-9077-CB42FC52C66D}">
          <x14:formula1>
            <xm:f>Tabeller!$AG$3:$AG$243</xm:f>
          </x14:formula1>
          <xm:sqref>H5:H204</xm:sqref>
        </x14:dataValidation>
        <x14:dataValidation type="list" allowBlank="1" showInputMessage="1" showErrorMessage="1" promptTitle="Storage conditions -" prompt="Dangerous goods _x000a__x000a_0 = Not applicable_x000a_1 = Other UN-numbers_x000a_3 = Aerosol (UN-1950)_x000a__x000a_NOTE: A Safety Data Sheet must be sent to Apotek Hjärtat if value is specified (1,3) _x000a_" xr:uid="{9D0DE45C-4752-4A78-8BE2-588099161A51}">
          <x14:formula1>
            <xm:f>Tabeller!$J$3:$J$6</xm:f>
          </x14:formula1>
          <xm:sqref>J5:J204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64CF-4441-42EA-A3CA-D832C6237F84}">
  <sheetPr codeName="Sheet3">
    <tabColor theme="0"/>
  </sheetPr>
  <dimension ref="A1:AB204"/>
  <sheetViews>
    <sheetView showGridLines="0" zoomScale="90" zoomScaleNormal="90" zoomScaleSheetLayoutView="90" workbookViewId="0">
      <pane xSplit="3" topLeftCell="D1" activePane="topRight" state="frozen"/>
      <selection activeCell="D26" sqref="D26"/>
      <selection pane="topRight" activeCell="D5" sqref="D5"/>
    </sheetView>
  </sheetViews>
  <sheetFormatPr defaultColWidth="8.85546875" defaultRowHeight="15" x14ac:dyDescent="0.25"/>
  <cols>
    <col min="1" max="1" width="4.5703125" style="80" bestFit="1" customWidth="1"/>
    <col min="2" max="2" width="9.5703125" style="80" customWidth="1"/>
    <col min="3" max="3" width="72.140625" style="40" customWidth="1"/>
    <col min="4" max="4" width="20.42578125" style="279" bestFit="1" customWidth="1"/>
    <col min="5" max="5" width="15.140625" style="279" bestFit="1" customWidth="1"/>
    <col min="6" max="6" width="11" style="279" bestFit="1" customWidth="1"/>
    <col min="7" max="7" width="16.7109375" style="279" bestFit="1" customWidth="1"/>
    <col min="8" max="8" width="16.85546875" style="279" bestFit="1" customWidth="1"/>
    <col min="9" max="9" width="39.7109375" style="277" bestFit="1" customWidth="1"/>
    <col min="10" max="10" width="19" style="338" bestFit="1" customWidth="1"/>
    <col min="11" max="11" width="22.7109375" style="277" bestFit="1" customWidth="1"/>
    <col min="12" max="12" width="21.7109375" style="277" bestFit="1" customWidth="1"/>
    <col min="13" max="13" width="22.28515625" style="277" bestFit="1" customWidth="1"/>
    <col min="14" max="15" width="22.28515625" style="277" customWidth="1"/>
    <col min="16" max="16" width="3.28515625" style="428" customWidth="1"/>
    <col min="17" max="17" width="27.5703125" style="279" customWidth="1"/>
    <col min="18" max="18" width="30" style="279" customWidth="1"/>
    <col min="19" max="19" width="22.5703125" style="279" customWidth="1"/>
    <col min="20" max="20" width="62.5703125" style="279" customWidth="1"/>
    <col min="21" max="21" width="46.42578125" style="279" customWidth="1"/>
    <col min="22" max="22" width="44.28515625" bestFit="1" customWidth="1"/>
    <col min="23" max="23" width="7.140625" customWidth="1"/>
    <col min="24" max="24" width="3.42578125" customWidth="1"/>
    <col min="25" max="25" width="8.85546875" style="279" customWidth="1"/>
    <col min="26" max="16384" width="8.85546875" style="279"/>
  </cols>
  <sheetData>
    <row r="1" spans="1:28" s="40" customFormat="1" ht="21.75" customHeight="1" x14ac:dyDescent="0.25">
      <c r="A1" s="646" t="s">
        <v>627</v>
      </c>
      <c r="B1" s="646"/>
      <c r="C1" s="647"/>
      <c r="D1" s="631" t="s">
        <v>2081</v>
      </c>
      <c r="E1" s="654" t="s">
        <v>2083</v>
      </c>
      <c r="F1" s="631" t="s">
        <v>2084</v>
      </c>
      <c r="G1" s="648" t="s">
        <v>2036</v>
      </c>
      <c r="H1" s="651" t="s">
        <v>2085</v>
      </c>
      <c r="I1" s="645" t="s">
        <v>2059</v>
      </c>
      <c r="J1" s="635" t="s">
        <v>2037</v>
      </c>
      <c r="K1" s="636" t="s">
        <v>2031</v>
      </c>
      <c r="L1" s="637"/>
      <c r="M1" s="638"/>
      <c r="N1" s="635" t="s">
        <v>2623</v>
      </c>
      <c r="O1" s="635" t="s">
        <v>2623</v>
      </c>
      <c r="P1" s="425"/>
      <c r="Q1" s="633" t="s">
        <v>2633</v>
      </c>
      <c r="R1" s="634"/>
      <c r="S1" s="634"/>
      <c r="T1" s="634"/>
      <c r="U1" s="634"/>
      <c r="V1"/>
      <c r="W1"/>
      <c r="X1"/>
    </row>
    <row r="2" spans="1:28" s="37" customFormat="1" ht="22.5" customHeight="1" x14ac:dyDescent="0.25">
      <c r="A2" s="630" t="s">
        <v>625</v>
      </c>
      <c r="B2" s="630"/>
      <c r="C2" s="584"/>
      <c r="D2" s="655"/>
      <c r="E2" s="655"/>
      <c r="F2" s="655"/>
      <c r="G2" s="649"/>
      <c r="H2" s="652"/>
      <c r="I2" s="635"/>
      <c r="J2" s="635"/>
      <c r="K2" s="639"/>
      <c r="L2" s="640"/>
      <c r="M2" s="641"/>
      <c r="N2" s="635"/>
      <c r="O2" s="635"/>
      <c r="P2" s="425"/>
      <c r="Q2" s="631" t="s">
        <v>2038</v>
      </c>
      <c r="R2" s="631" t="s">
        <v>2039</v>
      </c>
      <c r="S2" s="631" t="s">
        <v>2040</v>
      </c>
      <c r="T2" s="631" t="s">
        <v>2041</v>
      </c>
      <c r="U2" s="631" t="s">
        <v>2042</v>
      </c>
      <c r="V2"/>
      <c r="W2"/>
      <c r="X2"/>
    </row>
    <row r="3" spans="1:28" s="14" customFormat="1" ht="22.5" customHeight="1" x14ac:dyDescent="0.25">
      <c r="A3" s="630" t="s">
        <v>626</v>
      </c>
      <c r="B3" s="630"/>
      <c r="C3" s="584"/>
      <c r="D3" s="632"/>
      <c r="E3" s="632"/>
      <c r="F3" s="632"/>
      <c r="G3" s="650"/>
      <c r="H3" s="653"/>
      <c r="I3" s="635"/>
      <c r="J3" s="635"/>
      <c r="K3" s="642"/>
      <c r="L3" s="643"/>
      <c r="M3" s="644"/>
      <c r="N3" s="635"/>
      <c r="O3" s="635"/>
      <c r="P3" s="425"/>
      <c r="Q3" s="632"/>
      <c r="R3" s="632"/>
      <c r="S3" s="632"/>
      <c r="T3" s="632"/>
      <c r="U3" s="632"/>
      <c r="V3"/>
      <c r="W3"/>
      <c r="X3"/>
    </row>
    <row r="4" spans="1:28" s="57" customFormat="1" ht="103.9" customHeight="1" x14ac:dyDescent="0.25">
      <c r="A4" s="103" t="s">
        <v>258</v>
      </c>
      <c r="B4" s="103" t="s">
        <v>834</v>
      </c>
      <c r="C4" s="442" t="s">
        <v>2448</v>
      </c>
      <c r="D4" s="442" t="s">
        <v>2051</v>
      </c>
      <c r="E4" s="442" t="s">
        <v>2082</v>
      </c>
      <c r="F4" s="442" t="s">
        <v>2050</v>
      </c>
      <c r="G4" s="442" t="s">
        <v>2035</v>
      </c>
      <c r="H4" s="442" t="s">
        <v>2080</v>
      </c>
      <c r="I4" s="429" t="s">
        <v>2445</v>
      </c>
      <c r="J4" s="443" t="s">
        <v>2444</v>
      </c>
      <c r="K4" s="429" t="s">
        <v>2034</v>
      </c>
      <c r="L4" s="429" t="s">
        <v>2033</v>
      </c>
      <c r="M4" s="429" t="s">
        <v>2032</v>
      </c>
      <c r="N4" s="429" t="s">
        <v>2737</v>
      </c>
      <c r="O4" s="429" t="s">
        <v>2738</v>
      </c>
      <c r="P4" s="426"/>
      <c r="Q4" s="416" t="s">
        <v>2464</v>
      </c>
      <c r="R4" s="416" t="s">
        <v>2468</v>
      </c>
      <c r="S4" s="416" t="s">
        <v>2461</v>
      </c>
      <c r="T4" s="416" t="s">
        <v>2462</v>
      </c>
      <c r="U4" s="416" t="s">
        <v>2463</v>
      </c>
      <c r="V4"/>
      <c r="W4"/>
      <c r="X4"/>
      <c r="AB4" s="40"/>
    </row>
    <row r="5" spans="1:28" s="284" customFormat="1" x14ac:dyDescent="0.25">
      <c r="A5" s="367">
        <v>1</v>
      </c>
      <c r="B5" s="565">
        <f>'APH Kategorichef'!D5</f>
        <v>0</v>
      </c>
      <c r="C5" s="564" t="str">
        <f>IF('1. Artikeldata Grund'!$D5="","", '1. Artikeldata Grund'!$D5&amp;" - "&amp;'1. Artikeldata Grund'!$E5)</f>
        <v/>
      </c>
      <c r="D5" s="294"/>
      <c r="E5" s="372"/>
      <c r="F5" s="369" t="s">
        <v>297</v>
      </c>
      <c r="G5" s="369"/>
      <c r="H5" s="369"/>
      <c r="I5" s="370" t="s">
        <v>297</v>
      </c>
      <c r="J5" s="373"/>
      <c r="K5" s="419" t="s">
        <v>297</v>
      </c>
      <c r="L5" s="294" t="s">
        <v>297</v>
      </c>
      <c r="M5" s="370" t="s">
        <v>297</v>
      </c>
      <c r="N5" s="293" t="s">
        <v>297</v>
      </c>
      <c r="O5" s="293" t="s">
        <v>297</v>
      </c>
      <c r="P5" s="427"/>
      <c r="Q5" s="419"/>
      <c r="R5" s="419"/>
      <c r="S5" s="561"/>
      <c r="T5" s="419"/>
      <c r="U5" s="370"/>
      <c r="V5" s="562" t="str">
        <f>IF(W5=TRUE,"OBS! Ange färre tecken! / Note! Enter fewer characters!","")</f>
        <v/>
      </c>
      <c r="W5" s="563" t="b">
        <f>OR(LEN(Q5)&gt;30,LEN(R5)&gt;33,LEN(S5)&gt;25,LEN(T5)&gt;125,LEN(U5)&gt;82)</f>
        <v>0</v>
      </c>
      <c r="X5"/>
    </row>
    <row r="6" spans="1:28" s="284" customFormat="1" x14ac:dyDescent="0.25">
      <c r="A6" s="104">
        <v>2</v>
      </c>
      <c r="B6" s="566">
        <f>'APH Kategorichef'!D6</f>
        <v>0</v>
      </c>
      <c r="C6" s="564" t="str">
        <f>IF('1. Artikeldata Grund'!$D6="","", '1. Artikeldata Grund'!$D6&amp;" - "&amp;'1. Artikeldata Grund'!$E6)</f>
        <v/>
      </c>
      <c r="D6" s="294"/>
      <c r="E6" s="282"/>
      <c r="F6" s="420" t="s">
        <v>297</v>
      </c>
      <c r="G6" s="420"/>
      <c r="H6" s="281"/>
      <c r="I6" s="293" t="s">
        <v>297</v>
      </c>
      <c r="J6" s="417"/>
      <c r="K6" s="293" t="s">
        <v>297</v>
      </c>
      <c r="L6" s="294" t="s">
        <v>297</v>
      </c>
      <c r="M6" s="293" t="s">
        <v>297</v>
      </c>
      <c r="N6" s="293" t="s">
        <v>297</v>
      </c>
      <c r="O6" s="293" t="s">
        <v>297</v>
      </c>
      <c r="P6" s="427"/>
      <c r="Q6" s="419"/>
      <c r="R6" s="293"/>
      <c r="S6" s="421"/>
      <c r="T6" s="293"/>
      <c r="U6" s="293"/>
      <c r="V6" s="562" t="str">
        <f t="shared" ref="V6:V69" si="0">IF(W6=TRUE,"OBS! Ange färre tecken! / Note! Enter fewer characters","")</f>
        <v/>
      </c>
      <c r="W6" s="563" t="b">
        <f t="shared" ref="W6:W69" si="1">OR(LEN(Q6)&gt;30,LEN(R6)&gt;33,LEN(S6)&gt;25,LEN(T6)&gt;125,LEN(U6)&gt;82)</f>
        <v>0</v>
      </c>
      <c r="X6"/>
    </row>
    <row r="7" spans="1:28" s="284" customFormat="1" x14ac:dyDescent="0.25">
      <c r="A7" s="104">
        <v>3</v>
      </c>
      <c r="B7" s="566">
        <f>'APH Kategorichef'!D7</f>
        <v>0</v>
      </c>
      <c r="C7" s="564" t="str">
        <f>IF('1. Artikeldata Grund'!$D7="","", '1. Artikeldata Grund'!$D7&amp;" - "&amp;'1. Artikeldata Grund'!$E7)</f>
        <v/>
      </c>
      <c r="D7" s="294"/>
      <c r="E7" s="282"/>
      <c r="F7" s="420" t="s">
        <v>297</v>
      </c>
      <c r="G7" s="420"/>
      <c r="H7" s="281"/>
      <c r="I7" s="293" t="s">
        <v>297</v>
      </c>
      <c r="J7" s="417"/>
      <c r="K7" s="293" t="s">
        <v>297</v>
      </c>
      <c r="L7" s="294" t="s">
        <v>297</v>
      </c>
      <c r="M7" s="293" t="s">
        <v>297</v>
      </c>
      <c r="N7" s="293" t="s">
        <v>297</v>
      </c>
      <c r="O7" s="293" t="s">
        <v>297</v>
      </c>
      <c r="P7" s="427"/>
      <c r="Q7" s="419"/>
      <c r="R7" s="293"/>
      <c r="S7" s="421"/>
      <c r="T7" s="421"/>
      <c r="U7" s="293"/>
      <c r="V7" s="562" t="str">
        <f t="shared" si="0"/>
        <v/>
      </c>
      <c r="W7" s="563" t="b">
        <f t="shared" si="1"/>
        <v>0</v>
      </c>
      <c r="X7"/>
    </row>
    <row r="8" spans="1:28" s="284" customFormat="1" x14ac:dyDescent="0.25">
      <c r="A8" s="104">
        <v>4</v>
      </c>
      <c r="B8" s="566">
        <f>'APH Kategorichef'!D8</f>
        <v>0</v>
      </c>
      <c r="C8" s="564" t="str">
        <f>IF('1. Artikeldata Grund'!$D8="","", '1. Artikeldata Grund'!$D8&amp;" - "&amp;'1. Artikeldata Grund'!$E8)</f>
        <v/>
      </c>
      <c r="D8" s="294"/>
      <c r="E8" s="282"/>
      <c r="F8" s="420" t="s">
        <v>297</v>
      </c>
      <c r="G8" s="420"/>
      <c r="H8" s="281"/>
      <c r="I8" s="293" t="s">
        <v>297</v>
      </c>
      <c r="J8" s="417"/>
      <c r="K8" s="293" t="s">
        <v>297</v>
      </c>
      <c r="L8" s="294" t="s">
        <v>297</v>
      </c>
      <c r="M8" s="293" t="s">
        <v>297</v>
      </c>
      <c r="N8" s="293" t="s">
        <v>297</v>
      </c>
      <c r="O8" s="293" t="s">
        <v>297</v>
      </c>
      <c r="P8" s="427"/>
      <c r="Q8" s="419"/>
      <c r="R8" s="293"/>
      <c r="S8" s="421"/>
      <c r="T8" s="421"/>
      <c r="U8" s="293"/>
      <c r="V8" s="562" t="str">
        <f t="shared" si="0"/>
        <v/>
      </c>
      <c r="W8" s="563" t="b">
        <f t="shared" si="1"/>
        <v>0</v>
      </c>
      <c r="X8"/>
    </row>
    <row r="9" spans="1:28" s="284" customFormat="1" x14ac:dyDescent="0.25">
      <c r="A9" s="104">
        <v>5</v>
      </c>
      <c r="B9" s="566">
        <f>'APH Kategorichef'!D9</f>
        <v>0</v>
      </c>
      <c r="C9" s="564" t="str">
        <f>IF('1. Artikeldata Grund'!$D9="","", '1. Artikeldata Grund'!$D9&amp;" - "&amp;'1. Artikeldata Grund'!$E9)</f>
        <v/>
      </c>
      <c r="D9" s="294"/>
      <c r="E9" s="282"/>
      <c r="F9" s="420" t="s">
        <v>297</v>
      </c>
      <c r="G9" s="420"/>
      <c r="H9" s="281"/>
      <c r="I9" s="421" t="s">
        <v>297</v>
      </c>
      <c r="J9" s="417"/>
      <c r="K9" s="293" t="s">
        <v>297</v>
      </c>
      <c r="L9" s="294" t="s">
        <v>297</v>
      </c>
      <c r="M9" s="293" t="s">
        <v>297</v>
      </c>
      <c r="N9" s="293" t="s">
        <v>297</v>
      </c>
      <c r="O9" s="293" t="s">
        <v>297</v>
      </c>
      <c r="P9" s="427"/>
      <c r="Q9" s="419"/>
      <c r="R9" s="293"/>
      <c r="S9" s="421"/>
      <c r="T9" s="421"/>
      <c r="U9" s="293"/>
      <c r="V9" s="562" t="str">
        <f t="shared" si="0"/>
        <v/>
      </c>
      <c r="W9" s="563" t="b">
        <f t="shared" si="1"/>
        <v>0</v>
      </c>
      <c r="X9"/>
    </row>
    <row r="10" spans="1:28" s="284" customFormat="1" x14ac:dyDescent="0.25">
      <c r="A10" s="104">
        <v>6</v>
      </c>
      <c r="B10" s="566">
        <f>'APH Kategorichef'!D10</f>
        <v>0</v>
      </c>
      <c r="C10" s="564" t="str">
        <f>IF('1. Artikeldata Grund'!$D10="","", '1. Artikeldata Grund'!$D10&amp;" - "&amp;'1. Artikeldata Grund'!$E10)</f>
        <v/>
      </c>
      <c r="D10" s="294"/>
      <c r="E10" s="282"/>
      <c r="F10" s="420" t="s">
        <v>297</v>
      </c>
      <c r="G10" s="420"/>
      <c r="H10" s="281"/>
      <c r="I10" s="293" t="s">
        <v>297</v>
      </c>
      <c r="J10" s="417"/>
      <c r="K10" s="293" t="s">
        <v>297</v>
      </c>
      <c r="L10" s="294" t="s">
        <v>297</v>
      </c>
      <c r="M10" s="293" t="s">
        <v>297</v>
      </c>
      <c r="N10" s="293" t="s">
        <v>297</v>
      </c>
      <c r="O10" s="293" t="s">
        <v>297</v>
      </c>
      <c r="P10" s="427"/>
      <c r="Q10" s="419"/>
      <c r="R10" s="293"/>
      <c r="S10" s="421"/>
      <c r="T10" s="421"/>
      <c r="U10" s="293"/>
      <c r="V10" s="562" t="str">
        <f t="shared" si="0"/>
        <v/>
      </c>
      <c r="W10" s="563" t="b">
        <f t="shared" si="1"/>
        <v>0</v>
      </c>
      <c r="X10"/>
    </row>
    <row r="11" spans="1:28" s="284" customFormat="1" x14ac:dyDescent="0.25">
      <c r="A11" s="104">
        <v>7</v>
      </c>
      <c r="B11" s="566">
        <f>'APH Kategorichef'!D11</f>
        <v>0</v>
      </c>
      <c r="C11" s="564" t="str">
        <f>IF('1. Artikeldata Grund'!$D11="","", '1. Artikeldata Grund'!$D11&amp;" - "&amp;'1. Artikeldata Grund'!$E11)</f>
        <v/>
      </c>
      <c r="D11" s="294"/>
      <c r="E11" s="282"/>
      <c r="F11" s="420" t="s">
        <v>297</v>
      </c>
      <c r="G11" s="420"/>
      <c r="H11" s="281"/>
      <c r="I11" s="421" t="s">
        <v>297</v>
      </c>
      <c r="J11" s="417"/>
      <c r="K11" s="293" t="s">
        <v>297</v>
      </c>
      <c r="L11" s="294" t="s">
        <v>297</v>
      </c>
      <c r="M11" s="293" t="s">
        <v>297</v>
      </c>
      <c r="N11" s="293" t="s">
        <v>297</v>
      </c>
      <c r="O11" s="293" t="s">
        <v>297</v>
      </c>
      <c r="P11" s="427"/>
      <c r="Q11" s="419"/>
      <c r="R11" s="293"/>
      <c r="S11" s="421"/>
      <c r="T11" s="421"/>
      <c r="U11" s="293"/>
      <c r="V11" s="562" t="str">
        <f t="shared" si="0"/>
        <v/>
      </c>
      <c r="W11" s="563" t="b">
        <f t="shared" si="1"/>
        <v>0</v>
      </c>
      <c r="X11"/>
    </row>
    <row r="12" spans="1:28" s="284" customFormat="1" x14ac:dyDescent="0.25">
      <c r="A12" s="104">
        <v>8</v>
      </c>
      <c r="B12" s="566">
        <f>'APH Kategorichef'!D12</f>
        <v>0</v>
      </c>
      <c r="C12" s="564" t="str">
        <f>IF('1. Artikeldata Grund'!$D12="","", '1. Artikeldata Grund'!$D12&amp;" - "&amp;'1. Artikeldata Grund'!$E12)</f>
        <v/>
      </c>
      <c r="D12" s="294"/>
      <c r="E12" s="282"/>
      <c r="F12" s="420" t="s">
        <v>297</v>
      </c>
      <c r="G12" s="420"/>
      <c r="H12" s="281"/>
      <c r="I12" s="421" t="s">
        <v>297</v>
      </c>
      <c r="J12" s="417"/>
      <c r="K12" s="293" t="s">
        <v>297</v>
      </c>
      <c r="L12" s="294" t="s">
        <v>297</v>
      </c>
      <c r="M12" s="293" t="s">
        <v>297</v>
      </c>
      <c r="N12" s="293" t="s">
        <v>297</v>
      </c>
      <c r="O12" s="293" t="s">
        <v>297</v>
      </c>
      <c r="P12" s="427"/>
      <c r="Q12" s="419"/>
      <c r="R12" s="293"/>
      <c r="S12" s="421"/>
      <c r="T12" s="421"/>
      <c r="U12" s="293"/>
      <c r="V12" s="562" t="str">
        <f t="shared" si="0"/>
        <v/>
      </c>
      <c r="W12" s="563" t="b">
        <f t="shared" si="1"/>
        <v>0</v>
      </c>
      <c r="X12"/>
    </row>
    <row r="13" spans="1:28" s="284" customFormat="1" x14ac:dyDescent="0.25">
      <c r="A13" s="104">
        <v>9</v>
      </c>
      <c r="B13" s="566">
        <f>'APH Kategorichef'!D13</f>
        <v>0</v>
      </c>
      <c r="C13" s="564" t="str">
        <f>IF('1. Artikeldata Grund'!$D13="","", '1. Artikeldata Grund'!$D13&amp;" - "&amp;'1. Artikeldata Grund'!$E13)</f>
        <v/>
      </c>
      <c r="D13" s="294"/>
      <c r="E13" s="282"/>
      <c r="F13" s="420" t="s">
        <v>297</v>
      </c>
      <c r="G13" s="420"/>
      <c r="H13" s="369"/>
      <c r="I13" s="293" t="s">
        <v>297</v>
      </c>
      <c r="J13" s="417"/>
      <c r="K13" s="293" t="s">
        <v>297</v>
      </c>
      <c r="L13" s="294" t="s">
        <v>297</v>
      </c>
      <c r="M13" s="293" t="s">
        <v>297</v>
      </c>
      <c r="N13" s="293" t="s">
        <v>297</v>
      </c>
      <c r="O13" s="293" t="s">
        <v>297</v>
      </c>
      <c r="P13" s="427"/>
      <c r="Q13" s="419"/>
      <c r="R13" s="293"/>
      <c r="S13" s="421"/>
      <c r="T13" s="293"/>
      <c r="U13" s="293"/>
      <c r="V13" s="562" t="str">
        <f t="shared" si="0"/>
        <v/>
      </c>
      <c r="W13" s="563" t="b">
        <f t="shared" si="1"/>
        <v>0</v>
      </c>
      <c r="X13"/>
    </row>
    <row r="14" spans="1:28" s="284" customFormat="1" x14ac:dyDescent="0.25">
      <c r="A14" s="104">
        <v>10</v>
      </c>
      <c r="B14" s="566">
        <f>'APH Kategorichef'!D14</f>
        <v>0</v>
      </c>
      <c r="C14" s="564" t="str">
        <f>IF('1. Artikeldata Grund'!$D14="","", '1. Artikeldata Grund'!$D14&amp;" - "&amp;'1. Artikeldata Grund'!$E14)</f>
        <v/>
      </c>
      <c r="D14" s="294"/>
      <c r="E14" s="282"/>
      <c r="F14" s="420" t="s">
        <v>297</v>
      </c>
      <c r="G14" s="420"/>
      <c r="H14" s="369"/>
      <c r="I14" s="293" t="s">
        <v>297</v>
      </c>
      <c r="J14" s="417"/>
      <c r="K14" s="293" t="s">
        <v>297</v>
      </c>
      <c r="L14" s="294" t="s">
        <v>297</v>
      </c>
      <c r="M14" s="293" t="s">
        <v>297</v>
      </c>
      <c r="N14" s="293" t="s">
        <v>297</v>
      </c>
      <c r="O14" s="293" t="s">
        <v>297</v>
      </c>
      <c r="P14" s="427"/>
      <c r="Q14" s="419"/>
      <c r="R14" s="293"/>
      <c r="S14" s="421"/>
      <c r="T14" s="293"/>
      <c r="U14" s="293"/>
      <c r="V14" s="562" t="str">
        <f t="shared" si="0"/>
        <v/>
      </c>
      <c r="W14" s="563" t="b">
        <f t="shared" si="1"/>
        <v>0</v>
      </c>
      <c r="X14"/>
    </row>
    <row r="15" spans="1:28" s="284" customFormat="1" x14ac:dyDescent="0.25">
      <c r="A15" s="104">
        <v>11</v>
      </c>
      <c r="B15" s="566">
        <f>'APH Kategorichef'!D15</f>
        <v>0</v>
      </c>
      <c r="C15" s="564" t="str">
        <f>IF('1. Artikeldata Grund'!$D15="","", '1. Artikeldata Grund'!$D15&amp;" - "&amp;'1. Artikeldata Grund'!$E15)</f>
        <v/>
      </c>
      <c r="D15" s="294"/>
      <c r="E15" s="282"/>
      <c r="F15" s="420" t="s">
        <v>297</v>
      </c>
      <c r="G15" s="420"/>
      <c r="H15" s="369"/>
      <c r="I15" s="293" t="s">
        <v>297</v>
      </c>
      <c r="J15" s="417"/>
      <c r="K15" s="293" t="s">
        <v>297</v>
      </c>
      <c r="L15" s="294" t="s">
        <v>297</v>
      </c>
      <c r="M15" s="293" t="s">
        <v>297</v>
      </c>
      <c r="N15" s="293" t="s">
        <v>297</v>
      </c>
      <c r="O15" s="293" t="s">
        <v>297</v>
      </c>
      <c r="P15" s="427"/>
      <c r="Q15" s="419"/>
      <c r="R15" s="293"/>
      <c r="S15" s="421"/>
      <c r="T15" s="293"/>
      <c r="U15" s="293"/>
      <c r="V15" s="562" t="str">
        <f t="shared" si="0"/>
        <v/>
      </c>
      <c r="W15" s="563" t="b">
        <f t="shared" si="1"/>
        <v>0</v>
      </c>
      <c r="X15"/>
    </row>
    <row r="16" spans="1:28" s="284" customFormat="1" x14ac:dyDescent="0.25">
      <c r="A16" s="104">
        <v>12</v>
      </c>
      <c r="B16" s="566">
        <f>'APH Kategorichef'!D16</f>
        <v>0</v>
      </c>
      <c r="C16" s="564" t="str">
        <f>IF('1. Artikeldata Grund'!$D16="","", '1. Artikeldata Grund'!$D16&amp;" - "&amp;'1. Artikeldata Grund'!$E16)</f>
        <v/>
      </c>
      <c r="D16" s="294"/>
      <c r="E16" s="282"/>
      <c r="F16" s="420" t="s">
        <v>297</v>
      </c>
      <c r="G16" s="420"/>
      <c r="H16" s="369"/>
      <c r="I16" s="293" t="s">
        <v>297</v>
      </c>
      <c r="J16" s="417"/>
      <c r="K16" s="293" t="s">
        <v>297</v>
      </c>
      <c r="L16" s="294" t="s">
        <v>297</v>
      </c>
      <c r="M16" s="293" t="s">
        <v>297</v>
      </c>
      <c r="N16" s="293" t="s">
        <v>297</v>
      </c>
      <c r="O16" s="293" t="s">
        <v>297</v>
      </c>
      <c r="P16" s="427"/>
      <c r="Q16" s="419"/>
      <c r="R16" s="293"/>
      <c r="S16" s="421"/>
      <c r="T16" s="293"/>
      <c r="U16" s="293"/>
      <c r="V16" s="562" t="str">
        <f t="shared" si="0"/>
        <v/>
      </c>
      <c r="W16" s="563" t="b">
        <f t="shared" si="1"/>
        <v>0</v>
      </c>
      <c r="X16"/>
    </row>
    <row r="17" spans="1:24" s="284" customFormat="1" x14ac:dyDescent="0.25">
      <c r="A17" s="104">
        <v>13</v>
      </c>
      <c r="B17" s="566">
        <f>'APH Kategorichef'!D17</f>
        <v>0</v>
      </c>
      <c r="C17" s="564" t="str">
        <f>IF('1. Artikeldata Grund'!$D17="","", '1. Artikeldata Grund'!$D17&amp;" - "&amp;'1. Artikeldata Grund'!$E17)</f>
        <v/>
      </c>
      <c r="D17" s="294"/>
      <c r="E17" s="282"/>
      <c r="F17" s="420" t="s">
        <v>297</v>
      </c>
      <c r="G17" s="420"/>
      <c r="H17" s="369"/>
      <c r="I17" s="293" t="s">
        <v>297</v>
      </c>
      <c r="J17" s="417"/>
      <c r="K17" s="293" t="s">
        <v>297</v>
      </c>
      <c r="L17" s="294" t="s">
        <v>297</v>
      </c>
      <c r="M17" s="293" t="s">
        <v>297</v>
      </c>
      <c r="N17" s="293" t="s">
        <v>297</v>
      </c>
      <c r="O17" s="293" t="s">
        <v>297</v>
      </c>
      <c r="P17" s="427"/>
      <c r="Q17" s="419"/>
      <c r="R17" s="293"/>
      <c r="S17" s="421"/>
      <c r="T17" s="293"/>
      <c r="U17" s="293"/>
      <c r="V17" s="562" t="str">
        <f t="shared" si="0"/>
        <v/>
      </c>
      <c r="W17" s="563" t="b">
        <f t="shared" si="1"/>
        <v>0</v>
      </c>
      <c r="X17"/>
    </row>
    <row r="18" spans="1:24" s="284" customFormat="1" x14ac:dyDescent="0.25">
      <c r="A18" s="104">
        <v>14</v>
      </c>
      <c r="B18" s="566">
        <f>'APH Kategorichef'!D18</f>
        <v>0</v>
      </c>
      <c r="C18" s="564" t="str">
        <f>IF('1. Artikeldata Grund'!$D18="","", '1. Artikeldata Grund'!$D18&amp;" - "&amp;'1. Artikeldata Grund'!$E18)</f>
        <v/>
      </c>
      <c r="D18" s="294"/>
      <c r="E18" s="282"/>
      <c r="F18" s="420" t="s">
        <v>297</v>
      </c>
      <c r="G18" s="420"/>
      <c r="H18" s="369"/>
      <c r="I18" s="293" t="s">
        <v>297</v>
      </c>
      <c r="J18" s="417"/>
      <c r="K18" s="293" t="s">
        <v>297</v>
      </c>
      <c r="L18" s="294" t="s">
        <v>297</v>
      </c>
      <c r="M18" s="293" t="s">
        <v>297</v>
      </c>
      <c r="N18" s="293" t="s">
        <v>297</v>
      </c>
      <c r="O18" s="293" t="s">
        <v>297</v>
      </c>
      <c r="P18" s="427"/>
      <c r="Q18" s="419"/>
      <c r="R18" s="293"/>
      <c r="S18" s="421"/>
      <c r="T18" s="293"/>
      <c r="U18" s="293"/>
      <c r="V18" s="562" t="str">
        <f t="shared" si="0"/>
        <v/>
      </c>
      <c r="W18" s="563" t="b">
        <f t="shared" si="1"/>
        <v>0</v>
      </c>
      <c r="X18"/>
    </row>
    <row r="19" spans="1:24" s="284" customFormat="1" x14ac:dyDescent="0.25">
      <c r="A19" s="104">
        <v>15</v>
      </c>
      <c r="B19" s="566">
        <f>'APH Kategorichef'!D19</f>
        <v>0</v>
      </c>
      <c r="C19" s="564" t="str">
        <f>IF('1. Artikeldata Grund'!$D19="","", '1. Artikeldata Grund'!$D19&amp;" - "&amp;'1. Artikeldata Grund'!$E19)</f>
        <v/>
      </c>
      <c r="D19" s="294"/>
      <c r="E19" s="282"/>
      <c r="F19" s="420" t="s">
        <v>297</v>
      </c>
      <c r="G19" s="420"/>
      <c r="H19" s="369"/>
      <c r="I19" s="293" t="s">
        <v>297</v>
      </c>
      <c r="J19" s="417"/>
      <c r="K19" s="293" t="s">
        <v>297</v>
      </c>
      <c r="L19" s="294" t="s">
        <v>297</v>
      </c>
      <c r="M19" s="293" t="s">
        <v>297</v>
      </c>
      <c r="N19" s="293" t="s">
        <v>297</v>
      </c>
      <c r="O19" s="293" t="s">
        <v>297</v>
      </c>
      <c r="P19" s="427"/>
      <c r="Q19" s="419"/>
      <c r="R19" s="293"/>
      <c r="S19" s="421"/>
      <c r="T19" s="293"/>
      <c r="U19" s="293"/>
      <c r="V19" s="562" t="str">
        <f t="shared" si="0"/>
        <v/>
      </c>
      <c r="W19" s="563" t="b">
        <f t="shared" si="1"/>
        <v>0</v>
      </c>
      <c r="X19"/>
    </row>
    <row r="20" spans="1:24" s="284" customFormat="1" x14ac:dyDescent="0.25">
      <c r="A20" s="104">
        <v>16</v>
      </c>
      <c r="B20" s="566">
        <f>'APH Kategorichef'!D20</f>
        <v>0</v>
      </c>
      <c r="C20" s="564" t="str">
        <f>IF('1. Artikeldata Grund'!$D20="","", '1. Artikeldata Grund'!$D20&amp;" - "&amp;'1. Artikeldata Grund'!$E20)</f>
        <v/>
      </c>
      <c r="D20" s="294"/>
      <c r="E20" s="282"/>
      <c r="F20" s="420" t="s">
        <v>297</v>
      </c>
      <c r="G20" s="420"/>
      <c r="H20" s="369"/>
      <c r="I20" s="293" t="s">
        <v>297</v>
      </c>
      <c r="J20" s="417"/>
      <c r="K20" s="293" t="s">
        <v>297</v>
      </c>
      <c r="L20" s="294" t="s">
        <v>297</v>
      </c>
      <c r="M20" s="293" t="s">
        <v>297</v>
      </c>
      <c r="N20" s="293" t="s">
        <v>297</v>
      </c>
      <c r="O20" s="293" t="s">
        <v>297</v>
      </c>
      <c r="P20" s="427"/>
      <c r="Q20" s="419"/>
      <c r="R20" s="293"/>
      <c r="S20" s="421"/>
      <c r="T20" s="293"/>
      <c r="U20" s="293"/>
      <c r="V20" s="562" t="str">
        <f t="shared" si="0"/>
        <v/>
      </c>
      <c r="W20" s="563" t="b">
        <f t="shared" si="1"/>
        <v>0</v>
      </c>
      <c r="X20"/>
    </row>
    <row r="21" spans="1:24" s="284" customFormat="1" x14ac:dyDescent="0.25">
      <c r="A21" s="104">
        <v>17</v>
      </c>
      <c r="B21" s="566">
        <f>'APH Kategorichef'!D21</f>
        <v>0</v>
      </c>
      <c r="C21" s="564" t="str">
        <f>IF('1. Artikeldata Grund'!$D21="","", '1. Artikeldata Grund'!$D21&amp;" - "&amp;'1. Artikeldata Grund'!$E21)</f>
        <v/>
      </c>
      <c r="D21" s="294"/>
      <c r="E21" s="282"/>
      <c r="F21" s="420" t="s">
        <v>297</v>
      </c>
      <c r="G21" s="420"/>
      <c r="H21" s="369"/>
      <c r="I21" s="293" t="s">
        <v>297</v>
      </c>
      <c r="J21" s="417"/>
      <c r="K21" s="293" t="s">
        <v>297</v>
      </c>
      <c r="L21" s="294" t="s">
        <v>297</v>
      </c>
      <c r="M21" s="293" t="s">
        <v>297</v>
      </c>
      <c r="N21" s="293" t="s">
        <v>297</v>
      </c>
      <c r="O21" s="293" t="s">
        <v>297</v>
      </c>
      <c r="P21" s="427"/>
      <c r="Q21" s="419"/>
      <c r="R21" s="293"/>
      <c r="S21" s="421"/>
      <c r="T21" s="293"/>
      <c r="U21" s="293"/>
      <c r="V21" s="562" t="str">
        <f t="shared" si="0"/>
        <v/>
      </c>
      <c r="W21" s="563" t="b">
        <f t="shared" si="1"/>
        <v>0</v>
      </c>
      <c r="X21"/>
    </row>
    <row r="22" spans="1:24" s="284" customFormat="1" x14ac:dyDescent="0.25">
      <c r="A22" s="104">
        <v>18</v>
      </c>
      <c r="B22" s="566">
        <f>'APH Kategorichef'!D22</f>
        <v>0</v>
      </c>
      <c r="C22" s="564" t="str">
        <f>IF('1. Artikeldata Grund'!$D22="","", '1. Artikeldata Grund'!$D22&amp;" - "&amp;'1. Artikeldata Grund'!$E22)</f>
        <v/>
      </c>
      <c r="D22" s="294"/>
      <c r="E22" s="282"/>
      <c r="F22" s="420" t="s">
        <v>297</v>
      </c>
      <c r="G22" s="420"/>
      <c r="H22" s="369"/>
      <c r="I22" s="293" t="s">
        <v>297</v>
      </c>
      <c r="J22" s="417"/>
      <c r="K22" s="293" t="s">
        <v>297</v>
      </c>
      <c r="L22" s="294" t="s">
        <v>297</v>
      </c>
      <c r="M22" s="293" t="s">
        <v>297</v>
      </c>
      <c r="N22" s="293" t="s">
        <v>297</v>
      </c>
      <c r="O22" s="293" t="s">
        <v>297</v>
      </c>
      <c r="P22" s="427"/>
      <c r="Q22" s="419"/>
      <c r="R22" s="293"/>
      <c r="S22" s="421"/>
      <c r="T22" s="293"/>
      <c r="U22" s="293"/>
      <c r="V22" s="562" t="str">
        <f t="shared" si="0"/>
        <v/>
      </c>
      <c r="W22" s="563" t="b">
        <f t="shared" si="1"/>
        <v>0</v>
      </c>
      <c r="X22"/>
    </row>
    <row r="23" spans="1:24" s="284" customFormat="1" x14ac:dyDescent="0.25">
      <c r="A23" s="104">
        <v>19</v>
      </c>
      <c r="B23" s="566">
        <f>'APH Kategorichef'!D23</f>
        <v>0</v>
      </c>
      <c r="C23" s="564" t="str">
        <f>IF('1. Artikeldata Grund'!$D23="","", '1. Artikeldata Grund'!$D23&amp;" - "&amp;'1. Artikeldata Grund'!$E23)</f>
        <v/>
      </c>
      <c r="D23" s="294"/>
      <c r="E23" s="282"/>
      <c r="F23" s="420" t="s">
        <v>297</v>
      </c>
      <c r="G23" s="420"/>
      <c r="H23" s="369"/>
      <c r="I23" s="293" t="s">
        <v>297</v>
      </c>
      <c r="J23" s="417"/>
      <c r="K23" s="293" t="s">
        <v>297</v>
      </c>
      <c r="L23" s="294" t="s">
        <v>297</v>
      </c>
      <c r="M23" s="293" t="s">
        <v>297</v>
      </c>
      <c r="N23" s="293" t="s">
        <v>297</v>
      </c>
      <c r="O23" s="293" t="s">
        <v>297</v>
      </c>
      <c r="P23" s="427"/>
      <c r="Q23" s="419"/>
      <c r="R23" s="293"/>
      <c r="S23" s="421"/>
      <c r="T23" s="293"/>
      <c r="U23" s="293"/>
      <c r="V23" s="562" t="str">
        <f t="shared" si="0"/>
        <v/>
      </c>
      <c r="W23" s="563" t="b">
        <f t="shared" si="1"/>
        <v>0</v>
      </c>
      <c r="X23"/>
    </row>
    <row r="24" spans="1:24" s="284" customFormat="1" x14ac:dyDescent="0.25">
      <c r="A24" s="104">
        <v>20</v>
      </c>
      <c r="B24" s="566">
        <f>'APH Kategorichef'!D24</f>
        <v>0</v>
      </c>
      <c r="C24" s="564" t="str">
        <f>IF('1. Artikeldata Grund'!$D24="","", '1. Artikeldata Grund'!$D24&amp;" - "&amp;'1. Artikeldata Grund'!$E24)</f>
        <v/>
      </c>
      <c r="D24" s="294"/>
      <c r="E24" s="282"/>
      <c r="F24" s="420" t="s">
        <v>297</v>
      </c>
      <c r="G24" s="420"/>
      <c r="H24" s="369"/>
      <c r="I24" s="293" t="s">
        <v>297</v>
      </c>
      <c r="J24" s="417"/>
      <c r="K24" s="293" t="s">
        <v>297</v>
      </c>
      <c r="L24" s="294" t="s">
        <v>297</v>
      </c>
      <c r="M24" s="293" t="s">
        <v>297</v>
      </c>
      <c r="N24" s="293" t="s">
        <v>297</v>
      </c>
      <c r="O24" s="293" t="s">
        <v>297</v>
      </c>
      <c r="P24" s="427"/>
      <c r="Q24" s="419"/>
      <c r="R24" s="293"/>
      <c r="S24" s="421"/>
      <c r="T24" s="293"/>
      <c r="U24" s="293"/>
      <c r="V24" s="562" t="str">
        <f t="shared" si="0"/>
        <v/>
      </c>
      <c r="W24" s="563" t="b">
        <f t="shared" si="1"/>
        <v>0</v>
      </c>
      <c r="X24"/>
    </row>
    <row r="25" spans="1:24" s="284" customFormat="1" x14ac:dyDescent="0.25">
      <c r="A25" s="104">
        <v>21</v>
      </c>
      <c r="B25" s="566">
        <f>'APH Kategorichef'!D25</f>
        <v>0</v>
      </c>
      <c r="C25" s="564" t="str">
        <f>IF('1. Artikeldata Grund'!$D25="","", '1. Artikeldata Grund'!$D25&amp;" - "&amp;'1. Artikeldata Grund'!$E25)</f>
        <v/>
      </c>
      <c r="D25" s="294"/>
      <c r="E25" s="282"/>
      <c r="F25" s="420" t="s">
        <v>297</v>
      </c>
      <c r="G25" s="420"/>
      <c r="H25" s="369"/>
      <c r="I25" s="293" t="s">
        <v>297</v>
      </c>
      <c r="J25" s="417"/>
      <c r="K25" s="293" t="s">
        <v>297</v>
      </c>
      <c r="L25" s="294" t="s">
        <v>297</v>
      </c>
      <c r="M25" s="293" t="s">
        <v>297</v>
      </c>
      <c r="N25" s="293" t="s">
        <v>297</v>
      </c>
      <c r="O25" s="293" t="s">
        <v>297</v>
      </c>
      <c r="P25" s="427"/>
      <c r="Q25" s="419"/>
      <c r="R25" s="293"/>
      <c r="S25" s="421"/>
      <c r="T25" s="293"/>
      <c r="U25" s="293"/>
      <c r="V25" s="562" t="str">
        <f t="shared" si="0"/>
        <v/>
      </c>
      <c r="W25" s="563" t="b">
        <f t="shared" si="1"/>
        <v>0</v>
      </c>
      <c r="X25"/>
    </row>
    <row r="26" spans="1:24" s="284" customFormat="1" x14ac:dyDescent="0.25">
      <c r="A26" s="104">
        <v>22</v>
      </c>
      <c r="B26" s="566">
        <f>'APH Kategorichef'!D26</f>
        <v>0</v>
      </c>
      <c r="C26" s="564" t="str">
        <f>IF('1. Artikeldata Grund'!$D26="","", '1. Artikeldata Grund'!$D26&amp;" - "&amp;'1. Artikeldata Grund'!$E26)</f>
        <v/>
      </c>
      <c r="D26" s="294"/>
      <c r="E26" s="282"/>
      <c r="F26" s="420" t="s">
        <v>297</v>
      </c>
      <c r="G26" s="420"/>
      <c r="H26" s="369"/>
      <c r="I26" s="293" t="s">
        <v>297</v>
      </c>
      <c r="J26" s="417"/>
      <c r="K26" s="293" t="s">
        <v>297</v>
      </c>
      <c r="L26" s="294" t="s">
        <v>297</v>
      </c>
      <c r="M26" s="293" t="s">
        <v>297</v>
      </c>
      <c r="N26" s="293" t="s">
        <v>297</v>
      </c>
      <c r="O26" s="293" t="s">
        <v>297</v>
      </c>
      <c r="P26" s="427"/>
      <c r="Q26" s="419"/>
      <c r="R26" s="293"/>
      <c r="S26" s="421"/>
      <c r="T26" s="293"/>
      <c r="U26" s="293"/>
      <c r="V26" s="562" t="str">
        <f t="shared" si="0"/>
        <v/>
      </c>
      <c r="W26" s="563" t="b">
        <f t="shared" si="1"/>
        <v>0</v>
      </c>
      <c r="X26"/>
    </row>
    <row r="27" spans="1:24" s="284" customFormat="1" x14ac:dyDescent="0.25">
      <c r="A27" s="104">
        <v>23</v>
      </c>
      <c r="B27" s="566">
        <f>'APH Kategorichef'!D27</f>
        <v>0</v>
      </c>
      <c r="C27" s="564" t="str">
        <f>IF('1. Artikeldata Grund'!$D27="","", '1. Artikeldata Grund'!$D27&amp;" - "&amp;'1. Artikeldata Grund'!$E27)</f>
        <v/>
      </c>
      <c r="D27" s="294"/>
      <c r="E27" s="282"/>
      <c r="F27" s="420" t="s">
        <v>297</v>
      </c>
      <c r="G27" s="420"/>
      <c r="H27" s="369"/>
      <c r="I27" s="293" t="s">
        <v>297</v>
      </c>
      <c r="J27" s="417"/>
      <c r="K27" s="293" t="s">
        <v>297</v>
      </c>
      <c r="L27" s="294" t="s">
        <v>297</v>
      </c>
      <c r="M27" s="293" t="s">
        <v>297</v>
      </c>
      <c r="N27" s="293" t="s">
        <v>297</v>
      </c>
      <c r="O27" s="293" t="s">
        <v>297</v>
      </c>
      <c r="P27" s="427"/>
      <c r="Q27" s="419"/>
      <c r="R27" s="293"/>
      <c r="S27" s="421"/>
      <c r="T27" s="293"/>
      <c r="U27" s="293"/>
      <c r="V27" s="562" t="str">
        <f t="shared" si="0"/>
        <v/>
      </c>
      <c r="W27" s="563" t="b">
        <f t="shared" si="1"/>
        <v>0</v>
      </c>
      <c r="X27"/>
    </row>
    <row r="28" spans="1:24" s="284" customFormat="1" x14ac:dyDescent="0.25">
      <c r="A28" s="104">
        <v>24</v>
      </c>
      <c r="B28" s="566">
        <f>'APH Kategorichef'!D28</f>
        <v>0</v>
      </c>
      <c r="C28" s="564" t="str">
        <f>IF('1. Artikeldata Grund'!$D28="","", '1. Artikeldata Grund'!$D28&amp;" - "&amp;'1. Artikeldata Grund'!$E28)</f>
        <v/>
      </c>
      <c r="D28" s="294"/>
      <c r="E28" s="282"/>
      <c r="F28" s="420" t="s">
        <v>297</v>
      </c>
      <c r="G28" s="420"/>
      <c r="H28" s="369"/>
      <c r="I28" s="293" t="s">
        <v>297</v>
      </c>
      <c r="J28" s="417"/>
      <c r="K28" s="293" t="s">
        <v>297</v>
      </c>
      <c r="L28" s="294" t="s">
        <v>297</v>
      </c>
      <c r="M28" s="293" t="s">
        <v>297</v>
      </c>
      <c r="N28" s="293" t="s">
        <v>297</v>
      </c>
      <c r="O28" s="293" t="s">
        <v>297</v>
      </c>
      <c r="P28" s="427"/>
      <c r="Q28" s="419"/>
      <c r="R28" s="293"/>
      <c r="S28" s="421"/>
      <c r="T28" s="293"/>
      <c r="U28" s="293"/>
      <c r="V28" s="562" t="str">
        <f t="shared" si="0"/>
        <v/>
      </c>
      <c r="W28" s="563" t="b">
        <f t="shared" si="1"/>
        <v>0</v>
      </c>
      <c r="X28"/>
    </row>
    <row r="29" spans="1:24" s="284" customFormat="1" x14ac:dyDescent="0.25">
      <c r="A29" s="104">
        <v>25</v>
      </c>
      <c r="B29" s="566">
        <f>'APH Kategorichef'!D29</f>
        <v>0</v>
      </c>
      <c r="C29" s="564" t="str">
        <f>IF('1. Artikeldata Grund'!$D29="","", '1. Artikeldata Grund'!$D29&amp;" - "&amp;'1. Artikeldata Grund'!$E29)</f>
        <v/>
      </c>
      <c r="D29" s="294"/>
      <c r="E29" s="282"/>
      <c r="F29" s="420" t="s">
        <v>297</v>
      </c>
      <c r="G29" s="420"/>
      <c r="H29" s="369"/>
      <c r="I29" s="293" t="s">
        <v>297</v>
      </c>
      <c r="J29" s="417"/>
      <c r="K29" s="293" t="s">
        <v>297</v>
      </c>
      <c r="L29" s="294" t="s">
        <v>297</v>
      </c>
      <c r="M29" s="293" t="s">
        <v>297</v>
      </c>
      <c r="N29" s="293" t="s">
        <v>297</v>
      </c>
      <c r="O29" s="293" t="s">
        <v>297</v>
      </c>
      <c r="P29" s="427"/>
      <c r="Q29" s="419"/>
      <c r="R29" s="293"/>
      <c r="S29" s="421"/>
      <c r="T29" s="293"/>
      <c r="U29" s="293"/>
      <c r="V29" s="562" t="str">
        <f t="shared" si="0"/>
        <v/>
      </c>
      <c r="W29" s="563" t="b">
        <f t="shared" si="1"/>
        <v>0</v>
      </c>
      <c r="X29"/>
    </row>
    <row r="30" spans="1:24" s="284" customFormat="1" x14ac:dyDescent="0.25">
      <c r="A30" s="104">
        <v>26</v>
      </c>
      <c r="B30" s="566">
        <f>'APH Kategorichef'!D30</f>
        <v>0</v>
      </c>
      <c r="C30" s="564" t="str">
        <f>IF('1. Artikeldata Grund'!$D30="","", '1. Artikeldata Grund'!$D30&amp;" - "&amp;'1. Artikeldata Grund'!$E30)</f>
        <v/>
      </c>
      <c r="D30" s="294"/>
      <c r="E30" s="282"/>
      <c r="F30" s="420" t="s">
        <v>297</v>
      </c>
      <c r="G30" s="420"/>
      <c r="H30" s="369"/>
      <c r="I30" s="293" t="s">
        <v>297</v>
      </c>
      <c r="J30" s="417"/>
      <c r="K30" s="293" t="s">
        <v>297</v>
      </c>
      <c r="L30" s="294" t="s">
        <v>297</v>
      </c>
      <c r="M30" s="293" t="s">
        <v>297</v>
      </c>
      <c r="N30" s="293" t="s">
        <v>297</v>
      </c>
      <c r="O30" s="293" t="s">
        <v>297</v>
      </c>
      <c r="P30" s="427"/>
      <c r="Q30" s="419"/>
      <c r="R30" s="293"/>
      <c r="S30" s="421"/>
      <c r="T30" s="293"/>
      <c r="U30" s="293"/>
      <c r="V30" s="562" t="str">
        <f t="shared" si="0"/>
        <v/>
      </c>
      <c r="W30" s="563" t="b">
        <f t="shared" si="1"/>
        <v>0</v>
      </c>
      <c r="X30"/>
    </row>
    <row r="31" spans="1:24" s="284" customFormat="1" x14ac:dyDescent="0.25">
      <c r="A31" s="104">
        <v>27</v>
      </c>
      <c r="B31" s="566">
        <f>'APH Kategorichef'!D31</f>
        <v>0</v>
      </c>
      <c r="C31" s="564" t="str">
        <f>IF('1. Artikeldata Grund'!$D31="","", '1. Artikeldata Grund'!$D31&amp;" - "&amp;'1. Artikeldata Grund'!$E31)</f>
        <v/>
      </c>
      <c r="D31" s="294"/>
      <c r="E31" s="282"/>
      <c r="F31" s="420" t="s">
        <v>297</v>
      </c>
      <c r="G31" s="420"/>
      <c r="H31" s="369"/>
      <c r="I31" s="293" t="s">
        <v>297</v>
      </c>
      <c r="J31" s="417"/>
      <c r="K31" s="293" t="s">
        <v>297</v>
      </c>
      <c r="L31" s="294" t="s">
        <v>297</v>
      </c>
      <c r="M31" s="293" t="s">
        <v>297</v>
      </c>
      <c r="N31" s="293" t="s">
        <v>297</v>
      </c>
      <c r="O31" s="293" t="s">
        <v>297</v>
      </c>
      <c r="P31" s="427"/>
      <c r="Q31" s="419"/>
      <c r="R31" s="293"/>
      <c r="S31" s="421"/>
      <c r="T31" s="293"/>
      <c r="U31" s="293"/>
      <c r="V31" s="562" t="str">
        <f t="shared" si="0"/>
        <v/>
      </c>
      <c r="W31" s="563" t="b">
        <f t="shared" si="1"/>
        <v>0</v>
      </c>
      <c r="X31"/>
    </row>
    <row r="32" spans="1:24" s="284" customFormat="1" x14ac:dyDescent="0.25">
      <c r="A32" s="104">
        <v>28</v>
      </c>
      <c r="B32" s="566">
        <f>'APH Kategorichef'!D32</f>
        <v>0</v>
      </c>
      <c r="C32" s="564" t="str">
        <f>IF('1. Artikeldata Grund'!$D32="","", '1. Artikeldata Grund'!$D32&amp;" - "&amp;'1. Artikeldata Grund'!$E32)</f>
        <v/>
      </c>
      <c r="D32" s="294"/>
      <c r="E32" s="282"/>
      <c r="F32" s="420" t="s">
        <v>297</v>
      </c>
      <c r="G32" s="420"/>
      <c r="H32" s="369"/>
      <c r="I32" s="293" t="s">
        <v>297</v>
      </c>
      <c r="J32" s="417"/>
      <c r="K32" s="293" t="s">
        <v>297</v>
      </c>
      <c r="L32" s="294" t="s">
        <v>297</v>
      </c>
      <c r="M32" s="293" t="s">
        <v>297</v>
      </c>
      <c r="N32" s="293" t="s">
        <v>297</v>
      </c>
      <c r="O32" s="293" t="s">
        <v>297</v>
      </c>
      <c r="P32" s="427"/>
      <c r="Q32" s="419"/>
      <c r="R32" s="293"/>
      <c r="S32" s="421"/>
      <c r="T32" s="293"/>
      <c r="U32" s="293"/>
      <c r="V32" s="562" t="str">
        <f t="shared" si="0"/>
        <v/>
      </c>
      <c r="W32" s="563" t="b">
        <f t="shared" si="1"/>
        <v>0</v>
      </c>
      <c r="X32"/>
    </row>
    <row r="33" spans="1:24" s="284" customFormat="1" x14ac:dyDescent="0.25">
      <c r="A33" s="104">
        <v>29</v>
      </c>
      <c r="B33" s="566">
        <f>'APH Kategorichef'!D33</f>
        <v>0</v>
      </c>
      <c r="C33" s="564" t="str">
        <f>IF('1. Artikeldata Grund'!$D33="","", '1. Artikeldata Grund'!$D33&amp;" - "&amp;'1. Artikeldata Grund'!$E33)</f>
        <v/>
      </c>
      <c r="D33" s="294"/>
      <c r="E33" s="282"/>
      <c r="F33" s="420" t="s">
        <v>297</v>
      </c>
      <c r="G33" s="420"/>
      <c r="H33" s="369"/>
      <c r="I33" s="293" t="s">
        <v>297</v>
      </c>
      <c r="J33" s="417"/>
      <c r="K33" s="293" t="s">
        <v>297</v>
      </c>
      <c r="L33" s="294" t="s">
        <v>297</v>
      </c>
      <c r="M33" s="293" t="s">
        <v>297</v>
      </c>
      <c r="N33" s="293" t="s">
        <v>297</v>
      </c>
      <c r="O33" s="293" t="s">
        <v>297</v>
      </c>
      <c r="P33" s="427"/>
      <c r="Q33" s="419"/>
      <c r="R33" s="293"/>
      <c r="S33" s="421"/>
      <c r="T33" s="293"/>
      <c r="U33" s="293"/>
      <c r="V33" s="562" t="str">
        <f t="shared" si="0"/>
        <v/>
      </c>
      <c r="W33" s="563" t="b">
        <f t="shared" si="1"/>
        <v>0</v>
      </c>
      <c r="X33"/>
    </row>
    <row r="34" spans="1:24" s="284" customFormat="1" x14ac:dyDescent="0.25">
      <c r="A34" s="104">
        <v>30</v>
      </c>
      <c r="B34" s="566">
        <f>'APH Kategorichef'!D34</f>
        <v>0</v>
      </c>
      <c r="C34" s="564" t="str">
        <f>IF('1. Artikeldata Grund'!$D34="","", '1. Artikeldata Grund'!$D34&amp;" - "&amp;'1. Artikeldata Grund'!$E34)</f>
        <v/>
      </c>
      <c r="D34" s="294"/>
      <c r="E34" s="282"/>
      <c r="F34" s="420" t="s">
        <v>297</v>
      </c>
      <c r="G34" s="420"/>
      <c r="H34" s="369"/>
      <c r="I34" s="293" t="s">
        <v>297</v>
      </c>
      <c r="J34" s="417"/>
      <c r="K34" s="293" t="s">
        <v>297</v>
      </c>
      <c r="L34" s="294" t="s">
        <v>297</v>
      </c>
      <c r="M34" s="293" t="s">
        <v>297</v>
      </c>
      <c r="N34" s="293" t="s">
        <v>297</v>
      </c>
      <c r="O34" s="293" t="s">
        <v>297</v>
      </c>
      <c r="P34" s="427"/>
      <c r="Q34" s="419"/>
      <c r="R34" s="293"/>
      <c r="S34" s="421"/>
      <c r="T34" s="293"/>
      <c r="U34" s="293"/>
      <c r="V34" s="562" t="str">
        <f t="shared" si="0"/>
        <v/>
      </c>
      <c r="W34" s="563" t="b">
        <f t="shared" si="1"/>
        <v>0</v>
      </c>
      <c r="X34"/>
    </row>
    <row r="35" spans="1:24" s="284" customFormat="1" x14ac:dyDescent="0.25">
      <c r="A35" s="104">
        <v>31</v>
      </c>
      <c r="B35" s="566">
        <f>'APH Kategorichef'!D35</f>
        <v>0</v>
      </c>
      <c r="C35" s="564" t="str">
        <f>IF('1. Artikeldata Grund'!$D35="","", '1. Artikeldata Grund'!$D35&amp;" - "&amp;'1. Artikeldata Grund'!$E35)</f>
        <v/>
      </c>
      <c r="D35" s="294"/>
      <c r="E35" s="282"/>
      <c r="F35" s="420" t="s">
        <v>297</v>
      </c>
      <c r="G35" s="420"/>
      <c r="H35" s="369"/>
      <c r="I35" s="293" t="s">
        <v>297</v>
      </c>
      <c r="J35" s="417"/>
      <c r="K35" s="293" t="s">
        <v>297</v>
      </c>
      <c r="L35" s="294" t="s">
        <v>297</v>
      </c>
      <c r="M35" s="293" t="s">
        <v>297</v>
      </c>
      <c r="N35" s="293" t="s">
        <v>297</v>
      </c>
      <c r="O35" s="293" t="s">
        <v>297</v>
      </c>
      <c r="P35" s="427"/>
      <c r="Q35" s="419"/>
      <c r="R35" s="293"/>
      <c r="S35" s="421"/>
      <c r="T35" s="293"/>
      <c r="U35" s="293"/>
      <c r="V35" s="562" t="str">
        <f t="shared" si="0"/>
        <v/>
      </c>
      <c r="W35" s="563" t="b">
        <f t="shared" si="1"/>
        <v>0</v>
      </c>
      <c r="X35"/>
    </row>
    <row r="36" spans="1:24" s="284" customFormat="1" x14ac:dyDescent="0.25">
      <c r="A36" s="104">
        <v>32</v>
      </c>
      <c r="B36" s="566">
        <f>'APH Kategorichef'!D36</f>
        <v>0</v>
      </c>
      <c r="C36" s="564" t="str">
        <f>IF('1. Artikeldata Grund'!$D36="","", '1. Artikeldata Grund'!$D36&amp;" - "&amp;'1. Artikeldata Grund'!$E36)</f>
        <v/>
      </c>
      <c r="D36" s="294"/>
      <c r="E36" s="282"/>
      <c r="F36" s="420" t="s">
        <v>297</v>
      </c>
      <c r="G36" s="420"/>
      <c r="H36" s="369"/>
      <c r="I36" s="293" t="s">
        <v>297</v>
      </c>
      <c r="J36" s="417"/>
      <c r="K36" s="293" t="s">
        <v>297</v>
      </c>
      <c r="L36" s="294" t="s">
        <v>297</v>
      </c>
      <c r="M36" s="293" t="s">
        <v>297</v>
      </c>
      <c r="N36" s="293" t="s">
        <v>297</v>
      </c>
      <c r="O36" s="293" t="s">
        <v>297</v>
      </c>
      <c r="P36" s="427"/>
      <c r="Q36" s="419"/>
      <c r="R36" s="293"/>
      <c r="S36" s="421"/>
      <c r="T36" s="293"/>
      <c r="U36" s="293"/>
      <c r="V36" s="562" t="str">
        <f t="shared" si="0"/>
        <v/>
      </c>
      <c r="W36" s="563" t="b">
        <f t="shared" si="1"/>
        <v>0</v>
      </c>
      <c r="X36"/>
    </row>
    <row r="37" spans="1:24" s="284" customFormat="1" x14ac:dyDescent="0.25">
      <c r="A37" s="104">
        <v>33</v>
      </c>
      <c r="B37" s="566">
        <f>'APH Kategorichef'!D37</f>
        <v>0</v>
      </c>
      <c r="C37" s="564" t="str">
        <f>IF('1. Artikeldata Grund'!$D37="","", '1. Artikeldata Grund'!$D37&amp;" - "&amp;'1. Artikeldata Grund'!$E37)</f>
        <v/>
      </c>
      <c r="D37" s="294"/>
      <c r="E37" s="282"/>
      <c r="F37" s="420" t="s">
        <v>297</v>
      </c>
      <c r="G37" s="420"/>
      <c r="H37" s="369"/>
      <c r="I37" s="293" t="s">
        <v>297</v>
      </c>
      <c r="J37" s="417"/>
      <c r="K37" s="293" t="s">
        <v>297</v>
      </c>
      <c r="L37" s="294" t="s">
        <v>297</v>
      </c>
      <c r="M37" s="293" t="s">
        <v>297</v>
      </c>
      <c r="N37" s="293" t="s">
        <v>297</v>
      </c>
      <c r="O37" s="293" t="s">
        <v>297</v>
      </c>
      <c r="P37" s="427"/>
      <c r="Q37" s="419"/>
      <c r="R37" s="293"/>
      <c r="S37" s="421"/>
      <c r="T37" s="293"/>
      <c r="U37" s="293"/>
      <c r="V37" s="562" t="str">
        <f t="shared" si="0"/>
        <v/>
      </c>
      <c r="W37" s="563" t="b">
        <f t="shared" si="1"/>
        <v>0</v>
      </c>
      <c r="X37"/>
    </row>
    <row r="38" spans="1:24" s="284" customFormat="1" x14ac:dyDescent="0.25">
      <c r="A38" s="104">
        <v>34</v>
      </c>
      <c r="B38" s="566">
        <f>'APH Kategorichef'!D38</f>
        <v>0</v>
      </c>
      <c r="C38" s="564" t="str">
        <f>IF('1. Artikeldata Grund'!$D38="","", '1. Artikeldata Grund'!$D38&amp;" - "&amp;'1. Artikeldata Grund'!$E38)</f>
        <v/>
      </c>
      <c r="D38" s="294"/>
      <c r="E38" s="282"/>
      <c r="F38" s="420" t="s">
        <v>297</v>
      </c>
      <c r="G38" s="420"/>
      <c r="H38" s="369"/>
      <c r="I38" s="293" t="s">
        <v>297</v>
      </c>
      <c r="J38" s="417"/>
      <c r="K38" s="293" t="s">
        <v>297</v>
      </c>
      <c r="L38" s="294" t="s">
        <v>297</v>
      </c>
      <c r="M38" s="293" t="s">
        <v>297</v>
      </c>
      <c r="N38" s="293" t="s">
        <v>297</v>
      </c>
      <c r="O38" s="293" t="s">
        <v>297</v>
      </c>
      <c r="P38" s="427"/>
      <c r="Q38" s="419"/>
      <c r="R38" s="293"/>
      <c r="S38" s="421"/>
      <c r="T38" s="293"/>
      <c r="U38" s="293"/>
      <c r="V38" s="562" t="str">
        <f t="shared" si="0"/>
        <v/>
      </c>
      <c r="W38" s="563" t="b">
        <f t="shared" si="1"/>
        <v>0</v>
      </c>
      <c r="X38"/>
    </row>
    <row r="39" spans="1:24" s="284" customFormat="1" x14ac:dyDescent="0.25">
      <c r="A39" s="104">
        <v>35</v>
      </c>
      <c r="B39" s="566">
        <f>'APH Kategorichef'!D39</f>
        <v>0</v>
      </c>
      <c r="C39" s="564" t="str">
        <f>IF('1. Artikeldata Grund'!$D39="","", '1. Artikeldata Grund'!$D39&amp;" - "&amp;'1. Artikeldata Grund'!$E39)</f>
        <v/>
      </c>
      <c r="D39" s="294"/>
      <c r="E39" s="282"/>
      <c r="F39" s="420" t="s">
        <v>297</v>
      </c>
      <c r="G39" s="420"/>
      <c r="H39" s="369"/>
      <c r="I39" s="293" t="s">
        <v>297</v>
      </c>
      <c r="J39" s="417"/>
      <c r="K39" s="293" t="s">
        <v>297</v>
      </c>
      <c r="L39" s="294" t="s">
        <v>297</v>
      </c>
      <c r="M39" s="293" t="s">
        <v>297</v>
      </c>
      <c r="N39" s="293" t="s">
        <v>297</v>
      </c>
      <c r="O39" s="293" t="s">
        <v>297</v>
      </c>
      <c r="P39" s="427"/>
      <c r="Q39" s="419"/>
      <c r="R39" s="293"/>
      <c r="S39" s="421"/>
      <c r="T39" s="293"/>
      <c r="U39" s="293"/>
      <c r="V39" s="562" t="str">
        <f t="shared" si="0"/>
        <v/>
      </c>
      <c r="W39" s="563" t="b">
        <f t="shared" si="1"/>
        <v>0</v>
      </c>
      <c r="X39"/>
    </row>
    <row r="40" spans="1:24" s="284" customFormat="1" x14ac:dyDescent="0.25">
      <c r="A40" s="104">
        <v>36</v>
      </c>
      <c r="B40" s="566">
        <f>'APH Kategorichef'!D40</f>
        <v>0</v>
      </c>
      <c r="C40" s="564" t="str">
        <f>IF('1. Artikeldata Grund'!$D40="","", '1. Artikeldata Grund'!$D40&amp;" - "&amp;'1. Artikeldata Grund'!$E40)</f>
        <v/>
      </c>
      <c r="D40" s="294"/>
      <c r="E40" s="282"/>
      <c r="F40" s="420" t="s">
        <v>297</v>
      </c>
      <c r="G40" s="420"/>
      <c r="H40" s="369"/>
      <c r="I40" s="293" t="s">
        <v>297</v>
      </c>
      <c r="J40" s="417"/>
      <c r="K40" s="293" t="s">
        <v>297</v>
      </c>
      <c r="L40" s="294" t="s">
        <v>297</v>
      </c>
      <c r="M40" s="293" t="s">
        <v>297</v>
      </c>
      <c r="N40" s="293" t="s">
        <v>297</v>
      </c>
      <c r="O40" s="293" t="s">
        <v>297</v>
      </c>
      <c r="P40" s="427"/>
      <c r="Q40" s="419"/>
      <c r="R40" s="293"/>
      <c r="S40" s="421"/>
      <c r="T40" s="293"/>
      <c r="U40" s="293"/>
      <c r="V40" s="562" t="str">
        <f t="shared" si="0"/>
        <v/>
      </c>
      <c r="W40" s="563" t="b">
        <f t="shared" si="1"/>
        <v>0</v>
      </c>
      <c r="X40"/>
    </row>
    <row r="41" spans="1:24" s="284" customFormat="1" x14ac:dyDescent="0.25">
      <c r="A41" s="104">
        <v>37</v>
      </c>
      <c r="B41" s="566">
        <f>'APH Kategorichef'!D41</f>
        <v>0</v>
      </c>
      <c r="C41" s="564" t="str">
        <f>IF('1. Artikeldata Grund'!$D41="","", '1. Artikeldata Grund'!$D41&amp;" - "&amp;'1. Artikeldata Grund'!$E41)</f>
        <v/>
      </c>
      <c r="D41" s="294"/>
      <c r="E41" s="282"/>
      <c r="F41" s="420" t="s">
        <v>297</v>
      </c>
      <c r="G41" s="420"/>
      <c r="H41" s="369"/>
      <c r="I41" s="293" t="s">
        <v>297</v>
      </c>
      <c r="J41" s="417"/>
      <c r="K41" s="293" t="s">
        <v>297</v>
      </c>
      <c r="L41" s="294" t="s">
        <v>297</v>
      </c>
      <c r="M41" s="293" t="s">
        <v>297</v>
      </c>
      <c r="N41" s="293" t="s">
        <v>297</v>
      </c>
      <c r="O41" s="293" t="s">
        <v>297</v>
      </c>
      <c r="P41" s="427"/>
      <c r="Q41" s="419"/>
      <c r="R41" s="293"/>
      <c r="S41" s="421"/>
      <c r="T41" s="293"/>
      <c r="U41" s="293"/>
      <c r="V41" s="562" t="str">
        <f t="shared" si="0"/>
        <v/>
      </c>
      <c r="W41" s="563" t="b">
        <f t="shared" si="1"/>
        <v>0</v>
      </c>
      <c r="X41"/>
    </row>
    <row r="42" spans="1:24" s="284" customFormat="1" x14ac:dyDescent="0.25">
      <c r="A42" s="104">
        <v>38</v>
      </c>
      <c r="B42" s="566">
        <f>'APH Kategorichef'!D42</f>
        <v>0</v>
      </c>
      <c r="C42" s="564" t="str">
        <f>IF('1. Artikeldata Grund'!$D42="","", '1. Artikeldata Grund'!$D42&amp;" - "&amp;'1. Artikeldata Grund'!$E42)</f>
        <v/>
      </c>
      <c r="D42" s="294"/>
      <c r="E42" s="282"/>
      <c r="F42" s="420" t="s">
        <v>297</v>
      </c>
      <c r="G42" s="420"/>
      <c r="H42" s="369"/>
      <c r="I42" s="293" t="s">
        <v>297</v>
      </c>
      <c r="J42" s="417"/>
      <c r="K42" s="293" t="s">
        <v>297</v>
      </c>
      <c r="L42" s="294" t="s">
        <v>297</v>
      </c>
      <c r="M42" s="293" t="s">
        <v>297</v>
      </c>
      <c r="N42" s="293" t="s">
        <v>297</v>
      </c>
      <c r="O42" s="293" t="s">
        <v>297</v>
      </c>
      <c r="P42" s="427"/>
      <c r="Q42" s="419"/>
      <c r="R42" s="293"/>
      <c r="S42" s="421"/>
      <c r="T42" s="293"/>
      <c r="U42" s="293"/>
      <c r="V42" s="562" t="str">
        <f t="shared" si="0"/>
        <v/>
      </c>
      <c r="W42" s="563" t="b">
        <f t="shared" si="1"/>
        <v>0</v>
      </c>
      <c r="X42"/>
    </row>
    <row r="43" spans="1:24" s="284" customFormat="1" x14ac:dyDescent="0.25">
      <c r="A43" s="104">
        <v>39</v>
      </c>
      <c r="B43" s="566">
        <f>'APH Kategorichef'!D43</f>
        <v>0</v>
      </c>
      <c r="C43" s="564" t="str">
        <f>IF('1. Artikeldata Grund'!$D43="","", '1. Artikeldata Grund'!$D43&amp;" - "&amp;'1. Artikeldata Grund'!$E43)</f>
        <v/>
      </c>
      <c r="D43" s="294"/>
      <c r="E43" s="282"/>
      <c r="F43" s="420" t="s">
        <v>297</v>
      </c>
      <c r="G43" s="420"/>
      <c r="H43" s="369"/>
      <c r="I43" s="293" t="s">
        <v>297</v>
      </c>
      <c r="J43" s="417"/>
      <c r="K43" s="293" t="s">
        <v>297</v>
      </c>
      <c r="L43" s="294" t="s">
        <v>297</v>
      </c>
      <c r="M43" s="293" t="s">
        <v>297</v>
      </c>
      <c r="N43" s="293" t="s">
        <v>297</v>
      </c>
      <c r="O43" s="293" t="s">
        <v>297</v>
      </c>
      <c r="P43" s="427"/>
      <c r="Q43" s="419"/>
      <c r="R43" s="293"/>
      <c r="S43" s="421"/>
      <c r="T43" s="293"/>
      <c r="U43" s="293"/>
      <c r="V43" s="562" t="str">
        <f t="shared" si="0"/>
        <v/>
      </c>
      <c r="W43" s="563" t="b">
        <f t="shared" si="1"/>
        <v>0</v>
      </c>
      <c r="X43"/>
    </row>
    <row r="44" spans="1:24" x14ac:dyDescent="0.25">
      <c r="A44" s="106">
        <v>40</v>
      </c>
      <c r="B44" s="566">
        <f>'APH Kategorichef'!D44</f>
        <v>0</v>
      </c>
      <c r="C44" s="564" t="str">
        <f>IF('1. Artikeldata Grund'!$D44="","", '1. Artikeldata Grund'!$D44&amp;" - "&amp;'1. Artikeldata Grund'!$E44)</f>
        <v/>
      </c>
      <c r="D44" s="294"/>
      <c r="E44" s="358"/>
      <c r="F44" s="420" t="s">
        <v>297</v>
      </c>
      <c r="G44" s="420"/>
      <c r="H44" s="369"/>
      <c r="I44" s="293" t="s">
        <v>297</v>
      </c>
      <c r="J44" s="418"/>
      <c r="K44" s="293" t="s">
        <v>297</v>
      </c>
      <c r="L44" s="294" t="s">
        <v>297</v>
      </c>
      <c r="M44" s="293" t="s">
        <v>297</v>
      </c>
      <c r="N44" s="293" t="s">
        <v>297</v>
      </c>
      <c r="O44" s="293" t="s">
        <v>297</v>
      </c>
      <c r="P44" s="427"/>
      <c r="Q44" s="419"/>
      <c r="R44" s="419"/>
      <c r="S44" s="421"/>
      <c r="T44" s="296"/>
      <c r="U44" s="296"/>
      <c r="V44" s="562" t="str">
        <f t="shared" si="0"/>
        <v/>
      </c>
      <c r="W44" s="563" t="b">
        <f t="shared" si="1"/>
        <v>0</v>
      </c>
    </row>
    <row r="45" spans="1:24" x14ac:dyDescent="0.25">
      <c r="A45" s="106">
        <v>41</v>
      </c>
      <c r="B45" s="566">
        <f>'APH Kategorichef'!D45</f>
        <v>0</v>
      </c>
      <c r="C45" s="564" t="str">
        <f>IF('1. Artikeldata Grund'!$D45="","", '1. Artikeldata Grund'!$D45&amp;" - "&amp;'1. Artikeldata Grund'!$E45)</f>
        <v/>
      </c>
      <c r="D45" s="294"/>
      <c r="E45" s="358"/>
      <c r="F45" s="420" t="s">
        <v>297</v>
      </c>
      <c r="G45" s="420"/>
      <c r="H45" s="369"/>
      <c r="I45" s="293" t="s">
        <v>297</v>
      </c>
      <c r="J45" s="418"/>
      <c r="K45" s="293" t="s">
        <v>297</v>
      </c>
      <c r="L45" s="294" t="s">
        <v>297</v>
      </c>
      <c r="M45" s="293" t="s">
        <v>297</v>
      </c>
      <c r="N45" s="293" t="s">
        <v>297</v>
      </c>
      <c r="O45" s="293" t="s">
        <v>297</v>
      </c>
      <c r="P45" s="427"/>
      <c r="Q45" s="419"/>
      <c r="R45" s="419"/>
      <c r="S45" s="421"/>
      <c r="T45" s="296"/>
      <c r="U45" s="296"/>
      <c r="V45" s="562" t="str">
        <f t="shared" si="0"/>
        <v/>
      </c>
      <c r="W45" s="563" t="b">
        <f t="shared" si="1"/>
        <v>0</v>
      </c>
    </row>
    <row r="46" spans="1:24" x14ac:dyDescent="0.25">
      <c r="A46" s="106">
        <v>42</v>
      </c>
      <c r="B46" s="566">
        <f>'APH Kategorichef'!D46</f>
        <v>0</v>
      </c>
      <c r="C46" s="564" t="str">
        <f>IF('1. Artikeldata Grund'!$D46="","", '1. Artikeldata Grund'!$D46&amp;" - "&amp;'1. Artikeldata Grund'!$E46)</f>
        <v/>
      </c>
      <c r="D46" s="294"/>
      <c r="E46" s="358"/>
      <c r="F46" s="420" t="s">
        <v>297</v>
      </c>
      <c r="G46" s="420"/>
      <c r="H46" s="369"/>
      <c r="I46" s="293" t="s">
        <v>297</v>
      </c>
      <c r="J46" s="418"/>
      <c r="K46" s="293" t="s">
        <v>297</v>
      </c>
      <c r="L46" s="294" t="s">
        <v>297</v>
      </c>
      <c r="M46" s="293" t="s">
        <v>297</v>
      </c>
      <c r="N46" s="293" t="s">
        <v>297</v>
      </c>
      <c r="O46" s="293" t="s">
        <v>297</v>
      </c>
      <c r="P46" s="427"/>
      <c r="Q46" s="419"/>
      <c r="R46" s="419"/>
      <c r="S46" s="421"/>
      <c r="T46" s="296"/>
      <c r="U46" s="296"/>
      <c r="V46" s="562" t="str">
        <f t="shared" si="0"/>
        <v/>
      </c>
      <c r="W46" s="563" t="b">
        <f t="shared" si="1"/>
        <v>0</v>
      </c>
    </row>
    <row r="47" spans="1:24" x14ac:dyDescent="0.25">
      <c r="A47" s="106">
        <v>43</v>
      </c>
      <c r="B47" s="566">
        <f>'APH Kategorichef'!D47</f>
        <v>0</v>
      </c>
      <c r="C47" s="564" t="str">
        <f>IF('1. Artikeldata Grund'!$D47="","", '1. Artikeldata Grund'!$D47&amp;" - "&amp;'1. Artikeldata Grund'!$E47)</f>
        <v/>
      </c>
      <c r="D47" s="294"/>
      <c r="E47" s="358"/>
      <c r="F47" s="420" t="s">
        <v>297</v>
      </c>
      <c r="G47" s="420"/>
      <c r="H47" s="369"/>
      <c r="I47" s="293" t="s">
        <v>297</v>
      </c>
      <c r="J47" s="418"/>
      <c r="K47" s="293" t="s">
        <v>297</v>
      </c>
      <c r="L47" s="294" t="s">
        <v>297</v>
      </c>
      <c r="M47" s="293" t="s">
        <v>297</v>
      </c>
      <c r="N47" s="293" t="s">
        <v>297</v>
      </c>
      <c r="O47" s="293" t="s">
        <v>297</v>
      </c>
      <c r="P47" s="427"/>
      <c r="Q47" s="419"/>
      <c r="R47" s="419"/>
      <c r="S47" s="421"/>
      <c r="T47" s="296"/>
      <c r="U47" s="296"/>
      <c r="V47" s="562" t="str">
        <f t="shared" si="0"/>
        <v/>
      </c>
      <c r="W47" s="563" t="b">
        <f t="shared" si="1"/>
        <v>0</v>
      </c>
    </row>
    <row r="48" spans="1:24" x14ac:dyDescent="0.25">
      <c r="A48" s="106">
        <v>44</v>
      </c>
      <c r="B48" s="566">
        <f>'APH Kategorichef'!D48</f>
        <v>0</v>
      </c>
      <c r="C48" s="564" t="str">
        <f>IF('1. Artikeldata Grund'!$D48="","", '1. Artikeldata Grund'!$D48&amp;" - "&amp;'1. Artikeldata Grund'!$E48)</f>
        <v/>
      </c>
      <c r="D48" s="294"/>
      <c r="E48" s="358"/>
      <c r="F48" s="420" t="s">
        <v>297</v>
      </c>
      <c r="G48" s="420"/>
      <c r="H48" s="369"/>
      <c r="I48" s="293" t="s">
        <v>297</v>
      </c>
      <c r="J48" s="418"/>
      <c r="K48" s="293" t="s">
        <v>297</v>
      </c>
      <c r="L48" s="294" t="s">
        <v>297</v>
      </c>
      <c r="M48" s="293" t="s">
        <v>297</v>
      </c>
      <c r="N48" s="293" t="s">
        <v>297</v>
      </c>
      <c r="O48" s="293" t="s">
        <v>297</v>
      </c>
      <c r="P48" s="427"/>
      <c r="Q48" s="419"/>
      <c r="R48" s="419"/>
      <c r="S48" s="421"/>
      <c r="T48" s="296"/>
      <c r="U48" s="296"/>
      <c r="V48" s="562" t="str">
        <f t="shared" si="0"/>
        <v/>
      </c>
      <c r="W48" s="563" t="b">
        <f t="shared" si="1"/>
        <v>0</v>
      </c>
    </row>
    <row r="49" spans="1:23" x14ac:dyDescent="0.25">
      <c r="A49" s="106">
        <v>45</v>
      </c>
      <c r="B49" s="566">
        <f>'APH Kategorichef'!D49</f>
        <v>0</v>
      </c>
      <c r="C49" s="564" t="str">
        <f>IF('1. Artikeldata Grund'!$D49="","", '1. Artikeldata Grund'!$D49&amp;" - "&amp;'1. Artikeldata Grund'!$E49)</f>
        <v/>
      </c>
      <c r="D49" s="294"/>
      <c r="E49" s="358"/>
      <c r="F49" s="420" t="s">
        <v>297</v>
      </c>
      <c r="G49" s="420"/>
      <c r="H49" s="369"/>
      <c r="I49" s="293" t="s">
        <v>297</v>
      </c>
      <c r="J49" s="418"/>
      <c r="K49" s="293" t="s">
        <v>297</v>
      </c>
      <c r="L49" s="294" t="s">
        <v>297</v>
      </c>
      <c r="M49" s="293" t="s">
        <v>297</v>
      </c>
      <c r="N49" s="293" t="s">
        <v>297</v>
      </c>
      <c r="O49" s="293" t="s">
        <v>297</v>
      </c>
      <c r="P49" s="427"/>
      <c r="Q49" s="419"/>
      <c r="R49" s="419"/>
      <c r="S49" s="421"/>
      <c r="T49" s="296"/>
      <c r="U49" s="296"/>
      <c r="V49" s="562" t="str">
        <f t="shared" si="0"/>
        <v/>
      </c>
      <c r="W49" s="563" t="b">
        <f t="shared" si="1"/>
        <v>0</v>
      </c>
    </row>
    <row r="50" spans="1:23" x14ac:dyDescent="0.25">
      <c r="A50" s="106">
        <v>46</v>
      </c>
      <c r="B50" s="566">
        <f>'APH Kategorichef'!D50</f>
        <v>0</v>
      </c>
      <c r="C50" s="564" t="str">
        <f>IF('1. Artikeldata Grund'!$D50="","", '1. Artikeldata Grund'!$D50&amp;" - "&amp;'1. Artikeldata Grund'!$E50)</f>
        <v/>
      </c>
      <c r="D50" s="294"/>
      <c r="E50" s="358"/>
      <c r="F50" s="420" t="s">
        <v>297</v>
      </c>
      <c r="G50" s="420"/>
      <c r="H50" s="369"/>
      <c r="I50" s="293" t="s">
        <v>297</v>
      </c>
      <c r="J50" s="418"/>
      <c r="K50" s="293" t="s">
        <v>297</v>
      </c>
      <c r="L50" s="294" t="s">
        <v>297</v>
      </c>
      <c r="M50" s="293" t="s">
        <v>297</v>
      </c>
      <c r="N50" s="293" t="s">
        <v>297</v>
      </c>
      <c r="O50" s="293" t="s">
        <v>297</v>
      </c>
      <c r="P50" s="427"/>
      <c r="Q50" s="419"/>
      <c r="R50" s="419"/>
      <c r="S50" s="421"/>
      <c r="T50" s="296"/>
      <c r="U50" s="296"/>
      <c r="V50" s="562" t="str">
        <f t="shared" si="0"/>
        <v/>
      </c>
      <c r="W50" s="563" t="b">
        <f t="shared" si="1"/>
        <v>0</v>
      </c>
    </row>
    <row r="51" spans="1:23" x14ac:dyDescent="0.25">
      <c r="A51" s="106">
        <v>47</v>
      </c>
      <c r="B51" s="566">
        <f>'APH Kategorichef'!D51</f>
        <v>0</v>
      </c>
      <c r="C51" s="564" t="str">
        <f>IF('1. Artikeldata Grund'!$D51="","", '1. Artikeldata Grund'!$D51&amp;" - "&amp;'1. Artikeldata Grund'!$E51)</f>
        <v/>
      </c>
      <c r="D51" s="294"/>
      <c r="E51" s="358"/>
      <c r="F51" s="420" t="s">
        <v>297</v>
      </c>
      <c r="G51" s="420"/>
      <c r="H51" s="369"/>
      <c r="I51" s="293" t="s">
        <v>297</v>
      </c>
      <c r="J51" s="418"/>
      <c r="K51" s="293" t="s">
        <v>297</v>
      </c>
      <c r="L51" s="294" t="s">
        <v>297</v>
      </c>
      <c r="M51" s="293" t="s">
        <v>297</v>
      </c>
      <c r="N51" s="293" t="s">
        <v>297</v>
      </c>
      <c r="O51" s="293" t="s">
        <v>297</v>
      </c>
      <c r="P51" s="427"/>
      <c r="Q51" s="419"/>
      <c r="R51" s="419"/>
      <c r="S51" s="421"/>
      <c r="T51" s="296"/>
      <c r="U51" s="296"/>
      <c r="V51" s="562" t="str">
        <f t="shared" si="0"/>
        <v/>
      </c>
      <c r="W51" s="563" t="b">
        <f t="shared" si="1"/>
        <v>0</v>
      </c>
    </row>
    <row r="52" spans="1:23" x14ac:dyDescent="0.25">
      <c r="A52" s="106">
        <v>48</v>
      </c>
      <c r="B52" s="566">
        <f>'APH Kategorichef'!D52</f>
        <v>0</v>
      </c>
      <c r="C52" s="564" t="str">
        <f>IF('1. Artikeldata Grund'!$D52="","", '1. Artikeldata Grund'!$D52&amp;" - "&amp;'1. Artikeldata Grund'!$E52)</f>
        <v/>
      </c>
      <c r="D52" s="294"/>
      <c r="E52" s="358"/>
      <c r="F52" s="420" t="s">
        <v>297</v>
      </c>
      <c r="G52" s="420"/>
      <c r="H52" s="369"/>
      <c r="I52" s="293" t="s">
        <v>297</v>
      </c>
      <c r="J52" s="418"/>
      <c r="K52" s="293" t="s">
        <v>297</v>
      </c>
      <c r="L52" s="294" t="s">
        <v>297</v>
      </c>
      <c r="M52" s="293" t="s">
        <v>297</v>
      </c>
      <c r="N52" s="293" t="s">
        <v>297</v>
      </c>
      <c r="O52" s="293" t="s">
        <v>297</v>
      </c>
      <c r="P52" s="427"/>
      <c r="Q52" s="419"/>
      <c r="R52" s="419"/>
      <c r="S52" s="421"/>
      <c r="T52" s="296"/>
      <c r="U52" s="296"/>
      <c r="V52" s="562" t="str">
        <f t="shared" si="0"/>
        <v/>
      </c>
      <c r="W52" s="563" t="b">
        <f t="shared" si="1"/>
        <v>0</v>
      </c>
    </row>
    <row r="53" spans="1:23" x14ac:dyDescent="0.25">
      <c r="A53" s="106">
        <v>49</v>
      </c>
      <c r="B53" s="566">
        <f>'APH Kategorichef'!D53</f>
        <v>0</v>
      </c>
      <c r="C53" s="564" t="str">
        <f>IF('1. Artikeldata Grund'!$D53="","", '1. Artikeldata Grund'!$D53&amp;" - "&amp;'1. Artikeldata Grund'!$E53)</f>
        <v/>
      </c>
      <c r="D53" s="294"/>
      <c r="E53" s="358"/>
      <c r="F53" s="420" t="s">
        <v>297</v>
      </c>
      <c r="G53" s="420"/>
      <c r="H53" s="369"/>
      <c r="I53" s="293" t="s">
        <v>297</v>
      </c>
      <c r="J53" s="418"/>
      <c r="K53" s="293" t="s">
        <v>297</v>
      </c>
      <c r="L53" s="294" t="s">
        <v>297</v>
      </c>
      <c r="M53" s="293" t="s">
        <v>297</v>
      </c>
      <c r="N53" s="293" t="s">
        <v>297</v>
      </c>
      <c r="O53" s="293" t="s">
        <v>297</v>
      </c>
      <c r="P53" s="427"/>
      <c r="Q53" s="419"/>
      <c r="R53" s="419"/>
      <c r="S53" s="421"/>
      <c r="T53" s="296"/>
      <c r="U53" s="296"/>
      <c r="V53" s="562" t="str">
        <f t="shared" si="0"/>
        <v/>
      </c>
      <c r="W53" s="563" t="b">
        <f t="shared" si="1"/>
        <v>0</v>
      </c>
    </row>
    <row r="54" spans="1:23" x14ac:dyDescent="0.25">
      <c r="A54" s="106">
        <v>50</v>
      </c>
      <c r="B54" s="566">
        <f>'APH Kategorichef'!D54</f>
        <v>0</v>
      </c>
      <c r="C54" s="564" t="str">
        <f>IF('1. Artikeldata Grund'!$D54="","", '1. Artikeldata Grund'!$D54&amp;" - "&amp;'1. Artikeldata Grund'!$E54)</f>
        <v/>
      </c>
      <c r="D54" s="294"/>
      <c r="E54" s="358"/>
      <c r="F54" s="420" t="s">
        <v>297</v>
      </c>
      <c r="G54" s="420"/>
      <c r="H54" s="369"/>
      <c r="I54" s="293" t="s">
        <v>297</v>
      </c>
      <c r="J54" s="418"/>
      <c r="K54" s="293" t="s">
        <v>297</v>
      </c>
      <c r="L54" s="294" t="s">
        <v>297</v>
      </c>
      <c r="M54" s="293" t="s">
        <v>297</v>
      </c>
      <c r="N54" s="293" t="s">
        <v>297</v>
      </c>
      <c r="O54" s="293" t="s">
        <v>297</v>
      </c>
      <c r="P54" s="427"/>
      <c r="Q54" s="419"/>
      <c r="R54" s="419"/>
      <c r="S54" s="421"/>
      <c r="T54" s="296"/>
      <c r="U54" s="296"/>
      <c r="V54" s="562" t="str">
        <f t="shared" si="0"/>
        <v/>
      </c>
      <c r="W54" s="563" t="b">
        <f t="shared" si="1"/>
        <v>0</v>
      </c>
    </row>
    <row r="55" spans="1:23" x14ac:dyDescent="0.25">
      <c r="A55" s="106">
        <v>51</v>
      </c>
      <c r="B55" s="566">
        <f>'APH Kategorichef'!D55</f>
        <v>0</v>
      </c>
      <c r="C55" s="564" t="str">
        <f>IF('1. Artikeldata Grund'!$D55="","", '1. Artikeldata Grund'!$D55&amp;" - "&amp;'1. Artikeldata Grund'!$E55)</f>
        <v/>
      </c>
      <c r="D55" s="294"/>
      <c r="E55" s="358"/>
      <c r="F55" s="420" t="s">
        <v>297</v>
      </c>
      <c r="G55" s="420"/>
      <c r="H55" s="369"/>
      <c r="I55" s="293" t="s">
        <v>297</v>
      </c>
      <c r="J55" s="418"/>
      <c r="K55" s="293" t="s">
        <v>297</v>
      </c>
      <c r="L55" s="294" t="s">
        <v>297</v>
      </c>
      <c r="M55" s="293" t="s">
        <v>297</v>
      </c>
      <c r="N55" s="293" t="s">
        <v>297</v>
      </c>
      <c r="O55" s="293" t="s">
        <v>297</v>
      </c>
      <c r="P55" s="427"/>
      <c r="Q55" s="419"/>
      <c r="R55" s="419"/>
      <c r="S55" s="421"/>
      <c r="T55" s="296"/>
      <c r="U55" s="296"/>
      <c r="V55" s="562" t="str">
        <f t="shared" si="0"/>
        <v/>
      </c>
      <c r="W55" s="563" t="b">
        <f t="shared" si="1"/>
        <v>0</v>
      </c>
    </row>
    <row r="56" spans="1:23" x14ac:dyDescent="0.25">
      <c r="A56" s="106">
        <v>52</v>
      </c>
      <c r="B56" s="566">
        <f>'APH Kategorichef'!D56</f>
        <v>0</v>
      </c>
      <c r="C56" s="564" t="str">
        <f>IF('1. Artikeldata Grund'!$D56="","", '1. Artikeldata Grund'!$D56&amp;" - "&amp;'1. Artikeldata Grund'!$E56)</f>
        <v/>
      </c>
      <c r="D56" s="294"/>
      <c r="E56" s="358"/>
      <c r="F56" s="420" t="s">
        <v>297</v>
      </c>
      <c r="G56" s="420"/>
      <c r="H56" s="369"/>
      <c r="I56" s="293" t="s">
        <v>297</v>
      </c>
      <c r="J56" s="418"/>
      <c r="K56" s="293" t="s">
        <v>297</v>
      </c>
      <c r="L56" s="294" t="s">
        <v>297</v>
      </c>
      <c r="M56" s="293" t="s">
        <v>297</v>
      </c>
      <c r="N56" s="293" t="s">
        <v>297</v>
      </c>
      <c r="O56" s="293" t="s">
        <v>297</v>
      </c>
      <c r="P56" s="427"/>
      <c r="Q56" s="419"/>
      <c r="R56" s="419"/>
      <c r="S56" s="421"/>
      <c r="T56" s="296"/>
      <c r="U56" s="296"/>
      <c r="V56" s="562" t="str">
        <f t="shared" si="0"/>
        <v/>
      </c>
      <c r="W56" s="563" t="b">
        <f t="shared" si="1"/>
        <v>0</v>
      </c>
    </row>
    <row r="57" spans="1:23" x14ac:dyDescent="0.25">
      <c r="A57" s="106">
        <v>53</v>
      </c>
      <c r="B57" s="566">
        <f>'APH Kategorichef'!D57</f>
        <v>0</v>
      </c>
      <c r="C57" s="564" t="str">
        <f>IF('1. Artikeldata Grund'!$D57="","", '1. Artikeldata Grund'!$D57&amp;" - "&amp;'1. Artikeldata Grund'!$E57)</f>
        <v/>
      </c>
      <c r="D57" s="294"/>
      <c r="E57" s="358"/>
      <c r="F57" s="420" t="s">
        <v>297</v>
      </c>
      <c r="G57" s="420"/>
      <c r="H57" s="369"/>
      <c r="I57" s="293" t="s">
        <v>297</v>
      </c>
      <c r="J57" s="418"/>
      <c r="K57" s="293" t="s">
        <v>297</v>
      </c>
      <c r="L57" s="294" t="s">
        <v>297</v>
      </c>
      <c r="M57" s="293" t="s">
        <v>297</v>
      </c>
      <c r="N57" s="293" t="s">
        <v>297</v>
      </c>
      <c r="O57" s="293" t="s">
        <v>297</v>
      </c>
      <c r="P57" s="427"/>
      <c r="Q57" s="419"/>
      <c r="R57" s="419"/>
      <c r="S57" s="421"/>
      <c r="T57" s="296"/>
      <c r="U57" s="296"/>
      <c r="V57" s="562" t="str">
        <f t="shared" si="0"/>
        <v/>
      </c>
      <c r="W57" s="563" t="b">
        <f t="shared" si="1"/>
        <v>0</v>
      </c>
    </row>
    <row r="58" spans="1:23" x14ac:dyDescent="0.25">
      <c r="A58" s="106">
        <v>54</v>
      </c>
      <c r="B58" s="566">
        <f>'APH Kategorichef'!D58</f>
        <v>0</v>
      </c>
      <c r="C58" s="564" t="str">
        <f>IF('1. Artikeldata Grund'!$D58="","", '1. Artikeldata Grund'!$D58&amp;" - "&amp;'1. Artikeldata Grund'!$E58)</f>
        <v/>
      </c>
      <c r="D58" s="294"/>
      <c r="E58" s="358"/>
      <c r="F58" s="420" t="s">
        <v>297</v>
      </c>
      <c r="G58" s="420"/>
      <c r="H58" s="369"/>
      <c r="I58" s="293" t="s">
        <v>297</v>
      </c>
      <c r="J58" s="418"/>
      <c r="K58" s="293" t="s">
        <v>297</v>
      </c>
      <c r="L58" s="294" t="s">
        <v>297</v>
      </c>
      <c r="M58" s="293" t="s">
        <v>297</v>
      </c>
      <c r="N58" s="293" t="s">
        <v>297</v>
      </c>
      <c r="O58" s="293" t="s">
        <v>297</v>
      </c>
      <c r="P58" s="427"/>
      <c r="Q58" s="419"/>
      <c r="R58" s="419"/>
      <c r="S58" s="421"/>
      <c r="T58" s="296"/>
      <c r="U58" s="296"/>
      <c r="V58" s="562" t="str">
        <f t="shared" si="0"/>
        <v/>
      </c>
      <c r="W58" s="563" t="b">
        <f t="shared" si="1"/>
        <v>0</v>
      </c>
    </row>
    <row r="59" spans="1:23" x14ac:dyDescent="0.25">
      <c r="A59" s="106">
        <v>55</v>
      </c>
      <c r="B59" s="566">
        <f>'APH Kategorichef'!D59</f>
        <v>0</v>
      </c>
      <c r="C59" s="564" t="str">
        <f>IF('1. Artikeldata Grund'!$D59="","", '1. Artikeldata Grund'!$D59&amp;" - "&amp;'1. Artikeldata Grund'!$E59)</f>
        <v/>
      </c>
      <c r="D59" s="294"/>
      <c r="E59" s="358"/>
      <c r="F59" s="420" t="s">
        <v>297</v>
      </c>
      <c r="G59" s="420"/>
      <c r="H59" s="369"/>
      <c r="I59" s="293" t="s">
        <v>297</v>
      </c>
      <c r="J59" s="418"/>
      <c r="K59" s="293" t="s">
        <v>297</v>
      </c>
      <c r="L59" s="294" t="s">
        <v>297</v>
      </c>
      <c r="M59" s="293" t="s">
        <v>297</v>
      </c>
      <c r="N59" s="293" t="s">
        <v>297</v>
      </c>
      <c r="O59" s="293" t="s">
        <v>297</v>
      </c>
      <c r="P59" s="427"/>
      <c r="Q59" s="419"/>
      <c r="R59" s="419"/>
      <c r="S59" s="421"/>
      <c r="T59" s="296"/>
      <c r="U59" s="296"/>
      <c r="V59" s="562" t="str">
        <f t="shared" si="0"/>
        <v/>
      </c>
      <c r="W59" s="563" t="b">
        <f t="shared" si="1"/>
        <v>0</v>
      </c>
    </row>
    <row r="60" spans="1:23" x14ac:dyDescent="0.25">
      <c r="A60" s="106">
        <v>56</v>
      </c>
      <c r="B60" s="566">
        <f>'APH Kategorichef'!D60</f>
        <v>0</v>
      </c>
      <c r="C60" s="564" t="str">
        <f>IF('1. Artikeldata Grund'!$D60="","", '1. Artikeldata Grund'!$D60&amp;" - "&amp;'1. Artikeldata Grund'!$E60)</f>
        <v/>
      </c>
      <c r="D60" s="294"/>
      <c r="E60" s="358"/>
      <c r="F60" s="420" t="s">
        <v>297</v>
      </c>
      <c r="G60" s="420"/>
      <c r="H60" s="369"/>
      <c r="I60" s="293" t="s">
        <v>297</v>
      </c>
      <c r="J60" s="418"/>
      <c r="K60" s="293" t="s">
        <v>297</v>
      </c>
      <c r="L60" s="294" t="s">
        <v>297</v>
      </c>
      <c r="M60" s="293" t="s">
        <v>297</v>
      </c>
      <c r="N60" s="293" t="s">
        <v>297</v>
      </c>
      <c r="O60" s="293" t="s">
        <v>297</v>
      </c>
      <c r="P60" s="427"/>
      <c r="Q60" s="419"/>
      <c r="R60" s="419"/>
      <c r="S60" s="421"/>
      <c r="T60" s="296"/>
      <c r="U60" s="296"/>
      <c r="V60" s="562" t="str">
        <f t="shared" si="0"/>
        <v/>
      </c>
      <c r="W60" s="563" t="b">
        <f t="shared" si="1"/>
        <v>0</v>
      </c>
    </row>
    <row r="61" spans="1:23" x14ac:dyDescent="0.25">
      <c r="A61" s="106">
        <v>57</v>
      </c>
      <c r="B61" s="566">
        <f>'APH Kategorichef'!D61</f>
        <v>0</v>
      </c>
      <c r="C61" s="564" t="str">
        <f>IF('1. Artikeldata Grund'!$D61="","", '1. Artikeldata Grund'!$D61&amp;" - "&amp;'1. Artikeldata Grund'!$E61)</f>
        <v/>
      </c>
      <c r="D61" s="294"/>
      <c r="E61" s="358"/>
      <c r="F61" s="420" t="s">
        <v>297</v>
      </c>
      <c r="G61" s="420"/>
      <c r="H61" s="369"/>
      <c r="I61" s="293" t="s">
        <v>297</v>
      </c>
      <c r="J61" s="418"/>
      <c r="K61" s="293" t="s">
        <v>297</v>
      </c>
      <c r="L61" s="294" t="s">
        <v>297</v>
      </c>
      <c r="M61" s="293" t="s">
        <v>297</v>
      </c>
      <c r="N61" s="293" t="s">
        <v>297</v>
      </c>
      <c r="O61" s="293" t="s">
        <v>297</v>
      </c>
      <c r="P61" s="427"/>
      <c r="Q61" s="419"/>
      <c r="R61" s="419"/>
      <c r="S61" s="421"/>
      <c r="T61" s="296"/>
      <c r="U61" s="296"/>
      <c r="V61" s="562" t="str">
        <f t="shared" si="0"/>
        <v/>
      </c>
      <c r="W61" s="563" t="b">
        <f t="shared" si="1"/>
        <v>0</v>
      </c>
    </row>
    <row r="62" spans="1:23" x14ac:dyDescent="0.25">
      <c r="A62" s="106">
        <v>58</v>
      </c>
      <c r="B62" s="566">
        <f>'APH Kategorichef'!D62</f>
        <v>0</v>
      </c>
      <c r="C62" s="564" t="str">
        <f>IF('1. Artikeldata Grund'!$D62="","", '1. Artikeldata Grund'!$D62&amp;" - "&amp;'1. Artikeldata Grund'!$E62)</f>
        <v/>
      </c>
      <c r="D62" s="294"/>
      <c r="E62" s="358"/>
      <c r="F62" s="420" t="s">
        <v>297</v>
      </c>
      <c r="G62" s="420"/>
      <c r="H62" s="369"/>
      <c r="I62" s="293" t="s">
        <v>297</v>
      </c>
      <c r="J62" s="418"/>
      <c r="K62" s="293" t="s">
        <v>297</v>
      </c>
      <c r="L62" s="294" t="s">
        <v>297</v>
      </c>
      <c r="M62" s="293" t="s">
        <v>297</v>
      </c>
      <c r="N62" s="293" t="s">
        <v>297</v>
      </c>
      <c r="O62" s="293" t="s">
        <v>297</v>
      </c>
      <c r="P62" s="427"/>
      <c r="Q62" s="419"/>
      <c r="R62" s="419"/>
      <c r="S62" s="421"/>
      <c r="T62" s="296"/>
      <c r="U62" s="296"/>
      <c r="V62" s="562" t="str">
        <f t="shared" si="0"/>
        <v/>
      </c>
      <c r="W62" s="563" t="b">
        <f t="shared" si="1"/>
        <v>0</v>
      </c>
    </row>
    <row r="63" spans="1:23" x14ac:dyDescent="0.25">
      <c r="A63" s="106">
        <v>59</v>
      </c>
      <c r="B63" s="566">
        <f>'APH Kategorichef'!D63</f>
        <v>0</v>
      </c>
      <c r="C63" s="564" t="str">
        <f>IF('1. Artikeldata Grund'!$D63="","", '1. Artikeldata Grund'!$D63&amp;" - "&amp;'1. Artikeldata Grund'!$E63)</f>
        <v/>
      </c>
      <c r="D63" s="294"/>
      <c r="E63" s="358"/>
      <c r="F63" s="420" t="s">
        <v>297</v>
      </c>
      <c r="G63" s="420"/>
      <c r="H63" s="369"/>
      <c r="I63" s="293" t="s">
        <v>297</v>
      </c>
      <c r="J63" s="418"/>
      <c r="K63" s="293" t="s">
        <v>297</v>
      </c>
      <c r="L63" s="294" t="s">
        <v>297</v>
      </c>
      <c r="M63" s="293" t="s">
        <v>297</v>
      </c>
      <c r="N63" s="293" t="s">
        <v>297</v>
      </c>
      <c r="O63" s="293" t="s">
        <v>297</v>
      </c>
      <c r="P63" s="427"/>
      <c r="Q63" s="419"/>
      <c r="R63" s="419"/>
      <c r="S63" s="421"/>
      <c r="T63" s="296"/>
      <c r="U63" s="296"/>
      <c r="V63" s="562" t="str">
        <f t="shared" si="0"/>
        <v/>
      </c>
      <c r="W63" s="563" t="b">
        <f t="shared" si="1"/>
        <v>0</v>
      </c>
    </row>
    <row r="64" spans="1:23" x14ac:dyDescent="0.25">
      <c r="A64" s="106">
        <v>60</v>
      </c>
      <c r="B64" s="566">
        <f>'APH Kategorichef'!D64</f>
        <v>0</v>
      </c>
      <c r="C64" s="564" t="str">
        <f>IF('1. Artikeldata Grund'!$D64="","", '1. Artikeldata Grund'!$D64&amp;" - "&amp;'1. Artikeldata Grund'!$E64)</f>
        <v/>
      </c>
      <c r="D64" s="294"/>
      <c r="E64" s="358"/>
      <c r="F64" s="420" t="s">
        <v>297</v>
      </c>
      <c r="G64" s="420"/>
      <c r="H64" s="369"/>
      <c r="I64" s="293" t="s">
        <v>297</v>
      </c>
      <c r="J64" s="418"/>
      <c r="K64" s="293" t="s">
        <v>297</v>
      </c>
      <c r="L64" s="294" t="s">
        <v>297</v>
      </c>
      <c r="M64" s="293" t="s">
        <v>297</v>
      </c>
      <c r="N64" s="293" t="s">
        <v>297</v>
      </c>
      <c r="O64" s="293" t="s">
        <v>297</v>
      </c>
      <c r="P64" s="427"/>
      <c r="Q64" s="419"/>
      <c r="R64" s="419"/>
      <c r="S64" s="421"/>
      <c r="T64" s="296"/>
      <c r="U64" s="296"/>
      <c r="V64" s="562" t="str">
        <f t="shared" si="0"/>
        <v/>
      </c>
      <c r="W64" s="563" t="b">
        <f t="shared" si="1"/>
        <v>0</v>
      </c>
    </row>
    <row r="65" spans="1:23" x14ac:dyDescent="0.25">
      <c r="A65" s="106">
        <v>61</v>
      </c>
      <c r="B65" s="566">
        <f>'APH Kategorichef'!D65</f>
        <v>0</v>
      </c>
      <c r="C65" s="564" t="str">
        <f>IF('1. Artikeldata Grund'!$D65="","", '1. Artikeldata Grund'!$D65&amp;" - "&amp;'1. Artikeldata Grund'!$E65)</f>
        <v/>
      </c>
      <c r="D65" s="294"/>
      <c r="E65" s="358"/>
      <c r="F65" s="420" t="s">
        <v>297</v>
      </c>
      <c r="G65" s="420"/>
      <c r="H65" s="369"/>
      <c r="I65" s="293" t="s">
        <v>297</v>
      </c>
      <c r="J65" s="418"/>
      <c r="K65" s="293" t="s">
        <v>297</v>
      </c>
      <c r="L65" s="294" t="s">
        <v>297</v>
      </c>
      <c r="M65" s="293" t="s">
        <v>297</v>
      </c>
      <c r="N65" s="293" t="s">
        <v>297</v>
      </c>
      <c r="O65" s="293" t="s">
        <v>297</v>
      </c>
      <c r="P65" s="427"/>
      <c r="Q65" s="419"/>
      <c r="R65" s="419"/>
      <c r="S65" s="421"/>
      <c r="T65" s="296"/>
      <c r="U65" s="296"/>
      <c r="V65" s="562" t="str">
        <f t="shared" si="0"/>
        <v/>
      </c>
      <c r="W65" s="563" t="b">
        <f t="shared" si="1"/>
        <v>0</v>
      </c>
    </row>
    <row r="66" spans="1:23" x14ac:dyDescent="0.25">
      <c r="A66" s="106">
        <v>62</v>
      </c>
      <c r="B66" s="566">
        <f>'APH Kategorichef'!D66</f>
        <v>0</v>
      </c>
      <c r="C66" s="564" t="str">
        <f>IF('1. Artikeldata Grund'!$D66="","", '1. Artikeldata Grund'!$D66&amp;" - "&amp;'1. Artikeldata Grund'!$E66)</f>
        <v/>
      </c>
      <c r="D66" s="294"/>
      <c r="E66" s="358"/>
      <c r="F66" s="420" t="s">
        <v>297</v>
      </c>
      <c r="G66" s="420"/>
      <c r="H66" s="369"/>
      <c r="I66" s="293" t="s">
        <v>297</v>
      </c>
      <c r="J66" s="418"/>
      <c r="K66" s="293" t="s">
        <v>297</v>
      </c>
      <c r="L66" s="294" t="s">
        <v>297</v>
      </c>
      <c r="M66" s="293" t="s">
        <v>297</v>
      </c>
      <c r="N66" s="293" t="s">
        <v>297</v>
      </c>
      <c r="O66" s="293" t="s">
        <v>297</v>
      </c>
      <c r="P66" s="427"/>
      <c r="Q66" s="419"/>
      <c r="R66" s="419"/>
      <c r="S66" s="421"/>
      <c r="T66" s="296"/>
      <c r="U66" s="296"/>
      <c r="V66" s="562" t="str">
        <f t="shared" si="0"/>
        <v/>
      </c>
      <c r="W66" s="563" t="b">
        <f t="shared" si="1"/>
        <v>0</v>
      </c>
    </row>
    <row r="67" spans="1:23" x14ac:dyDescent="0.25">
      <c r="A67" s="106">
        <v>63</v>
      </c>
      <c r="B67" s="566">
        <f>'APH Kategorichef'!D67</f>
        <v>0</v>
      </c>
      <c r="C67" s="564" t="str">
        <f>IF('1. Artikeldata Grund'!$D67="","", '1. Artikeldata Grund'!$D67&amp;" - "&amp;'1. Artikeldata Grund'!$E67)</f>
        <v/>
      </c>
      <c r="D67" s="294"/>
      <c r="E67" s="358"/>
      <c r="F67" s="420" t="s">
        <v>297</v>
      </c>
      <c r="G67" s="420"/>
      <c r="H67" s="369"/>
      <c r="I67" s="293" t="s">
        <v>297</v>
      </c>
      <c r="J67" s="418"/>
      <c r="K67" s="293" t="s">
        <v>297</v>
      </c>
      <c r="L67" s="294" t="s">
        <v>297</v>
      </c>
      <c r="M67" s="293" t="s">
        <v>297</v>
      </c>
      <c r="N67" s="293" t="s">
        <v>297</v>
      </c>
      <c r="O67" s="293" t="s">
        <v>297</v>
      </c>
      <c r="P67" s="427"/>
      <c r="Q67" s="419"/>
      <c r="R67" s="419"/>
      <c r="S67" s="421"/>
      <c r="T67" s="296"/>
      <c r="U67" s="296"/>
      <c r="V67" s="562" t="str">
        <f t="shared" si="0"/>
        <v/>
      </c>
      <c r="W67" s="563" t="b">
        <f t="shared" si="1"/>
        <v>0</v>
      </c>
    </row>
    <row r="68" spans="1:23" x14ac:dyDescent="0.25">
      <c r="A68" s="106">
        <v>64</v>
      </c>
      <c r="B68" s="566">
        <f>'APH Kategorichef'!D68</f>
        <v>0</v>
      </c>
      <c r="C68" s="564" t="str">
        <f>IF('1. Artikeldata Grund'!$D68="","", '1. Artikeldata Grund'!$D68&amp;" - "&amp;'1. Artikeldata Grund'!$E68)</f>
        <v/>
      </c>
      <c r="D68" s="294"/>
      <c r="E68" s="358"/>
      <c r="F68" s="420" t="s">
        <v>297</v>
      </c>
      <c r="G68" s="420"/>
      <c r="H68" s="369"/>
      <c r="I68" s="293" t="s">
        <v>297</v>
      </c>
      <c r="J68" s="418"/>
      <c r="K68" s="293" t="s">
        <v>297</v>
      </c>
      <c r="L68" s="294" t="s">
        <v>297</v>
      </c>
      <c r="M68" s="293" t="s">
        <v>297</v>
      </c>
      <c r="N68" s="293" t="s">
        <v>297</v>
      </c>
      <c r="O68" s="293" t="s">
        <v>297</v>
      </c>
      <c r="P68" s="427"/>
      <c r="Q68" s="419"/>
      <c r="R68" s="419"/>
      <c r="S68" s="421"/>
      <c r="T68" s="296"/>
      <c r="U68" s="296"/>
      <c r="V68" s="562" t="str">
        <f t="shared" si="0"/>
        <v/>
      </c>
      <c r="W68" s="563" t="b">
        <f t="shared" si="1"/>
        <v>0</v>
      </c>
    </row>
    <row r="69" spans="1:23" x14ac:dyDescent="0.25">
      <c r="A69" s="106">
        <v>65</v>
      </c>
      <c r="B69" s="566">
        <f>'APH Kategorichef'!D69</f>
        <v>0</v>
      </c>
      <c r="C69" s="564" t="str">
        <f>IF('1. Artikeldata Grund'!$D69="","", '1. Artikeldata Grund'!$D69&amp;" - "&amp;'1. Artikeldata Grund'!$E69)</f>
        <v/>
      </c>
      <c r="D69" s="294"/>
      <c r="E69" s="358"/>
      <c r="F69" s="420" t="s">
        <v>297</v>
      </c>
      <c r="G69" s="420"/>
      <c r="H69" s="369"/>
      <c r="I69" s="293" t="s">
        <v>297</v>
      </c>
      <c r="J69" s="418"/>
      <c r="K69" s="293" t="s">
        <v>297</v>
      </c>
      <c r="L69" s="294" t="s">
        <v>297</v>
      </c>
      <c r="M69" s="293" t="s">
        <v>297</v>
      </c>
      <c r="N69" s="293" t="s">
        <v>297</v>
      </c>
      <c r="O69" s="293" t="s">
        <v>297</v>
      </c>
      <c r="P69" s="427"/>
      <c r="Q69" s="419"/>
      <c r="R69" s="419"/>
      <c r="S69" s="421"/>
      <c r="T69" s="296"/>
      <c r="U69" s="296"/>
      <c r="V69" s="562" t="str">
        <f t="shared" si="0"/>
        <v/>
      </c>
      <c r="W69" s="563" t="b">
        <f t="shared" si="1"/>
        <v>0</v>
      </c>
    </row>
    <row r="70" spans="1:23" x14ac:dyDescent="0.25">
      <c r="A70" s="106">
        <v>66</v>
      </c>
      <c r="B70" s="566">
        <f>'APH Kategorichef'!D70</f>
        <v>0</v>
      </c>
      <c r="C70" s="564" t="str">
        <f>IF('1. Artikeldata Grund'!$D70="","", '1. Artikeldata Grund'!$D70&amp;" - "&amp;'1. Artikeldata Grund'!$E70)</f>
        <v/>
      </c>
      <c r="D70" s="294"/>
      <c r="E70" s="358"/>
      <c r="F70" s="420" t="s">
        <v>297</v>
      </c>
      <c r="G70" s="420"/>
      <c r="H70" s="369"/>
      <c r="I70" s="293" t="s">
        <v>297</v>
      </c>
      <c r="J70" s="418"/>
      <c r="K70" s="293" t="s">
        <v>297</v>
      </c>
      <c r="L70" s="294" t="s">
        <v>297</v>
      </c>
      <c r="M70" s="293" t="s">
        <v>297</v>
      </c>
      <c r="N70" s="293" t="s">
        <v>297</v>
      </c>
      <c r="O70" s="293" t="s">
        <v>297</v>
      </c>
      <c r="P70" s="427"/>
      <c r="Q70" s="419"/>
      <c r="R70" s="419"/>
      <c r="S70" s="421"/>
      <c r="T70" s="296"/>
      <c r="U70" s="296"/>
      <c r="V70" s="562" t="str">
        <f t="shared" ref="V70:V133" si="2">IF(W70=TRUE,"OBS! Ange färre tecken! / Note! Enter fewer characters","")</f>
        <v/>
      </c>
      <c r="W70" s="563" t="b">
        <f t="shared" ref="W70:W133" si="3">OR(LEN(Q70)&gt;30,LEN(R70)&gt;33,LEN(S70)&gt;25,LEN(T70)&gt;125,LEN(U70)&gt;82)</f>
        <v>0</v>
      </c>
    </row>
    <row r="71" spans="1:23" x14ac:dyDescent="0.25">
      <c r="A71" s="106">
        <v>67</v>
      </c>
      <c r="B71" s="566">
        <f>'APH Kategorichef'!D71</f>
        <v>0</v>
      </c>
      <c r="C71" s="564" t="str">
        <f>IF('1. Artikeldata Grund'!$D71="","", '1. Artikeldata Grund'!$D71&amp;" - "&amp;'1. Artikeldata Grund'!$E71)</f>
        <v/>
      </c>
      <c r="D71" s="294"/>
      <c r="E71" s="358"/>
      <c r="F71" s="420" t="s">
        <v>297</v>
      </c>
      <c r="G71" s="420"/>
      <c r="H71" s="369"/>
      <c r="I71" s="293" t="s">
        <v>297</v>
      </c>
      <c r="J71" s="418"/>
      <c r="K71" s="293" t="s">
        <v>297</v>
      </c>
      <c r="L71" s="294" t="s">
        <v>297</v>
      </c>
      <c r="M71" s="293" t="s">
        <v>297</v>
      </c>
      <c r="N71" s="293" t="s">
        <v>297</v>
      </c>
      <c r="O71" s="293" t="s">
        <v>297</v>
      </c>
      <c r="P71" s="427"/>
      <c r="Q71" s="419"/>
      <c r="R71" s="419"/>
      <c r="S71" s="421"/>
      <c r="T71" s="296"/>
      <c r="U71" s="296"/>
      <c r="V71" s="562" t="str">
        <f t="shared" si="2"/>
        <v/>
      </c>
      <c r="W71" s="563" t="b">
        <f t="shared" si="3"/>
        <v>0</v>
      </c>
    </row>
    <row r="72" spans="1:23" x14ac:dyDescent="0.25">
      <c r="A72" s="106">
        <v>68</v>
      </c>
      <c r="B72" s="566">
        <f>'APH Kategorichef'!D72</f>
        <v>0</v>
      </c>
      <c r="C72" s="564" t="str">
        <f>IF('1. Artikeldata Grund'!$D72="","", '1. Artikeldata Grund'!$D72&amp;" - "&amp;'1. Artikeldata Grund'!$E72)</f>
        <v/>
      </c>
      <c r="D72" s="294"/>
      <c r="E72" s="358"/>
      <c r="F72" s="420" t="s">
        <v>297</v>
      </c>
      <c r="G72" s="420"/>
      <c r="H72" s="369"/>
      <c r="I72" s="293" t="s">
        <v>297</v>
      </c>
      <c r="J72" s="418"/>
      <c r="K72" s="293" t="s">
        <v>297</v>
      </c>
      <c r="L72" s="294" t="s">
        <v>297</v>
      </c>
      <c r="M72" s="293" t="s">
        <v>297</v>
      </c>
      <c r="N72" s="293" t="s">
        <v>297</v>
      </c>
      <c r="O72" s="293" t="s">
        <v>297</v>
      </c>
      <c r="P72" s="427"/>
      <c r="Q72" s="419"/>
      <c r="R72" s="419"/>
      <c r="S72" s="421"/>
      <c r="T72" s="296"/>
      <c r="U72" s="296"/>
      <c r="V72" s="562" t="str">
        <f t="shared" si="2"/>
        <v/>
      </c>
      <c r="W72" s="563" t="b">
        <f t="shared" si="3"/>
        <v>0</v>
      </c>
    </row>
    <row r="73" spans="1:23" x14ac:dyDescent="0.25">
      <c r="A73" s="106">
        <v>69</v>
      </c>
      <c r="B73" s="566">
        <f>'APH Kategorichef'!D73</f>
        <v>0</v>
      </c>
      <c r="C73" s="564" t="str">
        <f>IF('1. Artikeldata Grund'!$D73="","", '1. Artikeldata Grund'!$D73&amp;" - "&amp;'1. Artikeldata Grund'!$E73)</f>
        <v/>
      </c>
      <c r="D73" s="294"/>
      <c r="E73" s="358"/>
      <c r="F73" s="420" t="s">
        <v>297</v>
      </c>
      <c r="G73" s="420"/>
      <c r="H73" s="369"/>
      <c r="I73" s="293" t="s">
        <v>297</v>
      </c>
      <c r="J73" s="418"/>
      <c r="K73" s="293" t="s">
        <v>297</v>
      </c>
      <c r="L73" s="294" t="s">
        <v>297</v>
      </c>
      <c r="M73" s="293" t="s">
        <v>297</v>
      </c>
      <c r="N73" s="293" t="s">
        <v>297</v>
      </c>
      <c r="O73" s="293" t="s">
        <v>297</v>
      </c>
      <c r="P73" s="427"/>
      <c r="Q73" s="419"/>
      <c r="R73" s="419"/>
      <c r="S73" s="421"/>
      <c r="T73" s="296"/>
      <c r="U73" s="296"/>
      <c r="V73" s="562" t="str">
        <f t="shared" si="2"/>
        <v/>
      </c>
      <c r="W73" s="563" t="b">
        <f t="shared" si="3"/>
        <v>0</v>
      </c>
    </row>
    <row r="74" spans="1:23" x14ac:dyDescent="0.25">
      <c r="A74" s="106">
        <v>70</v>
      </c>
      <c r="B74" s="566">
        <f>'APH Kategorichef'!D74</f>
        <v>0</v>
      </c>
      <c r="C74" s="564" t="str">
        <f>IF('1. Artikeldata Grund'!$D74="","", '1. Artikeldata Grund'!$D74&amp;" - "&amp;'1. Artikeldata Grund'!$E74)</f>
        <v/>
      </c>
      <c r="D74" s="294"/>
      <c r="E74" s="358"/>
      <c r="F74" s="420" t="s">
        <v>297</v>
      </c>
      <c r="G74" s="420"/>
      <c r="H74" s="369"/>
      <c r="I74" s="293" t="s">
        <v>297</v>
      </c>
      <c r="J74" s="418"/>
      <c r="K74" s="293" t="s">
        <v>297</v>
      </c>
      <c r="L74" s="294" t="s">
        <v>297</v>
      </c>
      <c r="M74" s="293" t="s">
        <v>297</v>
      </c>
      <c r="N74" s="293" t="s">
        <v>297</v>
      </c>
      <c r="O74" s="293" t="s">
        <v>297</v>
      </c>
      <c r="P74" s="427"/>
      <c r="Q74" s="419"/>
      <c r="R74" s="419"/>
      <c r="S74" s="421"/>
      <c r="T74" s="296"/>
      <c r="U74" s="296"/>
      <c r="V74" s="562" t="str">
        <f t="shared" si="2"/>
        <v/>
      </c>
      <c r="W74" s="563" t="b">
        <f t="shared" si="3"/>
        <v>0</v>
      </c>
    </row>
    <row r="75" spans="1:23" x14ac:dyDescent="0.25">
      <c r="A75" s="106">
        <v>71</v>
      </c>
      <c r="B75" s="566">
        <f>'APH Kategorichef'!D75</f>
        <v>0</v>
      </c>
      <c r="C75" s="564" t="str">
        <f>IF('1. Artikeldata Grund'!$D75="","", '1. Artikeldata Grund'!$D75&amp;" - "&amp;'1. Artikeldata Grund'!$E75)</f>
        <v/>
      </c>
      <c r="D75" s="294"/>
      <c r="E75" s="358"/>
      <c r="F75" s="420" t="s">
        <v>297</v>
      </c>
      <c r="G75" s="420"/>
      <c r="H75" s="369"/>
      <c r="I75" s="293" t="s">
        <v>297</v>
      </c>
      <c r="J75" s="418"/>
      <c r="K75" s="293" t="s">
        <v>297</v>
      </c>
      <c r="L75" s="294" t="s">
        <v>297</v>
      </c>
      <c r="M75" s="293" t="s">
        <v>297</v>
      </c>
      <c r="N75" s="293" t="s">
        <v>297</v>
      </c>
      <c r="O75" s="293" t="s">
        <v>297</v>
      </c>
      <c r="P75" s="427"/>
      <c r="Q75" s="419"/>
      <c r="R75" s="419"/>
      <c r="S75" s="421"/>
      <c r="T75" s="296"/>
      <c r="U75" s="296"/>
      <c r="V75" s="562" t="str">
        <f t="shared" si="2"/>
        <v/>
      </c>
      <c r="W75" s="563" t="b">
        <f t="shared" si="3"/>
        <v>0</v>
      </c>
    </row>
    <row r="76" spans="1:23" x14ac:dyDescent="0.25">
      <c r="A76" s="106">
        <v>72</v>
      </c>
      <c r="B76" s="566">
        <f>'APH Kategorichef'!D76</f>
        <v>0</v>
      </c>
      <c r="C76" s="564" t="str">
        <f>IF('1. Artikeldata Grund'!$D76="","", '1. Artikeldata Grund'!$D76&amp;" - "&amp;'1. Artikeldata Grund'!$E76)</f>
        <v/>
      </c>
      <c r="D76" s="294"/>
      <c r="E76" s="358"/>
      <c r="F76" s="420" t="s">
        <v>297</v>
      </c>
      <c r="G76" s="420"/>
      <c r="H76" s="369"/>
      <c r="I76" s="293" t="s">
        <v>297</v>
      </c>
      <c r="J76" s="418"/>
      <c r="K76" s="293" t="s">
        <v>297</v>
      </c>
      <c r="L76" s="294" t="s">
        <v>297</v>
      </c>
      <c r="M76" s="293" t="s">
        <v>297</v>
      </c>
      <c r="N76" s="293" t="s">
        <v>297</v>
      </c>
      <c r="O76" s="293" t="s">
        <v>297</v>
      </c>
      <c r="P76" s="427"/>
      <c r="Q76" s="419"/>
      <c r="R76" s="419"/>
      <c r="S76" s="421"/>
      <c r="T76" s="296"/>
      <c r="U76" s="296"/>
      <c r="V76" s="562" t="str">
        <f t="shared" si="2"/>
        <v/>
      </c>
      <c r="W76" s="563" t="b">
        <f t="shared" si="3"/>
        <v>0</v>
      </c>
    </row>
    <row r="77" spans="1:23" x14ac:dyDescent="0.25">
      <c r="A77" s="106">
        <v>73</v>
      </c>
      <c r="B77" s="566">
        <f>'APH Kategorichef'!D77</f>
        <v>0</v>
      </c>
      <c r="C77" s="564" t="str">
        <f>IF('1. Artikeldata Grund'!$D77="","", '1. Artikeldata Grund'!$D77&amp;" - "&amp;'1. Artikeldata Grund'!$E77)</f>
        <v/>
      </c>
      <c r="D77" s="294"/>
      <c r="E77" s="358"/>
      <c r="F77" s="420" t="s">
        <v>297</v>
      </c>
      <c r="G77" s="420"/>
      <c r="H77" s="369"/>
      <c r="I77" s="293" t="s">
        <v>297</v>
      </c>
      <c r="J77" s="418"/>
      <c r="K77" s="293" t="s">
        <v>297</v>
      </c>
      <c r="L77" s="294" t="s">
        <v>297</v>
      </c>
      <c r="M77" s="293" t="s">
        <v>297</v>
      </c>
      <c r="N77" s="293" t="s">
        <v>297</v>
      </c>
      <c r="O77" s="293" t="s">
        <v>297</v>
      </c>
      <c r="P77" s="427"/>
      <c r="Q77" s="419"/>
      <c r="R77" s="419"/>
      <c r="S77" s="421"/>
      <c r="T77" s="296"/>
      <c r="U77" s="296"/>
      <c r="V77" s="562" t="str">
        <f t="shared" si="2"/>
        <v/>
      </c>
      <c r="W77" s="563" t="b">
        <f t="shared" si="3"/>
        <v>0</v>
      </c>
    </row>
    <row r="78" spans="1:23" x14ac:dyDescent="0.25">
      <c r="A78" s="106">
        <v>74</v>
      </c>
      <c r="B78" s="566">
        <f>'APH Kategorichef'!D78</f>
        <v>0</v>
      </c>
      <c r="C78" s="564" t="str">
        <f>IF('1. Artikeldata Grund'!$D78="","", '1. Artikeldata Grund'!$D78&amp;" - "&amp;'1. Artikeldata Grund'!$E78)</f>
        <v/>
      </c>
      <c r="D78" s="294"/>
      <c r="E78" s="358"/>
      <c r="F78" s="420" t="s">
        <v>297</v>
      </c>
      <c r="G78" s="420"/>
      <c r="H78" s="369"/>
      <c r="I78" s="293" t="s">
        <v>297</v>
      </c>
      <c r="J78" s="418"/>
      <c r="K78" s="293" t="s">
        <v>297</v>
      </c>
      <c r="L78" s="294" t="s">
        <v>297</v>
      </c>
      <c r="M78" s="293" t="s">
        <v>297</v>
      </c>
      <c r="N78" s="293" t="s">
        <v>297</v>
      </c>
      <c r="O78" s="293" t="s">
        <v>297</v>
      </c>
      <c r="P78" s="427"/>
      <c r="Q78" s="419"/>
      <c r="R78" s="419"/>
      <c r="S78" s="421"/>
      <c r="T78" s="296"/>
      <c r="U78" s="296"/>
      <c r="V78" s="562" t="str">
        <f t="shared" si="2"/>
        <v/>
      </c>
      <c r="W78" s="563" t="b">
        <f t="shared" si="3"/>
        <v>0</v>
      </c>
    </row>
    <row r="79" spans="1:23" x14ac:dyDescent="0.25">
      <c r="A79" s="106">
        <v>75</v>
      </c>
      <c r="B79" s="566">
        <f>'APH Kategorichef'!D79</f>
        <v>0</v>
      </c>
      <c r="C79" s="564" t="str">
        <f>IF('1. Artikeldata Grund'!$D79="","", '1. Artikeldata Grund'!$D79&amp;" - "&amp;'1. Artikeldata Grund'!$E79)</f>
        <v/>
      </c>
      <c r="D79" s="294"/>
      <c r="E79" s="358"/>
      <c r="F79" s="420" t="s">
        <v>297</v>
      </c>
      <c r="G79" s="420"/>
      <c r="H79" s="369"/>
      <c r="I79" s="293" t="s">
        <v>297</v>
      </c>
      <c r="J79" s="418"/>
      <c r="K79" s="293" t="s">
        <v>297</v>
      </c>
      <c r="L79" s="294" t="s">
        <v>297</v>
      </c>
      <c r="M79" s="293" t="s">
        <v>297</v>
      </c>
      <c r="N79" s="293" t="s">
        <v>297</v>
      </c>
      <c r="O79" s="293" t="s">
        <v>297</v>
      </c>
      <c r="P79" s="427"/>
      <c r="Q79" s="419"/>
      <c r="R79" s="419"/>
      <c r="S79" s="421"/>
      <c r="T79" s="296"/>
      <c r="U79" s="296"/>
      <c r="V79" s="562" t="str">
        <f t="shared" si="2"/>
        <v/>
      </c>
      <c r="W79" s="563" t="b">
        <f t="shared" si="3"/>
        <v>0</v>
      </c>
    </row>
    <row r="80" spans="1:23" x14ac:dyDescent="0.25">
      <c r="A80" s="106">
        <v>76</v>
      </c>
      <c r="B80" s="566">
        <f>'APH Kategorichef'!D80</f>
        <v>0</v>
      </c>
      <c r="C80" s="564" t="str">
        <f>IF('1. Artikeldata Grund'!$D80="","", '1. Artikeldata Grund'!$D80&amp;" - "&amp;'1. Artikeldata Grund'!$E80)</f>
        <v/>
      </c>
      <c r="D80" s="294"/>
      <c r="E80" s="358"/>
      <c r="F80" s="420" t="s">
        <v>297</v>
      </c>
      <c r="G80" s="420"/>
      <c r="H80" s="369"/>
      <c r="I80" s="293" t="s">
        <v>297</v>
      </c>
      <c r="J80" s="418"/>
      <c r="K80" s="293" t="s">
        <v>297</v>
      </c>
      <c r="L80" s="294" t="s">
        <v>297</v>
      </c>
      <c r="M80" s="293" t="s">
        <v>297</v>
      </c>
      <c r="N80" s="293" t="s">
        <v>297</v>
      </c>
      <c r="O80" s="293" t="s">
        <v>297</v>
      </c>
      <c r="P80" s="427"/>
      <c r="Q80" s="419"/>
      <c r="R80" s="419"/>
      <c r="S80" s="421"/>
      <c r="T80" s="296"/>
      <c r="U80" s="296"/>
      <c r="V80" s="562" t="str">
        <f t="shared" si="2"/>
        <v/>
      </c>
      <c r="W80" s="563" t="b">
        <f t="shared" si="3"/>
        <v>0</v>
      </c>
    </row>
    <row r="81" spans="1:23" x14ac:dyDescent="0.25">
      <c r="A81" s="106">
        <v>77</v>
      </c>
      <c r="B81" s="566">
        <f>'APH Kategorichef'!D81</f>
        <v>0</v>
      </c>
      <c r="C81" s="564" t="str">
        <f>IF('1. Artikeldata Grund'!$D81="","", '1. Artikeldata Grund'!$D81&amp;" - "&amp;'1. Artikeldata Grund'!$E81)</f>
        <v/>
      </c>
      <c r="D81" s="294"/>
      <c r="E81" s="358"/>
      <c r="F81" s="420" t="s">
        <v>297</v>
      </c>
      <c r="G81" s="420"/>
      <c r="H81" s="369"/>
      <c r="I81" s="293" t="s">
        <v>297</v>
      </c>
      <c r="J81" s="418"/>
      <c r="K81" s="293" t="s">
        <v>297</v>
      </c>
      <c r="L81" s="294" t="s">
        <v>297</v>
      </c>
      <c r="M81" s="293" t="s">
        <v>297</v>
      </c>
      <c r="N81" s="293" t="s">
        <v>297</v>
      </c>
      <c r="O81" s="293" t="s">
        <v>297</v>
      </c>
      <c r="P81" s="427"/>
      <c r="Q81" s="419"/>
      <c r="R81" s="419"/>
      <c r="S81" s="421"/>
      <c r="T81" s="296"/>
      <c r="U81" s="296"/>
      <c r="V81" s="562" t="str">
        <f t="shared" si="2"/>
        <v/>
      </c>
      <c r="W81" s="563" t="b">
        <f t="shared" si="3"/>
        <v>0</v>
      </c>
    </row>
    <row r="82" spans="1:23" x14ac:dyDescent="0.25">
      <c r="A82" s="106">
        <v>78</v>
      </c>
      <c r="B82" s="566">
        <f>'APH Kategorichef'!D82</f>
        <v>0</v>
      </c>
      <c r="C82" s="564" t="str">
        <f>IF('1. Artikeldata Grund'!$D82="","", '1. Artikeldata Grund'!$D82&amp;" - "&amp;'1. Artikeldata Grund'!$E82)</f>
        <v/>
      </c>
      <c r="D82" s="294"/>
      <c r="E82" s="358"/>
      <c r="F82" s="420" t="s">
        <v>297</v>
      </c>
      <c r="G82" s="420"/>
      <c r="H82" s="369"/>
      <c r="I82" s="293" t="s">
        <v>297</v>
      </c>
      <c r="J82" s="418"/>
      <c r="K82" s="293" t="s">
        <v>297</v>
      </c>
      <c r="L82" s="294" t="s">
        <v>297</v>
      </c>
      <c r="M82" s="293" t="s">
        <v>297</v>
      </c>
      <c r="N82" s="293" t="s">
        <v>297</v>
      </c>
      <c r="O82" s="293" t="s">
        <v>297</v>
      </c>
      <c r="P82" s="427"/>
      <c r="Q82" s="419"/>
      <c r="R82" s="419"/>
      <c r="S82" s="421"/>
      <c r="T82" s="296"/>
      <c r="U82" s="296"/>
      <c r="V82" s="562" t="str">
        <f t="shared" si="2"/>
        <v/>
      </c>
      <c r="W82" s="563" t="b">
        <f t="shared" si="3"/>
        <v>0</v>
      </c>
    </row>
    <row r="83" spans="1:23" x14ac:dyDescent="0.25">
      <c r="A83" s="106">
        <v>79</v>
      </c>
      <c r="B83" s="566">
        <f>'APH Kategorichef'!D83</f>
        <v>0</v>
      </c>
      <c r="C83" s="564" t="str">
        <f>IF('1. Artikeldata Grund'!$D83="","", '1. Artikeldata Grund'!$D83&amp;" - "&amp;'1. Artikeldata Grund'!$E83)</f>
        <v/>
      </c>
      <c r="D83" s="294"/>
      <c r="E83" s="358"/>
      <c r="F83" s="420" t="s">
        <v>297</v>
      </c>
      <c r="G83" s="420"/>
      <c r="H83" s="369"/>
      <c r="I83" s="293" t="s">
        <v>297</v>
      </c>
      <c r="J83" s="418"/>
      <c r="K83" s="293" t="s">
        <v>297</v>
      </c>
      <c r="L83" s="294" t="s">
        <v>297</v>
      </c>
      <c r="M83" s="293" t="s">
        <v>297</v>
      </c>
      <c r="N83" s="293" t="s">
        <v>297</v>
      </c>
      <c r="O83" s="293" t="s">
        <v>297</v>
      </c>
      <c r="P83" s="427"/>
      <c r="Q83" s="419"/>
      <c r="R83" s="419"/>
      <c r="S83" s="421"/>
      <c r="T83" s="296"/>
      <c r="U83" s="296"/>
      <c r="V83" s="562" t="str">
        <f t="shared" si="2"/>
        <v/>
      </c>
      <c r="W83" s="563" t="b">
        <f t="shared" si="3"/>
        <v>0</v>
      </c>
    </row>
    <row r="84" spans="1:23" x14ac:dyDescent="0.25">
      <c r="A84" s="106">
        <v>80</v>
      </c>
      <c r="B84" s="566">
        <f>'APH Kategorichef'!D84</f>
        <v>0</v>
      </c>
      <c r="C84" s="564" t="str">
        <f>IF('1. Artikeldata Grund'!$D84="","", '1. Artikeldata Grund'!$D84&amp;" - "&amp;'1. Artikeldata Grund'!$E84)</f>
        <v/>
      </c>
      <c r="D84" s="294"/>
      <c r="E84" s="358"/>
      <c r="F84" s="420" t="s">
        <v>297</v>
      </c>
      <c r="G84" s="420"/>
      <c r="H84" s="369"/>
      <c r="I84" s="293" t="s">
        <v>297</v>
      </c>
      <c r="J84" s="418"/>
      <c r="K84" s="293" t="s">
        <v>297</v>
      </c>
      <c r="L84" s="294" t="s">
        <v>297</v>
      </c>
      <c r="M84" s="293" t="s">
        <v>297</v>
      </c>
      <c r="N84" s="293" t="s">
        <v>297</v>
      </c>
      <c r="O84" s="293" t="s">
        <v>297</v>
      </c>
      <c r="P84" s="427"/>
      <c r="Q84" s="419"/>
      <c r="R84" s="419"/>
      <c r="S84" s="421"/>
      <c r="T84" s="296"/>
      <c r="U84" s="296"/>
      <c r="V84" s="562" t="str">
        <f t="shared" si="2"/>
        <v/>
      </c>
      <c r="W84" s="563" t="b">
        <f t="shared" si="3"/>
        <v>0</v>
      </c>
    </row>
    <row r="85" spans="1:23" x14ac:dyDescent="0.25">
      <c r="A85" s="106">
        <v>81</v>
      </c>
      <c r="B85" s="566">
        <f>'APH Kategorichef'!D85</f>
        <v>0</v>
      </c>
      <c r="C85" s="564" t="str">
        <f>IF('1. Artikeldata Grund'!$D85="","", '1. Artikeldata Grund'!$D85&amp;" - "&amp;'1. Artikeldata Grund'!$E85)</f>
        <v/>
      </c>
      <c r="D85" s="294"/>
      <c r="E85" s="358"/>
      <c r="F85" s="420" t="s">
        <v>297</v>
      </c>
      <c r="G85" s="420"/>
      <c r="H85" s="369"/>
      <c r="I85" s="293" t="s">
        <v>297</v>
      </c>
      <c r="J85" s="418"/>
      <c r="K85" s="293" t="s">
        <v>297</v>
      </c>
      <c r="L85" s="294" t="s">
        <v>297</v>
      </c>
      <c r="M85" s="293" t="s">
        <v>297</v>
      </c>
      <c r="N85" s="293" t="s">
        <v>297</v>
      </c>
      <c r="O85" s="293" t="s">
        <v>297</v>
      </c>
      <c r="P85" s="427"/>
      <c r="Q85" s="419"/>
      <c r="R85" s="419"/>
      <c r="S85" s="421"/>
      <c r="T85" s="296"/>
      <c r="U85" s="296"/>
      <c r="V85" s="562" t="str">
        <f t="shared" si="2"/>
        <v/>
      </c>
      <c r="W85" s="563" t="b">
        <f t="shared" si="3"/>
        <v>0</v>
      </c>
    </row>
    <row r="86" spans="1:23" x14ac:dyDescent="0.25">
      <c r="A86" s="106">
        <v>82</v>
      </c>
      <c r="B86" s="566">
        <f>'APH Kategorichef'!D86</f>
        <v>0</v>
      </c>
      <c r="C86" s="564" t="str">
        <f>IF('1. Artikeldata Grund'!$D86="","", '1. Artikeldata Grund'!$D86&amp;" - "&amp;'1. Artikeldata Grund'!$E86)</f>
        <v/>
      </c>
      <c r="D86" s="294"/>
      <c r="E86" s="358"/>
      <c r="F86" s="420" t="s">
        <v>297</v>
      </c>
      <c r="G86" s="420"/>
      <c r="H86" s="369"/>
      <c r="I86" s="293" t="s">
        <v>297</v>
      </c>
      <c r="J86" s="418"/>
      <c r="K86" s="293" t="s">
        <v>297</v>
      </c>
      <c r="L86" s="294" t="s">
        <v>297</v>
      </c>
      <c r="M86" s="293" t="s">
        <v>297</v>
      </c>
      <c r="N86" s="293" t="s">
        <v>297</v>
      </c>
      <c r="O86" s="293" t="s">
        <v>297</v>
      </c>
      <c r="P86" s="427"/>
      <c r="Q86" s="419"/>
      <c r="R86" s="419"/>
      <c r="S86" s="421"/>
      <c r="T86" s="296"/>
      <c r="U86" s="296"/>
      <c r="V86" s="562" t="str">
        <f t="shared" si="2"/>
        <v/>
      </c>
      <c r="W86" s="563" t="b">
        <f t="shared" si="3"/>
        <v>0</v>
      </c>
    </row>
    <row r="87" spans="1:23" x14ac:dyDescent="0.25">
      <c r="A87" s="106">
        <v>83</v>
      </c>
      <c r="B87" s="566">
        <f>'APH Kategorichef'!D87</f>
        <v>0</v>
      </c>
      <c r="C87" s="564" t="str">
        <f>IF('1. Artikeldata Grund'!$D87="","", '1. Artikeldata Grund'!$D87&amp;" - "&amp;'1. Artikeldata Grund'!$E87)</f>
        <v/>
      </c>
      <c r="D87" s="294"/>
      <c r="E87" s="358"/>
      <c r="F87" s="420" t="s">
        <v>297</v>
      </c>
      <c r="G87" s="420"/>
      <c r="H87" s="369"/>
      <c r="I87" s="293" t="s">
        <v>297</v>
      </c>
      <c r="J87" s="418"/>
      <c r="K87" s="293" t="s">
        <v>297</v>
      </c>
      <c r="L87" s="294" t="s">
        <v>297</v>
      </c>
      <c r="M87" s="293" t="s">
        <v>297</v>
      </c>
      <c r="N87" s="293" t="s">
        <v>297</v>
      </c>
      <c r="O87" s="293" t="s">
        <v>297</v>
      </c>
      <c r="P87" s="427"/>
      <c r="Q87" s="419"/>
      <c r="R87" s="419"/>
      <c r="S87" s="421"/>
      <c r="T87" s="296"/>
      <c r="U87" s="296"/>
      <c r="V87" s="562" t="str">
        <f t="shared" si="2"/>
        <v/>
      </c>
      <c r="W87" s="563" t="b">
        <f t="shared" si="3"/>
        <v>0</v>
      </c>
    </row>
    <row r="88" spans="1:23" x14ac:dyDescent="0.25">
      <c r="A88" s="106">
        <v>84</v>
      </c>
      <c r="B88" s="566">
        <f>'APH Kategorichef'!D88</f>
        <v>0</v>
      </c>
      <c r="C88" s="564" t="str">
        <f>IF('1. Artikeldata Grund'!$D88="","", '1. Artikeldata Grund'!$D88&amp;" - "&amp;'1. Artikeldata Grund'!$E88)</f>
        <v/>
      </c>
      <c r="D88" s="294"/>
      <c r="E88" s="358"/>
      <c r="F88" s="420" t="s">
        <v>297</v>
      </c>
      <c r="G88" s="420"/>
      <c r="H88" s="369"/>
      <c r="I88" s="293" t="s">
        <v>297</v>
      </c>
      <c r="J88" s="418"/>
      <c r="K88" s="293" t="s">
        <v>297</v>
      </c>
      <c r="L88" s="294" t="s">
        <v>297</v>
      </c>
      <c r="M88" s="293" t="s">
        <v>297</v>
      </c>
      <c r="N88" s="293" t="s">
        <v>297</v>
      </c>
      <c r="O88" s="293" t="s">
        <v>297</v>
      </c>
      <c r="P88" s="427"/>
      <c r="Q88" s="419"/>
      <c r="R88" s="419"/>
      <c r="S88" s="421"/>
      <c r="T88" s="296"/>
      <c r="U88" s="296"/>
      <c r="V88" s="562" t="str">
        <f t="shared" si="2"/>
        <v/>
      </c>
      <c r="W88" s="563" t="b">
        <f t="shared" si="3"/>
        <v>0</v>
      </c>
    </row>
    <row r="89" spans="1:23" x14ac:dyDescent="0.25">
      <c r="A89" s="106">
        <v>85</v>
      </c>
      <c r="B89" s="566">
        <f>'APH Kategorichef'!D89</f>
        <v>0</v>
      </c>
      <c r="C89" s="564" t="str">
        <f>IF('1. Artikeldata Grund'!$D89="","", '1. Artikeldata Grund'!$D89&amp;" - "&amp;'1. Artikeldata Grund'!$E89)</f>
        <v/>
      </c>
      <c r="D89" s="294"/>
      <c r="E89" s="358"/>
      <c r="F89" s="420" t="s">
        <v>297</v>
      </c>
      <c r="G89" s="420"/>
      <c r="H89" s="369"/>
      <c r="I89" s="293" t="s">
        <v>297</v>
      </c>
      <c r="J89" s="418"/>
      <c r="K89" s="293" t="s">
        <v>297</v>
      </c>
      <c r="L89" s="294" t="s">
        <v>297</v>
      </c>
      <c r="M89" s="293" t="s">
        <v>297</v>
      </c>
      <c r="N89" s="293" t="s">
        <v>297</v>
      </c>
      <c r="O89" s="293" t="s">
        <v>297</v>
      </c>
      <c r="P89" s="427"/>
      <c r="Q89" s="419"/>
      <c r="R89" s="419"/>
      <c r="S89" s="421"/>
      <c r="T89" s="296"/>
      <c r="U89" s="296"/>
      <c r="V89" s="562" t="str">
        <f t="shared" si="2"/>
        <v/>
      </c>
      <c r="W89" s="563" t="b">
        <f t="shared" si="3"/>
        <v>0</v>
      </c>
    </row>
    <row r="90" spans="1:23" x14ac:dyDescent="0.25">
      <c r="A90" s="106">
        <v>86</v>
      </c>
      <c r="B90" s="566">
        <f>'APH Kategorichef'!D90</f>
        <v>0</v>
      </c>
      <c r="C90" s="564" t="str">
        <f>IF('1. Artikeldata Grund'!$D90="","", '1. Artikeldata Grund'!$D90&amp;" - "&amp;'1. Artikeldata Grund'!$E90)</f>
        <v/>
      </c>
      <c r="D90" s="294"/>
      <c r="E90" s="358"/>
      <c r="F90" s="420" t="s">
        <v>297</v>
      </c>
      <c r="G90" s="420"/>
      <c r="H90" s="369"/>
      <c r="I90" s="293" t="s">
        <v>297</v>
      </c>
      <c r="J90" s="418"/>
      <c r="K90" s="293" t="s">
        <v>297</v>
      </c>
      <c r="L90" s="294" t="s">
        <v>297</v>
      </c>
      <c r="M90" s="293" t="s">
        <v>297</v>
      </c>
      <c r="N90" s="293" t="s">
        <v>297</v>
      </c>
      <c r="O90" s="293" t="s">
        <v>297</v>
      </c>
      <c r="P90" s="427"/>
      <c r="Q90" s="419"/>
      <c r="R90" s="419"/>
      <c r="S90" s="421"/>
      <c r="T90" s="296"/>
      <c r="U90" s="296"/>
      <c r="V90" s="562" t="str">
        <f t="shared" si="2"/>
        <v/>
      </c>
      <c r="W90" s="563" t="b">
        <f t="shared" si="3"/>
        <v>0</v>
      </c>
    </row>
    <row r="91" spans="1:23" x14ac:dyDescent="0.25">
      <c r="A91" s="106">
        <v>87</v>
      </c>
      <c r="B91" s="566">
        <f>'APH Kategorichef'!D91</f>
        <v>0</v>
      </c>
      <c r="C91" s="564" t="str">
        <f>IF('1. Artikeldata Grund'!$D91="","", '1. Artikeldata Grund'!$D91&amp;" - "&amp;'1. Artikeldata Grund'!$E91)</f>
        <v/>
      </c>
      <c r="D91" s="294"/>
      <c r="E91" s="358"/>
      <c r="F91" s="420" t="s">
        <v>297</v>
      </c>
      <c r="G91" s="420"/>
      <c r="H91" s="369"/>
      <c r="I91" s="293" t="s">
        <v>297</v>
      </c>
      <c r="J91" s="418"/>
      <c r="K91" s="293" t="s">
        <v>297</v>
      </c>
      <c r="L91" s="294" t="s">
        <v>297</v>
      </c>
      <c r="M91" s="293" t="s">
        <v>297</v>
      </c>
      <c r="N91" s="293" t="s">
        <v>297</v>
      </c>
      <c r="O91" s="293" t="s">
        <v>297</v>
      </c>
      <c r="P91" s="427"/>
      <c r="Q91" s="419"/>
      <c r="R91" s="419"/>
      <c r="S91" s="421"/>
      <c r="T91" s="296"/>
      <c r="U91" s="296"/>
      <c r="V91" s="562" t="str">
        <f t="shared" si="2"/>
        <v/>
      </c>
      <c r="W91" s="563" t="b">
        <f t="shared" si="3"/>
        <v>0</v>
      </c>
    </row>
    <row r="92" spans="1:23" x14ac:dyDescent="0.25">
      <c r="A92" s="106">
        <v>88</v>
      </c>
      <c r="B92" s="566">
        <f>'APH Kategorichef'!D92</f>
        <v>0</v>
      </c>
      <c r="C92" s="564" t="str">
        <f>IF('1. Artikeldata Grund'!$D92="","", '1. Artikeldata Grund'!$D92&amp;" - "&amp;'1. Artikeldata Grund'!$E92)</f>
        <v/>
      </c>
      <c r="D92" s="294"/>
      <c r="E92" s="358"/>
      <c r="F92" s="420" t="s">
        <v>297</v>
      </c>
      <c r="G92" s="420"/>
      <c r="H92" s="369"/>
      <c r="I92" s="293" t="s">
        <v>297</v>
      </c>
      <c r="J92" s="418"/>
      <c r="K92" s="293" t="s">
        <v>297</v>
      </c>
      <c r="L92" s="294" t="s">
        <v>297</v>
      </c>
      <c r="M92" s="293" t="s">
        <v>297</v>
      </c>
      <c r="N92" s="293" t="s">
        <v>297</v>
      </c>
      <c r="O92" s="293" t="s">
        <v>297</v>
      </c>
      <c r="P92" s="427"/>
      <c r="Q92" s="419"/>
      <c r="R92" s="419"/>
      <c r="S92" s="421"/>
      <c r="T92" s="296"/>
      <c r="U92" s="296"/>
      <c r="V92" s="562" t="str">
        <f t="shared" si="2"/>
        <v/>
      </c>
      <c r="W92" s="563" t="b">
        <f t="shared" si="3"/>
        <v>0</v>
      </c>
    </row>
    <row r="93" spans="1:23" x14ac:dyDescent="0.25">
      <c r="A93" s="106">
        <v>89</v>
      </c>
      <c r="B93" s="566">
        <f>'APH Kategorichef'!D93</f>
        <v>0</v>
      </c>
      <c r="C93" s="564" t="str">
        <f>IF('1. Artikeldata Grund'!$D93="","", '1. Artikeldata Grund'!$D93&amp;" - "&amp;'1. Artikeldata Grund'!$E93)</f>
        <v/>
      </c>
      <c r="D93" s="294"/>
      <c r="E93" s="358"/>
      <c r="F93" s="420" t="s">
        <v>297</v>
      </c>
      <c r="G93" s="420"/>
      <c r="H93" s="369"/>
      <c r="I93" s="293" t="s">
        <v>297</v>
      </c>
      <c r="J93" s="418"/>
      <c r="K93" s="293" t="s">
        <v>297</v>
      </c>
      <c r="L93" s="294" t="s">
        <v>297</v>
      </c>
      <c r="M93" s="293" t="s">
        <v>297</v>
      </c>
      <c r="N93" s="293" t="s">
        <v>297</v>
      </c>
      <c r="O93" s="293" t="s">
        <v>297</v>
      </c>
      <c r="P93" s="427"/>
      <c r="Q93" s="419"/>
      <c r="R93" s="419"/>
      <c r="S93" s="421"/>
      <c r="T93" s="296"/>
      <c r="U93" s="296"/>
      <c r="V93" s="562" t="str">
        <f t="shared" si="2"/>
        <v/>
      </c>
      <c r="W93" s="563" t="b">
        <f t="shared" si="3"/>
        <v>0</v>
      </c>
    </row>
    <row r="94" spans="1:23" x14ac:dyDescent="0.25">
      <c r="A94" s="106">
        <v>90</v>
      </c>
      <c r="B94" s="566">
        <f>'APH Kategorichef'!D94</f>
        <v>0</v>
      </c>
      <c r="C94" s="564" t="str">
        <f>IF('1. Artikeldata Grund'!$D94="","", '1. Artikeldata Grund'!$D94&amp;" - "&amp;'1. Artikeldata Grund'!$E94)</f>
        <v/>
      </c>
      <c r="D94" s="294"/>
      <c r="E94" s="358"/>
      <c r="F94" s="420" t="s">
        <v>297</v>
      </c>
      <c r="G94" s="420"/>
      <c r="H94" s="369"/>
      <c r="I94" s="293" t="s">
        <v>297</v>
      </c>
      <c r="J94" s="418"/>
      <c r="K94" s="293" t="s">
        <v>297</v>
      </c>
      <c r="L94" s="294" t="s">
        <v>297</v>
      </c>
      <c r="M94" s="293" t="s">
        <v>297</v>
      </c>
      <c r="N94" s="293" t="s">
        <v>297</v>
      </c>
      <c r="O94" s="293" t="s">
        <v>297</v>
      </c>
      <c r="P94" s="427"/>
      <c r="Q94" s="419"/>
      <c r="R94" s="419"/>
      <c r="S94" s="421"/>
      <c r="T94" s="296"/>
      <c r="U94" s="296"/>
      <c r="V94" s="562" t="str">
        <f t="shared" si="2"/>
        <v/>
      </c>
      <c r="W94" s="563" t="b">
        <f t="shared" si="3"/>
        <v>0</v>
      </c>
    </row>
    <row r="95" spans="1:23" x14ac:dyDescent="0.25">
      <c r="A95" s="106">
        <v>91</v>
      </c>
      <c r="B95" s="566">
        <f>'APH Kategorichef'!D95</f>
        <v>0</v>
      </c>
      <c r="C95" s="564" t="str">
        <f>IF('1. Artikeldata Grund'!$D95="","", '1. Artikeldata Grund'!$D95&amp;" - "&amp;'1. Artikeldata Grund'!$E95)</f>
        <v/>
      </c>
      <c r="D95" s="294"/>
      <c r="E95" s="358"/>
      <c r="F95" s="420" t="s">
        <v>297</v>
      </c>
      <c r="G95" s="420"/>
      <c r="H95" s="369"/>
      <c r="I95" s="293" t="s">
        <v>297</v>
      </c>
      <c r="J95" s="418"/>
      <c r="K95" s="293" t="s">
        <v>297</v>
      </c>
      <c r="L95" s="294" t="s">
        <v>297</v>
      </c>
      <c r="M95" s="293" t="s">
        <v>297</v>
      </c>
      <c r="N95" s="293" t="s">
        <v>297</v>
      </c>
      <c r="O95" s="293" t="s">
        <v>297</v>
      </c>
      <c r="P95" s="427"/>
      <c r="Q95" s="419"/>
      <c r="R95" s="419"/>
      <c r="S95" s="421"/>
      <c r="T95" s="296"/>
      <c r="U95" s="296"/>
      <c r="V95" s="562" t="str">
        <f t="shared" si="2"/>
        <v/>
      </c>
      <c r="W95" s="563" t="b">
        <f t="shared" si="3"/>
        <v>0</v>
      </c>
    </row>
    <row r="96" spans="1:23" x14ac:dyDescent="0.25">
      <c r="A96" s="106">
        <v>92</v>
      </c>
      <c r="B96" s="566">
        <f>'APH Kategorichef'!D96</f>
        <v>0</v>
      </c>
      <c r="C96" s="564" t="str">
        <f>IF('1. Artikeldata Grund'!$D96="","", '1. Artikeldata Grund'!$D96&amp;" - "&amp;'1. Artikeldata Grund'!$E96)</f>
        <v/>
      </c>
      <c r="D96" s="294"/>
      <c r="E96" s="358"/>
      <c r="F96" s="420" t="s">
        <v>297</v>
      </c>
      <c r="G96" s="420"/>
      <c r="H96" s="369"/>
      <c r="I96" s="293" t="s">
        <v>297</v>
      </c>
      <c r="J96" s="418"/>
      <c r="K96" s="293" t="s">
        <v>297</v>
      </c>
      <c r="L96" s="294" t="s">
        <v>297</v>
      </c>
      <c r="M96" s="293" t="s">
        <v>297</v>
      </c>
      <c r="N96" s="293" t="s">
        <v>297</v>
      </c>
      <c r="O96" s="293" t="s">
        <v>297</v>
      </c>
      <c r="P96" s="427"/>
      <c r="Q96" s="419"/>
      <c r="R96" s="419"/>
      <c r="S96" s="421"/>
      <c r="T96" s="296"/>
      <c r="U96" s="296"/>
      <c r="V96" s="562" t="str">
        <f t="shared" si="2"/>
        <v/>
      </c>
      <c r="W96" s="563" t="b">
        <f t="shared" si="3"/>
        <v>0</v>
      </c>
    </row>
    <row r="97" spans="1:23" x14ac:dyDescent="0.25">
      <c r="A97" s="106">
        <v>93</v>
      </c>
      <c r="B97" s="566">
        <f>'APH Kategorichef'!D97</f>
        <v>0</v>
      </c>
      <c r="C97" s="564" t="str">
        <f>IF('1. Artikeldata Grund'!$D97="","", '1. Artikeldata Grund'!$D97&amp;" - "&amp;'1. Artikeldata Grund'!$E97)</f>
        <v/>
      </c>
      <c r="D97" s="294"/>
      <c r="E97" s="358"/>
      <c r="F97" s="420" t="s">
        <v>297</v>
      </c>
      <c r="G97" s="420"/>
      <c r="H97" s="369"/>
      <c r="I97" s="293" t="s">
        <v>297</v>
      </c>
      <c r="J97" s="418"/>
      <c r="K97" s="293" t="s">
        <v>297</v>
      </c>
      <c r="L97" s="294" t="s">
        <v>297</v>
      </c>
      <c r="M97" s="293" t="s">
        <v>297</v>
      </c>
      <c r="N97" s="293" t="s">
        <v>297</v>
      </c>
      <c r="O97" s="293" t="s">
        <v>297</v>
      </c>
      <c r="P97" s="427"/>
      <c r="Q97" s="419"/>
      <c r="R97" s="419"/>
      <c r="S97" s="421"/>
      <c r="T97" s="296"/>
      <c r="U97" s="296"/>
      <c r="V97" s="562" t="str">
        <f t="shared" si="2"/>
        <v/>
      </c>
      <c r="W97" s="563" t="b">
        <f t="shared" si="3"/>
        <v>0</v>
      </c>
    </row>
    <row r="98" spans="1:23" x14ac:dyDescent="0.25">
      <c r="A98" s="106">
        <v>94</v>
      </c>
      <c r="B98" s="566">
        <f>'APH Kategorichef'!D98</f>
        <v>0</v>
      </c>
      <c r="C98" s="564" t="str">
        <f>IF('1. Artikeldata Grund'!$D98="","", '1. Artikeldata Grund'!$D98&amp;" - "&amp;'1. Artikeldata Grund'!$E98)</f>
        <v/>
      </c>
      <c r="D98" s="294"/>
      <c r="E98" s="358"/>
      <c r="F98" s="420" t="s">
        <v>297</v>
      </c>
      <c r="G98" s="420"/>
      <c r="H98" s="369"/>
      <c r="I98" s="293" t="s">
        <v>297</v>
      </c>
      <c r="J98" s="418"/>
      <c r="K98" s="293" t="s">
        <v>297</v>
      </c>
      <c r="L98" s="294" t="s">
        <v>297</v>
      </c>
      <c r="M98" s="293" t="s">
        <v>297</v>
      </c>
      <c r="N98" s="293" t="s">
        <v>297</v>
      </c>
      <c r="O98" s="293" t="s">
        <v>297</v>
      </c>
      <c r="P98" s="427"/>
      <c r="Q98" s="419"/>
      <c r="R98" s="419"/>
      <c r="S98" s="421"/>
      <c r="T98" s="296"/>
      <c r="U98" s="296"/>
      <c r="V98" s="562" t="str">
        <f t="shared" si="2"/>
        <v/>
      </c>
      <c r="W98" s="563" t="b">
        <f t="shared" si="3"/>
        <v>0</v>
      </c>
    </row>
    <row r="99" spans="1:23" x14ac:dyDescent="0.25">
      <c r="A99" s="106">
        <v>95</v>
      </c>
      <c r="B99" s="566">
        <f>'APH Kategorichef'!D99</f>
        <v>0</v>
      </c>
      <c r="C99" s="564" t="str">
        <f>IF('1. Artikeldata Grund'!$D99="","", '1. Artikeldata Grund'!$D99&amp;" - "&amp;'1. Artikeldata Grund'!$E99)</f>
        <v/>
      </c>
      <c r="D99" s="294"/>
      <c r="E99" s="358"/>
      <c r="F99" s="420" t="s">
        <v>297</v>
      </c>
      <c r="G99" s="420"/>
      <c r="H99" s="369"/>
      <c r="I99" s="293" t="s">
        <v>297</v>
      </c>
      <c r="J99" s="418"/>
      <c r="K99" s="293" t="s">
        <v>297</v>
      </c>
      <c r="L99" s="294" t="s">
        <v>297</v>
      </c>
      <c r="M99" s="293" t="s">
        <v>297</v>
      </c>
      <c r="N99" s="293" t="s">
        <v>297</v>
      </c>
      <c r="O99" s="293" t="s">
        <v>297</v>
      </c>
      <c r="P99" s="427"/>
      <c r="Q99" s="419"/>
      <c r="R99" s="419"/>
      <c r="S99" s="421"/>
      <c r="T99" s="296"/>
      <c r="U99" s="296"/>
      <c r="V99" s="562" t="str">
        <f t="shared" si="2"/>
        <v/>
      </c>
      <c r="W99" s="563" t="b">
        <f t="shared" si="3"/>
        <v>0</v>
      </c>
    </row>
    <row r="100" spans="1:23" x14ac:dyDescent="0.25">
      <c r="A100" s="106">
        <v>96</v>
      </c>
      <c r="B100" s="566">
        <f>'APH Kategorichef'!D100</f>
        <v>0</v>
      </c>
      <c r="C100" s="564" t="str">
        <f>IF('1. Artikeldata Grund'!$D100="","", '1. Artikeldata Grund'!$D100&amp;" - "&amp;'1. Artikeldata Grund'!$E100)</f>
        <v/>
      </c>
      <c r="D100" s="294"/>
      <c r="E100" s="358"/>
      <c r="F100" s="420" t="s">
        <v>297</v>
      </c>
      <c r="G100" s="420"/>
      <c r="H100" s="369"/>
      <c r="I100" s="293" t="s">
        <v>297</v>
      </c>
      <c r="J100" s="418"/>
      <c r="K100" s="293" t="s">
        <v>297</v>
      </c>
      <c r="L100" s="294" t="s">
        <v>297</v>
      </c>
      <c r="M100" s="293" t="s">
        <v>297</v>
      </c>
      <c r="N100" s="293" t="s">
        <v>297</v>
      </c>
      <c r="O100" s="293" t="s">
        <v>297</v>
      </c>
      <c r="P100" s="427"/>
      <c r="Q100" s="419"/>
      <c r="R100" s="419"/>
      <c r="S100" s="421"/>
      <c r="T100" s="296"/>
      <c r="U100" s="296"/>
      <c r="V100" s="562" t="str">
        <f t="shared" si="2"/>
        <v/>
      </c>
      <c r="W100" s="563" t="b">
        <f t="shared" si="3"/>
        <v>0</v>
      </c>
    </row>
    <row r="101" spans="1:23" x14ac:dyDescent="0.25">
      <c r="A101" s="106">
        <v>97</v>
      </c>
      <c r="B101" s="566">
        <f>'APH Kategorichef'!D101</f>
        <v>0</v>
      </c>
      <c r="C101" s="564" t="str">
        <f>IF('1. Artikeldata Grund'!$D101="","", '1. Artikeldata Grund'!$D101&amp;" - "&amp;'1. Artikeldata Grund'!$E101)</f>
        <v/>
      </c>
      <c r="D101" s="294"/>
      <c r="E101" s="358"/>
      <c r="F101" s="420" t="s">
        <v>297</v>
      </c>
      <c r="G101" s="420"/>
      <c r="H101" s="369"/>
      <c r="I101" s="293" t="s">
        <v>297</v>
      </c>
      <c r="J101" s="418"/>
      <c r="K101" s="293" t="s">
        <v>297</v>
      </c>
      <c r="L101" s="294" t="s">
        <v>297</v>
      </c>
      <c r="M101" s="293" t="s">
        <v>297</v>
      </c>
      <c r="N101" s="293" t="s">
        <v>297</v>
      </c>
      <c r="O101" s="293" t="s">
        <v>297</v>
      </c>
      <c r="P101" s="427"/>
      <c r="Q101" s="419"/>
      <c r="R101" s="419"/>
      <c r="S101" s="421"/>
      <c r="T101" s="296"/>
      <c r="U101" s="296"/>
      <c r="V101" s="562" t="str">
        <f t="shared" si="2"/>
        <v/>
      </c>
      <c r="W101" s="563" t="b">
        <f t="shared" si="3"/>
        <v>0</v>
      </c>
    </row>
    <row r="102" spans="1:23" x14ac:dyDescent="0.25">
      <c r="A102" s="106">
        <v>98</v>
      </c>
      <c r="B102" s="566">
        <f>'APH Kategorichef'!D102</f>
        <v>0</v>
      </c>
      <c r="C102" s="564" t="str">
        <f>IF('1. Artikeldata Grund'!$D102="","", '1. Artikeldata Grund'!$D102&amp;" - "&amp;'1. Artikeldata Grund'!$E102)</f>
        <v/>
      </c>
      <c r="D102" s="294"/>
      <c r="E102" s="358"/>
      <c r="F102" s="420" t="s">
        <v>297</v>
      </c>
      <c r="G102" s="420"/>
      <c r="H102" s="369"/>
      <c r="I102" s="293" t="s">
        <v>297</v>
      </c>
      <c r="J102" s="418"/>
      <c r="K102" s="293" t="s">
        <v>297</v>
      </c>
      <c r="L102" s="294" t="s">
        <v>297</v>
      </c>
      <c r="M102" s="293" t="s">
        <v>297</v>
      </c>
      <c r="N102" s="293" t="s">
        <v>297</v>
      </c>
      <c r="O102" s="293" t="s">
        <v>297</v>
      </c>
      <c r="P102" s="427"/>
      <c r="Q102" s="419"/>
      <c r="R102" s="419"/>
      <c r="S102" s="421"/>
      <c r="T102" s="296"/>
      <c r="U102" s="296"/>
      <c r="V102" s="562" t="str">
        <f t="shared" si="2"/>
        <v/>
      </c>
      <c r="W102" s="563" t="b">
        <f t="shared" si="3"/>
        <v>0</v>
      </c>
    </row>
    <row r="103" spans="1:23" x14ac:dyDescent="0.25">
      <c r="A103" s="106">
        <v>99</v>
      </c>
      <c r="B103" s="566">
        <f>'APH Kategorichef'!D103</f>
        <v>0</v>
      </c>
      <c r="C103" s="564" t="str">
        <f>IF('1. Artikeldata Grund'!$D103="","", '1. Artikeldata Grund'!$D103&amp;" - "&amp;'1. Artikeldata Grund'!$E103)</f>
        <v/>
      </c>
      <c r="D103" s="294"/>
      <c r="E103" s="358"/>
      <c r="F103" s="420" t="s">
        <v>297</v>
      </c>
      <c r="G103" s="420"/>
      <c r="H103" s="369"/>
      <c r="I103" s="293" t="s">
        <v>297</v>
      </c>
      <c r="J103" s="418"/>
      <c r="K103" s="293" t="s">
        <v>297</v>
      </c>
      <c r="L103" s="294" t="s">
        <v>297</v>
      </c>
      <c r="M103" s="293" t="s">
        <v>297</v>
      </c>
      <c r="N103" s="293" t="s">
        <v>297</v>
      </c>
      <c r="O103" s="293" t="s">
        <v>297</v>
      </c>
      <c r="P103" s="427"/>
      <c r="Q103" s="419"/>
      <c r="R103" s="419"/>
      <c r="S103" s="421"/>
      <c r="T103" s="296"/>
      <c r="U103" s="296"/>
      <c r="V103" s="562" t="str">
        <f t="shared" si="2"/>
        <v/>
      </c>
      <c r="W103" s="563" t="b">
        <f t="shared" si="3"/>
        <v>0</v>
      </c>
    </row>
    <row r="104" spans="1:23" x14ac:dyDescent="0.25">
      <c r="A104" s="106">
        <v>100</v>
      </c>
      <c r="B104" s="566">
        <f>'APH Kategorichef'!D104</f>
        <v>0</v>
      </c>
      <c r="C104" s="564" t="str">
        <f>IF('1. Artikeldata Grund'!$D104="","", '1. Artikeldata Grund'!$D104&amp;" - "&amp;'1. Artikeldata Grund'!$E104)</f>
        <v/>
      </c>
      <c r="D104" s="294"/>
      <c r="E104" s="358"/>
      <c r="F104" s="420" t="s">
        <v>297</v>
      </c>
      <c r="G104" s="420"/>
      <c r="H104" s="369"/>
      <c r="I104" s="293" t="s">
        <v>297</v>
      </c>
      <c r="J104" s="418"/>
      <c r="K104" s="293" t="s">
        <v>297</v>
      </c>
      <c r="L104" s="294" t="s">
        <v>297</v>
      </c>
      <c r="M104" s="293" t="s">
        <v>297</v>
      </c>
      <c r="N104" s="293" t="s">
        <v>297</v>
      </c>
      <c r="O104" s="293" t="s">
        <v>297</v>
      </c>
      <c r="P104" s="427"/>
      <c r="Q104" s="419"/>
      <c r="R104" s="419"/>
      <c r="S104" s="421"/>
      <c r="T104" s="296"/>
      <c r="U104" s="296"/>
      <c r="V104" s="562" t="str">
        <f t="shared" si="2"/>
        <v/>
      </c>
      <c r="W104" s="563" t="b">
        <f t="shared" si="3"/>
        <v>0</v>
      </c>
    </row>
    <row r="105" spans="1:23" x14ac:dyDescent="0.25">
      <c r="A105" s="106">
        <v>101</v>
      </c>
      <c r="B105" s="566">
        <f>'APH Kategorichef'!D105</f>
        <v>0</v>
      </c>
      <c r="C105" s="564" t="str">
        <f>IF('1. Artikeldata Grund'!$D105="","", '1. Artikeldata Grund'!$D105&amp;" - "&amp;'1. Artikeldata Grund'!$E105)</f>
        <v/>
      </c>
      <c r="D105" s="294"/>
      <c r="E105" s="358"/>
      <c r="F105" s="420" t="s">
        <v>297</v>
      </c>
      <c r="G105" s="420"/>
      <c r="H105" s="369"/>
      <c r="I105" s="293" t="s">
        <v>297</v>
      </c>
      <c r="J105" s="418"/>
      <c r="K105" s="293" t="s">
        <v>297</v>
      </c>
      <c r="L105" s="294" t="s">
        <v>297</v>
      </c>
      <c r="M105" s="293" t="s">
        <v>297</v>
      </c>
      <c r="N105" s="293" t="s">
        <v>297</v>
      </c>
      <c r="O105" s="293" t="s">
        <v>297</v>
      </c>
      <c r="P105" s="427"/>
      <c r="Q105" s="419"/>
      <c r="R105" s="419"/>
      <c r="S105" s="421"/>
      <c r="T105" s="296"/>
      <c r="U105" s="296"/>
      <c r="V105" s="562" t="str">
        <f t="shared" si="2"/>
        <v/>
      </c>
      <c r="W105" s="563" t="b">
        <f t="shared" si="3"/>
        <v>0</v>
      </c>
    </row>
    <row r="106" spans="1:23" x14ac:dyDescent="0.25">
      <c r="A106" s="106">
        <v>102</v>
      </c>
      <c r="B106" s="566">
        <f>'APH Kategorichef'!D106</f>
        <v>0</v>
      </c>
      <c r="C106" s="564" t="str">
        <f>IF('1. Artikeldata Grund'!$D106="","", '1. Artikeldata Grund'!$D106&amp;" - "&amp;'1. Artikeldata Grund'!$E106)</f>
        <v/>
      </c>
      <c r="D106" s="294"/>
      <c r="E106" s="358"/>
      <c r="F106" s="420" t="s">
        <v>297</v>
      </c>
      <c r="G106" s="420"/>
      <c r="H106" s="369"/>
      <c r="I106" s="293" t="s">
        <v>297</v>
      </c>
      <c r="J106" s="418"/>
      <c r="K106" s="293" t="s">
        <v>297</v>
      </c>
      <c r="L106" s="294" t="s">
        <v>297</v>
      </c>
      <c r="M106" s="293" t="s">
        <v>297</v>
      </c>
      <c r="N106" s="293" t="s">
        <v>297</v>
      </c>
      <c r="O106" s="293" t="s">
        <v>297</v>
      </c>
      <c r="P106" s="427"/>
      <c r="Q106" s="419"/>
      <c r="R106" s="419"/>
      <c r="S106" s="421"/>
      <c r="T106" s="296"/>
      <c r="U106" s="296"/>
      <c r="V106" s="562" t="str">
        <f t="shared" si="2"/>
        <v/>
      </c>
      <c r="W106" s="563" t="b">
        <f t="shared" si="3"/>
        <v>0</v>
      </c>
    </row>
    <row r="107" spans="1:23" x14ac:dyDescent="0.25">
      <c r="A107" s="106">
        <v>103</v>
      </c>
      <c r="B107" s="566">
        <f>'APH Kategorichef'!D107</f>
        <v>0</v>
      </c>
      <c r="C107" s="564" t="str">
        <f>IF('1. Artikeldata Grund'!$D107="","", '1. Artikeldata Grund'!$D107&amp;" - "&amp;'1. Artikeldata Grund'!$E107)</f>
        <v/>
      </c>
      <c r="D107" s="294"/>
      <c r="E107" s="358"/>
      <c r="F107" s="420" t="s">
        <v>297</v>
      </c>
      <c r="G107" s="420"/>
      <c r="H107" s="369"/>
      <c r="I107" s="293" t="s">
        <v>297</v>
      </c>
      <c r="J107" s="418"/>
      <c r="K107" s="293" t="s">
        <v>297</v>
      </c>
      <c r="L107" s="294" t="s">
        <v>297</v>
      </c>
      <c r="M107" s="293" t="s">
        <v>297</v>
      </c>
      <c r="N107" s="293" t="s">
        <v>297</v>
      </c>
      <c r="O107" s="293" t="s">
        <v>297</v>
      </c>
      <c r="P107" s="427"/>
      <c r="Q107" s="419"/>
      <c r="R107" s="419"/>
      <c r="S107" s="421"/>
      <c r="T107" s="296"/>
      <c r="U107" s="296"/>
      <c r="V107" s="562" t="str">
        <f t="shared" si="2"/>
        <v/>
      </c>
      <c r="W107" s="563" t="b">
        <f t="shared" si="3"/>
        <v>0</v>
      </c>
    </row>
    <row r="108" spans="1:23" x14ac:dyDescent="0.25">
      <c r="A108" s="106">
        <v>104</v>
      </c>
      <c r="B108" s="566">
        <f>'APH Kategorichef'!D108</f>
        <v>0</v>
      </c>
      <c r="C108" s="564" t="str">
        <f>IF('1. Artikeldata Grund'!$D108="","", '1. Artikeldata Grund'!$D108&amp;" - "&amp;'1. Artikeldata Grund'!$E108)</f>
        <v/>
      </c>
      <c r="D108" s="294"/>
      <c r="E108" s="358"/>
      <c r="F108" s="420" t="s">
        <v>297</v>
      </c>
      <c r="G108" s="420"/>
      <c r="H108" s="369"/>
      <c r="I108" s="293" t="s">
        <v>297</v>
      </c>
      <c r="J108" s="418"/>
      <c r="K108" s="293" t="s">
        <v>297</v>
      </c>
      <c r="L108" s="294" t="s">
        <v>297</v>
      </c>
      <c r="M108" s="293" t="s">
        <v>297</v>
      </c>
      <c r="N108" s="293" t="s">
        <v>297</v>
      </c>
      <c r="O108" s="293" t="s">
        <v>297</v>
      </c>
      <c r="P108" s="427"/>
      <c r="Q108" s="419"/>
      <c r="R108" s="419"/>
      <c r="S108" s="421"/>
      <c r="T108" s="296"/>
      <c r="U108" s="296"/>
      <c r="V108" s="562" t="str">
        <f t="shared" si="2"/>
        <v/>
      </c>
      <c r="W108" s="563" t="b">
        <f t="shared" si="3"/>
        <v>0</v>
      </c>
    </row>
    <row r="109" spans="1:23" x14ac:dyDescent="0.25">
      <c r="A109" s="106">
        <v>105</v>
      </c>
      <c r="B109" s="566">
        <f>'APH Kategorichef'!D109</f>
        <v>0</v>
      </c>
      <c r="C109" s="564" t="str">
        <f>IF('1. Artikeldata Grund'!$D109="","", '1. Artikeldata Grund'!$D109&amp;" - "&amp;'1. Artikeldata Grund'!$E109)</f>
        <v/>
      </c>
      <c r="D109" s="294"/>
      <c r="E109" s="358"/>
      <c r="F109" s="420" t="s">
        <v>297</v>
      </c>
      <c r="G109" s="420"/>
      <c r="H109" s="369"/>
      <c r="I109" s="293" t="s">
        <v>297</v>
      </c>
      <c r="J109" s="418"/>
      <c r="K109" s="293" t="s">
        <v>297</v>
      </c>
      <c r="L109" s="294" t="s">
        <v>297</v>
      </c>
      <c r="M109" s="293" t="s">
        <v>297</v>
      </c>
      <c r="N109" s="293" t="s">
        <v>297</v>
      </c>
      <c r="O109" s="293" t="s">
        <v>297</v>
      </c>
      <c r="P109" s="427"/>
      <c r="Q109" s="419"/>
      <c r="R109" s="419"/>
      <c r="S109" s="421"/>
      <c r="T109" s="296"/>
      <c r="U109" s="296"/>
      <c r="V109" s="562" t="str">
        <f t="shared" si="2"/>
        <v/>
      </c>
      <c r="W109" s="563" t="b">
        <f t="shared" si="3"/>
        <v>0</v>
      </c>
    </row>
    <row r="110" spans="1:23" x14ac:dyDescent="0.25">
      <c r="A110" s="106">
        <v>106</v>
      </c>
      <c r="B110" s="566">
        <f>'APH Kategorichef'!D110</f>
        <v>0</v>
      </c>
      <c r="C110" s="564" t="str">
        <f>IF('1. Artikeldata Grund'!$D110="","", '1. Artikeldata Grund'!$D110&amp;" - "&amp;'1. Artikeldata Grund'!$E110)</f>
        <v/>
      </c>
      <c r="D110" s="294"/>
      <c r="E110" s="358"/>
      <c r="F110" s="420" t="s">
        <v>297</v>
      </c>
      <c r="G110" s="420"/>
      <c r="H110" s="369"/>
      <c r="I110" s="293" t="s">
        <v>297</v>
      </c>
      <c r="J110" s="418"/>
      <c r="K110" s="293" t="s">
        <v>297</v>
      </c>
      <c r="L110" s="294" t="s">
        <v>297</v>
      </c>
      <c r="M110" s="293" t="s">
        <v>297</v>
      </c>
      <c r="N110" s="293" t="s">
        <v>297</v>
      </c>
      <c r="O110" s="293" t="s">
        <v>297</v>
      </c>
      <c r="P110" s="427"/>
      <c r="Q110" s="419"/>
      <c r="R110" s="419"/>
      <c r="S110" s="421"/>
      <c r="T110" s="296"/>
      <c r="U110" s="296"/>
      <c r="V110" s="562" t="str">
        <f t="shared" si="2"/>
        <v/>
      </c>
      <c r="W110" s="563" t="b">
        <f t="shared" si="3"/>
        <v>0</v>
      </c>
    </row>
    <row r="111" spans="1:23" x14ac:dyDescent="0.25">
      <c r="A111" s="106">
        <v>107</v>
      </c>
      <c r="B111" s="566">
        <f>'APH Kategorichef'!D111</f>
        <v>0</v>
      </c>
      <c r="C111" s="564" t="str">
        <f>IF('1. Artikeldata Grund'!$D111="","", '1. Artikeldata Grund'!$D111&amp;" - "&amp;'1. Artikeldata Grund'!$E111)</f>
        <v/>
      </c>
      <c r="D111" s="294"/>
      <c r="E111" s="358"/>
      <c r="F111" s="420" t="s">
        <v>297</v>
      </c>
      <c r="G111" s="420"/>
      <c r="H111" s="369"/>
      <c r="I111" s="293" t="s">
        <v>297</v>
      </c>
      <c r="J111" s="418"/>
      <c r="K111" s="293" t="s">
        <v>297</v>
      </c>
      <c r="L111" s="294" t="s">
        <v>297</v>
      </c>
      <c r="M111" s="293" t="s">
        <v>297</v>
      </c>
      <c r="N111" s="293" t="s">
        <v>297</v>
      </c>
      <c r="O111" s="293" t="s">
        <v>297</v>
      </c>
      <c r="P111" s="427"/>
      <c r="Q111" s="419"/>
      <c r="R111" s="419"/>
      <c r="S111" s="421"/>
      <c r="T111" s="296"/>
      <c r="U111" s="296"/>
      <c r="V111" s="562" t="str">
        <f t="shared" si="2"/>
        <v/>
      </c>
      <c r="W111" s="563" t="b">
        <f t="shared" si="3"/>
        <v>0</v>
      </c>
    </row>
    <row r="112" spans="1:23" x14ac:dyDescent="0.25">
      <c r="A112" s="106">
        <v>108</v>
      </c>
      <c r="B112" s="566">
        <f>'APH Kategorichef'!D112</f>
        <v>0</v>
      </c>
      <c r="C112" s="564" t="str">
        <f>IF('1. Artikeldata Grund'!$D112="","", '1. Artikeldata Grund'!$D112&amp;" - "&amp;'1. Artikeldata Grund'!$E112)</f>
        <v/>
      </c>
      <c r="D112" s="294"/>
      <c r="E112" s="358"/>
      <c r="F112" s="420" t="s">
        <v>297</v>
      </c>
      <c r="G112" s="420"/>
      <c r="H112" s="369"/>
      <c r="I112" s="293" t="s">
        <v>297</v>
      </c>
      <c r="J112" s="418"/>
      <c r="K112" s="293" t="s">
        <v>297</v>
      </c>
      <c r="L112" s="294" t="s">
        <v>297</v>
      </c>
      <c r="M112" s="293" t="s">
        <v>297</v>
      </c>
      <c r="N112" s="293" t="s">
        <v>297</v>
      </c>
      <c r="O112" s="293" t="s">
        <v>297</v>
      </c>
      <c r="P112" s="427"/>
      <c r="Q112" s="419"/>
      <c r="R112" s="419"/>
      <c r="S112" s="421"/>
      <c r="T112" s="296"/>
      <c r="U112" s="296"/>
      <c r="V112" s="562" t="str">
        <f t="shared" si="2"/>
        <v/>
      </c>
      <c r="W112" s="563" t="b">
        <f t="shared" si="3"/>
        <v>0</v>
      </c>
    </row>
    <row r="113" spans="1:23" x14ac:dyDescent="0.25">
      <c r="A113" s="106">
        <v>109</v>
      </c>
      <c r="B113" s="566">
        <f>'APH Kategorichef'!D113</f>
        <v>0</v>
      </c>
      <c r="C113" s="564" t="str">
        <f>IF('1. Artikeldata Grund'!$D113="","", '1. Artikeldata Grund'!$D113&amp;" - "&amp;'1. Artikeldata Grund'!$E113)</f>
        <v/>
      </c>
      <c r="D113" s="294"/>
      <c r="E113" s="358"/>
      <c r="F113" s="420" t="s">
        <v>297</v>
      </c>
      <c r="G113" s="420"/>
      <c r="H113" s="369"/>
      <c r="I113" s="293" t="s">
        <v>297</v>
      </c>
      <c r="J113" s="418"/>
      <c r="K113" s="293" t="s">
        <v>297</v>
      </c>
      <c r="L113" s="294" t="s">
        <v>297</v>
      </c>
      <c r="M113" s="293" t="s">
        <v>297</v>
      </c>
      <c r="N113" s="293" t="s">
        <v>297</v>
      </c>
      <c r="O113" s="293" t="s">
        <v>297</v>
      </c>
      <c r="P113" s="427"/>
      <c r="Q113" s="419"/>
      <c r="R113" s="419"/>
      <c r="S113" s="421"/>
      <c r="T113" s="296"/>
      <c r="U113" s="296"/>
      <c r="V113" s="562" t="str">
        <f t="shared" si="2"/>
        <v/>
      </c>
      <c r="W113" s="563" t="b">
        <f t="shared" si="3"/>
        <v>0</v>
      </c>
    </row>
    <row r="114" spans="1:23" x14ac:dyDescent="0.25">
      <c r="A114" s="106">
        <v>110</v>
      </c>
      <c r="B114" s="566">
        <f>'APH Kategorichef'!D114</f>
        <v>0</v>
      </c>
      <c r="C114" s="564" t="str">
        <f>IF('1. Artikeldata Grund'!$D114="","", '1. Artikeldata Grund'!$D114&amp;" - "&amp;'1. Artikeldata Grund'!$E114)</f>
        <v/>
      </c>
      <c r="D114" s="294"/>
      <c r="E114" s="358"/>
      <c r="F114" s="420" t="s">
        <v>297</v>
      </c>
      <c r="G114" s="420"/>
      <c r="H114" s="369"/>
      <c r="I114" s="293" t="s">
        <v>297</v>
      </c>
      <c r="J114" s="418"/>
      <c r="K114" s="293" t="s">
        <v>297</v>
      </c>
      <c r="L114" s="294" t="s">
        <v>297</v>
      </c>
      <c r="M114" s="293" t="s">
        <v>297</v>
      </c>
      <c r="N114" s="293" t="s">
        <v>297</v>
      </c>
      <c r="O114" s="293" t="s">
        <v>297</v>
      </c>
      <c r="P114" s="427"/>
      <c r="Q114" s="419"/>
      <c r="R114" s="419"/>
      <c r="S114" s="421"/>
      <c r="T114" s="296"/>
      <c r="U114" s="296"/>
      <c r="V114" s="562" t="str">
        <f t="shared" si="2"/>
        <v/>
      </c>
      <c r="W114" s="563" t="b">
        <f t="shared" si="3"/>
        <v>0</v>
      </c>
    </row>
    <row r="115" spans="1:23" x14ac:dyDescent="0.25">
      <c r="A115" s="106">
        <v>111</v>
      </c>
      <c r="B115" s="566">
        <f>'APH Kategorichef'!D115</f>
        <v>0</v>
      </c>
      <c r="C115" s="564" t="str">
        <f>IF('1. Artikeldata Grund'!$D115="","", '1. Artikeldata Grund'!$D115&amp;" - "&amp;'1. Artikeldata Grund'!$E115)</f>
        <v/>
      </c>
      <c r="D115" s="294"/>
      <c r="E115" s="358"/>
      <c r="F115" s="420" t="s">
        <v>297</v>
      </c>
      <c r="G115" s="420"/>
      <c r="H115" s="369"/>
      <c r="I115" s="293" t="s">
        <v>297</v>
      </c>
      <c r="J115" s="418"/>
      <c r="K115" s="293" t="s">
        <v>297</v>
      </c>
      <c r="L115" s="294" t="s">
        <v>297</v>
      </c>
      <c r="M115" s="293" t="s">
        <v>297</v>
      </c>
      <c r="N115" s="293" t="s">
        <v>297</v>
      </c>
      <c r="O115" s="293" t="s">
        <v>297</v>
      </c>
      <c r="P115" s="427"/>
      <c r="Q115" s="419"/>
      <c r="R115" s="419"/>
      <c r="S115" s="421"/>
      <c r="T115" s="296"/>
      <c r="U115" s="296"/>
      <c r="V115" s="562" t="str">
        <f t="shared" si="2"/>
        <v/>
      </c>
      <c r="W115" s="563" t="b">
        <f t="shared" si="3"/>
        <v>0</v>
      </c>
    </row>
    <row r="116" spans="1:23" x14ac:dyDescent="0.25">
      <c r="A116" s="106">
        <v>112</v>
      </c>
      <c r="B116" s="566">
        <f>'APH Kategorichef'!D116</f>
        <v>0</v>
      </c>
      <c r="C116" s="564" t="str">
        <f>IF('1. Artikeldata Grund'!$D116="","", '1. Artikeldata Grund'!$D116&amp;" - "&amp;'1. Artikeldata Grund'!$E116)</f>
        <v/>
      </c>
      <c r="D116" s="294"/>
      <c r="E116" s="358"/>
      <c r="F116" s="420" t="s">
        <v>297</v>
      </c>
      <c r="G116" s="420"/>
      <c r="H116" s="369"/>
      <c r="I116" s="293" t="s">
        <v>297</v>
      </c>
      <c r="J116" s="418"/>
      <c r="K116" s="293" t="s">
        <v>297</v>
      </c>
      <c r="L116" s="294" t="s">
        <v>297</v>
      </c>
      <c r="M116" s="293" t="s">
        <v>297</v>
      </c>
      <c r="N116" s="293" t="s">
        <v>297</v>
      </c>
      <c r="O116" s="293" t="s">
        <v>297</v>
      </c>
      <c r="P116" s="427"/>
      <c r="Q116" s="419"/>
      <c r="R116" s="419"/>
      <c r="S116" s="421"/>
      <c r="T116" s="296"/>
      <c r="U116" s="296"/>
      <c r="V116" s="562" t="str">
        <f t="shared" si="2"/>
        <v/>
      </c>
      <c r="W116" s="563" t="b">
        <f t="shared" si="3"/>
        <v>0</v>
      </c>
    </row>
    <row r="117" spans="1:23" x14ac:dyDescent="0.25">
      <c r="A117" s="106">
        <v>113</v>
      </c>
      <c r="B117" s="566">
        <f>'APH Kategorichef'!D117</f>
        <v>0</v>
      </c>
      <c r="C117" s="564" t="str">
        <f>IF('1. Artikeldata Grund'!$D117="","", '1. Artikeldata Grund'!$D117&amp;" - "&amp;'1. Artikeldata Grund'!$E117)</f>
        <v/>
      </c>
      <c r="D117" s="294"/>
      <c r="E117" s="358"/>
      <c r="F117" s="420" t="s">
        <v>297</v>
      </c>
      <c r="G117" s="420"/>
      <c r="H117" s="369"/>
      <c r="I117" s="293" t="s">
        <v>297</v>
      </c>
      <c r="J117" s="418"/>
      <c r="K117" s="293" t="s">
        <v>297</v>
      </c>
      <c r="L117" s="294" t="s">
        <v>297</v>
      </c>
      <c r="M117" s="293" t="s">
        <v>297</v>
      </c>
      <c r="N117" s="293" t="s">
        <v>297</v>
      </c>
      <c r="O117" s="293" t="s">
        <v>297</v>
      </c>
      <c r="P117" s="427"/>
      <c r="Q117" s="419"/>
      <c r="R117" s="419"/>
      <c r="S117" s="421"/>
      <c r="T117" s="296"/>
      <c r="U117" s="296"/>
      <c r="V117" s="562" t="str">
        <f t="shared" si="2"/>
        <v/>
      </c>
      <c r="W117" s="563" t="b">
        <f t="shared" si="3"/>
        <v>0</v>
      </c>
    </row>
    <row r="118" spans="1:23" x14ac:dyDescent="0.25">
      <c r="A118" s="106">
        <v>114</v>
      </c>
      <c r="B118" s="566">
        <f>'APH Kategorichef'!D118</f>
        <v>0</v>
      </c>
      <c r="C118" s="564" t="str">
        <f>IF('1. Artikeldata Grund'!$D118="","", '1. Artikeldata Grund'!$D118&amp;" - "&amp;'1. Artikeldata Grund'!$E118)</f>
        <v/>
      </c>
      <c r="D118" s="294"/>
      <c r="E118" s="358"/>
      <c r="F118" s="420" t="s">
        <v>297</v>
      </c>
      <c r="G118" s="420"/>
      <c r="H118" s="369"/>
      <c r="I118" s="293" t="s">
        <v>297</v>
      </c>
      <c r="J118" s="418"/>
      <c r="K118" s="293" t="s">
        <v>297</v>
      </c>
      <c r="L118" s="294" t="s">
        <v>297</v>
      </c>
      <c r="M118" s="293" t="s">
        <v>297</v>
      </c>
      <c r="N118" s="293" t="s">
        <v>297</v>
      </c>
      <c r="O118" s="293" t="s">
        <v>297</v>
      </c>
      <c r="P118" s="427"/>
      <c r="Q118" s="419"/>
      <c r="R118" s="419"/>
      <c r="S118" s="421"/>
      <c r="T118" s="296"/>
      <c r="U118" s="296"/>
      <c r="V118" s="562" t="str">
        <f t="shared" si="2"/>
        <v/>
      </c>
      <c r="W118" s="563" t="b">
        <f t="shared" si="3"/>
        <v>0</v>
      </c>
    </row>
    <row r="119" spans="1:23" x14ac:dyDescent="0.25">
      <c r="A119" s="106">
        <v>115</v>
      </c>
      <c r="B119" s="566">
        <f>'APH Kategorichef'!D119</f>
        <v>0</v>
      </c>
      <c r="C119" s="564" t="str">
        <f>IF('1. Artikeldata Grund'!$D119="","", '1. Artikeldata Grund'!$D119&amp;" - "&amp;'1. Artikeldata Grund'!$E119)</f>
        <v/>
      </c>
      <c r="D119" s="294"/>
      <c r="E119" s="358"/>
      <c r="F119" s="420" t="s">
        <v>297</v>
      </c>
      <c r="G119" s="420"/>
      <c r="H119" s="369"/>
      <c r="I119" s="293" t="s">
        <v>297</v>
      </c>
      <c r="J119" s="418"/>
      <c r="K119" s="293" t="s">
        <v>297</v>
      </c>
      <c r="L119" s="294" t="s">
        <v>297</v>
      </c>
      <c r="M119" s="293" t="s">
        <v>297</v>
      </c>
      <c r="N119" s="293" t="s">
        <v>297</v>
      </c>
      <c r="O119" s="293" t="s">
        <v>297</v>
      </c>
      <c r="P119" s="427"/>
      <c r="Q119" s="419"/>
      <c r="R119" s="419"/>
      <c r="S119" s="421"/>
      <c r="T119" s="296"/>
      <c r="U119" s="296"/>
      <c r="V119" s="562" t="str">
        <f t="shared" si="2"/>
        <v/>
      </c>
      <c r="W119" s="563" t="b">
        <f t="shared" si="3"/>
        <v>0</v>
      </c>
    </row>
    <row r="120" spans="1:23" x14ac:dyDescent="0.25">
      <c r="A120" s="106">
        <v>116</v>
      </c>
      <c r="B120" s="566">
        <f>'APH Kategorichef'!D120</f>
        <v>0</v>
      </c>
      <c r="C120" s="564" t="str">
        <f>IF('1. Artikeldata Grund'!$D120="","", '1. Artikeldata Grund'!$D120&amp;" - "&amp;'1. Artikeldata Grund'!$E120)</f>
        <v/>
      </c>
      <c r="D120" s="294"/>
      <c r="E120" s="358"/>
      <c r="F120" s="420" t="s">
        <v>297</v>
      </c>
      <c r="G120" s="420"/>
      <c r="H120" s="369"/>
      <c r="I120" s="293" t="s">
        <v>297</v>
      </c>
      <c r="J120" s="418"/>
      <c r="K120" s="293" t="s">
        <v>297</v>
      </c>
      <c r="L120" s="294" t="s">
        <v>297</v>
      </c>
      <c r="M120" s="293" t="s">
        <v>297</v>
      </c>
      <c r="N120" s="293" t="s">
        <v>297</v>
      </c>
      <c r="O120" s="293" t="s">
        <v>297</v>
      </c>
      <c r="P120" s="427"/>
      <c r="Q120" s="419"/>
      <c r="R120" s="419"/>
      <c r="S120" s="421"/>
      <c r="T120" s="296"/>
      <c r="U120" s="296"/>
      <c r="V120" s="562" t="str">
        <f t="shared" si="2"/>
        <v/>
      </c>
      <c r="W120" s="563" t="b">
        <f t="shared" si="3"/>
        <v>0</v>
      </c>
    </row>
    <row r="121" spans="1:23" x14ac:dyDescent="0.25">
      <c r="A121" s="106">
        <v>117</v>
      </c>
      <c r="B121" s="566">
        <f>'APH Kategorichef'!D121</f>
        <v>0</v>
      </c>
      <c r="C121" s="564" t="str">
        <f>IF('1. Artikeldata Grund'!$D121="","", '1. Artikeldata Grund'!$D121&amp;" - "&amp;'1. Artikeldata Grund'!$E121)</f>
        <v/>
      </c>
      <c r="D121" s="294"/>
      <c r="E121" s="358"/>
      <c r="F121" s="420" t="s">
        <v>297</v>
      </c>
      <c r="G121" s="420"/>
      <c r="H121" s="369"/>
      <c r="I121" s="293" t="s">
        <v>297</v>
      </c>
      <c r="J121" s="418"/>
      <c r="K121" s="293" t="s">
        <v>297</v>
      </c>
      <c r="L121" s="294" t="s">
        <v>297</v>
      </c>
      <c r="M121" s="293" t="s">
        <v>297</v>
      </c>
      <c r="N121" s="293" t="s">
        <v>297</v>
      </c>
      <c r="O121" s="293" t="s">
        <v>297</v>
      </c>
      <c r="P121" s="427"/>
      <c r="Q121" s="419"/>
      <c r="R121" s="419"/>
      <c r="S121" s="421"/>
      <c r="T121" s="296"/>
      <c r="U121" s="296"/>
      <c r="V121" s="562" t="str">
        <f t="shared" si="2"/>
        <v/>
      </c>
      <c r="W121" s="563" t="b">
        <f t="shared" si="3"/>
        <v>0</v>
      </c>
    </row>
    <row r="122" spans="1:23" x14ac:dyDescent="0.25">
      <c r="A122" s="106">
        <v>118</v>
      </c>
      <c r="B122" s="566">
        <f>'APH Kategorichef'!D122</f>
        <v>0</v>
      </c>
      <c r="C122" s="564" t="str">
        <f>IF('1. Artikeldata Grund'!$D122="","", '1. Artikeldata Grund'!$D122&amp;" - "&amp;'1. Artikeldata Grund'!$E122)</f>
        <v/>
      </c>
      <c r="D122" s="294"/>
      <c r="E122" s="358"/>
      <c r="F122" s="420" t="s">
        <v>297</v>
      </c>
      <c r="G122" s="420"/>
      <c r="H122" s="369"/>
      <c r="I122" s="293" t="s">
        <v>297</v>
      </c>
      <c r="J122" s="418"/>
      <c r="K122" s="293" t="s">
        <v>297</v>
      </c>
      <c r="L122" s="294" t="s">
        <v>297</v>
      </c>
      <c r="M122" s="293" t="s">
        <v>297</v>
      </c>
      <c r="N122" s="293" t="s">
        <v>297</v>
      </c>
      <c r="O122" s="293" t="s">
        <v>297</v>
      </c>
      <c r="P122" s="427"/>
      <c r="Q122" s="419"/>
      <c r="R122" s="419"/>
      <c r="S122" s="421"/>
      <c r="T122" s="296"/>
      <c r="U122" s="296"/>
      <c r="V122" s="562" t="str">
        <f t="shared" si="2"/>
        <v/>
      </c>
      <c r="W122" s="563" t="b">
        <f t="shared" si="3"/>
        <v>0</v>
      </c>
    </row>
    <row r="123" spans="1:23" x14ac:dyDescent="0.25">
      <c r="A123" s="106">
        <v>119</v>
      </c>
      <c r="B123" s="566">
        <f>'APH Kategorichef'!D123</f>
        <v>0</v>
      </c>
      <c r="C123" s="564" t="str">
        <f>IF('1. Artikeldata Grund'!$D123="","", '1. Artikeldata Grund'!$D123&amp;" - "&amp;'1. Artikeldata Grund'!$E123)</f>
        <v/>
      </c>
      <c r="D123" s="294"/>
      <c r="E123" s="358"/>
      <c r="F123" s="420" t="s">
        <v>297</v>
      </c>
      <c r="G123" s="420"/>
      <c r="H123" s="369"/>
      <c r="I123" s="293" t="s">
        <v>297</v>
      </c>
      <c r="J123" s="418"/>
      <c r="K123" s="293" t="s">
        <v>297</v>
      </c>
      <c r="L123" s="294" t="s">
        <v>297</v>
      </c>
      <c r="M123" s="293" t="s">
        <v>297</v>
      </c>
      <c r="N123" s="293" t="s">
        <v>297</v>
      </c>
      <c r="O123" s="293" t="s">
        <v>297</v>
      </c>
      <c r="P123" s="427"/>
      <c r="Q123" s="419"/>
      <c r="R123" s="419"/>
      <c r="S123" s="421"/>
      <c r="T123" s="296"/>
      <c r="U123" s="296"/>
      <c r="V123" s="562" t="str">
        <f t="shared" si="2"/>
        <v/>
      </c>
      <c r="W123" s="563" t="b">
        <f t="shared" si="3"/>
        <v>0</v>
      </c>
    </row>
    <row r="124" spans="1:23" x14ac:dyDescent="0.25">
      <c r="A124" s="106">
        <v>120</v>
      </c>
      <c r="B124" s="566">
        <f>'APH Kategorichef'!D124</f>
        <v>0</v>
      </c>
      <c r="C124" s="564" t="str">
        <f>IF('1. Artikeldata Grund'!$D124="","", '1. Artikeldata Grund'!$D124&amp;" - "&amp;'1. Artikeldata Grund'!$E124)</f>
        <v/>
      </c>
      <c r="D124" s="294"/>
      <c r="E124" s="358"/>
      <c r="F124" s="420" t="s">
        <v>297</v>
      </c>
      <c r="G124" s="420"/>
      <c r="H124" s="369"/>
      <c r="I124" s="293" t="s">
        <v>297</v>
      </c>
      <c r="J124" s="418"/>
      <c r="K124" s="293" t="s">
        <v>297</v>
      </c>
      <c r="L124" s="294" t="s">
        <v>297</v>
      </c>
      <c r="M124" s="293" t="s">
        <v>297</v>
      </c>
      <c r="N124" s="293" t="s">
        <v>297</v>
      </c>
      <c r="O124" s="293" t="s">
        <v>297</v>
      </c>
      <c r="P124" s="427"/>
      <c r="Q124" s="419"/>
      <c r="R124" s="419"/>
      <c r="S124" s="421"/>
      <c r="T124" s="296"/>
      <c r="U124" s="296"/>
      <c r="V124" s="562" t="str">
        <f t="shared" si="2"/>
        <v/>
      </c>
      <c r="W124" s="563" t="b">
        <f t="shared" si="3"/>
        <v>0</v>
      </c>
    </row>
    <row r="125" spans="1:23" x14ac:dyDescent="0.25">
      <c r="A125" s="106">
        <v>121</v>
      </c>
      <c r="B125" s="566">
        <f>'APH Kategorichef'!D125</f>
        <v>0</v>
      </c>
      <c r="C125" s="564" t="str">
        <f>IF('1. Artikeldata Grund'!$D125="","", '1. Artikeldata Grund'!$D125&amp;" - "&amp;'1. Artikeldata Grund'!$E125)</f>
        <v/>
      </c>
      <c r="D125" s="294"/>
      <c r="E125" s="358"/>
      <c r="F125" s="420" t="s">
        <v>297</v>
      </c>
      <c r="G125" s="420"/>
      <c r="H125" s="369"/>
      <c r="I125" s="293" t="s">
        <v>297</v>
      </c>
      <c r="J125" s="418"/>
      <c r="K125" s="293" t="s">
        <v>297</v>
      </c>
      <c r="L125" s="294" t="s">
        <v>297</v>
      </c>
      <c r="M125" s="293" t="s">
        <v>297</v>
      </c>
      <c r="N125" s="293" t="s">
        <v>297</v>
      </c>
      <c r="O125" s="293" t="s">
        <v>297</v>
      </c>
      <c r="P125" s="427"/>
      <c r="Q125" s="419"/>
      <c r="R125" s="419"/>
      <c r="S125" s="421"/>
      <c r="T125" s="296"/>
      <c r="U125" s="296"/>
      <c r="V125" s="562" t="str">
        <f t="shared" si="2"/>
        <v/>
      </c>
      <c r="W125" s="563" t="b">
        <f t="shared" si="3"/>
        <v>0</v>
      </c>
    </row>
    <row r="126" spans="1:23" x14ac:dyDescent="0.25">
      <c r="A126" s="106">
        <v>122</v>
      </c>
      <c r="B126" s="566">
        <f>'APH Kategorichef'!D126</f>
        <v>0</v>
      </c>
      <c r="C126" s="564" t="str">
        <f>IF('1. Artikeldata Grund'!$D126="","", '1. Artikeldata Grund'!$D126&amp;" - "&amp;'1. Artikeldata Grund'!$E126)</f>
        <v/>
      </c>
      <c r="D126" s="294"/>
      <c r="E126" s="358"/>
      <c r="F126" s="420" t="s">
        <v>297</v>
      </c>
      <c r="G126" s="420"/>
      <c r="H126" s="369"/>
      <c r="I126" s="293" t="s">
        <v>297</v>
      </c>
      <c r="J126" s="418"/>
      <c r="K126" s="293" t="s">
        <v>297</v>
      </c>
      <c r="L126" s="294" t="s">
        <v>297</v>
      </c>
      <c r="M126" s="293" t="s">
        <v>297</v>
      </c>
      <c r="N126" s="293" t="s">
        <v>297</v>
      </c>
      <c r="O126" s="293" t="s">
        <v>297</v>
      </c>
      <c r="P126" s="427"/>
      <c r="Q126" s="419"/>
      <c r="R126" s="419"/>
      <c r="S126" s="421"/>
      <c r="T126" s="296"/>
      <c r="U126" s="296"/>
      <c r="V126" s="562" t="str">
        <f t="shared" si="2"/>
        <v/>
      </c>
      <c r="W126" s="563" t="b">
        <f t="shared" si="3"/>
        <v>0</v>
      </c>
    </row>
    <row r="127" spans="1:23" x14ac:dyDescent="0.25">
      <c r="A127" s="106">
        <v>123</v>
      </c>
      <c r="B127" s="566">
        <f>'APH Kategorichef'!D127</f>
        <v>0</v>
      </c>
      <c r="C127" s="564" t="str">
        <f>IF('1. Artikeldata Grund'!$D127="","", '1. Artikeldata Grund'!$D127&amp;" - "&amp;'1. Artikeldata Grund'!$E127)</f>
        <v/>
      </c>
      <c r="D127" s="294"/>
      <c r="E127" s="358"/>
      <c r="F127" s="420" t="s">
        <v>297</v>
      </c>
      <c r="G127" s="420"/>
      <c r="H127" s="369"/>
      <c r="I127" s="293" t="s">
        <v>297</v>
      </c>
      <c r="J127" s="418"/>
      <c r="K127" s="293" t="s">
        <v>297</v>
      </c>
      <c r="L127" s="294" t="s">
        <v>297</v>
      </c>
      <c r="M127" s="293" t="s">
        <v>297</v>
      </c>
      <c r="N127" s="293" t="s">
        <v>297</v>
      </c>
      <c r="O127" s="293" t="s">
        <v>297</v>
      </c>
      <c r="P127" s="427"/>
      <c r="Q127" s="419"/>
      <c r="R127" s="419"/>
      <c r="S127" s="421"/>
      <c r="T127" s="296"/>
      <c r="U127" s="296"/>
      <c r="V127" s="562" t="str">
        <f t="shared" si="2"/>
        <v/>
      </c>
      <c r="W127" s="563" t="b">
        <f t="shared" si="3"/>
        <v>0</v>
      </c>
    </row>
    <row r="128" spans="1:23" x14ac:dyDescent="0.25">
      <c r="A128" s="106">
        <v>124</v>
      </c>
      <c r="B128" s="566">
        <f>'APH Kategorichef'!D128</f>
        <v>0</v>
      </c>
      <c r="C128" s="564" t="str">
        <f>IF('1. Artikeldata Grund'!$D128="","", '1. Artikeldata Grund'!$D128&amp;" - "&amp;'1. Artikeldata Grund'!$E128)</f>
        <v/>
      </c>
      <c r="D128" s="294"/>
      <c r="E128" s="358"/>
      <c r="F128" s="420" t="s">
        <v>297</v>
      </c>
      <c r="G128" s="420"/>
      <c r="H128" s="369"/>
      <c r="I128" s="293" t="s">
        <v>297</v>
      </c>
      <c r="J128" s="418"/>
      <c r="K128" s="293" t="s">
        <v>297</v>
      </c>
      <c r="L128" s="294" t="s">
        <v>297</v>
      </c>
      <c r="M128" s="293" t="s">
        <v>297</v>
      </c>
      <c r="N128" s="293" t="s">
        <v>297</v>
      </c>
      <c r="O128" s="293" t="s">
        <v>297</v>
      </c>
      <c r="P128" s="427"/>
      <c r="Q128" s="419"/>
      <c r="R128" s="419"/>
      <c r="S128" s="421"/>
      <c r="T128" s="296"/>
      <c r="U128" s="296"/>
      <c r="V128" s="562" t="str">
        <f t="shared" si="2"/>
        <v/>
      </c>
      <c r="W128" s="563" t="b">
        <f t="shared" si="3"/>
        <v>0</v>
      </c>
    </row>
    <row r="129" spans="1:23" x14ac:dyDescent="0.25">
      <c r="A129" s="106">
        <v>125</v>
      </c>
      <c r="B129" s="566">
        <f>'APH Kategorichef'!D129</f>
        <v>0</v>
      </c>
      <c r="C129" s="564" t="str">
        <f>IF('1. Artikeldata Grund'!$D129="","", '1. Artikeldata Grund'!$D129&amp;" - "&amp;'1. Artikeldata Grund'!$E129)</f>
        <v/>
      </c>
      <c r="D129" s="294"/>
      <c r="E129" s="358"/>
      <c r="F129" s="420" t="s">
        <v>297</v>
      </c>
      <c r="G129" s="420"/>
      <c r="H129" s="369"/>
      <c r="I129" s="293" t="s">
        <v>297</v>
      </c>
      <c r="J129" s="418"/>
      <c r="K129" s="293" t="s">
        <v>297</v>
      </c>
      <c r="L129" s="294" t="s">
        <v>297</v>
      </c>
      <c r="M129" s="293" t="s">
        <v>297</v>
      </c>
      <c r="N129" s="293" t="s">
        <v>297</v>
      </c>
      <c r="O129" s="293" t="s">
        <v>297</v>
      </c>
      <c r="P129" s="427"/>
      <c r="Q129" s="419"/>
      <c r="R129" s="419"/>
      <c r="S129" s="421"/>
      <c r="T129" s="296"/>
      <c r="U129" s="296"/>
      <c r="V129" s="562" t="str">
        <f t="shared" si="2"/>
        <v/>
      </c>
      <c r="W129" s="563" t="b">
        <f t="shared" si="3"/>
        <v>0</v>
      </c>
    </row>
    <row r="130" spans="1:23" x14ac:dyDescent="0.25">
      <c r="A130" s="106">
        <v>126</v>
      </c>
      <c r="B130" s="566">
        <f>'APH Kategorichef'!D130</f>
        <v>0</v>
      </c>
      <c r="C130" s="564" t="str">
        <f>IF('1. Artikeldata Grund'!$D130="","", '1. Artikeldata Grund'!$D130&amp;" - "&amp;'1. Artikeldata Grund'!$E130)</f>
        <v/>
      </c>
      <c r="D130" s="294"/>
      <c r="E130" s="358"/>
      <c r="F130" s="420" t="s">
        <v>297</v>
      </c>
      <c r="G130" s="420"/>
      <c r="H130" s="369"/>
      <c r="I130" s="293" t="s">
        <v>297</v>
      </c>
      <c r="J130" s="418"/>
      <c r="K130" s="293" t="s">
        <v>297</v>
      </c>
      <c r="L130" s="294" t="s">
        <v>297</v>
      </c>
      <c r="M130" s="293" t="s">
        <v>297</v>
      </c>
      <c r="N130" s="293" t="s">
        <v>297</v>
      </c>
      <c r="O130" s="293" t="s">
        <v>297</v>
      </c>
      <c r="P130" s="427"/>
      <c r="Q130" s="419"/>
      <c r="R130" s="419"/>
      <c r="S130" s="421"/>
      <c r="T130" s="296"/>
      <c r="U130" s="296"/>
      <c r="V130" s="562" t="str">
        <f t="shared" si="2"/>
        <v/>
      </c>
      <c r="W130" s="563" t="b">
        <f t="shared" si="3"/>
        <v>0</v>
      </c>
    </row>
    <row r="131" spans="1:23" x14ac:dyDescent="0.25">
      <c r="A131" s="106">
        <v>127</v>
      </c>
      <c r="B131" s="566">
        <f>'APH Kategorichef'!D131</f>
        <v>0</v>
      </c>
      <c r="C131" s="564" t="str">
        <f>IF('1. Artikeldata Grund'!$D131="","", '1. Artikeldata Grund'!$D131&amp;" - "&amp;'1. Artikeldata Grund'!$E131)</f>
        <v/>
      </c>
      <c r="D131" s="294"/>
      <c r="E131" s="358"/>
      <c r="F131" s="420" t="s">
        <v>297</v>
      </c>
      <c r="G131" s="420"/>
      <c r="H131" s="369"/>
      <c r="I131" s="293" t="s">
        <v>297</v>
      </c>
      <c r="J131" s="418"/>
      <c r="K131" s="293" t="s">
        <v>297</v>
      </c>
      <c r="L131" s="294" t="s">
        <v>297</v>
      </c>
      <c r="M131" s="293" t="s">
        <v>297</v>
      </c>
      <c r="N131" s="293" t="s">
        <v>297</v>
      </c>
      <c r="O131" s="293" t="s">
        <v>297</v>
      </c>
      <c r="P131" s="427"/>
      <c r="Q131" s="419"/>
      <c r="R131" s="419"/>
      <c r="S131" s="421"/>
      <c r="T131" s="296"/>
      <c r="U131" s="296"/>
      <c r="V131" s="562" t="str">
        <f t="shared" si="2"/>
        <v/>
      </c>
      <c r="W131" s="563" t="b">
        <f t="shared" si="3"/>
        <v>0</v>
      </c>
    </row>
    <row r="132" spans="1:23" x14ac:dyDescent="0.25">
      <c r="A132" s="106">
        <v>128</v>
      </c>
      <c r="B132" s="566">
        <f>'APH Kategorichef'!D132</f>
        <v>0</v>
      </c>
      <c r="C132" s="564" t="str">
        <f>IF('1. Artikeldata Grund'!$D132="","", '1. Artikeldata Grund'!$D132&amp;" - "&amp;'1. Artikeldata Grund'!$E132)</f>
        <v/>
      </c>
      <c r="D132" s="294"/>
      <c r="E132" s="358"/>
      <c r="F132" s="420" t="s">
        <v>297</v>
      </c>
      <c r="G132" s="420"/>
      <c r="H132" s="369"/>
      <c r="I132" s="293" t="s">
        <v>297</v>
      </c>
      <c r="J132" s="418"/>
      <c r="K132" s="293" t="s">
        <v>297</v>
      </c>
      <c r="L132" s="294" t="s">
        <v>297</v>
      </c>
      <c r="M132" s="293" t="s">
        <v>297</v>
      </c>
      <c r="N132" s="293" t="s">
        <v>297</v>
      </c>
      <c r="O132" s="293" t="s">
        <v>297</v>
      </c>
      <c r="P132" s="427"/>
      <c r="Q132" s="419"/>
      <c r="R132" s="419"/>
      <c r="S132" s="421"/>
      <c r="T132" s="296"/>
      <c r="U132" s="296"/>
      <c r="V132" s="562" t="str">
        <f t="shared" si="2"/>
        <v/>
      </c>
      <c r="W132" s="563" t="b">
        <f t="shared" si="3"/>
        <v>0</v>
      </c>
    </row>
    <row r="133" spans="1:23" x14ac:dyDescent="0.25">
      <c r="A133" s="106">
        <v>129</v>
      </c>
      <c r="B133" s="566">
        <f>'APH Kategorichef'!D133</f>
        <v>0</v>
      </c>
      <c r="C133" s="564" t="str">
        <f>IF('1. Artikeldata Grund'!$D133="","", '1. Artikeldata Grund'!$D133&amp;" - "&amp;'1. Artikeldata Grund'!$E133)</f>
        <v/>
      </c>
      <c r="D133" s="294"/>
      <c r="E133" s="358"/>
      <c r="F133" s="420" t="s">
        <v>297</v>
      </c>
      <c r="G133" s="420"/>
      <c r="H133" s="369"/>
      <c r="I133" s="293" t="s">
        <v>297</v>
      </c>
      <c r="J133" s="418"/>
      <c r="K133" s="293" t="s">
        <v>297</v>
      </c>
      <c r="L133" s="294" t="s">
        <v>297</v>
      </c>
      <c r="M133" s="293" t="s">
        <v>297</v>
      </c>
      <c r="N133" s="293" t="s">
        <v>297</v>
      </c>
      <c r="O133" s="293" t="s">
        <v>297</v>
      </c>
      <c r="P133" s="427"/>
      <c r="Q133" s="419"/>
      <c r="R133" s="419"/>
      <c r="S133" s="421"/>
      <c r="T133" s="296"/>
      <c r="U133" s="296"/>
      <c r="V133" s="562" t="str">
        <f t="shared" si="2"/>
        <v/>
      </c>
      <c r="W133" s="563" t="b">
        <f t="shared" si="3"/>
        <v>0</v>
      </c>
    </row>
    <row r="134" spans="1:23" x14ac:dyDescent="0.25">
      <c r="A134" s="106">
        <v>130</v>
      </c>
      <c r="B134" s="566">
        <f>'APH Kategorichef'!D134</f>
        <v>0</v>
      </c>
      <c r="C134" s="564" t="str">
        <f>IF('1. Artikeldata Grund'!$D134="","", '1. Artikeldata Grund'!$D134&amp;" - "&amp;'1. Artikeldata Grund'!$E134)</f>
        <v/>
      </c>
      <c r="D134" s="294"/>
      <c r="E134" s="358"/>
      <c r="F134" s="420" t="s">
        <v>297</v>
      </c>
      <c r="G134" s="420"/>
      <c r="H134" s="369"/>
      <c r="I134" s="293" t="s">
        <v>297</v>
      </c>
      <c r="J134" s="418"/>
      <c r="K134" s="293" t="s">
        <v>297</v>
      </c>
      <c r="L134" s="294" t="s">
        <v>297</v>
      </c>
      <c r="M134" s="293" t="s">
        <v>297</v>
      </c>
      <c r="N134" s="293" t="s">
        <v>297</v>
      </c>
      <c r="O134" s="293" t="s">
        <v>297</v>
      </c>
      <c r="P134" s="427"/>
      <c r="Q134" s="419"/>
      <c r="R134" s="419"/>
      <c r="S134" s="421"/>
      <c r="T134" s="296"/>
      <c r="U134" s="296"/>
      <c r="V134" s="562" t="str">
        <f t="shared" ref="V134:V197" si="4">IF(W134=TRUE,"OBS! Ange färre tecken! / Note! Enter fewer characters","")</f>
        <v/>
      </c>
      <c r="W134" s="563" t="b">
        <f t="shared" ref="W134:W197" si="5">OR(LEN(Q134)&gt;30,LEN(R134)&gt;33,LEN(S134)&gt;25,LEN(T134)&gt;125,LEN(U134)&gt;82)</f>
        <v>0</v>
      </c>
    </row>
    <row r="135" spans="1:23" x14ac:dyDescent="0.25">
      <c r="A135" s="106">
        <v>131</v>
      </c>
      <c r="B135" s="566">
        <f>'APH Kategorichef'!D135</f>
        <v>0</v>
      </c>
      <c r="C135" s="564" t="str">
        <f>IF('1. Artikeldata Grund'!$D135="","", '1. Artikeldata Grund'!$D135&amp;" - "&amp;'1. Artikeldata Grund'!$E135)</f>
        <v/>
      </c>
      <c r="D135" s="294"/>
      <c r="E135" s="358"/>
      <c r="F135" s="420" t="s">
        <v>297</v>
      </c>
      <c r="G135" s="420"/>
      <c r="H135" s="369"/>
      <c r="I135" s="293" t="s">
        <v>297</v>
      </c>
      <c r="J135" s="418"/>
      <c r="K135" s="293" t="s">
        <v>297</v>
      </c>
      <c r="L135" s="294" t="s">
        <v>297</v>
      </c>
      <c r="M135" s="293" t="s">
        <v>297</v>
      </c>
      <c r="N135" s="293" t="s">
        <v>297</v>
      </c>
      <c r="O135" s="293" t="s">
        <v>297</v>
      </c>
      <c r="P135" s="427"/>
      <c r="Q135" s="419"/>
      <c r="R135" s="419"/>
      <c r="S135" s="421"/>
      <c r="T135" s="296"/>
      <c r="U135" s="296"/>
      <c r="V135" s="562" t="str">
        <f t="shared" si="4"/>
        <v/>
      </c>
      <c r="W135" s="563" t="b">
        <f t="shared" si="5"/>
        <v>0</v>
      </c>
    </row>
    <row r="136" spans="1:23" x14ac:dyDescent="0.25">
      <c r="A136" s="106">
        <v>132</v>
      </c>
      <c r="B136" s="566">
        <f>'APH Kategorichef'!D136</f>
        <v>0</v>
      </c>
      <c r="C136" s="564" t="str">
        <f>IF('1. Artikeldata Grund'!$D136="","", '1. Artikeldata Grund'!$D136&amp;" - "&amp;'1. Artikeldata Grund'!$E136)</f>
        <v/>
      </c>
      <c r="D136" s="294"/>
      <c r="E136" s="358"/>
      <c r="F136" s="420" t="s">
        <v>297</v>
      </c>
      <c r="G136" s="420"/>
      <c r="H136" s="369"/>
      <c r="I136" s="293" t="s">
        <v>297</v>
      </c>
      <c r="J136" s="418"/>
      <c r="K136" s="293" t="s">
        <v>297</v>
      </c>
      <c r="L136" s="294" t="s">
        <v>297</v>
      </c>
      <c r="M136" s="293" t="s">
        <v>297</v>
      </c>
      <c r="N136" s="293" t="s">
        <v>297</v>
      </c>
      <c r="O136" s="293" t="s">
        <v>297</v>
      </c>
      <c r="P136" s="427"/>
      <c r="Q136" s="419"/>
      <c r="R136" s="419"/>
      <c r="S136" s="421"/>
      <c r="T136" s="296"/>
      <c r="U136" s="296"/>
      <c r="V136" s="562" t="str">
        <f t="shared" si="4"/>
        <v/>
      </c>
      <c r="W136" s="563" t="b">
        <f t="shared" si="5"/>
        <v>0</v>
      </c>
    </row>
    <row r="137" spans="1:23" x14ac:dyDescent="0.25">
      <c r="A137" s="106">
        <v>133</v>
      </c>
      <c r="B137" s="566">
        <f>'APH Kategorichef'!D137</f>
        <v>0</v>
      </c>
      <c r="C137" s="564" t="str">
        <f>IF('1. Artikeldata Grund'!$D137="","", '1. Artikeldata Grund'!$D137&amp;" - "&amp;'1. Artikeldata Grund'!$E137)</f>
        <v/>
      </c>
      <c r="D137" s="294"/>
      <c r="E137" s="358"/>
      <c r="F137" s="420" t="s">
        <v>297</v>
      </c>
      <c r="G137" s="420"/>
      <c r="H137" s="369"/>
      <c r="I137" s="293" t="s">
        <v>297</v>
      </c>
      <c r="J137" s="418"/>
      <c r="K137" s="293" t="s">
        <v>297</v>
      </c>
      <c r="L137" s="294" t="s">
        <v>297</v>
      </c>
      <c r="M137" s="293" t="s">
        <v>297</v>
      </c>
      <c r="N137" s="293" t="s">
        <v>297</v>
      </c>
      <c r="O137" s="293" t="s">
        <v>297</v>
      </c>
      <c r="P137" s="427"/>
      <c r="Q137" s="419"/>
      <c r="R137" s="419"/>
      <c r="S137" s="421"/>
      <c r="T137" s="296"/>
      <c r="U137" s="296"/>
      <c r="V137" s="562" t="str">
        <f t="shared" si="4"/>
        <v/>
      </c>
      <c r="W137" s="563" t="b">
        <f t="shared" si="5"/>
        <v>0</v>
      </c>
    </row>
    <row r="138" spans="1:23" x14ac:dyDescent="0.25">
      <c r="A138" s="106">
        <v>134</v>
      </c>
      <c r="B138" s="566">
        <f>'APH Kategorichef'!D138</f>
        <v>0</v>
      </c>
      <c r="C138" s="564" t="str">
        <f>IF('1. Artikeldata Grund'!$D138="","", '1. Artikeldata Grund'!$D138&amp;" - "&amp;'1. Artikeldata Grund'!$E138)</f>
        <v/>
      </c>
      <c r="D138" s="294"/>
      <c r="E138" s="358"/>
      <c r="F138" s="420" t="s">
        <v>297</v>
      </c>
      <c r="G138" s="420"/>
      <c r="H138" s="369"/>
      <c r="I138" s="293" t="s">
        <v>297</v>
      </c>
      <c r="J138" s="418"/>
      <c r="K138" s="293" t="s">
        <v>297</v>
      </c>
      <c r="L138" s="294" t="s">
        <v>297</v>
      </c>
      <c r="M138" s="293" t="s">
        <v>297</v>
      </c>
      <c r="N138" s="293" t="s">
        <v>297</v>
      </c>
      <c r="O138" s="293" t="s">
        <v>297</v>
      </c>
      <c r="P138" s="427"/>
      <c r="Q138" s="419"/>
      <c r="R138" s="419"/>
      <c r="S138" s="421"/>
      <c r="T138" s="296"/>
      <c r="U138" s="296"/>
      <c r="V138" s="562" t="str">
        <f t="shared" si="4"/>
        <v/>
      </c>
      <c r="W138" s="563" t="b">
        <f t="shared" si="5"/>
        <v>0</v>
      </c>
    </row>
    <row r="139" spans="1:23" x14ac:dyDescent="0.25">
      <c r="A139" s="106">
        <v>135</v>
      </c>
      <c r="B139" s="566">
        <f>'APH Kategorichef'!D139</f>
        <v>0</v>
      </c>
      <c r="C139" s="564" t="str">
        <f>IF('1. Artikeldata Grund'!$D139="","", '1. Artikeldata Grund'!$D139&amp;" - "&amp;'1. Artikeldata Grund'!$E139)</f>
        <v/>
      </c>
      <c r="D139" s="294"/>
      <c r="E139" s="358"/>
      <c r="F139" s="420" t="s">
        <v>297</v>
      </c>
      <c r="G139" s="420"/>
      <c r="H139" s="369"/>
      <c r="I139" s="293" t="s">
        <v>297</v>
      </c>
      <c r="J139" s="418"/>
      <c r="K139" s="293" t="s">
        <v>297</v>
      </c>
      <c r="L139" s="294" t="s">
        <v>297</v>
      </c>
      <c r="M139" s="293" t="s">
        <v>297</v>
      </c>
      <c r="N139" s="293" t="s">
        <v>297</v>
      </c>
      <c r="O139" s="293" t="s">
        <v>297</v>
      </c>
      <c r="P139" s="427"/>
      <c r="Q139" s="419"/>
      <c r="R139" s="419"/>
      <c r="S139" s="421"/>
      <c r="T139" s="296"/>
      <c r="U139" s="296"/>
      <c r="V139" s="562" t="str">
        <f t="shared" si="4"/>
        <v/>
      </c>
      <c r="W139" s="563" t="b">
        <f t="shared" si="5"/>
        <v>0</v>
      </c>
    </row>
    <row r="140" spans="1:23" x14ac:dyDescent="0.25">
      <c r="A140" s="106">
        <v>136</v>
      </c>
      <c r="B140" s="566">
        <f>'APH Kategorichef'!D140</f>
        <v>0</v>
      </c>
      <c r="C140" s="564" t="str">
        <f>IF('1. Artikeldata Grund'!$D140="","", '1. Artikeldata Grund'!$D140&amp;" - "&amp;'1. Artikeldata Grund'!$E140)</f>
        <v/>
      </c>
      <c r="D140" s="294"/>
      <c r="E140" s="358"/>
      <c r="F140" s="420" t="s">
        <v>297</v>
      </c>
      <c r="G140" s="420"/>
      <c r="H140" s="369"/>
      <c r="I140" s="293" t="s">
        <v>297</v>
      </c>
      <c r="J140" s="418"/>
      <c r="K140" s="293" t="s">
        <v>297</v>
      </c>
      <c r="L140" s="294" t="s">
        <v>297</v>
      </c>
      <c r="M140" s="293" t="s">
        <v>297</v>
      </c>
      <c r="N140" s="293" t="s">
        <v>297</v>
      </c>
      <c r="O140" s="293" t="s">
        <v>297</v>
      </c>
      <c r="P140" s="427"/>
      <c r="Q140" s="419"/>
      <c r="R140" s="419"/>
      <c r="S140" s="421"/>
      <c r="T140" s="296"/>
      <c r="U140" s="296"/>
      <c r="V140" s="562" t="str">
        <f t="shared" si="4"/>
        <v/>
      </c>
      <c r="W140" s="563" t="b">
        <f t="shared" si="5"/>
        <v>0</v>
      </c>
    </row>
    <row r="141" spans="1:23" x14ac:dyDescent="0.25">
      <c r="A141" s="106">
        <v>137</v>
      </c>
      <c r="B141" s="566">
        <f>'APH Kategorichef'!D141</f>
        <v>0</v>
      </c>
      <c r="C141" s="564" t="str">
        <f>IF('1. Artikeldata Grund'!$D141="","", '1. Artikeldata Grund'!$D141&amp;" - "&amp;'1. Artikeldata Grund'!$E141)</f>
        <v/>
      </c>
      <c r="D141" s="294"/>
      <c r="E141" s="358"/>
      <c r="F141" s="420" t="s">
        <v>297</v>
      </c>
      <c r="G141" s="420"/>
      <c r="H141" s="369"/>
      <c r="I141" s="293" t="s">
        <v>297</v>
      </c>
      <c r="J141" s="418"/>
      <c r="K141" s="293" t="s">
        <v>297</v>
      </c>
      <c r="L141" s="294" t="s">
        <v>297</v>
      </c>
      <c r="M141" s="293" t="s">
        <v>297</v>
      </c>
      <c r="N141" s="293" t="s">
        <v>297</v>
      </c>
      <c r="O141" s="293" t="s">
        <v>297</v>
      </c>
      <c r="P141" s="427"/>
      <c r="Q141" s="419"/>
      <c r="R141" s="419"/>
      <c r="S141" s="421"/>
      <c r="T141" s="296"/>
      <c r="U141" s="296"/>
      <c r="V141" s="562" t="str">
        <f t="shared" si="4"/>
        <v/>
      </c>
      <c r="W141" s="563" t="b">
        <f t="shared" si="5"/>
        <v>0</v>
      </c>
    </row>
    <row r="142" spans="1:23" x14ac:dyDescent="0.25">
      <c r="A142" s="106">
        <v>138</v>
      </c>
      <c r="B142" s="566">
        <f>'APH Kategorichef'!D142</f>
        <v>0</v>
      </c>
      <c r="C142" s="564" t="str">
        <f>IF('1. Artikeldata Grund'!$D142="","", '1. Artikeldata Grund'!$D142&amp;" - "&amp;'1. Artikeldata Grund'!$E142)</f>
        <v/>
      </c>
      <c r="D142" s="294"/>
      <c r="E142" s="358"/>
      <c r="F142" s="420" t="s">
        <v>297</v>
      </c>
      <c r="G142" s="420"/>
      <c r="H142" s="369"/>
      <c r="I142" s="293" t="s">
        <v>297</v>
      </c>
      <c r="J142" s="418"/>
      <c r="K142" s="293" t="s">
        <v>297</v>
      </c>
      <c r="L142" s="294" t="s">
        <v>297</v>
      </c>
      <c r="M142" s="293" t="s">
        <v>297</v>
      </c>
      <c r="N142" s="293" t="s">
        <v>297</v>
      </c>
      <c r="O142" s="293" t="s">
        <v>297</v>
      </c>
      <c r="P142" s="427"/>
      <c r="Q142" s="419"/>
      <c r="R142" s="419"/>
      <c r="S142" s="421"/>
      <c r="T142" s="296"/>
      <c r="U142" s="296"/>
      <c r="V142" s="562" t="str">
        <f t="shared" si="4"/>
        <v/>
      </c>
      <c r="W142" s="563" t="b">
        <f t="shared" si="5"/>
        <v>0</v>
      </c>
    </row>
    <row r="143" spans="1:23" x14ac:dyDescent="0.25">
      <c r="A143" s="106">
        <v>139</v>
      </c>
      <c r="B143" s="566">
        <f>'APH Kategorichef'!D143</f>
        <v>0</v>
      </c>
      <c r="C143" s="564" t="str">
        <f>IF('1. Artikeldata Grund'!$D143="","", '1. Artikeldata Grund'!$D143&amp;" - "&amp;'1. Artikeldata Grund'!$E143)</f>
        <v/>
      </c>
      <c r="D143" s="294"/>
      <c r="E143" s="358"/>
      <c r="F143" s="420" t="s">
        <v>297</v>
      </c>
      <c r="G143" s="420"/>
      <c r="H143" s="369"/>
      <c r="I143" s="293" t="s">
        <v>297</v>
      </c>
      <c r="J143" s="418"/>
      <c r="K143" s="293" t="s">
        <v>297</v>
      </c>
      <c r="L143" s="294" t="s">
        <v>297</v>
      </c>
      <c r="M143" s="293" t="s">
        <v>297</v>
      </c>
      <c r="N143" s="293" t="s">
        <v>297</v>
      </c>
      <c r="O143" s="293" t="s">
        <v>297</v>
      </c>
      <c r="P143" s="427"/>
      <c r="Q143" s="419"/>
      <c r="R143" s="419"/>
      <c r="S143" s="421"/>
      <c r="T143" s="296"/>
      <c r="U143" s="296"/>
      <c r="V143" s="562" t="str">
        <f t="shared" si="4"/>
        <v/>
      </c>
      <c r="W143" s="563" t="b">
        <f t="shared" si="5"/>
        <v>0</v>
      </c>
    </row>
    <row r="144" spans="1:23" x14ac:dyDescent="0.25">
      <c r="A144" s="106">
        <v>140</v>
      </c>
      <c r="B144" s="566">
        <f>'APH Kategorichef'!D144</f>
        <v>0</v>
      </c>
      <c r="C144" s="564" t="str">
        <f>IF('1. Artikeldata Grund'!$D144="","", '1. Artikeldata Grund'!$D144&amp;" - "&amp;'1. Artikeldata Grund'!$E144)</f>
        <v/>
      </c>
      <c r="D144" s="294"/>
      <c r="E144" s="358"/>
      <c r="F144" s="420" t="s">
        <v>297</v>
      </c>
      <c r="G144" s="420"/>
      <c r="H144" s="369"/>
      <c r="I144" s="293" t="s">
        <v>297</v>
      </c>
      <c r="J144" s="418"/>
      <c r="K144" s="293" t="s">
        <v>297</v>
      </c>
      <c r="L144" s="294" t="s">
        <v>297</v>
      </c>
      <c r="M144" s="293" t="s">
        <v>297</v>
      </c>
      <c r="N144" s="293" t="s">
        <v>297</v>
      </c>
      <c r="O144" s="293" t="s">
        <v>297</v>
      </c>
      <c r="P144" s="427"/>
      <c r="Q144" s="419"/>
      <c r="R144" s="419"/>
      <c r="S144" s="421"/>
      <c r="T144" s="296"/>
      <c r="U144" s="296"/>
      <c r="V144" s="562" t="str">
        <f t="shared" si="4"/>
        <v/>
      </c>
      <c r="W144" s="563" t="b">
        <f t="shared" si="5"/>
        <v>0</v>
      </c>
    </row>
    <row r="145" spans="1:23" x14ac:dyDescent="0.25">
      <c r="A145" s="106">
        <v>141</v>
      </c>
      <c r="B145" s="566">
        <f>'APH Kategorichef'!D145</f>
        <v>0</v>
      </c>
      <c r="C145" s="564" t="str">
        <f>IF('1. Artikeldata Grund'!$D145="","", '1. Artikeldata Grund'!$D145&amp;" - "&amp;'1. Artikeldata Grund'!$E145)</f>
        <v/>
      </c>
      <c r="D145" s="294"/>
      <c r="E145" s="358"/>
      <c r="F145" s="420" t="s">
        <v>297</v>
      </c>
      <c r="G145" s="420"/>
      <c r="H145" s="369"/>
      <c r="I145" s="293" t="s">
        <v>297</v>
      </c>
      <c r="J145" s="418"/>
      <c r="K145" s="293" t="s">
        <v>297</v>
      </c>
      <c r="L145" s="294" t="s">
        <v>297</v>
      </c>
      <c r="M145" s="293" t="s">
        <v>297</v>
      </c>
      <c r="N145" s="293" t="s">
        <v>297</v>
      </c>
      <c r="O145" s="293" t="s">
        <v>297</v>
      </c>
      <c r="P145" s="427"/>
      <c r="Q145" s="419"/>
      <c r="R145" s="419"/>
      <c r="S145" s="421"/>
      <c r="T145" s="296"/>
      <c r="U145" s="296"/>
      <c r="V145" s="562" t="str">
        <f t="shared" si="4"/>
        <v/>
      </c>
      <c r="W145" s="563" t="b">
        <f t="shared" si="5"/>
        <v>0</v>
      </c>
    </row>
    <row r="146" spans="1:23" x14ac:dyDescent="0.25">
      <c r="A146" s="106">
        <v>142</v>
      </c>
      <c r="B146" s="566">
        <f>'APH Kategorichef'!D146</f>
        <v>0</v>
      </c>
      <c r="C146" s="564" t="str">
        <f>IF('1. Artikeldata Grund'!$D146="","", '1. Artikeldata Grund'!$D146&amp;" - "&amp;'1. Artikeldata Grund'!$E146)</f>
        <v/>
      </c>
      <c r="D146" s="294"/>
      <c r="E146" s="358"/>
      <c r="F146" s="420" t="s">
        <v>297</v>
      </c>
      <c r="G146" s="420"/>
      <c r="H146" s="369"/>
      <c r="I146" s="293" t="s">
        <v>297</v>
      </c>
      <c r="J146" s="418"/>
      <c r="K146" s="293" t="s">
        <v>297</v>
      </c>
      <c r="L146" s="294" t="s">
        <v>297</v>
      </c>
      <c r="M146" s="293" t="s">
        <v>297</v>
      </c>
      <c r="N146" s="293" t="s">
        <v>297</v>
      </c>
      <c r="O146" s="293" t="s">
        <v>297</v>
      </c>
      <c r="P146" s="427"/>
      <c r="Q146" s="419"/>
      <c r="R146" s="419"/>
      <c r="S146" s="421"/>
      <c r="T146" s="296"/>
      <c r="U146" s="296"/>
      <c r="V146" s="562" t="str">
        <f t="shared" si="4"/>
        <v/>
      </c>
      <c r="W146" s="563" t="b">
        <f t="shared" si="5"/>
        <v>0</v>
      </c>
    </row>
    <row r="147" spans="1:23" x14ac:dyDescent="0.25">
      <c r="A147" s="106">
        <v>143</v>
      </c>
      <c r="B147" s="566">
        <f>'APH Kategorichef'!D147</f>
        <v>0</v>
      </c>
      <c r="C147" s="564" t="str">
        <f>IF('1. Artikeldata Grund'!$D147="","", '1. Artikeldata Grund'!$D147&amp;" - "&amp;'1. Artikeldata Grund'!$E147)</f>
        <v/>
      </c>
      <c r="D147" s="294"/>
      <c r="E147" s="358"/>
      <c r="F147" s="420" t="s">
        <v>297</v>
      </c>
      <c r="G147" s="420"/>
      <c r="H147" s="369"/>
      <c r="I147" s="293" t="s">
        <v>297</v>
      </c>
      <c r="J147" s="418"/>
      <c r="K147" s="293" t="s">
        <v>297</v>
      </c>
      <c r="L147" s="294" t="s">
        <v>297</v>
      </c>
      <c r="M147" s="293" t="s">
        <v>297</v>
      </c>
      <c r="N147" s="293" t="s">
        <v>297</v>
      </c>
      <c r="O147" s="293" t="s">
        <v>297</v>
      </c>
      <c r="P147" s="427"/>
      <c r="Q147" s="419"/>
      <c r="R147" s="419"/>
      <c r="S147" s="421"/>
      <c r="T147" s="296"/>
      <c r="U147" s="296"/>
      <c r="V147" s="562" t="str">
        <f t="shared" si="4"/>
        <v/>
      </c>
      <c r="W147" s="563" t="b">
        <f t="shared" si="5"/>
        <v>0</v>
      </c>
    </row>
    <row r="148" spans="1:23" x14ac:dyDescent="0.25">
      <c r="A148" s="106">
        <v>144</v>
      </c>
      <c r="B148" s="566">
        <f>'APH Kategorichef'!D148</f>
        <v>0</v>
      </c>
      <c r="C148" s="564" t="str">
        <f>IF('1. Artikeldata Grund'!$D148="","", '1. Artikeldata Grund'!$D148&amp;" - "&amp;'1. Artikeldata Grund'!$E148)</f>
        <v/>
      </c>
      <c r="D148" s="294"/>
      <c r="E148" s="358"/>
      <c r="F148" s="420" t="s">
        <v>297</v>
      </c>
      <c r="G148" s="420"/>
      <c r="H148" s="369"/>
      <c r="I148" s="293" t="s">
        <v>297</v>
      </c>
      <c r="J148" s="418"/>
      <c r="K148" s="293" t="s">
        <v>297</v>
      </c>
      <c r="L148" s="294" t="s">
        <v>297</v>
      </c>
      <c r="M148" s="293" t="s">
        <v>297</v>
      </c>
      <c r="N148" s="293" t="s">
        <v>297</v>
      </c>
      <c r="O148" s="293" t="s">
        <v>297</v>
      </c>
      <c r="P148" s="427"/>
      <c r="Q148" s="419"/>
      <c r="R148" s="419"/>
      <c r="S148" s="421"/>
      <c r="T148" s="296"/>
      <c r="U148" s="296"/>
      <c r="V148" s="562" t="str">
        <f t="shared" si="4"/>
        <v/>
      </c>
      <c r="W148" s="563" t="b">
        <f t="shared" si="5"/>
        <v>0</v>
      </c>
    </row>
    <row r="149" spans="1:23" x14ac:dyDescent="0.25">
      <c r="A149" s="106">
        <v>145</v>
      </c>
      <c r="B149" s="566">
        <f>'APH Kategorichef'!D149</f>
        <v>0</v>
      </c>
      <c r="C149" s="564" t="str">
        <f>IF('1. Artikeldata Grund'!$D149="","", '1. Artikeldata Grund'!$D149&amp;" - "&amp;'1. Artikeldata Grund'!$E149)</f>
        <v/>
      </c>
      <c r="D149" s="294"/>
      <c r="E149" s="358"/>
      <c r="F149" s="420" t="s">
        <v>297</v>
      </c>
      <c r="G149" s="420"/>
      <c r="H149" s="369"/>
      <c r="I149" s="293" t="s">
        <v>297</v>
      </c>
      <c r="J149" s="418"/>
      <c r="K149" s="293" t="s">
        <v>297</v>
      </c>
      <c r="L149" s="294" t="s">
        <v>297</v>
      </c>
      <c r="M149" s="293" t="s">
        <v>297</v>
      </c>
      <c r="N149" s="293" t="s">
        <v>297</v>
      </c>
      <c r="O149" s="293" t="s">
        <v>297</v>
      </c>
      <c r="P149" s="427"/>
      <c r="Q149" s="419"/>
      <c r="R149" s="419"/>
      <c r="S149" s="421"/>
      <c r="T149" s="296"/>
      <c r="U149" s="296"/>
      <c r="V149" s="562" t="str">
        <f t="shared" si="4"/>
        <v/>
      </c>
      <c r="W149" s="563" t="b">
        <f t="shared" si="5"/>
        <v>0</v>
      </c>
    </row>
    <row r="150" spans="1:23" x14ac:dyDescent="0.25">
      <c r="A150" s="106">
        <v>146</v>
      </c>
      <c r="B150" s="566">
        <f>'APH Kategorichef'!D150</f>
        <v>0</v>
      </c>
      <c r="C150" s="564" t="str">
        <f>IF('1. Artikeldata Grund'!$D150="","", '1. Artikeldata Grund'!$D150&amp;" - "&amp;'1. Artikeldata Grund'!$E150)</f>
        <v/>
      </c>
      <c r="D150" s="294"/>
      <c r="E150" s="358"/>
      <c r="F150" s="420" t="s">
        <v>297</v>
      </c>
      <c r="G150" s="420"/>
      <c r="H150" s="369"/>
      <c r="I150" s="293" t="s">
        <v>297</v>
      </c>
      <c r="J150" s="418"/>
      <c r="K150" s="293" t="s">
        <v>297</v>
      </c>
      <c r="L150" s="294" t="s">
        <v>297</v>
      </c>
      <c r="M150" s="293" t="s">
        <v>297</v>
      </c>
      <c r="N150" s="293" t="s">
        <v>297</v>
      </c>
      <c r="O150" s="293" t="s">
        <v>297</v>
      </c>
      <c r="P150" s="427"/>
      <c r="Q150" s="419"/>
      <c r="R150" s="419"/>
      <c r="S150" s="421"/>
      <c r="T150" s="296"/>
      <c r="U150" s="296"/>
      <c r="V150" s="562" t="str">
        <f t="shared" si="4"/>
        <v/>
      </c>
      <c r="W150" s="563" t="b">
        <f t="shared" si="5"/>
        <v>0</v>
      </c>
    </row>
    <row r="151" spans="1:23" x14ac:dyDescent="0.25">
      <c r="A151" s="106">
        <v>147</v>
      </c>
      <c r="B151" s="566">
        <f>'APH Kategorichef'!D151</f>
        <v>0</v>
      </c>
      <c r="C151" s="564" t="str">
        <f>IF('1. Artikeldata Grund'!$D151="","", '1. Artikeldata Grund'!$D151&amp;" - "&amp;'1. Artikeldata Grund'!$E151)</f>
        <v/>
      </c>
      <c r="D151" s="294"/>
      <c r="E151" s="358"/>
      <c r="F151" s="420" t="s">
        <v>297</v>
      </c>
      <c r="G151" s="420"/>
      <c r="H151" s="369"/>
      <c r="I151" s="293" t="s">
        <v>297</v>
      </c>
      <c r="J151" s="418"/>
      <c r="K151" s="293" t="s">
        <v>297</v>
      </c>
      <c r="L151" s="294" t="s">
        <v>297</v>
      </c>
      <c r="M151" s="293" t="s">
        <v>297</v>
      </c>
      <c r="N151" s="293" t="s">
        <v>297</v>
      </c>
      <c r="O151" s="293" t="s">
        <v>297</v>
      </c>
      <c r="P151" s="427"/>
      <c r="Q151" s="419"/>
      <c r="R151" s="419"/>
      <c r="S151" s="421"/>
      <c r="T151" s="296"/>
      <c r="U151" s="296"/>
      <c r="V151" s="562" t="str">
        <f t="shared" si="4"/>
        <v/>
      </c>
      <c r="W151" s="563" t="b">
        <f t="shared" si="5"/>
        <v>0</v>
      </c>
    </row>
    <row r="152" spans="1:23" x14ac:dyDescent="0.25">
      <c r="A152" s="106">
        <v>148</v>
      </c>
      <c r="B152" s="566">
        <f>'APH Kategorichef'!D152</f>
        <v>0</v>
      </c>
      <c r="C152" s="564" t="str">
        <f>IF('1. Artikeldata Grund'!$D152="","", '1. Artikeldata Grund'!$D152&amp;" - "&amp;'1. Artikeldata Grund'!$E152)</f>
        <v/>
      </c>
      <c r="D152" s="294"/>
      <c r="E152" s="358"/>
      <c r="F152" s="420" t="s">
        <v>297</v>
      </c>
      <c r="G152" s="420"/>
      <c r="H152" s="369"/>
      <c r="I152" s="293" t="s">
        <v>297</v>
      </c>
      <c r="J152" s="418"/>
      <c r="K152" s="293" t="s">
        <v>297</v>
      </c>
      <c r="L152" s="294" t="s">
        <v>297</v>
      </c>
      <c r="M152" s="293" t="s">
        <v>297</v>
      </c>
      <c r="N152" s="293" t="s">
        <v>297</v>
      </c>
      <c r="O152" s="293" t="s">
        <v>297</v>
      </c>
      <c r="P152" s="427"/>
      <c r="Q152" s="419"/>
      <c r="R152" s="419"/>
      <c r="S152" s="421"/>
      <c r="T152" s="296"/>
      <c r="U152" s="296"/>
      <c r="V152" s="562" t="str">
        <f t="shared" si="4"/>
        <v/>
      </c>
      <c r="W152" s="563" t="b">
        <f t="shared" si="5"/>
        <v>0</v>
      </c>
    </row>
    <row r="153" spans="1:23" x14ac:dyDescent="0.25">
      <c r="A153" s="106">
        <v>149</v>
      </c>
      <c r="B153" s="566">
        <f>'APH Kategorichef'!D153</f>
        <v>0</v>
      </c>
      <c r="C153" s="564" t="str">
        <f>IF('1. Artikeldata Grund'!$D153="","", '1. Artikeldata Grund'!$D153&amp;" - "&amp;'1. Artikeldata Grund'!$E153)</f>
        <v/>
      </c>
      <c r="D153" s="294"/>
      <c r="E153" s="358"/>
      <c r="F153" s="420" t="s">
        <v>297</v>
      </c>
      <c r="G153" s="420"/>
      <c r="H153" s="369"/>
      <c r="I153" s="293" t="s">
        <v>297</v>
      </c>
      <c r="J153" s="418"/>
      <c r="K153" s="293" t="s">
        <v>297</v>
      </c>
      <c r="L153" s="294" t="s">
        <v>297</v>
      </c>
      <c r="M153" s="293" t="s">
        <v>297</v>
      </c>
      <c r="N153" s="293" t="s">
        <v>297</v>
      </c>
      <c r="O153" s="293" t="s">
        <v>297</v>
      </c>
      <c r="P153" s="427"/>
      <c r="Q153" s="419"/>
      <c r="R153" s="419"/>
      <c r="S153" s="421"/>
      <c r="T153" s="296"/>
      <c r="U153" s="296"/>
      <c r="V153" s="562" t="str">
        <f t="shared" si="4"/>
        <v/>
      </c>
      <c r="W153" s="563" t="b">
        <f t="shared" si="5"/>
        <v>0</v>
      </c>
    </row>
    <row r="154" spans="1:23" x14ac:dyDescent="0.25">
      <c r="A154" s="106">
        <v>150</v>
      </c>
      <c r="B154" s="566">
        <f>'APH Kategorichef'!D154</f>
        <v>0</v>
      </c>
      <c r="C154" s="564" t="str">
        <f>IF('1. Artikeldata Grund'!$D154="","", '1. Artikeldata Grund'!$D154&amp;" - "&amp;'1. Artikeldata Grund'!$E154)</f>
        <v/>
      </c>
      <c r="D154" s="294"/>
      <c r="E154" s="358"/>
      <c r="F154" s="420" t="s">
        <v>297</v>
      </c>
      <c r="G154" s="420"/>
      <c r="H154" s="369"/>
      <c r="I154" s="293" t="s">
        <v>297</v>
      </c>
      <c r="J154" s="418"/>
      <c r="K154" s="293" t="s">
        <v>297</v>
      </c>
      <c r="L154" s="294" t="s">
        <v>297</v>
      </c>
      <c r="M154" s="293" t="s">
        <v>297</v>
      </c>
      <c r="N154" s="293" t="s">
        <v>297</v>
      </c>
      <c r="O154" s="293" t="s">
        <v>297</v>
      </c>
      <c r="P154" s="427"/>
      <c r="Q154" s="419"/>
      <c r="R154" s="419"/>
      <c r="S154" s="421"/>
      <c r="T154" s="296"/>
      <c r="U154" s="296"/>
      <c r="V154" s="562" t="str">
        <f t="shared" si="4"/>
        <v/>
      </c>
      <c r="W154" s="563" t="b">
        <f t="shared" si="5"/>
        <v>0</v>
      </c>
    </row>
    <row r="155" spans="1:23" x14ac:dyDescent="0.25">
      <c r="A155" s="106">
        <v>151</v>
      </c>
      <c r="B155" s="566">
        <f>'APH Kategorichef'!D155</f>
        <v>0</v>
      </c>
      <c r="C155" s="564" t="str">
        <f>IF('1. Artikeldata Grund'!$D155="","", '1. Artikeldata Grund'!$D155&amp;" - "&amp;'1. Artikeldata Grund'!$E155)</f>
        <v/>
      </c>
      <c r="D155" s="294"/>
      <c r="E155" s="358"/>
      <c r="F155" s="420" t="s">
        <v>297</v>
      </c>
      <c r="G155" s="420"/>
      <c r="H155" s="369"/>
      <c r="I155" s="293" t="s">
        <v>297</v>
      </c>
      <c r="J155" s="418"/>
      <c r="K155" s="293" t="s">
        <v>297</v>
      </c>
      <c r="L155" s="294" t="s">
        <v>297</v>
      </c>
      <c r="M155" s="293" t="s">
        <v>297</v>
      </c>
      <c r="N155" s="293" t="s">
        <v>297</v>
      </c>
      <c r="O155" s="293" t="s">
        <v>297</v>
      </c>
      <c r="P155" s="427"/>
      <c r="Q155" s="419"/>
      <c r="R155" s="419"/>
      <c r="S155" s="421"/>
      <c r="T155" s="296"/>
      <c r="U155" s="296"/>
      <c r="V155" s="562" t="str">
        <f t="shared" si="4"/>
        <v/>
      </c>
      <c r="W155" s="563" t="b">
        <f t="shared" si="5"/>
        <v>0</v>
      </c>
    </row>
    <row r="156" spans="1:23" x14ac:dyDescent="0.25">
      <c r="A156" s="106">
        <v>152</v>
      </c>
      <c r="B156" s="566">
        <f>'APH Kategorichef'!D156</f>
        <v>0</v>
      </c>
      <c r="C156" s="564" t="str">
        <f>IF('1. Artikeldata Grund'!$D156="","", '1. Artikeldata Grund'!$D156&amp;" - "&amp;'1. Artikeldata Grund'!$E156)</f>
        <v/>
      </c>
      <c r="D156" s="294"/>
      <c r="E156" s="358"/>
      <c r="F156" s="420" t="s">
        <v>297</v>
      </c>
      <c r="G156" s="420"/>
      <c r="H156" s="369"/>
      <c r="I156" s="293" t="s">
        <v>297</v>
      </c>
      <c r="J156" s="418"/>
      <c r="K156" s="293" t="s">
        <v>297</v>
      </c>
      <c r="L156" s="294" t="s">
        <v>297</v>
      </c>
      <c r="M156" s="293" t="s">
        <v>297</v>
      </c>
      <c r="N156" s="293" t="s">
        <v>297</v>
      </c>
      <c r="O156" s="293" t="s">
        <v>297</v>
      </c>
      <c r="P156" s="427"/>
      <c r="Q156" s="419"/>
      <c r="R156" s="419"/>
      <c r="S156" s="421"/>
      <c r="T156" s="296"/>
      <c r="U156" s="296"/>
      <c r="V156" s="562" t="str">
        <f t="shared" si="4"/>
        <v/>
      </c>
      <c r="W156" s="563" t="b">
        <f t="shared" si="5"/>
        <v>0</v>
      </c>
    </row>
    <row r="157" spans="1:23" x14ac:dyDescent="0.25">
      <c r="A157" s="106">
        <v>153</v>
      </c>
      <c r="B157" s="566">
        <f>'APH Kategorichef'!D157</f>
        <v>0</v>
      </c>
      <c r="C157" s="564" t="str">
        <f>IF('1. Artikeldata Grund'!$D157="","", '1. Artikeldata Grund'!$D157&amp;" - "&amp;'1. Artikeldata Grund'!$E157)</f>
        <v/>
      </c>
      <c r="D157" s="294"/>
      <c r="E157" s="358"/>
      <c r="F157" s="420" t="s">
        <v>297</v>
      </c>
      <c r="G157" s="420"/>
      <c r="H157" s="369"/>
      <c r="I157" s="293" t="s">
        <v>297</v>
      </c>
      <c r="J157" s="418"/>
      <c r="K157" s="293" t="s">
        <v>297</v>
      </c>
      <c r="L157" s="294" t="s">
        <v>297</v>
      </c>
      <c r="M157" s="293" t="s">
        <v>297</v>
      </c>
      <c r="N157" s="293" t="s">
        <v>297</v>
      </c>
      <c r="O157" s="293" t="s">
        <v>297</v>
      </c>
      <c r="P157" s="427"/>
      <c r="Q157" s="419"/>
      <c r="R157" s="419"/>
      <c r="S157" s="421"/>
      <c r="T157" s="296"/>
      <c r="U157" s="296"/>
      <c r="V157" s="562" t="str">
        <f t="shared" si="4"/>
        <v/>
      </c>
      <c r="W157" s="563" t="b">
        <f t="shared" si="5"/>
        <v>0</v>
      </c>
    </row>
    <row r="158" spans="1:23" x14ac:dyDescent="0.25">
      <c r="A158" s="106">
        <v>154</v>
      </c>
      <c r="B158" s="566">
        <f>'APH Kategorichef'!D158</f>
        <v>0</v>
      </c>
      <c r="C158" s="564" t="str">
        <f>IF('1. Artikeldata Grund'!$D158="","", '1. Artikeldata Grund'!$D158&amp;" - "&amp;'1. Artikeldata Grund'!$E158)</f>
        <v/>
      </c>
      <c r="D158" s="294"/>
      <c r="E158" s="358"/>
      <c r="F158" s="420" t="s">
        <v>297</v>
      </c>
      <c r="G158" s="420"/>
      <c r="H158" s="369"/>
      <c r="I158" s="293" t="s">
        <v>297</v>
      </c>
      <c r="J158" s="418"/>
      <c r="K158" s="293" t="s">
        <v>297</v>
      </c>
      <c r="L158" s="294" t="s">
        <v>297</v>
      </c>
      <c r="M158" s="293" t="s">
        <v>297</v>
      </c>
      <c r="N158" s="293" t="s">
        <v>297</v>
      </c>
      <c r="O158" s="293" t="s">
        <v>297</v>
      </c>
      <c r="P158" s="427"/>
      <c r="Q158" s="419"/>
      <c r="R158" s="419"/>
      <c r="S158" s="421"/>
      <c r="T158" s="296"/>
      <c r="U158" s="296"/>
      <c r="V158" s="562" t="str">
        <f t="shared" si="4"/>
        <v/>
      </c>
      <c r="W158" s="563" t="b">
        <f t="shared" si="5"/>
        <v>0</v>
      </c>
    </row>
    <row r="159" spans="1:23" x14ac:dyDescent="0.25">
      <c r="A159" s="106">
        <v>155</v>
      </c>
      <c r="B159" s="566">
        <f>'APH Kategorichef'!D159</f>
        <v>0</v>
      </c>
      <c r="C159" s="564" t="str">
        <f>IF('1. Artikeldata Grund'!$D159="","", '1. Artikeldata Grund'!$D159&amp;" - "&amp;'1. Artikeldata Grund'!$E159)</f>
        <v/>
      </c>
      <c r="D159" s="294"/>
      <c r="E159" s="358"/>
      <c r="F159" s="420" t="s">
        <v>297</v>
      </c>
      <c r="G159" s="420"/>
      <c r="H159" s="369"/>
      <c r="I159" s="293" t="s">
        <v>297</v>
      </c>
      <c r="J159" s="418"/>
      <c r="K159" s="293" t="s">
        <v>297</v>
      </c>
      <c r="L159" s="294" t="s">
        <v>297</v>
      </c>
      <c r="M159" s="293" t="s">
        <v>297</v>
      </c>
      <c r="N159" s="293" t="s">
        <v>297</v>
      </c>
      <c r="O159" s="293" t="s">
        <v>297</v>
      </c>
      <c r="P159" s="427"/>
      <c r="Q159" s="419"/>
      <c r="R159" s="419"/>
      <c r="S159" s="421"/>
      <c r="T159" s="296"/>
      <c r="U159" s="296"/>
      <c r="V159" s="562" t="str">
        <f t="shared" si="4"/>
        <v/>
      </c>
      <c r="W159" s="563" t="b">
        <f t="shared" si="5"/>
        <v>0</v>
      </c>
    </row>
    <row r="160" spans="1:23" x14ac:dyDescent="0.25">
      <c r="A160" s="106">
        <v>156</v>
      </c>
      <c r="B160" s="566">
        <f>'APH Kategorichef'!D160</f>
        <v>0</v>
      </c>
      <c r="C160" s="564" t="str">
        <f>IF('1. Artikeldata Grund'!$D160="","", '1. Artikeldata Grund'!$D160&amp;" - "&amp;'1. Artikeldata Grund'!$E160)</f>
        <v/>
      </c>
      <c r="D160" s="294"/>
      <c r="E160" s="358"/>
      <c r="F160" s="420" t="s">
        <v>297</v>
      </c>
      <c r="G160" s="420"/>
      <c r="H160" s="369"/>
      <c r="I160" s="293" t="s">
        <v>297</v>
      </c>
      <c r="J160" s="418"/>
      <c r="K160" s="293" t="s">
        <v>297</v>
      </c>
      <c r="L160" s="294" t="s">
        <v>297</v>
      </c>
      <c r="M160" s="293" t="s">
        <v>297</v>
      </c>
      <c r="N160" s="293" t="s">
        <v>297</v>
      </c>
      <c r="O160" s="293" t="s">
        <v>297</v>
      </c>
      <c r="P160" s="427"/>
      <c r="Q160" s="419"/>
      <c r="R160" s="419"/>
      <c r="S160" s="421"/>
      <c r="T160" s="296"/>
      <c r="U160" s="296"/>
      <c r="V160" s="562" t="str">
        <f t="shared" si="4"/>
        <v/>
      </c>
      <c r="W160" s="563" t="b">
        <f t="shared" si="5"/>
        <v>0</v>
      </c>
    </row>
    <row r="161" spans="1:23" x14ac:dyDescent="0.25">
      <c r="A161" s="106">
        <v>157</v>
      </c>
      <c r="B161" s="566">
        <f>'APH Kategorichef'!D161</f>
        <v>0</v>
      </c>
      <c r="C161" s="564" t="str">
        <f>IF('1. Artikeldata Grund'!$D161="","", '1. Artikeldata Grund'!$D161&amp;" - "&amp;'1. Artikeldata Grund'!$E161)</f>
        <v/>
      </c>
      <c r="D161" s="294"/>
      <c r="E161" s="358"/>
      <c r="F161" s="420" t="s">
        <v>297</v>
      </c>
      <c r="G161" s="420"/>
      <c r="H161" s="369"/>
      <c r="I161" s="293" t="s">
        <v>297</v>
      </c>
      <c r="J161" s="418"/>
      <c r="K161" s="293" t="s">
        <v>297</v>
      </c>
      <c r="L161" s="294" t="s">
        <v>297</v>
      </c>
      <c r="M161" s="293" t="s">
        <v>297</v>
      </c>
      <c r="N161" s="293" t="s">
        <v>297</v>
      </c>
      <c r="O161" s="293" t="s">
        <v>297</v>
      </c>
      <c r="P161" s="427"/>
      <c r="Q161" s="419"/>
      <c r="R161" s="419"/>
      <c r="S161" s="421"/>
      <c r="T161" s="296"/>
      <c r="U161" s="296"/>
      <c r="V161" s="562" t="str">
        <f t="shared" si="4"/>
        <v/>
      </c>
      <c r="W161" s="563" t="b">
        <f t="shared" si="5"/>
        <v>0</v>
      </c>
    </row>
    <row r="162" spans="1:23" x14ac:dyDescent="0.25">
      <c r="A162" s="106">
        <v>158</v>
      </c>
      <c r="B162" s="566">
        <f>'APH Kategorichef'!D162</f>
        <v>0</v>
      </c>
      <c r="C162" s="564" t="str">
        <f>IF('1. Artikeldata Grund'!$D162="","", '1. Artikeldata Grund'!$D162&amp;" - "&amp;'1. Artikeldata Grund'!$E162)</f>
        <v/>
      </c>
      <c r="D162" s="294"/>
      <c r="E162" s="358"/>
      <c r="F162" s="420" t="s">
        <v>297</v>
      </c>
      <c r="G162" s="420"/>
      <c r="H162" s="369"/>
      <c r="I162" s="293" t="s">
        <v>297</v>
      </c>
      <c r="J162" s="418"/>
      <c r="K162" s="293" t="s">
        <v>297</v>
      </c>
      <c r="L162" s="294" t="s">
        <v>297</v>
      </c>
      <c r="M162" s="293" t="s">
        <v>297</v>
      </c>
      <c r="N162" s="293" t="s">
        <v>297</v>
      </c>
      <c r="O162" s="293" t="s">
        <v>297</v>
      </c>
      <c r="P162" s="427"/>
      <c r="Q162" s="419"/>
      <c r="R162" s="419"/>
      <c r="S162" s="421"/>
      <c r="T162" s="296"/>
      <c r="U162" s="296"/>
      <c r="V162" s="562" t="str">
        <f t="shared" si="4"/>
        <v/>
      </c>
      <c r="W162" s="563" t="b">
        <f t="shared" si="5"/>
        <v>0</v>
      </c>
    </row>
    <row r="163" spans="1:23" x14ac:dyDescent="0.25">
      <c r="A163" s="106">
        <v>159</v>
      </c>
      <c r="B163" s="566">
        <f>'APH Kategorichef'!D163</f>
        <v>0</v>
      </c>
      <c r="C163" s="564" t="str">
        <f>IF('1. Artikeldata Grund'!$D163="","", '1. Artikeldata Grund'!$D163&amp;" - "&amp;'1. Artikeldata Grund'!$E163)</f>
        <v/>
      </c>
      <c r="D163" s="294"/>
      <c r="E163" s="358"/>
      <c r="F163" s="420" t="s">
        <v>297</v>
      </c>
      <c r="G163" s="420"/>
      <c r="H163" s="369"/>
      <c r="I163" s="293" t="s">
        <v>297</v>
      </c>
      <c r="J163" s="418"/>
      <c r="K163" s="293" t="s">
        <v>297</v>
      </c>
      <c r="L163" s="294" t="s">
        <v>297</v>
      </c>
      <c r="M163" s="293" t="s">
        <v>297</v>
      </c>
      <c r="N163" s="293" t="s">
        <v>297</v>
      </c>
      <c r="O163" s="293" t="s">
        <v>297</v>
      </c>
      <c r="P163" s="427"/>
      <c r="Q163" s="419"/>
      <c r="R163" s="419"/>
      <c r="S163" s="421"/>
      <c r="T163" s="296"/>
      <c r="U163" s="296"/>
      <c r="V163" s="562" t="str">
        <f t="shared" si="4"/>
        <v/>
      </c>
      <c r="W163" s="563" t="b">
        <f t="shared" si="5"/>
        <v>0</v>
      </c>
    </row>
    <row r="164" spans="1:23" x14ac:dyDescent="0.25">
      <c r="A164" s="106">
        <v>160</v>
      </c>
      <c r="B164" s="566">
        <f>'APH Kategorichef'!D164</f>
        <v>0</v>
      </c>
      <c r="C164" s="564" t="str">
        <f>IF('1. Artikeldata Grund'!$D164="","", '1. Artikeldata Grund'!$D164&amp;" - "&amp;'1. Artikeldata Grund'!$E164)</f>
        <v/>
      </c>
      <c r="D164" s="294"/>
      <c r="E164" s="358"/>
      <c r="F164" s="420" t="s">
        <v>297</v>
      </c>
      <c r="G164" s="420"/>
      <c r="H164" s="369"/>
      <c r="I164" s="293" t="s">
        <v>297</v>
      </c>
      <c r="J164" s="418"/>
      <c r="K164" s="293" t="s">
        <v>297</v>
      </c>
      <c r="L164" s="294" t="s">
        <v>297</v>
      </c>
      <c r="M164" s="293" t="s">
        <v>297</v>
      </c>
      <c r="N164" s="293" t="s">
        <v>297</v>
      </c>
      <c r="O164" s="293" t="s">
        <v>297</v>
      </c>
      <c r="P164" s="427"/>
      <c r="Q164" s="419"/>
      <c r="R164" s="419"/>
      <c r="S164" s="421"/>
      <c r="T164" s="296"/>
      <c r="U164" s="296"/>
      <c r="V164" s="562" t="str">
        <f t="shared" si="4"/>
        <v/>
      </c>
      <c r="W164" s="563" t="b">
        <f t="shared" si="5"/>
        <v>0</v>
      </c>
    </row>
    <row r="165" spans="1:23" x14ac:dyDescent="0.25">
      <c r="A165" s="106">
        <v>161</v>
      </c>
      <c r="B165" s="566">
        <f>'APH Kategorichef'!D165</f>
        <v>0</v>
      </c>
      <c r="C165" s="564" t="str">
        <f>IF('1. Artikeldata Grund'!$D165="","", '1. Artikeldata Grund'!$D165&amp;" - "&amp;'1. Artikeldata Grund'!$E165)</f>
        <v/>
      </c>
      <c r="D165" s="294"/>
      <c r="E165" s="358"/>
      <c r="F165" s="420" t="s">
        <v>297</v>
      </c>
      <c r="G165" s="420"/>
      <c r="H165" s="369"/>
      <c r="I165" s="293" t="s">
        <v>297</v>
      </c>
      <c r="J165" s="418"/>
      <c r="K165" s="293" t="s">
        <v>297</v>
      </c>
      <c r="L165" s="294" t="s">
        <v>297</v>
      </c>
      <c r="M165" s="293" t="s">
        <v>297</v>
      </c>
      <c r="N165" s="293" t="s">
        <v>297</v>
      </c>
      <c r="O165" s="293" t="s">
        <v>297</v>
      </c>
      <c r="P165" s="427"/>
      <c r="Q165" s="419"/>
      <c r="R165" s="419"/>
      <c r="S165" s="421"/>
      <c r="T165" s="296"/>
      <c r="U165" s="296"/>
      <c r="V165" s="562" t="str">
        <f t="shared" si="4"/>
        <v/>
      </c>
      <c r="W165" s="563" t="b">
        <f t="shared" si="5"/>
        <v>0</v>
      </c>
    </row>
    <row r="166" spans="1:23" x14ac:dyDescent="0.25">
      <c r="A166" s="106">
        <v>162</v>
      </c>
      <c r="B166" s="566">
        <f>'APH Kategorichef'!D166</f>
        <v>0</v>
      </c>
      <c r="C166" s="564" t="str">
        <f>IF('1. Artikeldata Grund'!$D166="","", '1. Artikeldata Grund'!$D166&amp;" - "&amp;'1. Artikeldata Grund'!$E166)</f>
        <v/>
      </c>
      <c r="D166" s="294"/>
      <c r="E166" s="358"/>
      <c r="F166" s="420" t="s">
        <v>297</v>
      </c>
      <c r="G166" s="420"/>
      <c r="H166" s="369"/>
      <c r="I166" s="293" t="s">
        <v>297</v>
      </c>
      <c r="J166" s="418"/>
      <c r="K166" s="293" t="s">
        <v>297</v>
      </c>
      <c r="L166" s="294" t="s">
        <v>297</v>
      </c>
      <c r="M166" s="293" t="s">
        <v>297</v>
      </c>
      <c r="N166" s="293" t="s">
        <v>297</v>
      </c>
      <c r="O166" s="293" t="s">
        <v>297</v>
      </c>
      <c r="P166" s="427"/>
      <c r="Q166" s="419"/>
      <c r="R166" s="419"/>
      <c r="S166" s="421"/>
      <c r="T166" s="296"/>
      <c r="U166" s="296"/>
      <c r="V166" s="562" t="str">
        <f t="shared" si="4"/>
        <v/>
      </c>
      <c r="W166" s="563" t="b">
        <f t="shared" si="5"/>
        <v>0</v>
      </c>
    </row>
    <row r="167" spans="1:23" x14ac:dyDescent="0.25">
      <c r="A167" s="106">
        <v>163</v>
      </c>
      <c r="B167" s="566">
        <f>'APH Kategorichef'!D167</f>
        <v>0</v>
      </c>
      <c r="C167" s="564" t="str">
        <f>IF('1. Artikeldata Grund'!$D167="","", '1. Artikeldata Grund'!$D167&amp;" - "&amp;'1. Artikeldata Grund'!$E167)</f>
        <v/>
      </c>
      <c r="D167" s="294"/>
      <c r="E167" s="358"/>
      <c r="F167" s="420" t="s">
        <v>297</v>
      </c>
      <c r="G167" s="420"/>
      <c r="H167" s="369"/>
      <c r="I167" s="293" t="s">
        <v>297</v>
      </c>
      <c r="J167" s="418"/>
      <c r="K167" s="293" t="s">
        <v>297</v>
      </c>
      <c r="L167" s="294" t="s">
        <v>297</v>
      </c>
      <c r="M167" s="293" t="s">
        <v>297</v>
      </c>
      <c r="N167" s="293" t="s">
        <v>297</v>
      </c>
      <c r="O167" s="293" t="s">
        <v>297</v>
      </c>
      <c r="P167" s="427"/>
      <c r="Q167" s="419"/>
      <c r="R167" s="419"/>
      <c r="S167" s="421"/>
      <c r="T167" s="296"/>
      <c r="U167" s="296"/>
      <c r="V167" s="562" t="str">
        <f t="shared" si="4"/>
        <v/>
      </c>
      <c r="W167" s="563" t="b">
        <f t="shared" si="5"/>
        <v>0</v>
      </c>
    </row>
    <row r="168" spans="1:23" x14ac:dyDescent="0.25">
      <c r="A168" s="106">
        <v>164</v>
      </c>
      <c r="B168" s="566">
        <f>'APH Kategorichef'!D168</f>
        <v>0</v>
      </c>
      <c r="C168" s="564" t="str">
        <f>IF('1. Artikeldata Grund'!$D168="","", '1. Artikeldata Grund'!$D168&amp;" - "&amp;'1. Artikeldata Grund'!$E168)</f>
        <v/>
      </c>
      <c r="D168" s="294"/>
      <c r="E168" s="358"/>
      <c r="F168" s="420" t="s">
        <v>297</v>
      </c>
      <c r="G168" s="420"/>
      <c r="H168" s="369"/>
      <c r="I168" s="293" t="s">
        <v>297</v>
      </c>
      <c r="J168" s="418"/>
      <c r="K168" s="293" t="s">
        <v>297</v>
      </c>
      <c r="L168" s="294" t="s">
        <v>297</v>
      </c>
      <c r="M168" s="293" t="s">
        <v>297</v>
      </c>
      <c r="N168" s="293" t="s">
        <v>297</v>
      </c>
      <c r="O168" s="293" t="s">
        <v>297</v>
      </c>
      <c r="P168" s="427"/>
      <c r="Q168" s="419"/>
      <c r="R168" s="419"/>
      <c r="S168" s="421"/>
      <c r="T168" s="296"/>
      <c r="U168" s="296"/>
      <c r="V168" s="562" t="str">
        <f t="shared" si="4"/>
        <v/>
      </c>
      <c r="W168" s="563" t="b">
        <f t="shared" si="5"/>
        <v>0</v>
      </c>
    </row>
    <row r="169" spans="1:23" x14ac:dyDescent="0.25">
      <c r="A169" s="106">
        <v>165</v>
      </c>
      <c r="B169" s="566">
        <f>'APH Kategorichef'!D169</f>
        <v>0</v>
      </c>
      <c r="C169" s="564" t="str">
        <f>IF('1. Artikeldata Grund'!$D169="","", '1. Artikeldata Grund'!$D169&amp;" - "&amp;'1. Artikeldata Grund'!$E169)</f>
        <v/>
      </c>
      <c r="D169" s="294"/>
      <c r="E169" s="358"/>
      <c r="F169" s="420" t="s">
        <v>297</v>
      </c>
      <c r="G169" s="420"/>
      <c r="H169" s="369"/>
      <c r="I169" s="293" t="s">
        <v>297</v>
      </c>
      <c r="J169" s="418"/>
      <c r="K169" s="293" t="s">
        <v>297</v>
      </c>
      <c r="L169" s="294" t="s">
        <v>297</v>
      </c>
      <c r="M169" s="293" t="s">
        <v>297</v>
      </c>
      <c r="N169" s="293" t="s">
        <v>297</v>
      </c>
      <c r="O169" s="293" t="s">
        <v>297</v>
      </c>
      <c r="P169" s="427"/>
      <c r="Q169" s="419"/>
      <c r="R169" s="419"/>
      <c r="S169" s="421"/>
      <c r="T169" s="296"/>
      <c r="U169" s="296"/>
      <c r="V169" s="562" t="str">
        <f t="shared" si="4"/>
        <v/>
      </c>
      <c r="W169" s="563" t="b">
        <f t="shared" si="5"/>
        <v>0</v>
      </c>
    </row>
    <row r="170" spans="1:23" x14ac:dyDescent="0.25">
      <c r="A170" s="106">
        <v>166</v>
      </c>
      <c r="B170" s="566">
        <f>'APH Kategorichef'!D170</f>
        <v>0</v>
      </c>
      <c r="C170" s="564" t="str">
        <f>IF('1. Artikeldata Grund'!$D170="","", '1. Artikeldata Grund'!$D170&amp;" - "&amp;'1. Artikeldata Grund'!$E170)</f>
        <v/>
      </c>
      <c r="D170" s="294"/>
      <c r="E170" s="358"/>
      <c r="F170" s="420" t="s">
        <v>297</v>
      </c>
      <c r="G170" s="420"/>
      <c r="H170" s="369"/>
      <c r="I170" s="293" t="s">
        <v>297</v>
      </c>
      <c r="J170" s="418"/>
      <c r="K170" s="293" t="s">
        <v>297</v>
      </c>
      <c r="L170" s="294" t="s">
        <v>297</v>
      </c>
      <c r="M170" s="293" t="s">
        <v>297</v>
      </c>
      <c r="N170" s="293" t="s">
        <v>297</v>
      </c>
      <c r="O170" s="293" t="s">
        <v>297</v>
      </c>
      <c r="P170" s="427"/>
      <c r="Q170" s="419"/>
      <c r="R170" s="419"/>
      <c r="S170" s="421"/>
      <c r="T170" s="296"/>
      <c r="U170" s="296"/>
      <c r="V170" s="562" t="str">
        <f t="shared" si="4"/>
        <v/>
      </c>
      <c r="W170" s="563" t="b">
        <f t="shared" si="5"/>
        <v>0</v>
      </c>
    </row>
    <row r="171" spans="1:23" x14ac:dyDescent="0.25">
      <c r="A171" s="106">
        <v>167</v>
      </c>
      <c r="B171" s="566">
        <f>'APH Kategorichef'!D171</f>
        <v>0</v>
      </c>
      <c r="C171" s="564" t="str">
        <f>IF('1. Artikeldata Grund'!$D171="","", '1. Artikeldata Grund'!$D171&amp;" - "&amp;'1. Artikeldata Grund'!$E171)</f>
        <v/>
      </c>
      <c r="D171" s="294"/>
      <c r="E171" s="358"/>
      <c r="F171" s="420" t="s">
        <v>297</v>
      </c>
      <c r="G171" s="420"/>
      <c r="H171" s="369"/>
      <c r="I171" s="293" t="s">
        <v>297</v>
      </c>
      <c r="J171" s="418"/>
      <c r="K171" s="293" t="s">
        <v>297</v>
      </c>
      <c r="L171" s="294" t="s">
        <v>297</v>
      </c>
      <c r="M171" s="293" t="s">
        <v>297</v>
      </c>
      <c r="N171" s="293" t="s">
        <v>297</v>
      </c>
      <c r="O171" s="293" t="s">
        <v>297</v>
      </c>
      <c r="P171" s="427"/>
      <c r="Q171" s="419"/>
      <c r="R171" s="419"/>
      <c r="S171" s="421"/>
      <c r="T171" s="296"/>
      <c r="U171" s="296"/>
      <c r="V171" s="562" t="str">
        <f t="shared" si="4"/>
        <v/>
      </c>
      <c r="W171" s="563" t="b">
        <f t="shared" si="5"/>
        <v>0</v>
      </c>
    </row>
    <row r="172" spans="1:23" x14ac:dyDescent="0.25">
      <c r="A172" s="106">
        <v>168</v>
      </c>
      <c r="B172" s="566">
        <f>'APH Kategorichef'!D172</f>
        <v>0</v>
      </c>
      <c r="C172" s="564" t="str">
        <f>IF('1. Artikeldata Grund'!$D172="","", '1. Artikeldata Grund'!$D172&amp;" - "&amp;'1. Artikeldata Grund'!$E172)</f>
        <v/>
      </c>
      <c r="D172" s="294"/>
      <c r="E172" s="358"/>
      <c r="F172" s="420" t="s">
        <v>297</v>
      </c>
      <c r="G172" s="420"/>
      <c r="H172" s="369"/>
      <c r="I172" s="293" t="s">
        <v>297</v>
      </c>
      <c r="J172" s="418"/>
      <c r="K172" s="293" t="s">
        <v>297</v>
      </c>
      <c r="L172" s="294" t="s">
        <v>297</v>
      </c>
      <c r="M172" s="293" t="s">
        <v>297</v>
      </c>
      <c r="N172" s="293" t="s">
        <v>297</v>
      </c>
      <c r="O172" s="293" t="s">
        <v>297</v>
      </c>
      <c r="P172" s="427"/>
      <c r="Q172" s="419"/>
      <c r="R172" s="419"/>
      <c r="S172" s="421"/>
      <c r="T172" s="296"/>
      <c r="U172" s="296"/>
      <c r="V172" s="562" t="str">
        <f t="shared" si="4"/>
        <v/>
      </c>
      <c r="W172" s="563" t="b">
        <f t="shared" si="5"/>
        <v>0</v>
      </c>
    </row>
    <row r="173" spans="1:23" x14ac:dyDescent="0.25">
      <c r="A173" s="106">
        <v>169</v>
      </c>
      <c r="B173" s="566">
        <f>'APH Kategorichef'!D173</f>
        <v>0</v>
      </c>
      <c r="C173" s="564" t="str">
        <f>IF('1. Artikeldata Grund'!$D173="","", '1. Artikeldata Grund'!$D173&amp;" - "&amp;'1. Artikeldata Grund'!$E173)</f>
        <v/>
      </c>
      <c r="D173" s="294"/>
      <c r="E173" s="358"/>
      <c r="F173" s="420" t="s">
        <v>297</v>
      </c>
      <c r="G173" s="420"/>
      <c r="H173" s="369"/>
      <c r="I173" s="293" t="s">
        <v>297</v>
      </c>
      <c r="J173" s="418"/>
      <c r="K173" s="293" t="s">
        <v>297</v>
      </c>
      <c r="L173" s="294" t="s">
        <v>297</v>
      </c>
      <c r="M173" s="293" t="s">
        <v>297</v>
      </c>
      <c r="N173" s="293" t="s">
        <v>297</v>
      </c>
      <c r="O173" s="293" t="s">
        <v>297</v>
      </c>
      <c r="P173" s="427"/>
      <c r="Q173" s="419"/>
      <c r="R173" s="419"/>
      <c r="S173" s="421"/>
      <c r="T173" s="296"/>
      <c r="U173" s="296"/>
      <c r="V173" s="562" t="str">
        <f t="shared" si="4"/>
        <v/>
      </c>
      <c r="W173" s="563" t="b">
        <f t="shared" si="5"/>
        <v>0</v>
      </c>
    </row>
    <row r="174" spans="1:23" x14ac:dyDescent="0.25">
      <c r="A174" s="106">
        <v>170</v>
      </c>
      <c r="B174" s="566">
        <f>'APH Kategorichef'!D174</f>
        <v>0</v>
      </c>
      <c r="C174" s="564" t="str">
        <f>IF('1. Artikeldata Grund'!$D174="","", '1. Artikeldata Grund'!$D174&amp;" - "&amp;'1. Artikeldata Grund'!$E174)</f>
        <v/>
      </c>
      <c r="D174" s="294"/>
      <c r="E174" s="358"/>
      <c r="F174" s="420" t="s">
        <v>297</v>
      </c>
      <c r="G174" s="420"/>
      <c r="H174" s="369"/>
      <c r="I174" s="293" t="s">
        <v>297</v>
      </c>
      <c r="J174" s="418"/>
      <c r="K174" s="293" t="s">
        <v>297</v>
      </c>
      <c r="L174" s="294" t="s">
        <v>297</v>
      </c>
      <c r="M174" s="293" t="s">
        <v>297</v>
      </c>
      <c r="N174" s="293" t="s">
        <v>297</v>
      </c>
      <c r="O174" s="293" t="s">
        <v>297</v>
      </c>
      <c r="P174" s="427"/>
      <c r="Q174" s="419"/>
      <c r="R174" s="419"/>
      <c r="S174" s="421"/>
      <c r="T174" s="296"/>
      <c r="U174" s="296"/>
      <c r="V174" s="562" t="str">
        <f t="shared" si="4"/>
        <v/>
      </c>
      <c r="W174" s="563" t="b">
        <f t="shared" si="5"/>
        <v>0</v>
      </c>
    </row>
    <row r="175" spans="1:23" x14ac:dyDescent="0.25">
      <c r="A175" s="106">
        <v>171</v>
      </c>
      <c r="B175" s="566">
        <f>'APH Kategorichef'!D175</f>
        <v>0</v>
      </c>
      <c r="C175" s="564" t="str">
        <f>IF('1. Artikeldata Grund'!$D175="","", '1. Artikeldata Grund'!$D175&amp;" - "&amp;'1. Artikeldata Grund'!$E175)</f>
        <v/>
      </c>
      <c r="D175" s="294"/>
      <c r="E175" s="358"/>
      <c r="F175" s="420" t="s">
        <v>297</v>
      </c>
      <c r="G175" s="420"/>
      <c r="H175" s="369"/>
      <c r="I175" s="293" t="s">
        <v>297</v>
      </c>
      <c r="J175" s="418"/>
      <c r="K175" s="293" t="s">
        <v>297</v>
      </c>
      <c r="L175" s="294" t="s">
        <v>297</v>
      </c>
      <c r="M175" s="293" t="s">
        <v>297</v>
      </c>
      <c r="N175" s="293" t="s">
        <v>297</v>
      </c>
      <c r="O175" s="293" t="s">
        <v>297</v>
      </c>
      <c r="P175" s="427"/>
      <c r="Q175" s="419"/>
      <c r="R175" s="419"/>
      <c r="S175" s="421"/>
      <c r="T175" s="296"/>
      <c r="U175" s="296"/>
      <c r="V175" s="562" t="str">
        <f t="shared" si="4"/>
        <v/>
      </c>
      <c r="W175" s="563" t="b">
        <f t="shared" si="5"/>
        <v>0</v>
      </c>
    </row>
    <row r="176" spans="1:23" x14ac:dyDescent="0.25">
      <c r="A176" s="106">
        <v>172</v>
      </c>
      <c r="B176" s="566">
        <f>'APH Kategorichef'!D176</f>
        <v>0</v>
      </c>
      <c r="C176" s="564" t="str">
        <f>IF('1. Artikeldata Grund'!$D176="","", '1. Artikeldata Grund'!$D176&amp;" - "&amp;'1. Artikeldata Grund'!$E176)</f>
        <v/>
      </c>
      <c r="D176" s="294"/>
      <c r="E176" s="358"/>
      <c r="F176" s="420" t="s">
        <v>297</v>
      </c>
      <c r="G176" s="420"/>
      <c r="H176" s="369"/>
      <c r="I176" s="293" t="s">
        <v>297</v>
      </c>
      <c r="J176" s="418"/>
      <c r="K176" s="293" t="s">
        <v>297</v>
      </c>
      <c r="L176" s="294" t="s">
        <v>297</v>
      </c>
      <c r="M176" s="293" t="s">
        <v>297</v>
      </c>
      <c r="N176" s="293" t="s">
        <v>297</v>
      </c>
      <c r="O176" s="293" t="s">
        <v>297</v>
      </c>
      <c r="P176" s="427"/>
      <c r="Q176" s="419"/>
      <c r="R176" s="419"/>
      <c r="S176" s="421"/>
      <c r="T176" s="296"/>
      <c r="U176" s="296"/>
      <c r="V176" s="562" t="str">
        <f t="shared" si="4"/>
        <v/>
      </c>
      <c r="W176" s="563" t="b">
        <f t="shared" si="5"/>
        <v>0</v>
      </c>
    </row>
    <row r="177" spans="1:23" x14ac:dyDescent="0.25">
      <c r="A177" s="106">
        <v>173</v>
      </c>
      <c r="B177" s="566">
        <f>'APH Kategorichef'!D177</f>
        <v>0</v>
      </c>
      <c r="C177" s="564" t="str">
        <f>IF('1. Artikeldata Grund'!$D177="","", '1. Artikeldata Grund'!$D177&amp;" - "&amp;'1. Artikeldata Grund'!$E177)</f>
        <v/>
      </c>
      <c r="D177" s="294"/>
      <c r="E177" s="358"/>
      <c r="F177" s="420" t="s">
        <v>297</v>
      </c>
      <c r="G177" s="420"/>
      <c r="H177" s="369"/>
      <c r="I177" s="293" t="s">
        <v>297</v>
      </c>
      <c r="J177" s="418"/>
      <c r="K177" s="293" t="s">
        <v>297</v>
      </c>
      <c r="L177" s="294" t="s">
        <v>297</v>
      </c>
      <c r="M177" s="293" t="s">
        <v>297</v>
      </c>
      <c r="N177" s="293" t="s">
        <v>297</v>
      </c>
      <c r="O177" s="293" t="s">
        <v>297</v>
      </c>
      <c r="P177" s="427"/>
      <c r="Q177" s="419"/>
      <c r="R177" s="419"/>
      <c r="S177" s="421"/>
      <c r="T177" s="296"/>
      <c r="U177" s="296"/>
      <c r="V177" s="562" t="str">
        <f t="shared" si="4"/>
        <v/>
      </c>
      <c r="W177" s="563" t="b">
        <f t="shared" si="5"/>
        <v>0</v>
      </c>
    </row>
    <row r="178" spans="1:23" x14ac:dyDescent="0.25">
      <c r="A178" s="106">
        <v>174</v>
      </c>
      <c r="B178" s="566">
        <f>'APH Kategorichef'!D178</f>
        <v>0</v>
      </c>
      <c r="C178" s="564" t="str">
        <f>IF('1. Artikeldata Grund'!$D178="","", '1. Artikeldata Grund'!$D178&amp;" - "&amp;'1. Artikeldata Grund'!$E178)</f>
        <v/>
      </c>
      <c r="D178" s="294"/>
      <c r="E178" s="358"/>
      <c r="F178" s="420" t="s">
        <v>297</v>
      </c>
      <c r="G178" s="420"/>
      <c r="H178" s="369"/>
      <c r="I178" s="293" t="s">
        <v>297</v>
      </c>
      <c r="J178" s="418"/>
      <c r="K178" s="293" t="s">
        <v>297</v>
      </c>
      <c r="L178" s="294" t="s">
        <v>297</v>
      </c>
      <c r="M178" s="293" t="s">
        <v>297</v>
      </c>
      <c r="N178" s="293" t="s">
        <v>297</v>
      </c>
      <c r="O178" s="293" t="s">
        <v>297</v>
      </c>
      <c r="P178" s="427"/>
      <c r="Q178" s="419"/>
      <c r="R178" s="419"/>
      <c r="S178" s="421"/>
      <c r="T178" s="296"/>
      <c r="U178" s="296"/>
      <c r="V178" s="562" t="str">
        <f t="shared" si="4"/>
        <v/>
      </c>
      <c r="W178" s="563" t="b">
        <f t="shared" si="5"/>
        <v>0</v>
      </c>
    </row>
    <row r="179" spans="1:23" x14ac:dyDescent="0.25">
      <c r="A179" s="106">
        <v>175</v>
      </c>
      <c r="B179" s="566">
        <f>'APH Kategorichef'!D179</f>
        <v>0</v>
      </c>
      <c r="C179" s="564" t="str">
        <f>IF('1. Artikeldata Grund'!$D179="","", '1. Artikeldata Grund'!$D179&amp;" - "&amp;'1. Artikeldata Grund'!$E179)</f>
        <v/>
      </c>
      <c r="D179" s="294"/>
      <c r="E179" s="358"/>
      <c r="F179" s="420" t="s">
        <v>297</v>
      </c>
      <c r="G179" s="420"/>
      <c r="H179" s="369"/>
      <c r="I179" s="293" t="s">
        <v>297</v>
      </c>
      <c r="J179" s="418"/>
      <c r="K179" s="293" t="s">
        <v>297</v>
      </c>
      <c r="L179" s="294" t="s">
        <v>297</v>
      </c>
      <c r="M179" s="293" t="s">
        <v>297</v>
      </c>
      <c r="N179" s="293" t="s">
        <v>297</v>
      </c>
      <c r="O179" s="293" t="s">
        <v>297</v>
      </c>
      <c r="P179" s="427"/>
      <c r="Q179" s="419"/>
      <c r="R179" s="419"/>
      <c r="S179" s="421"/>
      <c r="T179" s="296"/>
      <c r="U179" s="296"/>
      <c r="V179" s="562" t="str">
        <f t="shared" si="4"/>
        <v/>
      </c>
      <c r="W179" s="563" t="b">
        <f t="shared" si="5"/>
        <v>0</v>
      </c>
    </row>
    <row r="180" spans="1:23" x14ac:dyDescent="0.25">
      <c r="A180" s="106">
        <v>176</v>
      </c>
      <c r="B180" s="566">
        <f>'APH Kategorichef'!D180</f>
        <v>0</v>
      </c>
      <c r="C180" s="564" t="str">
        <f>IF('1. Artikeldata Grund'!$D180="","", '1. Artikeldata Grund'!$D180&amp;" - "&amp;'1. Artikeldata Grund'!$E180)</f>
        <v/>
      </c>
      <c r="D180" s="294"/>
      <c r="E180" s="358"/>
      <c r="F180" s="420" t="s">
        <v>297</v>
      </c>
      <c r="G180" s="420"/>
      <c r="H180" s="369"/>
      <c r="I180" s="293" t="s">
        <v>297</v>
      </c>
      <c r="J180" s="418"/>
      <c r="K180" s="293" t="s">
        <v>297</v>
      </c>
      <c r="L180" s="294" t="s">
        <v>297</v>
      </c>
      <c r="M180" s="293" t="s">
        <v>297</v>
      </c>
      <c r="N180" s="293" t="s">
        <v>297</v>
      </c>
      <c r="O180" s="293" t="s">
        <v>297</v>
      </c>
      <c r="P180" s="427"/>
      <c r="Q180" s="419"/>
      <c r="R180" s="419"/>
      <c r="S180" s="421"/>
      <c r="T180" s="296"/>
      <c r="U180" s="296"/>
      <c r="V180" s="562" t="str">
        <f t="shared" si="4"/>
        <v/>
      </c>
      <c r="W180" s="563" t="b">
        <f t="shared" si="5"/>
        <v>0</v>
      </c>
    </row>
    <row r="181" spans="1:23" x14ac:dyDescent="0.25">
      <c r="A181" s="106">
        <v>177</v>
      </c>
      <c r="B181" s="566">
        <f>'APH Kategorichef'!D181</f>
        <v>0</v>
      </c>
      <c r="C181" s="564" t="str">
        <f>IF('1. Artikeldata Grund'!$D181="","", '1. Artikeldata Grund'!$D181&amp;" - "&amp;'1. Artikeldata Grund'!$E181)</f>
        <v/>
      </c>
      <c r="D181" s="294"/>
      <c r="E181" s="358"/>
      <c r="F181" s="420" t="s">
        <v>297</v>
      </c>
      <c r="G181" s="420"/>
      <c r="H181" s="369"/>
      <c r="I181" s="293" t="s">
        <v>297</v>
      </c>
      <c r="J181" s="418"/>
      <c r="K181" s="293" t="s">
        <v>297</v>
      </c>
      <c r="L181" s="294" t="s">
        <v>297</v>
      </c>
      <c r="M181" s="293" t="s">
        <v>297</v>
      </c>
      <c r="N181" s="293" t="s">
        <v>297</v>
      </c>
      <c r="O181" s="293" t="s">
        <v>297</v>
      </c>
      <c r="P181" s="427"/>
      <c r="Q181" s="419"/>
      <c r="R181" s="419"/>
      <c r="S181" s="421"/>
      <c r="T181" s="296"/>
      <c r="U181" s="296"/>
      <c r="V181" s="562" t="str">
        <f t="shared" si="4"/>
        <v/>
      </c>
      <c r="W181" s="563" t="b">
        <f t="shared" si="5"/>
        <v>0</v>
      </c>
    </row>
    <row r="182" spans="1:23" x14ac:dyDescent="0.25">
      <c r="A182" s="106">
        <v>178</v>
      </c>
      <c r="B182" s="566">
        <f>'APH Kategorichef'!D182</f>
        <v>0</v>
      </c>
      <c r="C182" s="564" t="str">
        <f>IF('1. Artikeldata Grund'!$D182="","", '1. Artikeldata Grund'!$D182&amp;" - "&amp;'1. Artikeldata Grund'!$E182)</f>
        <v/>
      </c>
      <c r="D182" s="294"/>
      <c r="E182" s="358"/>
      <c r="F182" s="420" t="s">
        <v>297</v>
      </c>
      <c r="G182" s="420"/>
      <c r="H182" s="369"/>
      <c r="I182" s="293" t="s">
        <v>297</v>
      </c>
      <c r="J182" s="418"/>
      <c r="K182" s="293" t="s">
        <v>297</v>
      </c>
      <c r="L182" s="294" t="s">
        <v>297</v>
      </c>
      <c r="M182" s="293" t="s">
        <v>297</v>
      </c>
      <c r="N182" s="293" t="s">
        <v>297</v>
      </c>
      <c r="O182" s="293" t="s">
        <v>297</v>
      </c>
      <c r="P182" s="427"/>
      <c r="Q182" s="419"/>
      <c r="R182" s="419"/>
      <c r="S182" s="421"/>
      <c r="T182" s="296"/>
      <c r="U182" s="296"/>
      <c r="V182" s="562" t="str">
        <f t="shared" si="4"/>
        <v/>
      </c>
      <c r="W182" s="563" t="b">
        <f t="shared" si="5"/>
        <v>0</v>
      </c>
    </row>
    <row r="183" spans="1:23" x14ac:dyDescent="0.25">
      <c r="A183" s="106">
        <v>179</v>
      </c>
      <c r="B183" s="566">
        <f>'APH Kategorichef'!D183</f>
        <v>0</v>
      </c>
      <c r="C183" s="564" t="str">
        <f>IF('1. Artikeldata Grund'!$D183="","", '1. Artikeldata Grund'!$D183&amp;" - "&amp;'1. Artikeldata Grund'!$E183)</f>
        <v/>
      </c>
      <c r="D183" s="294"/>
      <c r="E183" s="358"/>
      <c r="F183" s="420" t="s">
        <v>297</v>
      </c>
      <c r="G183" s="420"/>
      <c r="H183" s="369"/>
      <c r="I183" s="293" t="s">
        <v>297</v>
      </c>
      <c r="J183" s="418"/>
      <c r="K183" s="293" t="s">
        <v>297</v>
      </c>
      <c r="L183" s="294" t="s">
        <v>297</v>
      </c>
      <c r="M183" s="293" t="s">
        <v>297</v>
      </c>
      <c r="N183" s="293" t="s">
        <v>297</v>
      </c>
      <c r="O183" s="293" t="s">
        <v>297</v>
      </c>
      <c r="P183" s="427"/>
      <c r="Q183" s="419"/>
      <c r="R183" s="419"/>
      <c r="S183" s="421"/>
      <c r="T183" s="296"/>
      <c r="U183" s="296"/>
      <c r="V183" s="562" t="str">
        <f t="shared" si="4"/>
        <v/>
      </c>
      <c r="W183" s="563" t="b">
        <f t="shared" si="5"/>
        <v>0</v>
      </c>
    </row>
    <row r="184" spans="1:23" x14ac:dyDescent="0.25">
      <c r="A184" s="106">
        <v>180</v>
      </c>
      <c r="B184" s="566">
        <f>'APH Kategorichef'!D184</f>
        <v>0</v>
      </c>
      <c r="C184" s="564" t="str">
        <f>IF('1. Artikeldata Grund'!$D184="","", '1. Artikeldata Grund'!$D184&amp;" - "&amp;'1. Artikeldata Grund'!$E184)</f>
        <v/>
      </c>
      <c r="D184" s="294"/>
      <c r="E184" s="358"/>
      <c r="F184" s="420" t="s">
        <v>297</v>
      </c>
      <c r="G184" s="420"/>
      <c r="H184" s="369"/>
      <c r="I184" s="293" t="s">
        <v>297</v>
      </c>
      <c r="J184" s="418"/>
      <c r="K184" s="293" t="s">
        <v>297</v>
      </c>
      <c r="L184" s="294" t="s">
        <v>297</v>
      </c>
      <c r="M184" s="293" t="s">
        <v>297</v>
      </c>
      <c r="N184" s="293" t="s">
        <v>297</v>
      </c>
      <c r="O184" s="293" t="s">
        <v>297</v>
      </c>
      <c r="P184" s="427"/>
      <c r="Q184" s="419"/>
      <c r="R184" s="419"/>
      <c r="S184" s="421"/>
      <c r="T184" s="296"/>
      <c r="U184" s="296"/>
      <c r="V184" s="562" t="str">
        <f t="shared" si="4"/>
        <v/>
      </c>
      <c r="W184" s="563" t="b">
        <f t="shared" si="5"/>
        <v>0</v>
      </c>
    </row>
    <row r="185" spans="1:23" x14ac:dyDescent="0.25">
      <c r="A185" s="106">
        <v>181</v>
      </c>
      <c r="B185" s="566">
        <f>'APH Kategorichef'!D185</f>
        <v>0</v>
      </c>
      <c r="C185" s="564" t="str">
        <f>IF('1. Artikeldata Grund'!$D185="","", '1. Artikeldata Grund'!$D185&amp;" - "&amp;'1. Artikeldata Grund'!$E185)</f>
        <v/>
      </c>
      <c r="D185" s="294"/>
      <c r="E185" s="358"/>
      <c r="F185" s="420" t="s">
        <v>297</v>
      </c>
      <c r="G185" s="420"/>
      <c r="H185" s="369"/>
      <c r="I185" s="293" t="s">
        <v>297</v>
      </c>
      <c r="J185" s="418"/>
      <c r="K185" s="293" t="s">
        <v>297</v>
      </c>
      <c r="L185" s="294" t="s">
        <v>297</v>
      </c>
      <c r="M185" s="293" t="s">
        <v>297</v>
      </c>
      <c r="N185" s="293" t="s">
        <v>297</v>
      </c>
      <c r="O185" s="293" t="s">
        <v>297</v>
      </c>
      <c r="P185" s="427"/>
      <c r="Q185" s="419"/>
      <c r="R185" s="419"/>
      <c r="S185" s="421"/>
      <c r="T185" s="296"/>
      <c r="U185" s="296"/>
      <c r="V185" s="562" t="str">
        <f t="shared" si="4"/>
        <v/>
      </c>
      <c r="W185" s="563" t="b">
        <f t="shared" si="5"/>
        <v>0</v>
      </c>
    </row>
    <row r="186" spans="1:23" x14ac:dyDescent="0.25">
      <c r="A186" s="106">
        <v>182</v>
      </c>
      <c r="B186" s="566">
        <f>'APH Kategorichef'!D186</f>
        <v>0</v>
      </c>
      <c r="C186" s="564" t="str">
        <f>IF('1. Artikeldata Grund'!$D186="","", '1. Artikeldata Grund'!$D186&amp;" - "&amp;'1. Artikeldata Grund'!$E186)</f>
        <v/>
      </c>
      <c r="D186" s="294"/>
      <c r="E186" s="358"/>
      <c r="F186" s="420" t="s">
        <v>297</v>
      </c>
      <c r="G186" s="420"/>
      <c r="H186" s="369"/>
      <c r="I186" s="293" t="s">
        <v>297</v>
      </c>
      <c r="J186" s="418"/>
      <c r="K186" s="293" t="s">
        <v>297</v>
      </c>
      <c r="L186" s="294" t="s">
        <v>297</v>
      </c>
      <c r="M186" s="293" t="s">
        <v>297</v>
      </c>
      <c r="N186" s="293" t="s">
        <v>297</v>
      </c>
      <c r="O186" s="293" t="s">
        <v>297</v>
      </c>
      <c r="P186" s="427"/>
      <c r="Q186" s="419"/>
      <c r="R186" s="419"/>
      <c r="S186" s="421"/>
      <c r="T186" s="296"/>
      <c r="U186" s="296"/>
      <c r="V186" s="562" t="str">
        <f t="shared" si="4"/>
        <v/>
      </c>
      <c r="W186" s="563" t="b">
        <f t="shared" si="5"/>
        <v>0</v>
      </c>
    </row>
    <row r="187" spans="1:23" x14ac:dyDescent="0.25">
      <c r="A187" s="106">
        <v>183</v>
      </c>
      <c r="B187" s="566">
        <f>'APH Kategorichef'!D187</f>
        <v>0</v>
      </c>
      <c r="C187" s="564" t="str">
        <f>IF('1. Artikeldata Grund'!$D187="","", '1. Artikeldata Grund'!$D187&amp;" - "&amp;'1. Artikeldata Grund'!$E187)</f>
        <v/>
      </c>
      <c r="D187" s="294"/>
      <c r="E187" s="358"/>
      <c r="F187" s="420" t="s">
        <v>297</v>
      </c>
      <c r="G187" s="420"/>
      <c r="H187" s="369"/>
      <c r="I187" s="293" t="s">
        <v>297</v>
      </c>
      <c r="J187" s="418"/>
      <c r="K187" s="293" t="s">
        <v>297</v>
      </c>
      <c r="L187" s="294" t="s">
        <v>297</v>
      </c>
      <c r="M187" s="293" t="s">
        <v>297</v>
      </c>
      <c r="N187" s="293" t="s">
        <v>297</v>
      </c>
      <c r="O187" s="293" t="s">
        <v>297</v>
      </c>
      <c r="P187" s="427"/>
      <c r="Q187" s="419"/>
      <c r="R187" s="419"/>
      <c r="S187" s="421"/>
      <c r="T187" s="296"/>
      <c r="U187" s="296"/>
      <c r="V187" s="562" t="str">
        <f t="shared" si="4"/>
        <v/>
      </c>
      <c r="W187" s="563" t="b">
        <f t="shared" si="5"/>
        <v>0</v>
      </c>
    </row>
    <row r="188" spans="1:23" x14ac:dyDescent="0.25">
      <c r="A188" s="106">
        <v>184</v>
      </c>
      <c r="B188" s="566">
        <f>'APH Kategorichef'!D188</f>
        <v>0</v>
      </c>
      <c r="C188" s="564" t="str">
        <f>IF('1. Artikeldata Grund'!$D188="","", '1. Artikeldata Grund'!$D188&amp;" - "&amp;'1. Artikeldata Grund'!$E188)</f>
        <v/>
      </c>
      <c r="D188" s="294"/>
      <c r="E188" s="358"/>
      <c r="F188" s="420" t="s">
        <v>297</v>
      </c>
      <c r="G188" s="420"/>
      <c r="H188" s="369"/>
      <c r="I188" s="293" t="s">
        <v>297</v>
      </c>
      <c r="J188" s="418"/>
      <c r="K188" s="293" t="s">
        <v>297</v>
      </c>
      <c r="L188" s="294" t="s">
        <v>297</v>
      </c>
      <c r="M188" s="293" t="s">
        <v>297</v>
      </c>
      <c r="N188" s="293" t="s">
        <v>297</v>
      </c>
      <c r="O188" s="293" t="s">
        <v>297</v>
      </c>
      <c r="P188" s="427"/>
      <c r="Q188" s="419"/>
      <c r="R188" s="419"/>
      <c r="S188" s="421"/>
      <c r="T188" s="296"/>
      <c r="U188" s="296"/>
      <c r="V188" s="562" t="str">
        <f t="shared" si="4"/>
        <v/>
      </c>
      <c r="W188" s="563" t="b">
        <f t="shared" si="5"/>
        <v>0</v>
      </c>
    </row>
    <row r="189" spans="1:23" x14ac:dyDescent="0.25">
      <c r="A189" s="106">
        <v>185</v>
      </c>
      <c r="B189" s="566">
        <f>'APH Kategorichef'!D189</f>
        <v>0</v>
      </c>
      <c r="C189" s="564" t="str">
        <f>IF('1. Artikeldata Grund'!$D189="","", '1. Artikeldata Grund'!$D189&amp;" - "&amp;'1. Artikeldata Grund'!$E189)</f>
        <v/>
      </c>
      <c r="D189" s="294"/>
      <c r="E189" s="358"/>
      <c r="F189" s="420" t="s">
        <v>297</v>
      </c>
      <c r="G189" s="420"/>
      <c r="H189" s="369"/>
      <c r="I189" s="293" t="s">
        <v>297</v>
      </c>
      <c r="J189" s="418"/>
      <c r="K189" s="293" t="s">
        <v>297</v>
      </c>
      <c r="L189" s="294" t="s">
        <v>297</v>
      </c>
      <c r="M189" s="293" t="s">
        <v>297</v>
      </c>
      <c r="N189" s="293" t="s">
        <v>297</v>
      </c>
      <c r="O189" s="293" t="s">
        <v>297</v>
      </c>
      <c r="P189" s="427"/>
      <c r="Q189" s="419"/>
      <c r="R189" s="419"/>
      <c r="S189" s="421"/>
      <c r="T189" s="296"/>
      <c r="U189" s="296"/>
      <c r="V189" s="562" t="str">
        <f t="shared" si="4"/>
        <v/>
      </c>
      <c r="W189" s="563" t="b">
        <f t="shared" si="5"/>
        <v>0</v>
      </c>
    </row>
    <row r="190" spans="1:23" x14ac:dyDescent="0.25">
      <c r="A190" s="106">
        <v>186</v>
      </c>
      <c r="B190" s="566">
        <f>'APH Kategorichef'!D190</f>
        <v>0</v>
      </c>
      <c r="C190" s="564" t="str">
        <f>IF('1. Artikeldata Grund'!$D190="","", '1. Artikeldata Grund'!$D190&amp;" - "&amp;'1. Artikeldata Grund'!$E190)</f>
        <v/>
      </c>
      <c r="D190" s="294"/>
      <c r="E190" s="358"/>
      <c r="F190" s="420" t="s">
        <v>297</v>
      </c>
      <c r="G190" s="420"/>
      <c r="H190" s="369"/>
      <c r="I190" s="293" t="s">
        <v>297</v>
      </c>
      <c r="J190" s="418"/>
      <c r="K190" s="293" t="s">
        <v>297</v>
      </c>
      <c r="L190" s="294" t="s">
        <v>297</v>
      </c>
      <c r="M190" s="293" t="s">
        <v>297</v>
      </c>
      <c r="N190" s="293" t="s">
        <v>297</v>
      </c>
      <c r="O190" s="293" t="s">
        <v>297</v>
      </c>
      <c r="P190" s="427"/>
      <c r="Q190" s="419"/>
      <c r="R190" s="419"/>
      <c r="S190" s="421"/>
      <c r="T190" s="296"/>
      <c r="U190" s="296"/>
      <c r="V190" s="562" t="str">
        <f t="shared" si="4"/>
        <v/>
      </c>
      <c r="W190" s="563" t="b">
        <f t="shared" si="5"/>
        <v>0</v>
      </c>
    </row>
    <row r="191" spans="1:23" x14ac:dyDescent="0.25">
      <c r="A191" s="106">
        <v>187</v>
      </c>
      <c r="B191" s="566">
        <f>'APH Kategorichef'!D191</f>
        <v>0</v>
      </c>
      <c r="C191" s="564" t="str">
        <f>IF('1. Artikeldata Grund'!$D191="","", '1. Artikeldata Grund'!$D191&amp;" - "&amp;'1. Artikeldata Grund'!$E191)</f>
        <v/>
      </c>
      <c r="D191" s="294"/>
      <c r="E191" s="358"/>
      <c r="F191" s="420" t="s">
        <v>297</v>
      </c>
      <c r="G191" s="420"/>
      <c r="H191" s="369"/>
      <c r="I191" s="293" t="s">
        <v>297</v>
      </c>
      <c r="J191" s="418"/>
      <c r="K191" s="293" t="s">
        <v>297</v>
      </c>
      <c r="L191" s="294" t="s">
        <v>297</v>
      </c>
      <c r="M191" s="293" t="s">
        <v>297</v>
      </c>
      <c r="N191" s="293" t="s">
        <v>297</v>
      </c>
      <c r="O191" s="293" t="s">
        <v>297</v>
      </c>
      <c r="P191" s="427"/>
      <c r="Q191" s="419"/>
      <c r="R191" s="419"/>
      <c r="S191" s="421"/>
      <c r="T191" s="296"/>
      <c r="U191" s="296"/>
      <c r="V191" s="562" t="str">
        <f t="shared" si="4"/>
        <v/>
      </c>
      <c r="W191" s="563" t="b">
        <f t="shared" si="5"/>
        <v>0</v>
      </c>
    </row>
    <row r="192" spans="1:23" x14ac:dyDescent="0.25">
      <c r="A192" s="106">
        <v>188</v>
      </c>
      <c r="B192" s="566">
        <f>'APH Kategorichef'!D192</f>
        <v>0</v>
      </c>
      <c r="C192" s="564" t="str">
        <f>IF('1. Artikeldata Grund'!$D192="","", '1. Artikeldata Grund'!$D192&amp;" - "&amp;'1. Artikeldata Grund'!$E192)</f>
        <v/>
      </c>
      <c r="D192" s="294"/>
      <c r="E192" s="358"/>
      <c r="F192" s="420" t="s">
        <v>297</v>
      </c>
      <c r="G192" s="420"/>
      <c r="H192" s="369"/>
      <c r="I192" s="293" t="s">
        <v>297</v>
      </c>
      <c r="J192" s="418"/>
      <c r="K192" s="293" t="s">
        <v>297</v>
      </c>
      <c r="L192" s="294" t="s">
        <v>297</v>
      </c>
      <c r="M192" s="293" t="s">
        <v>297</v>
      </c>
      <c r="N192" s="293" t="s">
        <v>297</v>
      </c>
      <c r="O192" s="293" t="s">
        <v>297</v>
      </c>
      <c r="P192" s="427"/>
      <c r="Q192" s="419"/>
      <c r="R192" s="419"/>
      <c r="S192" s="421"/>
      <c r="T192" s="296"/>
      <c r="U192" s="296"/>
      <c r="V192" s="562" t="str">
        <f t="shared" si="4"/>
        <v/>
      </c>
      <c r="W192" s="563" t="b">
        <f t="shared" si="5"/>
        <v>0</v>
      </c>
    </row>
    <row r="193" spans="1:23" x14ac:dyDescent="0.25">
      <c r="A193" s="106">
        <v>189</v>
      </c>
      <c r="B193" s="566">
        <f>'APH Kategorichef'!D193</f>
        <v>0</v>
      </c>
      <c r="C193" s="564" t="str">
        <f>IF('1. Artikeldata Grund'!$D193="","", '1. Artikeldata Grund'!$D193&amp;" - "&amp;'1. Artikeldata Grund'!$E193)</f>
        <v/>
      </c>
      <c r="D193" s="294"/>
      <c r="E193" s="358"/>
      <c r="F193" s="420" t="s">
        <v>297</v>
      </c>
      <c r="G193" s="420"/>
      <c r="H193" s="369"/>
      <c r="I193" s="293" t="s">
        <v>297</v>
      </c>
      <c r="J193" s="418"/>
      <c r="K193" s="293" t="s">
        <v>297</v>
      </c>
      <c r="L193" s="294" t="s">
        <v>297</v>
      </c>
      <c r="M193" s="293" t="s">
        <v>297</v>
      </c>
      <c r="N193" s="293" t="s">
        <v>297</v>
      </c>
      <c r="O193" s="293" t="s">
        <v>297</v>
      </c>
      <c r="P193" s="427"/>
      <c r="Q193" s="419"/>
      <c r="R193" s="419"/>
      <c r="S193" s="421"/>
      <c r="T193" s="296"/>
      <c r="U193" s="296"/>
      <c r="V193" s="562" t="str">
        <f t="shared" si="4"/>
        <v/>
      </c>
      <c r="W193" s="563" t="b">
        <f t="shared" si="5"/>
        <v>0</v>
      </c>
    </row>
    <row r="194" spans="1:23" x14ac:dyDescent="0.25">
      <c r="A194" s="106">
        <v>190</v>
      </c>
      <c r="B194" s="566">
        <f>'APH Kategorichef'!D194</f>
        <v>0</v>
      </c>
      <c r="C194" s="564" t="str">
        <f>IF('1. Artikeldata Grund'!$D194="","", '1. Artikeldata Grund'!$D194&amp;" - "&amp;'1. Artikeldata Grund'!$E194)</f>
        <v/>
      </c>
      <c r="D194" s="294"/>
      <c r="E194" s="358"/>
      <c r="F194" s="420" t="s">
        <v>297</v>
      </c>
      <c r="G194" s="420"/>
      <c r="H194" s="369"/>
      <c r="I194" s="293" t="s">
        <v>297</v>
      </c>
      <c r="J194" s="418"/>
      <c r="K194" s="293" t="s">
        <v>297</v>
      </c>
      <c r="L194" s="294" t="s">
        <v>297</v>
      </c>
      <c r="M194" s="293" t="s">
        <v>297</v>
      </c>
      <c r="N194" s="293" t="s">
        <v>297</v>
      </c>
      <c r="O194" s="293" t="s">
        <v>297</v>
      </c>
      <c r="P194" s="427"/>
      <c r="Q194" s="419"/>
      <c r="R194" s="419"/>
      <c r="S194" s="421"/>
      <c r="T194" s="296"/>
      <c r="U194" s="296"/>
      <c r="V194" s="562" t="str">
        <f t="shared" si="4"/>
        <v/>
      </c>
      <c r="W194" s="563" t="b">
        <f t="shared" si="5"/>
        <v>0</v>
      </c>
    </row>
    <row r="195" spans="1:23" x14ac:dyDescent="0.25">
      <c r="A195" s="106">
        <v>191</v>
      </c>
      <c r="B195" s="566">
        <f>'APH Kategorichef'!D195</f>
        <v>0</v>
      </c>
      <c r="C195" s="564" t="str">
        <f>IF('1. Artikeldata Grund'!$D195="","", '1. Artikeldata Grund'!$D195&amp;" - "&amp;'1. Artikeldata Grund'!$E195)</f>
        <v/>
      </c>
      <c r="D195" s="294"/>
      <c r="E195" s="358"/>
      <c r="F195" s="420" t="s">
        <v>297</v>
      </c>
      <c r="G195" s="420"/>
      <c r="H195" s="369"/>
      <c r="I195" s="293" t="s">
        <v>297</v>
      </c>
      <c r="J195" s="418"/>
      <c r="K195" s="293" t="s">
        <v>297</v>
      </c>
      <c r="L195" s="294" t="s">
        <v>297</v>
      </c>
      <c r="M195" s="293" t="s">
        <v>297</v>
      </c>
      <c r="N195" s="293" t="s">
        <v>297</v>
      </c>
      <c r="O195" s="293" t="s">
        <v>297</v>
      </c>
      <c r="P195" s="427"/>
      <c r="Q195" s="419"/>
      <c r="R195" s="419"/>
      <c r="S195" s="421"/>
      <c r="T195" s="296"/>
      <c r="U195" s="296"/>
      <c r="V195" s="562" t="str">
        <f t="shared" si="4"/>
        <v/>
      </c>
      <c r="W195" s="563" t="b">
        <f t="shared" si="5"/>
        <v>0</v>
      </c>
    </row>
    <row r="196" spans="1:23" x14ac:dyDescent="0.25">
      <c r="A196" s="106">
        <v>192</v>
      </c>
      <c r="B196" s="566">
        <f>'APH Kategorichef'!D196</f>
        <v>0</v>
      </c>
      <c r="C196" s="564" t="str">
        <f>IF('1. Artikeldata Grund'!$D196="","", '1. Artikeldata Grund'!$D196&amp;" - "&amp;'1. Artikeldata Grund'!$E196)</f>
        <v/>
      </c>
      <c r="D196" s="294"/>
      <c r="E196" s="358"/>
      <c r="F196" s="420" t="s">
        <v>297</v>
      </c>
      <c r="G196" s="420"/>
      <c r="H196" s="369"/>
      <c r="I196" s="293" t="s">
        <v>297</v>
      </c>
      <c r="J196" s="418"/>
      <c r="K196" s="293" t="s">
        <v>297</v>
      </c>
      <c r="L196" s="294" t="s">
        <v>297</v>
      </c>
      <c r="M196" s="293" t="s">
        <v>297</v>
      </c>
      <c r="N196" s="293" t="s">
        <v>297</v>
      </c>
      <c r="O196" s="293" t="s">
        <v>297</v>
      </c>
      <c r="P196" s="427"/>
      <c r="Q196" s="419"/>
      <c r="R196" s="419"/>
      <c r="S196" s="421"/>
      <c r="T196" s="296"/>
      <c r="U196" s="296"/>
      <c r="V196" s="562" t="str">
        <f t="shared" si="4"/>
        <v/>
      </c>
      <c r="W196" s="563" t="b">
        <f t="shared" si="5"/>
        <v>0</v>
      </c>
    </row>
    <row r="197" spans="1:23" x14ac:dyDescent="0.25">
      <c r="A197" s="106">
        <v>193</v>
      </c>
      <c r="B197" s="566">
        <f>'APH Kategorichef'!D197</f>
        <v>0</v>
      </c>
      <c r="C197" s="564" t="str">
        <f>IF('1. Artikeldata Grund'!$D197="","", '1. Artikeldata Grund'!$D197&amp;" - "&amp;'1. Artikeldata Grund'!$E197)</f>
        <v/>
      </c>
      <c r="D197" s="294"/>
      <c r="E197" s="358"/>
      <c r="F197" s="420" t="s">
        <v>297</v>
      </c>
      <c r="G197" s="420"/>
      <c r="H197" s="369"/>
      <c r="I197" s="293" t="s">
        <v>297</v>
      </c>
      <c r="J197" s="418"/>
      <c r="K197" s="293" t="s">
        <v>297</v>
      </c>
      <c r="L197" s="294" t="s">
        <v>297</v>
      </c>
      <c r="M197" s="293" t="s">
        <v>297</v>
      </c>
      <c r="N197" s="293" t="s">
        <v>297</v>
      </c>
      <c r="O197" s="293" t="s">
        <v>297</v>
      </c>
      <c r="P197" s="427"/>
      <c r="Q197" s="419"/>
      <c r="R197" s="419"/>
      <c r="S197" s="421"/>
      <c r="T197" s="296"/>
      <c r="U197" s="296"/>
      <c r="V197" s="562" t="str">
        <f t="shared" si="4"/>
        <v/>
      </c>
      <c r="W197" s="563" t="b">
        <f t="shared" si="5"/>
        <v>0</v>
      </c>
    </row>
    <row r="198" spans="1:23" x14ac:dyDescent="0.25">
      <c r="A198" s="106">
        <v>194</v>
      </c>
      <c r="B198" s="566">
        <f>'APH Kategorichef'!D198</f>
        <v>0</v>
      </c>
      <c r="C198" s="564" t="str">
        <f>IF('1. Artikeldata Grund'!$D198="","", '1. Artikeldata Grund'!$D198&amp;" - "&amp;'1. Artikeldata Grund'!$E198)</f>
        <v/>
      </c>
      <c r="D198" s="294"/>
      <c r="E198" s="358"/>
      <c r="F198" s="420" t="s">
        <v>297</v>
      </c>
      <c r="G198" s="420"/>
      <c r="H198" s="369"/>
      <c r="I198" s="293" t="s">
        <v>297</v>
      </c>
      <c r="J198" s="418"/>
      <c r="K198" s="293" t="s">
        <v>297</v>
      </c>
      <c r="L198" s="294" t="s">
        <v>297</v>
      </c>
      <c r="M198" s="293" t="s">
        <v>297</v>
      </c>
      <c r="N198" s="293" t="s">
        <v>297</v>
      </c>
      <c r="O198" s="293" t="s">
        <v>297</v>
      </c>
      <c r="P198" s="427"/>
      <c r="Q198" s="419"/>
      <c r="R198" s="419"/>
      <c r="S198" s="421"/>
      <c r="T198" s="296"/>
      <c r="U198" s="296"/>
      <c r="V198" s="562" t="str">
        <f t="shared" ref="V198:V204" si="6">IF(W198=TRUE,"OBS! Ange färre tecken! / Note! Enter fewer characters","")</f>
        <v/>
      </c>
      <c r="W198" s="563" t="b">
        <f t="shared" ref="W198:W204" si="7">OR(LEN(Q198)&gt;30,LEN(R198)&gt;33,LEN(S198)&gt;25,LEN(T198)&gt;125,LEN(U198)&gt;82)</f>
        <v>0</v>
      </c>
    </row>
    <row r="199" spans="1:23" x14ac:dyDescent="0.25">
      <c r="A199" s="106">
        <v>195</v>
      </c>
      <c r="B199" s="566">
        <f>'APH Kategorichef'!D199</f>
        <v>0</v>
      </c>
      <c r="C199" s="564" t="str">
        <f>IF('1. Artikeldata Grund'!$D199="","", '1. Artikeldata Grund'!$D199&amp;" - "&amp;'1. Artikeldata Grund'!$E199)</f>
        <v/>
      </c>
      <c r="D199" s="294"/>
      <c r="E199" s="358"/>
      <c r="F199" s="420" t="s">
        <v>297</v>
      </c>
      <c r="G199" s="420"/>
      <c r="H199" s="369"/>
      <c r="I199" s="293" t="s">
        <v>297</v>
      </c>
      <c r="J199" s="418"/>
      <c r="K199" s="293" t="s">
        <v>297</v>
      </c>
      <c r="L199" s="294" t="s">
        <v>297</v>
      </c>
      <c r="M199" s="293" t="s">
        <v>297</v>
      </c>
      <c r="N199" s="293" t="s">
        <v>297</v>
      </c>
      <c r="O199" s="293" t="s">
        <v>297</v>
      </c>
      <c r="P199" s="427"/>
      <c r="Q199" s="419"/>
      <c r="R199" s="419"/>
      <c r="S199" s="421"/>
      <c r="T199" s="296"/>
      <c r="U199" s="296"/>
      <c r="V199" s="562" t="str">
        <f t="shared" si="6"/>
        <v/>
      </c>
      <c r="W199" s="563" t="b">
        <f t="shared" si="7"/>
        <v>0</v>
      </c>
    </row>
    <row r="200" spans="1:23" x14ac:dyDescent="0.25">
      <c r="A200" s="106">
        <v>196</v>
      </c>
      <c r="B200" s="566">
        <f>'APH Kategorichef'!D200</f>
        <v>0</v>
      </c>
      <c r="C200" s="564" t="str">
        <f>IF('1. Artikeldata Grund'!$D200="","", '1. Artikeldata Grund'!$D200&amp;" - "&amp;'1. Artikeldata Grund'!$E200)</f>
        <v/>
      </c>
      <c r="D200" s="294"/>
      <c r="E200" s="358"/>
      <c r="F200" s="420" t="s">
        <v>297</v>
      </c>
      <c r="G200" s="420"/>
      <c r="H200" s="369"/>
      <c r="I200" s="293" t="s">
        <v>297</v>
      </c>
      <c r="J200" s="418"/>
      <c r="K200" s="293" t="s">
        <v>297</v>
      </c>
      <c r="L200" s="294" t="s">
        <v>297</v>
      </c>
      <c r="M200" s="293" t="s">
        <v>297</v>
      </c>
      <c r="N200" s="293" t="s">
        <v>297</v>
      </c>
      <c r="O200" s="293" t="s">
        <v>297</v>
      </c>
      <c r="P200" s="427"/>
      <c r="Q200" s="419"/>
      <c r="R200" s="419"/>
      <c r="S200" s="421"/>
      <c r="T200" s="296"/>
      <c r="U200" s="296"/>
      <c r="V200" s="562" t="str">
        <f t="shared" si="6"/>
        <v/>
      </c>
      <c r="W200" s="563" t="b">
        <f t="shared" si="7"/>
        <v>0</v>
      </c>
    </row>
    <row r="201" spans="1:23" x14ac:dyDescent="0.25">
      <c r="A201" s="106">
        <v>197</v>
      </c>
      <c r="B201" s="566">
        <f>'APH Kategorichef'!D201</f>
        <v>0</v>
      </c>
      <c r="C201" s="564" t="str">
        <f>IF('1. Artikeldata Grund'!$D201="","", '1. Artikeldata Grund'!$D201&amp;" - "&amp;'1. Artikeldata Grund'!$E201)</f>
        <v/>
      </c>
      <c r="D201" s="294"/>
      <c r="E201" s="358"/>
      <c r="F201" s="420" t="s">
        <v>297</v>
      </c>
      <c r="G201" s="420"/>
      <c r="H201" s="369"/>
      <c r="I201" s="293" t="s">
        <v>297</v>
      </c>
      <c r="J201" s="418"/>
      <c r="K201" s="293" t="s">
        <v>297</v>
      </c>
      <c r="L201" s="294" t="s">
        <v>297</v>
      </c>
      <c r="M201" s="293" t="s">
        <v>297</v>
      </c>
      <c r="N201" s="293" t="s">
        <v>297</v>
      </c>
      <c r="O201" s="293" t="s">
        <v>297</v>
      </c>
      <c r="P201" s="427"/>
      <c r="Q201" s="419"/>
      <c r="R201" s="419"/>
      <c r="S201" s="421"/>
      <c r="T201" s="296"/>
      <c r="U201" s="296"/>
      <c r="V201" s="562" t="str">
        <f t="shared" si="6"/>
        <v/>
      </c>
      <c r="W201" s="563" t="b">
        <f t="shared" si="7"/>
        <v>0</v>
      </c>
    </row>
    <row r="202" spans="1:23" x14ac:dyDescent="0.25">
      <c r="A202" s="106">
        <v>198</v>
      </c>
      <c r="B202" s="566">
        <f>'APH Kategorichef'!D202</f>
        <v>0</v>
      </c>
      <c r="C202" s="564" t="str">
        <f>IF('1. Artikeldata Grund'!$D202="","", '1. Artikeldata Grund'!$D202&amp;" - "&amp;'1. Artikeldata Grund'!$E202)</f>
        <v/>
      </c>
      <c r="D202" s="294"/>
      <c r="E202" s="358"/>
      <c r="F202" s="420" t="s">
        <v>297</v>
      </c>
      <c r="G202" s="420"/>
      <c r="H202" s="369"/>
      <c r="I202" s="293" t="s">
        <v>297</v>
      </c>
      <c r="J202" s="418"/>
      <c r="K202" s="293" t="s">
        <v>297</v>
      </c>
      <c r="L202" s="294" t="s">
        <v>297</v>
      </c>
      <c r="M202" s="293" t="s">
        <v>297</v>
      </c>
      <c r="N202" s="293" t="s">
        <v>297</v>
      </c>
      <c r="O202" s="293" t="s">
        <v>297</v>
      </c>
      <c r="P202" s="427"/>
      <c r="Q202" s="419"/>
      <c r="R202" s="419"/>
      <c r="S202" s="421"/>
      <c r="T202" s="296"/>
      <c r="U202" s="296"/>
      <c r="V202" s="562" t="str">
        <f t="shared" si="6"/>
        <v/>
      </c>
      <c r="W202" s="563" t="b">
        <f t="shared" si="7"/>
        <v>0</v>
      </c>
    </row>
    <row r="203" spans="1:23" x14ac:dyDescent="0.25">
      <c r="A203" s="106">
        <v>199</v>
      </c>
      <c r="B203" s="566">
        <f>'APH Kategorichef'!D203</f>
        <v>0</v>
      </c>
      <c r="C203" s="564" t="str">
        <f>IF('1. Artikeldata Grund'!$D203="","", '1. Artikeldata Grund'!$D203&amp;" - "&amp;'1. Artikeldata Grund'!$E203)</f>
        <v/>
      </c>
      <c r="D203" s="294"/>
      <c r="E203" s="358"/>
      <c r="F203" s="420" t="s">
        <v>297</v>
      </c>
      <c r="G203" s="420"/>
      <c r="H203" s="369"/>
      <c r="I203" s="293" t="s">
        <v>297</v>
      </c>
      <c r="J203" s="418"/>
      <c r="K203" s="293" t="s">
        <v>297</v>
      </c>
      <c r="L203" s="294" t="s">
        <v>297</v>
      </c>
      <c r="M203" s="293" t="s">
        <v>297</v>
      </c>
      <c r="N203" s="293" t="s">
        <v>297</v>
      </c>
      <c r="O203" s="293" t="s">
        <v>297</v>
      </c>
      <c r="P203" s="427"/>
      <c r="Q203" s="419"/>
      <c r="R203" s="419"/>
      <c r="S203" s="421"/>
      <c r="T203" s="296"/>
      <c r="U203" s="296"/>
      <c r="V203" s="562" t="str">
        <f t="shared" si="6"/>
        <v/>
      </c>
      <c r="W203" s="563" t="b">
        <f t="shared" si="7"/>
        <v>0</v>
      </c>
    </row>
    <row r="204" spans="1:23" x14ac:dyDescent="0.25">
      <c r="A204" s="106">
        <v>200</v>
      </c>
      <c r="B204" s="566">
        <f>'APH Kategorichef'!D204</f>
        <v>0</v>
      </c>
      <c r="C204" s="564" t="str">
        <f>IF('1. Artikeldata Grund'!$D204="","", '1. Artikeldata Grund'!$D204&amp;" - "&amp;'1. Artikeldata Grund'!$E204)</f>
        <v/>
      </c>
      <c r="D204" s="294"/>
      <c r="E204" s="358"/>
      <c r="F204" s="420" t="s">
        <v>297</v>
      </c>
      <c r="G204" s="420"/>
      <c r="H204" s="369"/>
      <c r="I204" s="293" t="s">
        <v>297</v>
      </c>
      <c r="J204" s="418"/>
      <c r="K204" s="293" t="s">
        <v>297</v>
      </c>
      <c r="L204" s="294" t="s">
        <v>297</v>
      </c>
      <c r="M204" s="293" t="s">
        <v>297</v>
      </c>
      <c r="N204" s="293" t="s">
        <v>297</v>
      </c>
      <c r="O204" s="293" t="s">
        <v>297</v>
      </c>
      <c r="P204" s="427"/>
      <c r="Q204" s="419"/>
      <c r="R204" s="419"/>
      <c r="S204" s="421"/>
      <c r="T204" s="296"/>
      <c r="U204" s="296"/>
      <c r="V204" s="562" t="str">
        <f t="shared" si="6"/>
        <v/>
      </c>
      <c r="W204" s="563" t="b">
        <f t="shared" si="7"/>
        <v>0</v>
      </c>
    </row>
  </sheetData>
  <sheetProtection algorithmName="SHA-512" hashValue="+V8pT4ytgENYo9BATznNNgL41ONYjLo35X4YXwGq/XbJjWoFmDfTZ1ZefGIy++0peCXsKqGhTM4vWQMZJMqjTA==" saltValue="T65cd90T38YvqyiZcPAHFA==" spinCount="100000" sheet="1" objects="1" scenarios="1"/>
  <mergeCells count="19">
    <mergeCell ref="A1:C1"/>
    <mergeCell ref="A2:B2"/>
    <mergeCell ref="A3:B3"/>
    <mergeCell ref="G1:G3"/>
    <mergeCell ref="H1:H3"/>
    <mergeCell ref="E1:E3"/>
    <mergeCell ref="F1:F3"/>
    <mergeCell ref="D1:D3"/>
    <mergeCell ref="J1:J3"/>
    <mergeCell ref="K1:M3"/>
    <mergeCell ref="N1:N3"/>
    <mergeCell ref="O1:O3"/>
    <mergeCell ref="I1:I3"/>
    <mergeCell ref="Q2:Q3"/>
    <mergeCell ref="Q1:U1"/>
    <mergeCell ref="U2:U3"/>
    <mergeCell ref="T2:T3"/>
    <mergeCell ref="S2:S3"/>
    <mergeCell ref="R2:R3"/>
  </mergeCells>
  <conditionalFormatting sqref="S5:S204">
    <cfRule type="expression" dxfId="11" priority="7">
      <formula>LEN(S5)&gt;25</formula>
    </cfRule>
  </conditionalFormatting>
  <conditionalFormatting sqref="R5:R204">
    <cfRule type="expression" dxfId="10" priority="6">
      <formula>LEN(R5)&gt;33</formula>
    </cfRule>
  </conditionalFormatting>
  <conditionalFormatting sqref="Q5:Q204">
    <cfRule type="expression" dxfId="9" priority="5">
      <formula>LEN(Q5)&gt;30</formula>
    </cfRule>
  </conditionalFormatting>
  <conditionalFormatting sqref="T5:T204">
    <cfRule type="expression" dxfId="8" priority="4">
      <formula>LEN(T5)&gt;125</formula>
    </cfRule>
  </conditionalFormatting>
  <conditionalFormatting sqref="U5:U204">
    <cfRule type="expression" dxfId="7" priority="3">
      <formula>LEN(U5)&gt;82</formula>
    </cfRule>
  </conditionalFormatting>
  <conditionalFormatting sqref="D5:D204">
    <cfRule type="expression" dxfId="6" priority="2">
      <formula>LEN(D5)&gt;20</formula>
    </cfRule>
  </conditionalFormatting>
  <conditionalFormatting sqref="Q5:R5 T5:U5">
    <cfRule type="expression" dxfId="5" priority="1">
      <formula>$W5=TRUE</formula>
    </cfRule>
  </conditionalFormatting>
  <dataValidations xWindow="690" yWindow="699" count="16">
    <dataValidation type="decimal" allowBlank="1" showInputMessage="1" showErrorMessage="1" errorTitle="Fel inmatning" error="Ange i numerisk siffra_x000a_" promptTitle="Net content" prompt="Enter net content_x000a__x000a_Max 5 characters " sqref="E5:E204" xr:uid="{96C24FF9-252C-4105-8AC5-0B93484E14ED}">
      <formula1>0</formula1>
      <formula2>10000</formula2>
    </dataValidation>
    <dataValidation type="custom" allowBlank="1" showInputMessage="1" showErrorMessage="1" promptTitle="Nordic Item Number" prompt="Only specified for OTC_x000a__x000a_If not applicable - leave blank_x000a__x000a_6 digit number" sqref="J5:J204" xr:uid="{114BB16F-E853-4238-8A44-668C22A287DB}">
      <formula1>AND(ISNUMBER(J5+0),LEN(J5)=6)</formula1>
    </dataValidation>
    <dataValidation type="whole" allowBlank="1" showInputMessage="1" showErrorMessage="1" errorTitle="För många tecken" error="Ange färre tecken. Max antal tecken = 20" promptTitle="Kvittotext" prompt="Ange kvittotext_x000a_Ex. Alvedon 500 mg 16 st_x000a__x000a_Max 20 tecken." sqref="E5:E204" xr:uid="{D0555151-E089-4CA1-B2FA-AD0A91ED9108}">
      <formula1>0</formula1>
      <formula2>5</formula2>
    </dataValidation>
    <dataValidation type="whole" allowBlank="1" showInputMessage="1" showErrorMessage="1" errorTitle="Fel inmatning" error="Ange numeriskt värde_x000a_" promptTitle="Self life - Openend" prompt="Refers to the self life of the article when opened_x000a__x000a_Entered in number of days_x000a_E.g. 100" sqref="H6:H204" xr:uid="{F2E4484A-495D-422C-9106-9B142BED07E5}">
      <formula1>0</formula1>
      <formula2>100000</formula2>
    </dataValidation>
    <dataValidation type="textLength" allowBlank="1" showInputMessage="1" showErrorMessage="1" errorTitle="För många tecken" error="Ange färre tecken. Max antal tecken = 20" promptTitle="Receipt text" prompt="Enter text for the receipt_x000a__x000a_E.g. Hjärtats Schampo_x000a__x000a_Max 20 characters" sqref="D5:D204" xr:uid="{87723D60-FEF1-410A-ACAA-7AD7CDB35354}">
      <formula1>0</formula1>
      <formula2>20</formula2>
    </dataValidation>
    <dataValidation type="whole" allowBlank="1" showInputMessage="1" showErrorMessage="1" errorTitle="Fel inmatning" error="Ange numeriskt värdet_x000a__x000a_Ex: 100 " promptTitle="Shelf life" prompt="Refers to the total shelf life of the product_x000a_Enter number of days_x000a__x000a_E.g. 100 " sqref="G6:G204" xr:uid="{FB046C4B-4F4C-493D-9122-5BD051DA8847}">
      <formula1>0</formula1>
      <formula2>10000</formula2>
    </dataValidation>
    <dataValidation type="whole" allowBlank="1" showInputMessage="1" showErrorMessage="1" errorTitle="Fel inmatning" error="Ange numeriskt värde_x000a_" promptTitle="Shelf life - Opened" prompt="Refers to the shelf life of the product when opened_x000a__x000a_Enter number of days_x000a_E.g. 100" sqref="H5" xr:uid="{39D44402-FE2E-45C0-ACB0-FA230984F9BF}">
      <formula1>0</formula1>
      <formula2>100000</formula2>
    </dataValidation>
    <dataValidation type="whole" allowBlank="1" showInputMessage="1" showErrorMessage="1" errorTitle="Fel inmatning" error="Ange numeriskt värdet_x000a__x000a_Ex: 100 " promptTitle="Shelf life - Unopened" prompt="Refers to the total shelf life of the product_x000a__x000a_Enter number of days_x000a_E.g. 100 " sqref="G5" xr:uid="{26A0D61D-C169-458D-8B42-49A7CA00C265}">
      <formula1>0</formula1>
      <formula2>10000</formula2>
    </dataValidation>
    <dataValidation type="textLength" allowBlank="1" showInputMessage="1" showErrorMessage="1" errorTitle="För många tecken" error="Ange max 30 tecken" promptTitle="Shelf Edge Label - Product name" prompt="Enter product name_x000a_Begin with brand name_x000a__x000a_E.g. Alvedon 500 mg_x000a__x000a_Max 30 characters" sqref="Q5:Q204" xr:uid="{B9094DA1-15E3-46B8-912F-C75E7C56B90C}">
      <formula1>0</formula1>
      <formula2>30</formula2>
    </dataValidation>
    <dataValidation type="textLength" allowBlank="1" showInputMessage="1" showErrorMessage="1" errorTitle="För många tecken" error="Ange färre tecken. Max antal tecken = 33" promptTitle="Shelf Edge Label - Text " prompt="Enter a descriptive text for the shelf edge label_x000a__x000a_Max 33 characters" sqref="R5:R204" xr:uid="{76062C1D-5420-4E05-B5F5-73DA9E054B7F}">
      <formula1>0</formula1>
      <formula2>33</formula2>
    </dataValidation>
    <dataValidation type="textLength" allowBlank="1" showInputMessage="1" showErrorMessage="1" errorTitle="För många tecken " error="Ange färre tecken. Max antal tecken = 25" promptTitle="Shelf Edge Label - Attribute" prompt="Enter attribute_x000a_E.g. quick-drying_x000a__x000a_If OTC enter the active substance_x000a_E.g. Paracetamol_x000a__x000a_Max 25 characters " sqref="S6:S204" xr:uid="{4A48CEDE-6AA6-43D0-8881-F4C4C557A6A0}">
      <formula1>0</formula1>
      <formula2>25</formula2>
    </dataValidation>
    <dataValidation type="textLength" allowBlank="1" showInputMessage="1" showErrorMessage="1" promptTitle="Shelf Edge Label - Selling msg" prompt="Enter selling message _x000a__x000a_E.g. Relieves pain and lowers fever..._x000a__x000a_Max 125 characters " sqref="T5:T204" xr:uid="{E37F7754-9C77-4176-BF41-88A257DE43B5}">
      <formula1>0</formula1>
      <formula2>125</formula2>
    </dataValidation>
    <dataValidation type="textLength" allowBlank="1" showInputMessage="1" showErrorMessage="1" promptTitle="Shelf Edge Label - Additional" prompt="Enter additional advice_x000a__x000a_Max 82 characters" sqref="U5:U204" xr:uid="{57AEF043-D2E9-4288-B30A-787ED9689710}">
      <formula1>0</formula1>
      <formula2>82</formula2>
    </dataValidation>
    <dataValidation allowBlank="1" showInputMessage="1" showErrorMessage="1" promptTitle="Contact person" prompt="Enter contact person" sqref="C2" xr:uid="{A82DF2CC-5C82-45B6-B285-BE8C4A599651}"/>
    <dataValidation allowBlank="1" showInputMessage="1" showErrorMessage="1" promptTitle="Email address" prompt="Enter email address of contact person" sqref="C3" xr:uid="{6BEF1E33-CA21-47EA-BB13-DA78D8AD55D6}"/>
    <dataValidation type="textLength" allowBlank="1" showInputMessage="1" showErrorMessage="1" promptTitle="Shelf Label - Attribute" prompt="Enter attribute_x000a_E.g. quick-drying_x000a__x000a_If OTC enter the active substance_x000a_E.g. Paracetamol_x000a_" sqref="S5" xr:uid="{029E66F1-645E-40AE-947A-9E706A7219CD}">
      <formula1>0</formula1>
      <formula2>25</formula2>
    </dataValidation>
  </dataValidations>
  <pageMargins left="0.7" right="0.7" top="0.75" bottom="0.75" header="0.3" footer="0.3"/>
  <pageSetup paperSize="9" scale="17" orientation="portrait" verticalDpi="300" r:id="rId1"/>
  <drawing r:id="rId2"/>
  <extLst>
    <ext xmlns:x14="http://schemas.microsoft.com/office/spreadsheetml/2009/9/main" uri="{CCE6A557-97BC-4b89-ADB6-D9C93CAAB3DF}">
      <x14:dataValidations xmlns:xm="http://schemas.microsoft.com/office/excel/2006/main" xWindow="690" yWindow="699" count="10">
        <x14:dataValidation type="list" allowBlank="1" showInputMessage="1" showErrorMessage="1" errorTitle="Välj alternativ från lista" error="Ange ett alternativ från lista_x000a_" promptTitle="Unit" prompt="Enter unit for the net content _x000a__x000a_E.g. st, ml, g, par=pair" xr:uid="{1E57CEA4-0EE0-4284-A897-B0122468AC39}">
          <x14:formula1>
            <xm:f>Tabeller!$E$3:$E$9</xm:f>
          </x14:formula1>
          <xm:sqref>F5:F204</xm:sqref>
        </x14:dataValidation>
        <x14:dataValidation type="list" allowBlank="1" showInputMessage="1" showErrorMessage="1" promptTitle="OTC or Supplements" prompt="If applicable select an alternative: _x000a_1=Over-the-Counter (OTC)_x000a_2=Natural Remedies (OTC)_x000a_3=Traditional Herbal Medicinal Products (OTC)_x000a_4=Herbal Medicinal Products (OTC)_x000a_5=Certain Medicinal Products for external use (OTC)_x000a_6=Dietary supplements (HV)" xr:uid="{DEBAE1AF-292A-45C9-8694-19E863F0945C}">
          <x14:formula1>
            <xm:f>Tabeller!$D$3:$D$9</xm:f>
          </x14:formula1>
          <xm:sqref>I5:I204</xm:sqref>
        </x14:dataValidation>
        <x14:dataValidation type="list" allowBlank="1" showInputMessage="1" showErrorMessage="1" errorTitle="För många tecken" error="Ange färre tecken. Max antal tecken = 20" promptTitle="Kvittotext" prompt="Ange kvittotext_x000a_Ex. Alvedon 500 mg 16 st_x000a__x000a_Max 20 tecken." xr:uid="{C8ED0E30-DF82-4DE1-8019-CE4DAC7D275F}">
          <x14:formula1>
            <xm:f>Tabeller!$E$3:$E$9</xm:f>
          </x14:formula1>
          <xm:sqref>F5:F204</xm:sqref>
        </x14:dataValidation>
        <x14:dataValidation type="list" allowBlank="1" showInputMessage="1" showErrorMessage="1" promptTitle="Sustainability Labeling" prompt="Select Sustainability Labeling if more than one. _x000a__x000a_This will only be visible online" xr:uid="{EDA4EAA4-A428-47F8-9344-5CEF990064F6}">
          <x14:formula1>
            <xm:f>Tabeller!$H$3:$H$24</xm:f>
          </x14:formula1>
          <xm:sqref>L5:L204</xm:sqref>
        </x14:dataValidation>
        <x14:dataValidation type="list" allowBlank="1" showInputMessage="1" showErrorMessage="1" promptTitle="Sustainability Labeling" prompt="Select Sustainability Labeling if more than two. _x000a__x000a_This will only be visible online" xr:uid="{9CE57FFF-8B02-4ABA-B0B3-BDDDC8DD4F38}">
          <x14:formula1>
            <xm:f>Tabeller!$H$3:$H$24</xm:f>
          </x14:formula1>
          <xm:sqref>M5:M204</xm:sqref>
        </x14:dataValidation>
        <x14:dataValidation type="list" allowBlank="1" showInputMessage="1" showErrorMessage="1" promptTitle="Sustainability Labeling" prompt="Main sustainability labeling_x000a__x000a_This label will be visible on the shelf and online" xr:uid="{F90720F6-36E8-4CA5-9630-CCD29BEA9E6A}">
          <x14:formula1>
            <xm:f>Tabeller!$H$3:$H$24</xm:f>
          </x14:formula1>
          <xm:sqref>K5:K204</xm:sqref>
        </x14:dataValidation>
        <x14:dataValidation type="list" allowBlank="1" showInputMessage="1" showErrorMessage="1" promptTitle="Self Edge Label" prompt="Test" xr:uid="{52B4897F-7EA6-4566-99F9-9AEBC83D9C3A}">
          <x14:formula1>
            <xm:f>Tabeller!$H$3:$H$18</xm:f>
          </x14:formula1>
          <xm:sqref>R5:R204</xm:sqref>
        </x14:dataValidation>
        <x14:dataValidation type="list" allowBlank="1" showInputMessage="1" showErrorMessage="1" promptTitle="Self Edge Label" prompt="Attribute _x000a__x000a_" xr:uid="{FF6DA54D-FEFC-4E6D-8310-14ADDFF5F5B4}">
          <x14:formula1>
            <xm:f>Tabeller!$H$3:$H$18</xm:f>
          </x14:formula1>
          <xm:sqref>S6:S204</xm:sqref>
        </x14:dataValidation>
        <x14:dataValidation type="list" allowBlank="1" showInputMessage="1" showErrorMessage="1" promptTitle="Locally Produced" prompt="The end product is Produced AND Assembled/Packaged in the Nordic Countries_x000a__x000a_(Denmark, Finland, Iceland, Norway, Sweden)_x000a__x000a_Choose Yes or No" xr:uid="{7FB59180-F3BF-424C-9460-D147E951D4C9}">
          <x14:formula1>
            <xm:f>Tabeller!$M$3:$M$5</xm:f>
          </x14:formula1>
          <xm:sqref>N5:N204</xm:sqref>
        </x14:dataValidation>
        <x14:dataValidation type="list" allowBlank="1" showInputMessage="1" showErrorMessage="1" promptTitle="Sustainable packaging" prompt="Definition: _x000a_No outer packaging AND contains recycled or bio-based material_x000a__x000a_Choose Yes or No" xr:uid="{B5A0A2C0-A3A6-4ABA-9B03-1390BFF87F8B}">
          <x14:formula1>
            <xm:f>Tabeller!$M$3:$M$5</xm:f>
          </x14:formula1>
          <xm:sqref>O5:O204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1CDA-7F08-467C-B595-0AE74C6C1AD3}">
  <sheetPr codeName="Sheet5">
    <tabColor theme="0"/>
  </sheetPr>
  <dimension ref="A1:AJ204"/>
  <sheetViews>
    <sheetView showGridLines="0" zoomScaleNormal="100" zoomScaleSheetLayoutView="100" workbookViewId="0">
      <pane xSplit="7" ySplit="4" topLeftCell="H5" activePane="bottomRight" state="frozen"/>
      <selection pane="topRight" activeCell="H1" sqref="H1"/>
      <selection pane="bottomLeft" activeCell="A5" sqref="A5"/>
      <selection pane="bottomRight" activeCell="F5" sqref="F5"/>
    </sheetView>
  </sheetViews>
  <sheetFormatPr defaultColWidth="8.85546875" defaultRowHeight="15" x14ac:dyDescent="0.25"/>
  <cols>
    <col min="1" max="1" width="4.28515625" style="80" customWidth="1"/>
    <col min="2" max="2" width="8" style="80" bestFit="1" customWidth="1"/>
    <col min="3" max="3" width="66.7109375" style="40" customWidth="1"/>
    <col min="4" max="4" width="19.140625" style="514" hidden="1" customWidth="1"/>
    <col min="5" max="5" width="2" style="277" customWidth="1"/>
    <col min="6" max="6" width="12.7109375" style="277" bestFit="1" customWidth="1"/>
    <col min="7" max="7" width="2" style="277" customWidth="1"/>
    <col min="8" max="8" width="15.85546875" style="279" bestFit="1" customWidth="1"/>
    <col min="9" max="9" width="5.140625" style="279" bestFit="1" customWidth="1"/>
    <col min="10" max="10" width="18.5703125" style="279" bestFit="1" customWidth="1"/>
    <col min="11" max="11" width="2" style="277" customWidth="1"/>
    <col min="12" max="12" width="16.85546875" style="279" customWidth="1"/>
    <col min="13" max="13" width="5.140625" style="279" bestFit="1" customWidth="1"/>
    <col min="14" max="14" width="18.5703125" style="279" bestFit="1" customWidth="1"/>
    <col min="15" max="15" width="2" style="277" customWidth="1"/>
    <col min="16" max="16" width="15.85546875" style="279" bestFit="1" customWidth="1"/>
    <col min="17" max="17" width="5.140625" style="279" bestFit="1" customWidth="1"/>
    <col min="18" max="18" width="18.5703125" style="279" bestFit="1" customWidth="1"/>
    <col min="19" max="19" width="2" style="277" customWidth="1"/>
    <col min="20" max="20" width="15.85546875" style="279" customWidth="1"/>
    <col min="21" max="21" width="5.140625" style="279" customWidth="1"/>
    <col min="22" max="22" width="18.5703125" style="279" customWidth="1"/>
    <col min="23" max="23" width="5.42578125" style="279" customWidth="1"/>
    <col min="24" max="16384" width="8.85546875" style="279"/>
  </cols>
  <sheetData>
    <row r="1" spans="1:36" s="277" customFormat="1" ht="21.6" customHeight="1" x14ac:dyDescent="0.25">
      <c r="A1" s="646" t="s">
        <v>627</v>
      </c>
      <c r="B1" s="646"/>
      <c r="C1" s="647"/>
      <c r="D1" s="516"/>
      <c r="F1" s="44"/>
      <c r="H1" s="594" t="s">
        <v>2659</v>
      </c>
      <c r="I1" s="593"/>
      <c r="J1" s="593"/>
      <c r="K1" s="590"/>
      <c r="L1" s="594" t="s">
        <v>2661</v>
      </c>
      <c r="M1" s="593"/>
      <c r="N1" s="593"/>
      <c r="O1" s="38"/>
      <c r="P1" s="593"/>
      <c r="Q1" s="593"/>
      <c r="R1" s="593"/>
      <c r="T1" s="593"/>
      <c r="U1" s="593"/>
      <c r="V1" s="593"/>
    </row>
    <row r="2" spans="1:36" s="284" customFormat="1" ht="26.45" customHeight="1" x14ac:dyDescent="0.2">
      <c r="A2" s="630" t="s">
        <v>625</v>
      </c>
      <c r="B2" s="630"/>
      <c r="C2" s="584"/>
      <c r="D2" s="518"/>
      <c r="E2" s="289"/>
      <c r="F2" s="660" t="s">
        <v>2650</v>
      </c>
      <c r="G2" s="41"/>
      <c r="H2" s="661" t="s">
        <v>2651</v>
      </c>
      <c r="I2" s="661"/>
      <c r="J2" s="661"/>
      <c r="K2" s="530"/>
      <c r="L2" s="659" t="s">
        <v>312</v>
      </c>
      <c r="M2" s="659"/>
      <c r="N2" s="659"/>
      <c r="O2" s="530"/>
      <c r="P2" s="659" t="s">
        <v>311</v>
      </c>
      <c r="Q2" s="659"/>
      <c r="R2" s="659"/>
      <c r="S2" s="530"/>
      <c r="T2" s="659" t="s">
        <v>313</v>
      </c>
      <c r="U2" s="659"/>
      <c r="V2" s="659"/>
    </row>
    <row r="3" spans="1:36" s="284" customFormat="1" ht="27" customHeight="1" x14ac:dyDescent="0.2">
      <c r="A3" s="630" t="s">
        <v>626</v>
      </c>
      <c r="B3" s="630"/>
      <c r="C3" s="584"/>
      <c r="D3" s="517"/>
      <c r="E3" s="289"/>
      <c r="F3" s="660"/>
      <c r="G3" s="41"/>
      <c r="H3" s="656" t="s">
        <v>2646</v>
      </c>
      <c r="I3" s="657"/>
      <c r="J3" s="658"/>
      <c r="K3" s="530"/>
      <c r="L3" s="656" t="s">
        <v>2647</v>
      </c>
      <c r="M3" s="657"/>
      <c r="N3" s="658"/>
      <c r="O3" s="530"/>
      <c r="P3" s="656" t="s">
        <v>2648</v>
      </c>
      <c r="Q3" s="657"/>
      <c r="R3" s="658"/>
      <c r="S3" s="530"/>
      <c r="T3" s="656" t="s">
        <v>2023</v>
      </c>
      <c r="U3" s="657"/>
      <c r="V3" s="658"/>
    </row>
    <row r="4" spans="1:36" s="291" customFormat="1" ht="38.25" x14ac:dyDescent="0.25">
      <c r="A4" s="103" t="s">
        <v>283</v>
      </c>
      <c r="B4" s="103" t="s">
        <v>834</v>
      </c>
      <c r="C4" s="58" t="s">
        <v>2447</v>
      </c>
      <c r="D4" s="58" t="s">
        <v>2114</v>
      </c>
      <c r="E4" s="290"/>
      <c r="F4" s="660"/>
      <c r="G4" s="42"/>
      <c r="H4" s="585" t="s">
        <v>2073</v>
      </c>
      <c r="I4" s="585" t="s">
        <v>2028</v>
      </c>
      <c r="J4" s="531" t="s">
        <v>303</v>
      </c>
      <c r="K4" s="42"/>
      <c r="L4" s="585" t="s">
        <v>2073</v>
      </c>
      <c r="M4" s="585" t="s">
        <v>2029</v>
      </c>
      <c r="N4" s="531" t="s">
        <v>303</v>
      </c>
      <c r="O4" s="42"/>
      <c r="P4" s="585" t="s">
        <v>2073</v>
      </c>
      <c r="Q4" s="585" t="s">
        <v>2030</v>
      </c>
      <c r="R4" s="531" t="s">
        <v>303</v>
      </c>
      <c r="S4" s="42"/>
      <c r="T4" s="529" t="s">
        <v>2073</v>
      </c>
      <c r="U4" s="529" t="s">
        <v>2029</v>
      </c>
      <c r="V4" s="531" t="s">
        <v>303</v>
      </c>
    </row>
    <row r="5" spans="1:36" s="284" customFormat="1" ht="12.75" x14ac:dyDescent="0.2">
      <c r="A5" s="367">
        <v>1</v>
      </c>
      <c r="B5" s="565">
        <f>'APH Kategorichef'!D5</f>
        <v>0</v>
      </c>
      <c r="C5" s="564" t="str">
        <f>IF('1. Artikeldata Grund'!$D5="","", '1. Artikeldata Grund'!$D5&amp;" - "&amp;'1. Artikeldata Grund'!$E5)</f>
        <v/>
      </c>
      <c r="D5" s="515" t="str">
        <f>IF('1. Artikeldata Grund'!D5="","",'1. Artikeldata Grund'!D5)</f>
        <v/>
      </c>
      <c r="E5" s="289"/>
      <c r="F5" s="508"/>
      <c r="G5" s="289"/>
      <c r="H5" s="368" t="s">
        <v>276</v>
      </c>
      <c r="I5" s="369"/>
      <c r="J5" s="292"/>
      <c r="K5" s="289"/>
      <c r="L5" s="422" t="s">
        <v>280</v>
      </c>
      <c r="M5" s="369"/>
      <c r="N5" s="368"/>
      <c r="O5" s="289"/>
      <c r="P5" s="421" t="s">
        <v>280</v>
      </c>
      <c r="Q5" s="369"/>
      <c r="R5" s="368"/>
      <c r="S5" s="289"/>
      <c r="T5" s="421" t="s">
        <v>280</v>
      </c>
      <c r="U5" s="369"/>
      <c r="V5" s="368"/>
    </row>
    <row r="6" spans="1:36" s="284" customFormat="1" ht="12.75" x14ac:dyDescent="0.2">
      <c r="A6" s="104">
        <v>2</v>
      </c>
      <c r="B6" s="566">
        <f>'APH Kategorichef'!D6</f>
        <v>0</v>
      </c>
      <c r="C6" s="564" t="str">
        <f>IF('1. Artikeldata Grund'!$D6="","", '1. Artikeldata Grund'!$D6&amp;" - "&amp;'1. Artikeldata Grund'!$E6)</f>
        <v/>
      </c>
      <c r="D6" s="515" t="str">
        <f>IF('1. Artikeldata Grund'!D6="","",'1. Artikeldata Grund'!D6)</f>
        <v/>
      </c>
      <c r="E6" s="289"/>
      <c r="F6" s="508"/>
      <c r="G6" s="289"/>
      <c r="H6" s="368" t="s">
        <v>276</v>
      </c>
      <c r="I6" s="281"/>
      <c r="J6" s="292"/>
      <c r="K6" s="289"/>
      <c r="L6" s="422" t="s">
        <v>280</v>
      </c>
      <c r="M6" s="281"/>
      <c r="N6" s="292"/>
      <c r="O6" s="289"/>
      <c r="P6" s="293" t="s">
        <v>280</v>
      </c>
      <c r="Q6" s="281"/>
      <c r="R6" s="292"/>
      <c r="S6" s="289"/>
      <c r="T6" s="293" t="s">
        <v>280</v>
      </c>
      <c r="U6" s="281"/>
      <c r="V6" s="292"/>
      <c r="X6" s="598" t="s">
        <v>2658</v>
      </c>
    </row>
    <row r="7" spans="1:36" s="284" customFormat="1" ht="12.75" x14ac:dyDescent="0.2">
      <c r="A7" s="104">
        <v>3</v>
      </c>
      <c r="B7" s="566">
        <f>'APH Kategorichef'!D7</f>
        <v>0</v>
      </c>
      <c r="C7" s="564" t="str">
        <f>IF('1. Artikeldata Grund'!$D7="","", '1. Artikeldata Grund'!$D7&amp;" - "&amp;'1. Artikeldata Grund'!$E7)</f>
        <v/>
      </c>
      <c r="D7" s="515" t="str">
        <f>IF('1. Artikeldata Grund'!D7="","",'1. Artikeldata Grund'!D7)</f>
        <v/>
      </c>
      <c r="E7" s="289"/>
      <c r="F7" s="508"/>
      <c r="G7" s="289"/>
      <c r="H7" s="368" t="s">
        <v>276</v>
      </c>
      <c r="I7" s="281"/>
      <c r="J7" s="292"/>
      <c r="K7" s="289"/>
      <c r="L7" s="422" t="s">
        <v>280</v>
      </c>
      <c r="M7" s="281"/>
      <c r="N7" s="292"/>
      <c r="O7" s="289"/>
      <c r="P7" s="293" t="s">
        <v>280</v>
      </c>
      <c r="Q7" s="281"/>
      <c r="R7" s="292"/>
      <c r="S7" s="289"/>
      <c r="T7" s="293" t="s">
        <v>280</v>
      </c>
      <c r="U7" s="281"/>
      <c r="V7" s="292"/>
    </row>
    <row r="8" spans="1:36" s="284" customFormat="1" ht="12.75" x14ac:dyDescent="0.2">
      <c r="A8" s="104">
        <v>4</v>
      </c>
      <c r="B8" s="566">
        <f>'APH Kategorichef'!D8</f>
        <v>0</v>
      </c>
      <c r="C8" s="564" t="str">
        <f>IF('1. Artikeldata Grund'!$D8="","", '1. Artikeldata Grund'!$D8&amp;" - "&amp;'1. Artikeldata Grund'!$E8)</f>
        <v/>
      </c>
      <c r="D8" s="515" t="str">
        <f>IF('1. Artikeldata Grund'!D8="","",'1. Artikeldata Grund'!D8)</f>
        <v/>
      </c>
      <c r="E8" s="289"/>
      <c r="F8" s="508"/>
      <c r="G8" s="289"/>
      <c r="H8" s="368" t="s">
        <v>276</v>
      </c>
      <c r="I8" s="281"/>
      <c r="J8" s="422"/>
      <c r="K8" s="289"/>
      <c r="L8" s="422" t="s">
        <v>280</v>
      </c>
      <c r="M8" s="281"/>
      <c r="N8" s="422"/>
      <c r="O8" s="289"/>
      <c r="P8" s="293" t="s">
        <v>280</v>
      </c>
      <c r="Q8" s="420"/>
      <c r="R8" s="422"/>
      <c r="S8" s="289"/>
      <c r="T8" s="293" t="s">
        <v>280</v>
      </c>
      <c r="U8" s="420"/>
      <c r="V8" s="422"/>
      <c r="X8" s="291"/>
      <c r="Y8" s="291"/>
      <c r="Z8" s="291"/>
      <c r="AA8" s="291"/>
      <c r="AB8" s="291"/>
      <c r="AC8" s="291"/>
      <c r="AD8" s="291"/>
      <c r="AE8" s="291"/>
      <c r="AF8" s="291"/>
      <c r="AG8" s="291"/>
      <c r="AH8" s="291"/>
      <c r="AI8" s="291"/>
      <c r="AJ8" s="291"/>
    </row>
    <row r="9" spans="1:36" s="284" customFormat="1" ht="12.75" x14ac:dyDescent="0.2">
      <c r="A9" s="104">
        <v>5</v>
      </c>
      <c r="B9" s="566">
        <f>'APH Kategorichef'!D9</f>
        <v>0</v>
      </c>
      <c r="C9" s="564" t="str">
        <f>IF('1. Artikeldata Grund'!$D9="","", '1. Artikeldata Grund'!$D9&amp;" - "&amp;'1. Artikeldata Grund'!$E9)</f>
        <v/>
      </c>
      <c r="D9" s="515" t="str">
        <f>IF('1. Artikeldata Grund'!D9="","",'1. Artikeldata Grund'!D9)</f>
        <v/>
      </c>
      <c r="E9" s="289"/>
      <c r="F9" s="508"/>
      <c r="G9" s="289"/>
      <c r="H9" s="368" t="s">
        <v>276</v>
      </c>
      <c r="I9" s="281"/>
      <c r="J9" s="292"/>
      <c r="K9" s="289"/>
      <c r="L9" s="422" t="s">
        <v>280</v>
      </c>
      <c r="M9" s="281"/>
      <c r="N9" s="292"/>
      <c r="O9" s="289"/>
      <c r="P9" s="293" t="s">
        <v>280</v>
      </c>
      <c r="Q9" s="281"/>
      <c r="R9" s="292"/>
      <c r="S9" s="289"/>
      <c r="T9" s="293" t="s">
        <v>280</v>
      </c>
      <c r="U9" s="281"/>
      <c r="V9" s="292"/>
    </row>
    <row r="10" spans="1:36" s="284" customFormat="1" ht="12.75" x14ac:dyDescent="0.2">
      <c r="A10" s="104">
        <v>6</v>
      </c>
      <c r="B10" s="566">
        <f>'APH Kategorichef'!D10</f>
        <v>0</v>
      </c>
      <c r="C10" s="564" t="str">
        <f>IF('1. Artikeldata Grund'!$D10="","", '1. Artikeldata Grund'!$D10&amp;" - "&amp;'1. Artikeldata Grund'!$E10)</f>
        <v/>
      </c>
      <c r="D10" s="515" t="str">
        <f>IF('1. Artikeldata Grund'!D10="","",'1. Artikeldata Grund'!D10)</f>
        <v/>
      </c>
      <c r="E10" s="289"/>
      <c r="F10" s="508"/>
      <c r="G10" s="289"/>
      <c r="H10" s="368" t="s">
        <v>276</v>
      </c>
      <c r="I10" s="281"/>
      <c r="J10" s="292"/>
      <c r="K10" s="289"/>
      <c r="L10" s="422" t="s">
        <v>280</v>
      </c>
      <c r="M10" s="281"/>
      <c r="N10" s="292"/>
      <c r="O10" s="289"/>
      <c r="P10" s="293" t="s">
        <v>280</v>
      </c>
      <c r="Q10" s="281"/>
      <c r="R10" s="292"/>
      <c r="S10" s="289"/>
      <c r="T10" s="293" t="s">
        <v>280</v>
      </c>
      <c r="U10" s="281"/>
      <c r="V10" s="292"/>
    </row>
    <row r="11" spans="1:36" s="284" customFormat="1" ht="12.75" x14ac:dyDescent="0.2">
      <c r="A11" s="104">
        <v>7</v>
      </c>
      <c r="B11" s="566">
        <f>'APH Kategorichef'!D11</f>
        <v>0</v>
      </c>
      <c r="C11" s="564" t="str">
        <f>IF('1. Artikeldata Grund'!$D11="","", '1. Artikeldata Grund'!$D11&amp;" - "&amp;'1. Artikeldata Grund'!$E11)</f>
        <v/>
      </c>
      <c r="D11" s="515" t="str">
        <f>IF('1. Artikeldata Grund'!D11="","",'1. Artikeldata Grund'!D11)</f>
        <v/>
      </c>
      <c r="E11" s="289"/>
      <c r="F11" s="508"/>
      <c r="G11" s="289"/>
      <c r="H11" s="368" t="s">
        <v>276</v>
      </c>
      <c r="I11" s="281"/>
      <c r="J11" s="292"/>
      <c r="K11" s="289"/>
      <c r="L11" s="422" t="s">
        <v>280</v>
      </c>
      <c r="M11" s="281"/>
      <c r="N11" s="292"/>
      <c r="O11" s="289"/>
      <c r="P11" s="293" t="s">
        <v>280</v>
      </c>
      <c r="Q11" s="281"/>
      <c r="R11" s="292"/>
      <c r="S11" s="289"/>
      <c r="T11" s="293" t="s">
        <v>280</v>
      </c>
      <c r="U11" s="281"/>
      <c r="V11" s="292"/>
    </row>
    <row r="12" spans="1:36" s="284" customFormat="1" ht="12.75" x14ac:dyDescent="0.2">
      <c r="A12" s="104">
        <v>8</v>
      </c>
      <c r="B12" s="566">
        <f>'APH Kategorichef'!D12</f>
        <v>0</v>
      </c>
      <c r="C12" s="564" t="str">
        <f>IF('1. Artikeldata Grund'!$D12="","", '1. Artikeldata Grund'!$D12&amp;" - "&amp;'1. Artikeldata Grund'!$E12)</f>
        <v/>
      </c>
      <c r="D12" s="515" t="str">
        <f>IF('1. Artikeldata Grund'!D12="","",'1. Artikeldata Grund'!D12)</f>
        <v/>
      </c>
      <c r="E12" s="289"/>
      <c r="F12" s="508"/>
      <c r="G12" s="289"/>
      <c r="H12" s="368" t="s">
        <v>276</v>
      </c>
      <c r="I12" s="281"/>
      <c r="J12" s="292"/>
      <c r="K12" s="289"/>
      <c r="L12" s="422" t="s">
        <v>280</v>
      </c>
      <c r="M12" s="281"/>
      <c r="N12" s="292"/>
      <c r="O12" s="289"/>
      <c r="P12" s="293" t="s">
        <v>280</v>
      </c>
      <c r="Q12" s="281"/>
      <c r="R12" s="292"/>
      <c r="S12" s="289"/>
      <c r="T12" s="293" t="s">
        <v>280</v>
      </c>
      <c r="U12" s="281"/>
      <c r="V12" s="292"/>
    </row>
    <row r="13" spans="1:36" s="284" customFormat="1" ht="12.75" x14ac:dyDescent="0.2">
      <c r="A13" s="104">
        <v>9</v>
      </c>
      <c r="B13" s="566">
        <f>'APH Kategorichef'!D13</f>
        <v>0</v>
      </c>
      <c r="C13" s="564" t="str">
        <f>IF('1. Artikeldata Grund'!$D13="","", '1. Artikeldata Grund'!$D13&amp;" - "&amp;'1. Artikeldata Grund'!$E13)</f>
        <v/>
      </c>
      <c r="D13" s="515" t="str">
        <f>IF('1. Artikeldata Grund'!D13="","",'1. Artikeldata Grund'!D13)</f>
        <v/>
      </c>
      <c r="E13" s="289"/>
      <c r="F13" s="508"/>
      <c r="G13" s="289"/>
      <c r="H13" s="368" t="s">
        <v>276</v>
      </c>
      <c r="I13" s="281"/>
      <c r="J13" s="292"/>
      <c r="K13" s="289"/>
      <c r="L13" s="422" t="s">
        <v>280</v>
      </c>
      <c r="M13" s="281"/>
      <c r="N13" s="292"/>
      <c r="O13" s="289"/>
      <c r="P13" s="293" t="s">
        <v>280</v>
      </c>
      <c r="Q13" s="281"/>
      <c r="R13" s="292"/>
      <c r="S13" s="289"/>
      <c r="T13" s="293" t="s">
        <v>280</v>
      </c>
      <c r="U13" s="281"/>
      <c r="V13" s="292"/>
    </row>
    <row r="14" spans="1:36" s="284" customFormat="1" ht="12.75" x14ac:dyDescent="0.2">
      <c r="A14" s="104">
        <v>10</v>
      </c>
      <c r="B14" s="566">
        <f>'APH Kategorichef'!D14</f>
        <v>0</v>
      </c>
      <c r="C14" s="564" t="str">
        <f>IF('1. Artikeldata Grund'!$D14="","", '1. Artikeldata Grund'!$D14&amp;" - "&amp;'1. Artikeldata Grund'!$E14)</f>
        <v/>
      </c>
      <c r="D14" s="515" t="str">
        <f>IF('1. Artikeldata Grund'!D14="","",'1. Artikeldata Grund'!D14)</f>
        <v/>
      </c>
      <c r="E14" s="522"/>
      <c r="F14" s="523"/>
      <c r="G14" s="522"/>
      <c r="H14" s="368" t="s">
        <v>276</v>
      </c>
      <c r="I14" s="281"/>
      <c r="J14" s="524"/>
      <c r="K14" s="522"/>
      <c r="L14" s="422" t="s">
        <v>280</v>
      </c>
      <c r="M14" s="513"/>
      <c r="N14" s="524"/>
      <c r="O14" s="522"/>
      <c r="P14" s="293" t="s">
        <v>280</v>
      </c>
      <c r="Q14" s="513"/>
      <c r="R14" s="524"/>
      <c r="S14" s="522"/>
      <c r="T14" s="419" t="s">
        <v>280</v>
      </c>
      <c r="U14" s="513"/>
      <c r="V14" s="524"/>
    </row>
    <row r="15" spans="1:36" s="284" customFormat="1" ht="12.75" x14ac:dyDescent="0.2">
      <c r="A15" s="104">
        <v>11</v>
      </c>
      <c r="B15" s="566">
        <f>'APH Kategorichef'!D15</f>
        <v>0</v>
      </c>
      <c r="C15" s="564" t="str">
        <f>IF('1. Artikeldata Grund'!$D15="","", '1. Artikeldata Grund'!$D15&amp;" - "&amp;'1. Artikeldata Grund'!$E15)</f>
        <v/>
      </c>
      <c r="D15" s="515" t="str">
        <f>IF('1. Artikeldata Grund'!D15="","",'1. Artikeldata Grund'!D15)</f>
        <v/>
      </c>
      <c r="E15" s="522"/>
      <c r="F15" s="523"/>
      <c r="G15" s="522"/>
      <c r="H15" s="368" t="s">
        <v>276</v>
      </c>
      <c r="I15" s="513"/>
      <c r="J15" s="524"/>
      <c r="K15" s="522"/>
      <c r="L15" s="422" t="s">
        <v>280</v>
      </c>
      <c r="M15" s="513"/>
      <c r="N15" s="524"/>
      <c r="O15" s="522"/>
      <c r="P15" s="293" t="s">
        <v>280</v>
      </c>
      <c r="Q15" s="513"/>
      <c r="R15" s="524"/>
      <c r="S15" s="522"/>
      <c r="T15" s="419" t="s">
        <v>280</v>
      </c>
      <c r="U15" s="513"/>
      <c r="V15" s="524"/>
    </row>
    <row r="16" spans="1:36" s="284" customFormat="1" ht="12.75" x14ac:dyDescent="0.2">
      <c r="A16" s="104">
        <v>12</v>
      </c>
      <c r="B16" s="566">
        <f>'APH Kategorichef'!D16</f>
        <v>0</v>
      </c>
      <c r="C16" s="564" t="str">
        <f>IF('1. Artikeldata Grund'!$D16="","", '1. Artikeldata Grund'!$D16&amp;" - "&amp;'1. Artikeldata Grund'!$E16)</f>
        <v/>
      </c>
      <c r="D16" s="515" t="str">
        <f>IF('1. Artikeldata Grund'!D16="","",'1. Artikeldata Grund'!D16)</f>
        <v/>
      </c>
      <c r="E16" s="522"/>
      <c r="F16" s="523"/>
      <c r="G16" s="522"/>
      <c r="H16" s="368" t="s">
        <v>276</v>
      </c>
      <c r="I16" s="513"/>
      <c r="J16" s="524"/>
      <c r="K16" s="522"/>
      <c r="L16" s="422" t="s">
        <v>280</v>
      </c>
      <c r="M16" s="513"/>
      <c r="N16" s="524"/>
      <c r="O16" s="522"/>
      <c r="P16" s="293" t="s">
        <v>280</v>
      </c>
      <c r="Q16" s="513"/>
      <c r="R16" s="524"/>
      <c r="S16" s="522"/>
      <c r="T16" s="419" t="s">
        <v>280</v>
      </c>
      <c r="U16" s="513"/>
      <c r="V16" s="524"/>
    </row>
    <row r="17" spans="1:30" s="284" customFormat="1" ht="12.75" x14ac:dyDescent="0.2">
      <c r="A17" s="104">
        <v>13</v>
      </c>
      <c r="B17" s="566">
        <f>'APH Kategorichef'!D17</f>
        <v>0</v>
      </c>
      <c r="C17" s="564" t="str">
        <f>IF('1. Artikeldata Grund'!$D17="","", '1. Artikeldata Grund'!$D17&amp;" - "&amp;'1. Artikeldata Grund'!$E17)</f>
        <v/>
      </c>
      <c r="D17" s="515" t="str">
        <f>IF('1. Artikeldata Grund'!D17="","",'1. Artikeldata Grund'!D17)</f>
        <v/>
      </c>
      <c r="E17" s="522"/>
      <c r="F17" s="523"/>
      <c r="G17" s="522"/>
      <c r="H17" s="368" t="s">
        <v>276</v>
      </c>
      <c r="I17" s="513"/>
      <c r="J17" s="524"/>
      <c r="K17" s="522"/>
      <c r="L17" s="422" t="s">
        <v>280</v>
      </c>
      <c r="M17" s="513"/>
      <c r="N17" s="524"/>
      <c r="O17" s="522"/>
      <c r="P17" s="293" t="s">
        <v>280</v>
      </c>
      <c r="Q17" s="513"/>
      <c r="R17" s="524"/>
      <c r="S17" s="522"/>
      <c r="T17" s="419" t="s">
        <v>280</v>
      </c>
      <c r="U17" s="513"/>
      <c r="V17" s="524"/>
    </row>
    <row r="18" spans="1:30" s="284" customFormat="1" ht="12.75" x14ac:dyDescent="0.2">
      <c r="A18" s="104">
        <v>14</v>
      </c>
      <c r="B18" s="566">
        <f>'APH Kategorichef'!D18</f>
        <v>0</v>
      </c>
      <c r="C18" s="564" t="str">
        <f>IF('1. Artikeldata Grund'!$D18="","", '1. Artikeldata Grund'!$D18&amp;" - "&amp;'1. Artikeldata Grund'!$E18)</f>
        <v/>
      </c>
      <c r="D18" s="515" t="str">
        <f>IF('1. Artikeldata Grund'!D18="","",'1. Artikeldata Grund'!D18)</f>
        <v/>
      </c>
      <c r="E18" s="522"/>
      <c r="F18" s="523"/>
      <c r="G18" s="522"/>
      <c r="H18" s="368" t="s">
        <v>276</v>
      </c>
      <c r="I18" s="513"/>
      <c r="J18" s="524"/>
      <c r="K18" s="522"/>
      <c r="L18" s="422" t="s">
        <v>280</v>
      </c>
      <c r="M18" s="513"/>
      <c r="N18" s="524"/>
      <c r="O18" s="522"/>
      <c r="P18" s="293" t="s">
        <v>280</v>
      </c>
      <c r="Q18" s="513"/>
      <c r="R18" s="524"/>
      <c r="S18" s="522"/>
      <c r="T18" s="419" t="s">
        <v>280</v>
      </c>
      <c r="U18" s="513"/>
      <c r="V18" s="524"/>
    </row>
    <row r="19" spans="1:30" s="284" customFormat="1" ht="12.75" x14ac:dyDescent="0.2">
      <c r="A19" s="104">
        <v>15</v>
      </c>
      <c r="B19" s="566">
        <f>'APH Kategorichef'!D19</f>
        <v>0</v>
      </c>
      <c r="C19" s="564" t="str">
        <f>IF('1. Artikeldata Grund'!$D19="","", '1. Artikeldata Grund'!$D19&amp;" - "&amp;'1. Artikeldata Grund'!$E19)</f>
        <v/>
      </c>
      <c r="D19" s="515" t="str">
        <f>IF('1. Artikeldata Grund'!D19="","",'1. Artikeldata Grund'!D19)</f>
        <v/>
      </c>
      <c r="E19" s="522"/>
      <c r="F19" s="523"/>
      <c r="G19" s="522"/>
      <c r="H19" s="368" t="s">
        <v>276</v>
      </c>
      <c r="I19" s="513"/>
      <c r="J19" s="524"/>
      <c r="K19" s="522"/>
      <c r="L19" s="422" t="s">
        <v>280</v>
      </c>
      <c r="M19" s="513"/>
      <c r="N19" s="524"/>
      <c r="O19" s="522"/>
      <c r="P19" s="293" t="s">
        <v>280</v>
      </c>
      <c r="Q19" s="513"/>
      <c r="R19" s="524"/>
      <c r="S19" s="522"/>
      <c r="T19" s="419" t="s">
        <v>280</v>
      </c>
      <c r="U19" s="513"/>
      <c r="V19" s="524"/>
    </row>
    <row r="20" spans="1:30" s="284" customFormat="1" ht="12.75" x14ac:dyDescent="0.2">
      <c r="A20" s="104">
        <v>16</v>
      </c>
      <c r="B20" s="566">
        <f>'APH Kategorichef'!D20</f>
        <v>0</v>
      </c>
      <c r="C20" s="564" t="str">
        <f>IF('1. Artikeldata Grund'!$D20="","", '1. Artikeldata Grund'!$D20&amp;" - "&amp;'1. Artikeldata Grund'!$E20)</f>
        <v/>
      </c>
      <c r="D20" s="515" t="str">
        <f>IF('1. Artikeldata Grund'!D20="","",'1. Artikeldata Grund'!D20)</f>
        <v/>
      </c>
      <c r="E20" s="522"/>
      <c r="F20" s="523"/>
      <c r="G20" s="522"/>
      <c r="H20" s="368" t="s">
        <v>276</v>
      </c>
      <c r="I20" s="513"/>
      <c r="J20" s="524"/>
      <c r="K20" s="522"/>
      <c r="L20" s="422" t="s">
        <v>280</v>
      </c>
      <c r="M20" s="513"/>
      <c r="N20" s="524"/>
      <c r="O20" s="522"/>
      <c r="P20" s="293" t="s">
        <v>280</v>
      </c>
      <c r="Q20" s="513"/>
      <c r="R20" s="524"/>
      <c r="S20" s="522"/>
      <c r="T20" s="419" t="s">
        <v>280</v>
      </c>
      <c r="U20" s="513"/>
      <c r="V20" s="524"/>
      <c r="Y20" s="596" t="s">
        <v>2652</v>
      </c>
      <c r="AA20" s="595" t="s">
        <v>2653</v>
      </c>
      <c r="AC20" s="595"/>
      <c r="AD20" s="597" t="s">
        <v>2654</v>
      </c>
    </row>
    <row r="21" spans="1:30" s="284" customFormat="1" ht="12.75" x14ac:dyDescent="0.2">
      <c r="A21" s="104">
        <v>17</v>
      </c>
      <c r="B21" s="566">
        <f>'APH Kategorichef'!D21</f>
        <v>0</v>
      </c>
      <c r="C21" s="564" t="str">
        <f>IF('1. Artikeldata Grund'!$D21="","", '1. Artikeldata Grund'!$D21&amp;" - "&amp;'1. Artikeldata Grund'!$E21)</f>
        <v/>
      </c>
      <c r="D21" s="515" t="str">
        <f>IF('1. Artikeldata Grund'!D21="","",'1. Artikeldata Grund'!D21)</f>
        <v/>
      </c>
      <c r="E21" s="522"/>
      <c r="F21" s="523"/>
      <c r="G21" s="522"/>
      <c r="H21" s="368" t="s">
        <v>276</v>
      </c>
      <c r="I21" s="513"/>
      <c r="J21" s="524"/>
      <c r="K21" s="522"/>
      <c r="L21" s="422" t="s">
        <v>280</v>
      </c>
      <c r="M21" s="513"/>
      <c r="N21" s="524"/>
      <c r="O21" s="522"/>
      <c r="P21" s="293" t="s">
        <v>280</v>
      </c>
      <c r="Q21" s="513"/>
      <c r="R21" s="524"/>
      <c r="S21" s="522"/>
      <c r="T21" s="419" t="s">
        <v>280</v>
      </c>
      <c r="U21" s="513"/>
      <c r="V21" s="524"/>
    </row>
    <row r="22" spans="1:30" s="284" customFormat="1" ht="12.75" x14ac:dyDescent="0.2">
      <c r="A22" s="104">
        <v>18</v>
      </c>
      <c r="B22" s="566">
        <f>'APH Kategorichef'!D22</f>
        <v>0</v>
      </c>
      <c r="C22" s="564" t="str">
        <f>IF('1. Artikeldata Grund'!$D22="","", '1. Artikeldata Grund'!$D22&amp;" - "&amp;'1. Artikeldata Grund'!$E22)</f>
        <v/>
      </c>
      <c r="D22" s="515" t="str">
        <f>IF('1. Artikeldata Grund'!D22="","",'1. Artikeldata Grund'!D22)</f>
        <v/>
      </c>
      <c r="E22" s="522"/>
      <c r="F22" s="523"/>
      <c r="G22" s="522"/>
      <c r="H22" s="368" t="s">
        <v>276</v>
      </c>
      <c r="I22" s="513"/>
      <c r="J22" s="524"/>
      <c r="K22" s="522"/>
      <c r="L22" s="422" t="s">
        <v>280</v>
      </c>
      <c r="M22" s="513"/>
      <c r="N22" s="524"/>
      <c r="O22" s="522"/>
      <c r="P22" s="293" t="s">
        <v>280</v>
      </c>
      <c r="Q22" s="513"/>
      <c r="R22" s="524"/>
      <c r="S22" s="522"/>
      <c r="T22" s="419" t="s">
        <v>280</v>
      </c>
      <c r="U22" s="513"/>
      <c r="V22" s="524"/>
    </row>
    <row r="23" spans="1:30" s="284" customFormat="1" ht="12.75" x14ac:dyDescent="0.2">
      <c r="A23" s="104">
        <v>19</v>
      </c>
      <c r="B23" s="566">
        <f>'APH Kategorichef'!D23</f>
        <v>0</v>
      </c>
      <c r="C23" s="564" t="str">
        <f>IF('1. Artikeldata Grund'!$D23="","", '1. Artikeldata Grund'!$D23&amp;" - "&amp;'1. Artikeldata Grund'!$E23)</f>
        <v/>
      </c>
      <c r="D23" s="515" t="str">
        <f>IF('1. Artikeldata Grund'!D23="","",'1. Artikeldata Grund'!D23)</f>
        <v/>
      </c>
      <c r="E23" s="522"/>
      <c r="F23" s="523"/>
      <c r="G23" s="522"/>
      <c r="H23" s="368" t="s">
        <v>276</v>
      </c>
      <c r="I23" s="513"/>
      <c r="J23" s="524"/>
      <c r="K23" s="522"/>
      <c r="L23" s="422" t="s">
        <v>280</v>
      </c>
      <c r="M23" s="513"/>
      <c r="N23" s="524"/>
      <c r="O23" s="522"/>
      <c r="P23" s="293" t="s">
        <v>280</v>
      </c>
      <c r="Q23" s="513"/>
      <c r="R23" s="524"/>
      <c r="S23" s="522"/>
      <c r="T23" s="419" t="s">
        <v>280</v>
      </c>
      <c r="U23" s="513"/>
      <c r="V23" s="524"/>
    </row>
    <row r="24" spans="1:30" s="284" customFormat="1" ht="12.75" x14ac:dyDescent="0.2">
      <c r="A24" s="104">
        <v>20</v>
      </c>
      <c r="B24" s="566">
        <f>'APH Kategorichef'!D24</f>
        <v>0</v>
      </c>
      <c r="C24" s="564" t="str">
        <f>IF('1. Artikeldata Grund'!$D24="","", '1. Artikeldata Grund'!$D24&amp;" - "&amp;'1. Artikeldata Grund'!$E24)</f>
        <v/>
      </c>
      <c r="D24" s="515" t="str">
        <f>IF('1. Artikeldata Grund'!D24="","",'1. Artikeldata Grund'!D24)</f>
        <v/>
      </c>
      <c r="E24" s="522"/>
      <c r="F24" s="523"/>
      <c r="G24" s="522"/>
      <c r="H24" s="368" t="s">
        <v>276</v>
      </c>
      <c r="I24" s="513"/>
      <c r="J24" s="524"/>
      <c r="K24" s="522"/>
      <c r="L24" s="422" t="s">
        <v>280</v>
      </c>
      <c r="M24" s="513"/>
      <c r="N24" s="524"/>
      <c r="O24" s="522"/>
      <c r="P24" s="293" t="s">
        <v>280</v>
      </c>
      <c r="Q24" s="513"/>
      <c r="R24" s="524"/>
      <c r="S24" s="522"/>
      <c r="T24" s="419" t="s">
        <v>280</v>
      </c>
      <c r="U24" s="513"/>
      <c r="V24" s="524"/>
    </row>
    <row r="25" spans="1:30" s="284" customFormat="1" ht="12.75" x14ac:dyDescent="0.2">
      <c r="A25" s="104">
        <v>21</v>
      </c>
      <c r="B25" s="566">
        <f>'APH Kategorichef'!D25</f>
        <v>0</v>
      </c>
      <c r="C25" s="564" t="str">
        <f>IF('1. Artikeldata Grund'!$D25="","", '1. Artikeldata Grund'!$D25&amp;" - "&amp;'1. Artikeldata Grund'!$E25)</f>
        <v/>
      </c>
      <c r="D25" s="515" t="str">
        <f>IF('1. Artikeldata Grund'!D25="","",'1. Artikeldata Grund'!D25)</f>
        <v/>
      </c>
      <c r="E25" s="522"/>
      <c r="F25" s="523"/>
      <c r="G25" s="522"/>
      <c r="H25" s="368" t="s">
        <v>276</v>
      </c>
      <c r="I25" s="513"/>
      <c r="J25" s="524"/>
      <c r="K25" s="522"/>
      <c r="L25" s="422" t="s">
        <v>280</v>
      </c>
      <c r="M25" s="513"/>
      <c r="N25" s="524"/>
      <c r="O25" s="522"/>
      <c r="P25" s="293" t="s">
        <v>280</v>
      </c>
      <c r="Q25" s="513"/>
      <c r="R25" s="524"/>
      <c r="S25" s="522"/>
      <c r="T25" s="419" t="s">
        <v>280</v>
      </c>
      <c r="U25" s="513"/>
      <c r="V25" s="524"/>
    </row>
    <row r="26" spans="1:30" s="284" customFormat="1" ht="12.75" x14ac:dyDescent="0.2">
      <c r="A26" s="104">
        <v>22</v>
      </c>
      <c r="B26" s="566">
        <f>'APH Kategorichef'!D26</f>
        <v>0</v>
      </c>
      <c r="C26" s="564" t="str">
        <f>IF('1. Artikeldata Grund'!$D26="","", '1. Artikeldata Grund'!$D26&amp;" - "&amp;'1. Artikeldata Grund'!$E26)</f>
        <v/>
      </c>
      <c r="D26" s="515" t="str">
        <f>IF('1. Artikeldata Grund'!D26="","",'1. Artikeldata Grund'!D26)</f>
        <v/>
      </c>
      <c r="E26" s="522"/>
      <c r="F26" s="523"/>
      <c r="G26" s="522"/>
      <c r="H26" s="368" t="s">
        <v>276</v>
      </c>
      <c r="I26" s="513"/>
      <c r="J26" s="524"/>
      <c r="K26" s="522"/>
      <c r="L26" s="422" t="s">
        <v>280</v>
      </c>
      <c r="M26" s="513"/>
      <c r="N26" s="524"/>
      <c r="O26" s="522"/>
      <c r="P26" s="293" t="s">
        <v>280</v>
      </c>
      <c r="Q26" s="513"/>
      <c r="R26" s="524"/>
      <c r="S26" s="522"/>
      <c r="T26" s="419" t="s">
        <v>280</v>
      </c>
      <c r="U26" s="513"/>
      <c r="V26" s="524"/>
    </row>
    <row r="27" spans="1:30" s="284" customFormat="1" ht="12.75" x14ac:dyDescent="0.2">
      <c r="A27" s="104">
        <v>23</v>
      </c>
      <c r="B27" s="566">
        <f>'APH Kategorichef'!D27</f>
        <v>0</v>
      </c>
      <c r="C27" s="564" t="str">
        <f>IF('1. Artikeldata Grund'!$D27="","", '1. Artikeldata Grund'!$D27&amp;" - "&amp;'1. Artikeldata Grund'!$E27)</f>
        <v/>
      </c>
      <c r="D27" s="515" t="str">
        <f>IF('1. Artikeldata Grund'!D27="","",'1. Artikeldata Grund'!D27)</f>
        <v/>
      </c>
      <c r="E27" s="522"/>
      <c r="F27" s="523"/>
      <c r="G27" s="522"/>
      <c r="H27" s="368" t="s">
        <v>276</v>
      </c>
      <c r="I27" s="513"/>
      <c r="J27" s="524"/>
      <c r="K27" s="522"/>
      <c r="L27" s="422" t="s">
        <v>280</v>
      </c>
      <c r="M27" s="513"/>
      <c r="N27" s="524"/>
      <c r="O27" s="522"/>
      <c r="P27" s="293" t="s">
        <v>280</v>
      </c>
      <c r="Q27" s="513"/>
      <c r="R27" s="524"/>
      <c r="S27" s="522"/>
      <c r="T27" s="419" t="s">
        <v>280</v>
      </c>
      <c r="U27" s="513"/>
      <c r="V27" s="524"/>
    </row>
    <row r="28" spans="1:30" s="284" customFormat="1" ht="12.75" x14ac:dyDescent="0.2">
      <c r="A28" s="104">
        <v>24</v>
      </c>
      <c r="B28" s="566">
        <f>'APH Kategorichef'!D28</f>
        <v>0</v>
      </c>
      <c r="C28" s="564" t="str">
        <f>IF('1. Artikeldata Grund'!$D28="","", '1. Artikeldata Grund'!$D28&amp;" - "&amp;'1. Artikeldata Grund'!$E28)</f>
        <v/>
      </c>
      <c r="D28" s="515" t="str">
        <f>IF('1. Artikeldata Grund'!D28="","",'1. Artikeldata Grund'!D28)</f>
        <v/>
      </c>
      <c r="E28" s="522"/>
      <c r="F28" s="523"/>
      <c r="G28" s="522"/>
      <c r="H28" s="368" t="s">
        <v>276</v>
      </c>
      <c r="I28" s="513"/>
      <c r="J28" s="524"/>
      <c r="K28" s="522"/>
      <c r="L28" s="422" t="s">
        <v>280</v>
      </c>
      <c r="M28" s="513"/>
      <c r="N28" s="524"/>
      <c r="O28" s="522"/>
      <c r="P28" s="293" t="s">
        <v>280</v>
      </c>
      <c r="Q28" s="513"/>
      <c r="R28" s="524"/>
      <c r="S28" s="522"/>
      <c r="T28" s="419" t="s">
        <v>280</v>
      </c>
      <c r="U28" s="513"/>
      <c r="V28" s="524"/>
    </row>
    <row r="29" spans="1:30" s="284" customFormat="1" ht="12.75" x14ac:dyDescent="0.2">
      <c r="A29" s="104">
        <v>25</v>
      </c>
      <c r="B29" s="566">
        <f>'APH Kategorichef'!D29</f>
        <v>0</v>
      </c>
      <c r="C29" s="564" t="str">
        <f>IF('1. Artikeldata Grund'!$D29="","", '1. Artikeldata Grund'!$D29&amp;" - "&amp;'1. Artikeldata Grund'!$E29)</f>
        <v/>
      </c>
      <c r="D29" s="515" t="str">
        <f>IF('1. Artikeldata Grund'!D29="","",'1. Artikeldata Grund'!D29)</f>
        <v/>
      </c>
      <c r="E29" s="522"/>
      <c r="F29" s="523"/>
      <c r="G29" s="522"/>
      <c r="H29" s="368" t="s">
        <v>276</v>
      </c>
      <c r="I29" s="513"/>
      <c r="J29" s="524"/>
      <c r="K29" s="522"/>
      <c r="L29" s="422" t="s">
        <v>280</v>
      </c>
      <c r="M29" s="513"/>
      <c r="N29" s="524"/>
      <c r="O29" s="522"/>
      <c r="P29" s="293" t="s">
        <v>280</v>
      </c>
      <c r="Q29" s="513"/>
      <c r="R29" s="524"/>
      <c r="S29" s="522"/>
      <c r="T29" s="419" t="s">
        <v>280</v>
      </c>
      <c r="U29" s="513"/>
      <c r="V29" s="524"/>
    </row>
    <row r="30" spans="1:30" s="284" customFormat="1" ht="12.75" x14ac:dyDescent="0.2">
      <c r="A30" s="104">
        <v>26</v>
      </c>
      <c r="B30" s="566">
        <f>'APH Kategorichef'!D30</f>
        <v>0</v>
      </c>
      <c r="C30" s="564" t="str">
        <f>IF('1. Artikeldata Grund'!$D30="","", '1. Artikeldata Grund'!$D30&amp;" - "&amp;'1. Artikeldata Grund'!$E30)</f>
        <v/>
      </c>
      <c r="D30" s="515" t="str">
        <f>IF('1. Artikeldata Grund'!D30="","",'1. Artikeldata Grund'!D30)</f>
        <v/>
      </c>
      <c r="E30" s="522"/>
      <c r="F30" s="523"/>
      <c r="G30" s="522"/>
      <c r="H30" s="368" t="s">
        <v>276</v>
      </c>
      <c r="I30" s="513"/>
      <c r="J30" s="524"/>
      <c r="K30" s="522"/>
      <c r="L30" s="422" t="s">
        <v>280</v>
      </c>
      <c r="M30" s="513"/>
      <c r="N30" s="524"/>
      <c r="O30" s="522"/>
      <c r="P30" s="293" t="s">
        <v>280</v>
      </c>
      <c r="Q30" s="513"/>
      <c r="R30" s="524"/>
      <c r="S30" s="522"/>
      <c r="T30" s="419" t="s">
        <v>280</v>
      </c>
      <c r="U30" s="513"/>
      <c r="V30" s="524"/>
    </row>
    <row r="31" spans="1:30" s="284" customFormat="1" ht="12.75" x14ac:dyDescent="0.2">
      <c r="A31" s="104">
        <v>27</v>
      </c>
      <c r="B31" s="566">
        <f>'APH Kategorichef'!D31</f>
        <v>0</v>
      </c>
      <c r="C31" s="564" t="str">
        <f>IF('1. Artikeldata Grund'!$D31="","", '1. Artikeldata Grund'!$D31&amp;" - "&amp;'1. Artikeldata Grund'!$E31)</f>
        <v/>
      </c>
      <c r="D31" s="515" t="str">
        <f>IF('1. Artikeldata Grund'!D31="","",'1. Artikeldata Grund'!D31)</f>
        <v/>
      </c>
      <c r="E31" s="522"/>
      <c r="F31" s="523"/>
      <c r="G31" s="522"/>
      <c r="H31" s="368" t="s">
        <v>276</v>
      </c>
      <c r="I31" s="513"/>
      <c r="J31" s="524"/>
      <c r="K31" s="522"/>
      <c r="L31" s="422" t="s">
        <v>280</v>
      </c>
      <c r="M31" s="513"/>
      <c r="N31" s="524"/>
      <c r="O31" s="522"/>
      <c r="P31" s="293" t="s">
        <v>280</v>
      </c>
      <c r="Q31" s="513"/>
      <c r="R31" s="524"/>
      <c r="S31" s="522"/>
      <c r="T31" s="419" t="s">
        <v>280</v>
      </c>
      <c r="U31" s="513"/>
      <c r="V31" s="524"/>
    </row>
    <row r="32" spans="1:30" s="284" customFormat="1" ht="12.75" x14ac:dyDescent="0.2">
      <c r="A32" s="104">
        <v>28</v>
      </c>
      <c r="B32" s="566">
        <f>'APH Kategorichef'!D32</f>
        <v>0</v>
      </c>
      <c r="C32" s="564" t="str">
        <f>IF('1. Artikeldata Grund'!$D32="","", '1. Artikeldata Grund'!$D32&amp;" - "&amp;'1. Artikeldata Grund'!$E32)</f>
        <v/>
      </c>
      <c r="D32" s="515" t="str">
        <f>IF('1. Artikeldata Grund'!D32="","",'1. Artikeldata Grund'!D32)</f>
        <v/>
      </c>
      <c r="E32" s="522"/>
      <c r="F32" s="523"/>
      <c r="G32" s="522"/>
      <c r="H32" s="368" t="s">
        <v>276</v>
      </c>
      <c r="I32" s="513"/>
      <c r="J32" s="524"/>
      <c r="K32" s="522"/>
      <c r="L32" s="422" t="s">
        <v>280</v>
      </c>
      <c r="M32" s="513"/>
      <c r="N32" s="524"/>
      <c r="O32" s="522"/>
      <c r="P32" s="293" t="s">
        <v>280</v>
      </c>
      <c r="Q32" s="513"/>
      <c r="R32" s="524"/>
      <c r="S32" s="522"/>
      <c r="T32" s="419" t="s">
        <v>280</v>
      </c>
      <c r="U32" s="513"/>
      <c r="V32" s="524"/>
    </row>
    <row r="33" spans="1:32" s="284" customFormat="1" ht="12.75" x14ac:dyDescent="0.2">
      <c r="A33" s="104">
        <v>29</v>
      </c>
      <c r="B33" s="566">
        <f>'APH Kategorichef'!D33</f>
        <v>0</v>
      </c>
      <c r="C33" s="564" t="str">
        <f>IF('1. Artikeldata Grund'!$D33="","", '1. Artikeldata Grund'!$D33&amp;" - "&amp;'1. Artikeldata Grund'!$E33)</f>
        <v/>
      </c>
      <c r="D33" s="515" t="str">
        <f>IF('1. Artikeldata Grund'!D33="","",'1. Artikeldata Grund'!D33)</f>
        <v/>
      </c>
      <c r="E33" s="522"/>
      <c r="F33" s="523"/>
      <c r="G33" s="522"/>
      <c r="H33" s="368" t="s">
        <v>276</v>
      </c>
      <c r="I33" s="513"/>
      <c r="J33" s="524"/>
      <c r="K33" s="522"/>
      <c r="L33" s="422" t="s">
        <v>280</v>
      </c>
      <c r="M33" s="513"/>
      <c r="N33" s="524"/>
      <c r="O33" s="522"/>
      <c r="P33" s="293" t="s">
        <v>280</v>
      </c>
      <c r="Q33" s="513"/>
      <c r="R33" s="524"/>
      <c r="S33" s="522"/>
      <c r="T33" s="419" t="s">
        <v>280</v>
      </c>
      <c r="U33" s="513"/>
      <c r="V33" s="524"/>
    </row>
    <row r="34" spans="1:32" s="284" customFormat="1" ht="12.75" x14ac:dyDescent="0.2">
      <c r="A34" s="104">
        <v>30</v>
      </c>
      <c r="B34" s="566">
        <f>'APH Kategorichef'!D34</f>
        <v>0</v>
      </c>
      <c r="C34" s="564" t="str">
        <f>IF('1. Artikeldata Grund'!$D34="","", '1. Artikeldata Grund'!$D34&amp;" - "&amp;'1. Artikeldata Grund'!$E34)</f>
        <v/>
      </c>
      <c r="D34" s="515" t="str">
        <f>IF('1. Artikeldata Grund'!D34="","",'1. Artikeldata Grund'!D34)</f>
        <v/>
      </c>
      <c r="E34" s="522"/>
      <c r="F34" s="523"/>
      <c r="G34" s="522"/>
      <c r="H34" s="368" t="s">
        <v>276</v>
      </c>
      <c r="I34" s="513"/>
      <c r="J34" s="524"/>
      <c r="K34" s="522"/>
      <c r="L34" s="422" t="s">
        <v>280</v>
      </c>
      <c r="M34" s="513"/>
      <c r="N34" s="524"/>
      <c r="O34" s="522"/>
      <c r="P34" s="293" t="s">
        <v>280</v>
      </c>
      <c r="Q34" s="513"/>
      <c r="R34" s="524"/>
      <c r="S34" s="522"/>
      <c r="T34" s="419" t="s">
        <v>280</v>
      </c>
      <c r="U34" s="513"/>
      <c r="V34" s="524"/>
    </row>
    <row r="35" spans="1:32" s="284" customFormat="1" ht="12.75" x14ac:dyDescent="0.2">
      <c r="A35" s="104">
        <v>31</v>
      </c>
      <c r="B35" s="566">
        <f>'APH Kategorichef'!D35</f>
        <v>0</v>
      </c>
      <c r="C35" s="564" t="str">
        <f>IF('1. Artikeldata Grund'!$D35="","", '1. Artikeldata Grund'!$D35&amp;" - "&amp;'1. Artikeldata Grund'!$E35)</f>
        <v/>
      </c>
      <c r="D35" s="515" t="str">
        <f>IF('1. Artikeldata Grund'!D35="","",'1. Artikeldata Grund'!D35)</f>
        <v/>
      </c>
      <c r="E35" s="522"/>
      <c r="F35" s="523"/>
      <c r="G35" s="522"/>
      <c r="H35" s="368" t="s">
        <v>276</v>
      </c>
      <c r="I35" s="513"/>
      <c r="J35" s="524"/>
      <c r="K35" s="522"/>
      <c r="L35" s="422" t="s">
        <v>280</v>
      </c>
      <c r="M35" s="513"/>
      <c r="N35" s="524"/>
      <c r="O35" s="522"/>
      <c r="P35" s="293" t="s">
        <v>280</v>
      </c>
      <c r="Q35" s="513"/>
      <c r="R35" s="524"/>
      <c r="S35" s="522"/>
      <c r="T35" s="419" t="s">
        <v>280</v>
      </c>
      <c r="U35" s="513"/>
      <c r="V35" s="524"/>
    </row>
    <row r="36" spans="1:32" s="284" customFormat="1" ht="12.75" x14ac:dyDescent="0.2">
      <c r="A36" s="104">
        <v>32</v>
      </c>
      <c r="B36" s="566">
        <f>'APH Kategorichef'!D36</f>
        <v>0</v>
      </c>
      <c r="C36" s="564" t="str">
        <f>IF('1. Artikeldata Grund'!$D36="","", '1. Artikeldata Grund'!$D36&amp;" - "&amp;'1. Artikeldata Grund'!$E36)</f>
        <v/>
      </c>
      <c r="D36" s="515" t="str">
        <f>IF('1. Artikeldata Grund'!D36="","",'1. Artikeldata Grund'!D36)</f>
        <v/>
      </c>
      <c r="E36" s="522"/>
      <c r="F36" s="523"/>
      <c r="G36" s="522"/>
      <c r="H36" s="368" t="s">
        <v>276</v>
      </c>
      <c r="I36" s="513"/>
      <c r="J36" s="524"/>
      <c r="K36" s="522"/>
      <c r="L36" s="422" t="s">
        <v>280</v>
      </c>
      <c r="M36" s="513"/>
      <c r="N36" s="524"/>
      <c r="O36" s="522"/>
      <c r="P36" s="293" t="s">
        <v>280</v>
      </c>
      <c r="Q36" s="513"/>
      <c r="R36" s="524"/>
      <c r="S36" s="522"/>
      <c r="T36" s="419" t="s">
        <v>280</v>
      </c>
      <c r="U36" s="513"/>
      <c r="V36" s="524"/>
    </row>
    <row r="37" spans="1:32" s="284" customFormat="1" ht="12.75" x14ac:dyDescent="0.2">
      <c r="A37" s="104">
        <v>33</v>
      </c>
      <c r="B37" s="566">
        <f>'APH Kategorichef'!D37</f>
        <v>0</v>
      </c>
      <c r="C37" s="564" t="str">
        <f>IF('1. Artikeldata Grund'!$D37="","", '1. Artikeldata Grund'!$D37&amp;" - "&amp;'1. Artikeldata Grund'!$E37)</f>
        <v/>
      </c>
      <c r="D37" s="515" t="str">
        <f>IF('1. Artikeldata Grund'!D37="","",'1. Artikeldata Grund'!D37)</f>
        <v/>
      </c>
      <c r="E37" s="522"/>
      <c r="F37" s="523"/>
      <c r="G37" s="522"/>
      <c r="H37" s="368" t="s">
        <v>276</v>
      </c>
      <c r="I37" s="513"/>
      <c r="J37" s="524"/>
      <c r="K37" s="522"/>
      <c r="L37" s="422" t="s">
        <v>280</v>
      </c>
      <c r="M37" s="513"/>
      <c r="N37" s="524"/>
      <c r="O37" s="522"/>
      <c r="P37" s="293" t="s">
        <v>280</v>
      </c>
      <c r="Q37" s="513"/>
      <c r="R37" s="524"/>
      <c r="S37" s="522"/>
      <c r="T37" s="419" t="s">
        <v>280</v>
      </c>
      <c r="U37" s="513"/>
      <c r="V37" s="524"/>
      <c r="Y37" s="284" t="s">
        <v>2652</v>
      </c>
      <c r="AA37" s="595" t="s">
        <v>2653</v>
      </c>
      <c r="AC37" s="284" t="s">
        <v>2655</v>
      </c>
      <c r="AF37" s="595" t="s">
        <v>2660</v>
      </c>
    </row>
    <row r="38" spans="1:32" s="284" customFormat="1" ht="12.75" x14ac:dyDescent="0.2">
      <c r="A38" s="104">
        <v>34</v>
      </c>
      <c r="B38" s="566">
        <f>'APH Kategorichef'!D38</f>
        <v>0</v>
      </c>
      <c r="C38" s="564" t="str">
        <f>IF('1. Artikeldata Grund'!$D38="","", '1. Artikeldata Grund'!$D38&amp;" - "&amp;'1. Artikeldata Grund'!$E38)</f>
        <v/>
      </c>
      <c r="D38" s="515" t="str">
        <f>IF('1. Artikeldata Grund'!D38="","",'1. Artikeldata Grund'!D38)</f>
        <v/>
      </c>
      <c r="E38" s="522"/>
      <c r="F38" s="523"/>
      <c r="G38" s="522"/>
      <c r="H38" s="368" t="s">
        <v>276</v>
      </c>
      <c r="I38" s="513"/>
      <c r="J38" s="524"/>
      <c r="K38" s="522"/>
      <c r="L38" s="422" t="s">
        <v>280</v>
      </c>
      <c r="M38" s="513"/>
      <c r="N38" s="524"/>
      <c r="O38" s="522"/>
      <c r="P38" s="293" t="s">
        <v>280</v>
      </c>
      <c r="Q38" s="513"/>
      <c r="R38" s="524"/>
      <c r="S38" s="522"/>
      <c r="T38" s="419" t="s">
        <v>280</v>
      </c>
      <c r="U38" s="513"/>
      <c r="V38" s="524"/>
    </row>
    <row r="39" spans="1:32" s="284" customFormat="1" ht="12.75" x14ac:dyDescent="0.2">
      <c r="A39" s="104">
        <v>35</v>
      </c>
      <c r="B39" s="566">
        <f>'APH Kategorichef'!D39</f>
        <v>0</v>
      </c>
      <c r="C39" s="564" t="str">
        <f>IF('1. Artikeldata Grund'!$D39="","", '1. Artikeldata Grund'!$D39&amp;" - "&amp;'1. Artikeldata Grund'!$E39)</f>
        <v/>
      </c>
      <c r="D39" s="515" t="str">
        <f>IF('1. Artikeldata Grund'!D39="","",'1. Artikeldata Grund'!D39)</f>
        <v/>
      </c>
      <c r="E39" s="522"/>
      <c r="F39" s="523"/>
      <c r="G39" s="522"/>
      <c r="H39" s="368" t="s">
        <v>276</v>
      </c>
      <c r="I39" s="513"/>
      <c r="J39" s="524"/>
      <c r="K39" s="522"/>
      <c r="L39" s="422" t="s">
        <v>280</v>
      </c>
      <c r="M39" s="513"/>
      <c r="N39" s="524"/>
      <c r="O39" s="522"/>
      <c r="P39" s="293" t="s">
        <v>280</v>
      </c>
      <c r="Q39" s="513"/>
      <c r="R39" s="524"/>
      <c r="S39" s="522"/>
      <c r="T39" s="419" t="s">
        <v>280</v>
      </c>
      <c r="U39" s="513"/>
      <c r="V39" s="524"/>
    </row>
    <row r="40" spans="1:32" s="284" customFormat="1" ht="12.75" x14ac:dyDescent="0.2">
      <c r="A40" s="104">
        <v>36</v>
      </c>
      <c r="B40" s="566">
        <f>'APH Kategorichef'!D40</f>
        <v>0</v>
      </c>
      <c r="C40" s="564" t="str">
        <f>IF('1. Artikeldata Grund'!$D40="","", '1. Artikeldata Grund'!$D40&amp;" - "&amp;'1. Artikeldata Grund'!$E40)</f>
        <v/>
      </c>
      <c r="D40" s="515" t="str">
        <f>IF('1. Artikeldata Grund'!D40="","",'1. Artikeldata Grund'!D40)</f>
        <v/>
      </c>
      <c r="E40" s="522"/>
      <c r="F40" s="523"/>
      <c r="G40" s="522"/>
      <c r="H40" s="368" t="s">
        <v>276</v>
      </c>
      <c r="I40" s="513"/>
      <c r="J40" s="524"/>
      <c r="K40" s="522"/>
      <c r="L40" s="422" t="s">
        <v>280</v>
      </c>
      <c r="M40" s="513"/>
      <c r="N40" s="524"/>
      <c r="O40" s="522"/>
      <c r="P40" s="293" t="s">
        <v>280</v>
      </c>
      <c r="Q40" s="513"/>
      <c r="R40" s="524"/>
      <c r="S40" s="522"/>
      <c r="T40" s="419" t="s">
        <v>280</v>
      </c>
      <c r="U40" s="513"/>
      <c r="V40" s="524"/>
    </row>
    <row r="41" spans="1:32" s="284" customFormat="1" ht="12.75" x14ac:dyDescent="0.2">
      <c r="A41" s="104">
        <v>37</v>
      </c>
      <c r="B41" s="566">
        <f>'APH Kategorichef'!D41</f>
        <v>0</v>
      </c>
      <c r="C41" s="564" t="str">
        <f>IF('1. Artikeldata Grund'!$D41="","", '1. Artikeldata Grund'!$D41&amp;" - "&amp;'1. Artikeldata Grund'!$E41)</f>
        <v/>
      </c>
      <c r="D41" s="515" t="str">
        <f>IF('1. Artikeldata Grund'!D41="","",'1. Artikeldata Grund'!D41)</f>
        <v/>
      </c>
      <c r="E41" s="522"/>
      <c r="F41" s="523"/>
      <c r="G41" s="522"/>
      <c r="H41" s="368" t="s">
        <v>276</v>
      </c>
      <c r="I41" s="513"/>
      <c r="J41" s="524"/>
      <c r="K41" s="522"/>
      <c r="L41" s="422" t="s">
        <v>280</v>
      </c>
      <c r="M41" s="513"/>
      <c r="N41" s="524"/>
      <c r="O41" s="522"/>
      <c r="P41" s="293" t="s">
        <v>280</v>
      </c>
      <c r="Q41" s="513"/>
      <c r="R41" s="524"/>
      <c r="S41" s="522"/>
      <c r="T41" s="419" t="s">
        <v>280</v>
      </c>
      <c r="U41" s="513"/>
      <c r="V41" s="524"/>
    </row>
    <row r="42" spans="1:32" s="284" customFormat="1" ht="12.75" x14ac:dyDescent="0.2">
      <c r="A42" s="104">
        <v>38</v>
      </c>
      <c r="B42" s="566">
        <f>'APH Kategorichef'!D42</f>
        <v>0</v>
      </c>
      <c r="C42" s="564" t="str">
        <f>IF('1. Artikeldata Grund'!$D42="","", '1. Artikeldata Grund'!$D42&amp;" - "&amp;'1. Artikeldata Grund'!$E42)</f>
        <v/>
      </c>
      <c r="D42" s="515" t="str">
        <f>IF('1. Artikeldata Grund'!D42="","",'1. Artikeldata Grund'!D42)</f>
        <v/>
      </c>
      <c r="E42" s="522"/>
      <c r="F42" s="523"/>
      <c r="G42" s="522"/>
      <c r="H42" s="368" t="s">
        <v>276</v>
      </c>
      <c r="I42" s="513"/>
      <c r="J42" s="524"/>
      <c r="K42" s="522"/>
      <c r="L42" s="422" t="s">
        <v>280</v>
      </c>
      <c r="M42" s="513"/>
      <c r="N42" s="524"/>
      <c r="O42" s="522"/>
      <c r="P42" s="293" t="s">
        <v>280</v>
      </c>
      <c r="Q42" s="513"/>
      <c r="R42" s="524"/>
      <c r="S42" s="522"/>
      <c r="T42" s="419" t="s">
        <v>280</v>
      </c>
      <c r="U42" s="513"/>
      <c r="V42" s="524"/>
    </row>
    <row r="43" spans="1:32" s="284" customFormat="1" ht="12.75" x14ac:dyDescent="0.2">
      <c r="A43" s="104">
        <v>39</v>
      </c>
      <c r="B43" s="566">
        <f>'APH Kategorichef'!D43</f>
        <v>0</v>
      </c>
      <c r="C43" s="564" t="str">
        <f>IF('1. Artikeldata Grund'!$D43="","", '1. Artikeldata Grund'!$D43&amp;" - "&amp;'1. Artikeldata Grund'!$E43)</f>
        <v/>
      </c>
      <c r="D43" s="515" t="str">
        <f>IF('1. Artikeldata Grund'!D43="","",'1. Artikeldata Grund'!D43)</f>
        <v/>
      </c>
      <c r="E43" s="522"/>
      <c r="F43" s="523"/>
      <c r="G43" s="522"/>
      <c r="H43" s="368" t="s">
        <v>276</v>
      </c>
      <c r="I43" s="513"/>
      <c r="J43" s="524"/>
      <c r="K43" s="522"/>
      <c r="L43" s="422" t="s">
        <v>280</v>
      </c>
      <c r="M43" s="513"/>
      <c r="N43" s="524"/>
      <c r="O43" s="522"/>
      <c r="P43" s="293" t="s">
        <v>280</v>
      </c>
      <c r="Q43" s="513"/>
      <c r="R43" s="524"/>
      <c r="S43" s="522"/>
      <c r="T43" s="419" t="s">
        <v>280</v>
      </c>
      <c r="U43" s="513"/>
      <c r="V43" s="524"/>
    </row>
    <row r="44" spans="1:32" s="284" customFormat="1" ht="12.75" x14ac:dyDescent="0.2">
      <c r="A44" s="104">
        <v>40</v>
      </c>
      <c r="B44" s="566">
        <f>'APH Kategorichef'!D44</f>
        <v>0</v>
      </c>
      <c r="C44" s="564" t="str">
        <f>IF('1. Artikeldata Grund'!$D44="","", '1. Artikeldata Grund'!$D44&amp;" - "&amp;'1. Artikeldata Grund'!$E44)</f>
        <v/>
      </c>
      <c r="D44" s="515" t="str">
        <f>IF('1. Artikeldata Grund'!D44="","",'1. Artikeldata Grund'!D44)</f>
        <v/>
      </c>
      <c r="E44" s="522"/>
      <c r="F44" s="523"/>
      <c r="G44" s="522"/>
      <c r="H44" s="368" t="s">
        <v>276</v>
      </c>
      <c r="I44" s="513"/>
      <c r="J44" s="524"/>
      <c r="K44" s="522"/>
      <c r="L44" s="422" t="s">
        <v>280</v>
      </c>
      <c r="M44" s="513"/>
      <c r="N44" s="524"/>
      <c r="O44" s="522"/>
      <c r="P44" s="293" t="s">
        <v>280</v>
      </c>
      <c r="Q44" s="513"/>
      <c r="R44" s="524"/>
      <c r="S44" s="522"/>
      <c r="T44" s="419" t="s">
        <v>280</v>
      </c>
      <c r="U44" s="513"/>
      <c r="V44" s="524"/>
    </row>
    <row r="45" spans="1:32" s="284" customFormat="1" ht="12.75" x14ac:dyDescent="0.2">
      <c r="A45" s="104">
        <v>41</v>
      </c>
      <c r="B45" s="566">
        <f>'APH Kategorichef'!D45</f>
        <v>0</v>
      </c>
      <c r="C45" s="564" t="str">
        <f>IF('1. Artikeldata Grund'!$D45="","", '1. Artikeldata Grund'!$D45&amp;" - "&amp;'1. Artikeldata Grund'!$E45)</f>
        <v/>
      </c>
      <c r="D45" s="515" t="str">
        <f>IF('1. Artikeldata Grund'!D45="","",'1. Artikeldata Grund'!D45)</f>
        <v/>
      </c>
      <c r="E45" s="522"/>
      <c r="F45" s="523"/>
      <c r="G45" s="522"/>
      <c r="H45" s="368" t="s">
        <v>276</v>
      </c>
      <c r="I45" s="513"/>
      <c r="J45" s="524"/>
      <c r="K45" s="522"/>
      <c r="L45" s="422" t="s">
        <v>280</v>
      </c>
      <c r="M45" s="513"/>
      <c r="N45" s="524"/>
      <c r="O45" s="522"/>
      <c r="P45" s="293" t="s">
        <v>280</v>
      </c>
      <c r="Q45" s="513"/>
      <c r="R45" s="524"/>
      <c r="S45" s="522"/>
      <c r="T45" s="419" t="s">
        <v>280</v>
      </c>
      <c r="U45" s="513"/>
      <c r="V45" s="524"/>
    </row>
    <row r="46" spans="1:32" s="284" customFormat="1" ht="12.75" x14ac:dyDescent="0.2">
      <c r="A46" s="104">
        <v>42</v>
      </c>
      <c r="B46" s="566">
        <f>'APH Kategorichef'!D46</f>
        <v>0</v>
      </c>
      <c r="C46" s="564" t="str">
        <f>IF('1. Artikeldata Grund'!$D46="","", '1. Artikeldata Grund'!$D46&amp;" - "&amp;'1. Artikeldata Grund'!$E46)</f>
        <v/>
      </c>
      <c r="D46" s="515" t="str">
        <f>IF('1. Artikeldata Grund'!D46="","",'1. Artikeldata Grund'!D46)</f>
        <v/>
      </c>
      <c r="E46" s="522"/>
      <c r="F46" s="523"/>
      <c r="G46" s="522"/>
      <c r="H46" s="368" t="s">
        <v>276</v>
      </c>
      <c r="I46" s="513"/>
      <c r="J46" s="524"/>
      <c r="K46" s="522"/>
      <c r="L46" s="422" t="s">
        <v>280</v>
      </c>
      <c r="M46" s="513"/>
      <c r="N46" s="524"/>
      <c r="O46" s="522"/>
      <c r="P46" s="293" t="s">
        <v>280</v>
      </c>
      <c r="Q46" s="513"/>
      <c r="R46" s="524"/>
      <c r="S46" s="522"/>
      <c r="T46" s="419" t="s">
        <v>280</v>
      </c>
      <c r="U46" s="513"/>
      <c r="V46" s="524"/>
    </row>
    <row r="47" spans="1:32" s="284" customFormat="1" ht="12.75" x14ac:dyDescent="0.2">
      <c r="A47" s="104">
        <v>43</v>
      </c>
      <c r="B47" s="566">
        <f>'APH Kategorichef'!D47</f>
        <v>0</v>
      </c>
      <c r="C47" s="564" t="str">
        <f>IF('1. Artikeldata Grund'!$D47="","", '1. Artikeldata Grund'!$D47&amp;" - "&amp;'1. Artikeldata Grund'!$E47)</f>
        <v/>
      </c>
      <c r="D47" s="515" t="str">
        <f>IF('1. Artikeldata Grund'!D47="","",'1. Artikeldata Grund'!D47)</f>
        <v/>
      </c>
      <c r="E47" s="522"/>
      <c r="F47" s="523"/>
      <c r="G47" s="522"/>
      <c r="H47" s="368" t="s">
        <v>276</v>
      </c>
      <c r="I47" s="513"/>
      <c r="J47" s="524"/>
      <c r="K47" s="522"/>
      <c r="L47" s="422" t="s">
        <v>280</v>
      </c>
      <c r="M47" s="513"/>
      <c r="N47" s="524"/>
      <c r="O47" s="522"/>
      <c r="P47" s="293" t="s">
        <v>280</v>
      </c>
      <c r="Q47" s="513"/>
      <c r="R47" s="524"/>
      <c r="S47" s="522"/>
      <c r="T47" s="419" t="s">
        <v>280</v>
      </c>
      <c r="U47" s="513"/>
      <c r="V47" s="524"/>
    </row>
    <row r="48" spans="1:32" s="284" customFormat="1" ht="12.75" x14ac:dyDescent="0.2">
      <c r="A48" s="104">
        <v>44</v>
      </c>
      <c r="B48" s="566">
        <f>'APH Kategorichef'!D48</f>
        <v>0</v>
      </c>
      <c r="C48" s="564" t="str">
        <f>IF('1. Artikeldata Grund'!$D48="","", '1. Artikeldata Grund'!$D48&amp;" - "&amp;'1. Artikeldata Grund'!$E48)</f>
        <v/>
      </c>
      <c r="D48" s="515" t="str">
        <f>IF('1. Artikeldata Grund'!D48="","",'1. Artikeldata Grund'!D48)</f>
        <v/>
      </c>
      <c r="E48" s="522"/>
      <c r="F48" s="523"/>
      <c r="G48" s="522"/>
      <c r="H48" s="368" t="s">
        <v>276</v>
      </c>
      <c r="I48" s="513"/>
      <c r="J48" s="524"/>
      <c r="K48" s="522"/>
      <c r="L48" s="422" t="s">
        <v>280</v>
      </c>
      <c r="M48" s="513"/>
      <c r="N48" s="524"/>
      <c r="O48" s="522"/>
      <c r="P48" s="293" t="s">
        <v>280</v>
      </c>
      <c r="Q48" s="513"/>
      <c r="R48" s="524"/>
      <c r="S48" s="522"/>
      <c r="T48" s="419" t="s">
        <v>280</v>
      </c>
      <c r="U48" s="513"/>
      <c r="V48" s="524"/>
    </row>
    <row r="49" spans="1:36" s="284" customFormat="1" ht="12.75" x14ac:dyDescent="0.2">
      <c r="A49" s="104">
        <v>45</v>
      </c>
      <c r="B49" s="566">
        <f>'APH Kategorichef'!D49</f>
        <v>0</v>
      </c>
      <c r="C49" s="564" t="str">
        <f>IF('1. Artikeldata Grund'!$D49="","", '1. Artikeldata Grund'!$D49&amp;" - "&amp;'1. Artikeldata Grund'!$E49)</f>
        <v/>
      </c>
      <c r="D49" s="515" t="str">
        <f>IF('1. Artikeldata Grund'!D49="","",'1. Artikeldata Grund'!D49)</f>
        <v/>
      </c>
      <c r="E49" s="522"/>
      <c r="F49" s="523"/>
      <c r="G49" s="522"/>
      <c r="H49" s="368" t="s">
        <v>276</v>
      </c>
      <c r="I49" s="513"/>
      <c r="J49" s="524"/>
      <c r="K49" s="522"/>
      <c r="L49" s="422" t="s">
        <v>280</v>
      </c>
      <c r="M49" s="513"/>
      <c r="N49" s="524"/>
      <c r="O49" s="522"/>
      <c r="P49" s="293" t="s">
        <v>280</v>
      </c>
      <c r="Q49" s="513"/>
      <c r="R49" s="524"/>
      <c r="S49" s="522"/>
      <c r="T49" s="419" t="s">
        <v>280</v>
      </c>
      <c r="U49" s="513"/>
      <c r="V49" s="524"/>
    </row>
    <row r="50" spans="1:36" s="284" customFormat="1" ht="12.75" x14ac:dyDescent="0.2">
      <c r="A50" s="104">
        <v>46</v>
      </c>
      <c r="B50" s="566">
        <f>'APH Kategorichef'!D50</f>
        <v>0</v>
      </c>
      <c r="C50" s="564" t="str">
        <f>IF('1. Artikeldata Grund'!$D50="","", '1. Artikeldata Grund'!$D50&amp;" - "&amp;'1. Artikeldata Grund'!$E50)</f>
        <v/>
      </c>
      <c r="D50" s="515" t="str">
        <f>IF('1. Artikeldata Grund'!D50="","",'1. Artikeldata Grund'!D50)</f>
        <v/>
      </c>
      <c r="E50" s="522"/>
      <c r="F50" s="523"/>
      <c r="G50" s="522"/>
      <c r="H50" s="368" t="s">
        <v>276</v>
      </c>
      <c r="I50" s="513"/>
      <c r="J50" s="524"/>
      <c r="K50" s="522"/>
      <c r="L50" s="422" t="s">
        <v>280</v>
      </c>
      <c r="M50" s="513"/>
      <c r="N50" s="524"/>
      <c r="O50" s="522"/>
      <c r="P50" s="293" t="s">
        <v>280</v>
      </c>
      <c r="Q50" s="513"/>
      <c r="R50" s="524"/>
      <c r="S50" s="522"/>
      <c r="T50" s="419" t="s">
        <v>280</v>
      </c>
      <c r="U50" s="513"/>
      <c r="V50" s="524"/>
    </row>
    <row r="51" spans="1:36" s="284" customFormat="1" ht="12.75" x14ac:dyDescent="0.2">
      <c r="A51" s="104">
        <v>47</v>
      </c>
      <c r="B51" s="566">
        <f>'APH Kategorichef'!D51</f>
        <v>0</v>
      </c>
      <c r="C51" s="564" t="str">
        <f>IF('1. Artikeldata Grund'!$D51="","", '1. Artikeldata Grund'!$D51&amp;" - "&amp;'1. Artikeldata Grund'!$E51)</f>
        <v/>
      </c>
      <c r="D51" s="515" t="str">
        <f>IF('1. Artikeldata Grund'!D51="","",'1. Artikeldata Grund'!D51)</f>
        <v/>
      </c>
      <c r="E51" s="522"/>
      <c r="F51" s="523"/>
      <c r="G51" s="522"/>
      <c r="H51" s="368" t="s">
        <v>276</v>
      </c>
      <c r="I51" s="513"/>
      <c r="J51" s="524"/>
      <c r="K51" s="522"/>
      <c r="L51" s="422" t="s">
        <v>280</v>
      </c>
      <c r="M51" s="513"/>
      <c r="N51" s="524"/>
      <c r="O51" s="522"/>
      <c r="P51" s="293" t="s">
        <v>280</v>
      </c>
      <c r="Q51" s="513"/>
      <c r="R51" s="524"/>
      <c r="S51" s="522"/>
      <c r="T51" s="419" t="s">
        <v>280</v>
      </c>
      <c r="U51" s="513"/>
      <c r="V51" s="524"/>
    </row>
    <row r="52" spans="1:36" s="284" customFormat="1" ht="12.75" x14ac:dyDescent="0.2">
      <c r="A52" s="104">
        <v>48</v>
      </c>
      <c r="B52" s="566">
        <f>'APH Kategorichef'!D52</f>
        <v>0</v>
      </c>
      <c r="C52" s="564" t="str">
        <f>IF('1. Artikeldata Grund'!$D52="","", '1. Artikeldata Grund'!$D52&amp;" - "&amp;'1. Artikeldata Grund'!$E52)</f>
        <v/>
      </c>
      <c r="D52" s="515" t="str">
        <f>IF('1. Artikeldata Grund'!D52="","",'1. Artikeldata Grund'!D52)</f>
        <v/>
      </c>
      <c r="E52" s="522"/>
      <c r="F52" s="523"/>
      <c r="G52" s="522"/>
      <c r="H52" s="368" t="s">
        <v>276</v>
      </c>
      <c r="I52" s="513"/>
      <c r="J52" s="524"/>
      <c r="K52" s="522"/>
      <c r="L52" s="422" t="s">
        <v>280</v>
      </c>
      <c r="M52" s="513"/>
      <c r="N52" s="524"/>
      <c r="O52" s="522"/>
      <c r="P52" s="293" t="s">
        <v>280</v>
      </c>
      <c r="Q52" s="513"/>
      <c r="R52" s="524"/>
      <c r="S52" s="522"/>
      <c r="T52" s="419" t="s">
        <v>280</v>
      </c>
      <c r="U52" s="513"/>
      <c r="V52" s="524"/>
    </row>
    <row r="53" spans="1:36" s="284" customFormat="1" ht="12.75" x14ac:dyDescent="0.2">
      <c r="A53" s="104">
        <v>49</v>
      </c>
      <c r="B53" s="566">
        <f>'APH Kategorichef'!D53</f>
        <v>0</v>
      </c>
      <c r="C53" s="564" t="str">
        <f>IF('1. Artikeldata Grund'!$D53="","", '1. Artikeldata Grund'!$D53&amp;" - "&amp;'1. Artikeldata Grund'!$E53)</f>
        <v/>
      </c>
      <c r="D53" s="515" t="str">
        <f>IF('1. Artikeldata Grund'!D53="","",'1. Artikeldata Grund'!D53)</f>
        <v/>
      </c>
      <c r="E53" s="522"/>
      <c r="F53" s="523"/>
      <c r="G53" s="522"/>
      <c r="H53" s="368" t="s">
        <v>276</v>
      </c>
      <c r="I53" s="513"/>
      <c r="J53" s="524"/>
      <c r="K53" s="522"/>
      <c r="L53" s="422" t="s">
        <v>280</v>
      </c>
      <c r="M53" s="513"/>
      <c r="N53" s="524"/>
      <c r="O53" s="522"/>
      <c r="P53" s="293" t="s">
        <v>280</v>
      </c>
      <c r="Q53" s="513"/>
      <c r="R53" s="524"/>
      <c r="S53" s="522"/>
      <c r="T53" s="419" t="s">
        <v>280</v>
      </c>
      <c r="U53" s="513"/>
      <c r="V53" s="524"/>
    </row>
    <row r="54" spans="1:36" s="284" customFormat="1" ht="12.75" x14ac:dyDescent="0.2">
      <c r="A54" s="104">
        <v>50</v>
      </c>
      <c r="B54" s="566">
        <f>'APH Kategorichef'!D54</f>
        <v>0</v>
      </c>
      <c r="C54" s="564" t="str">
        <f>IF('1. Artikeldata Grund'!$D54="","", '1. Artikeldata Grund'!$D54&amp;" - "&amp;'1. Artikeldata Grund'!$E54)</f>
        <v/>
      </c>
      <c r="D54" s="515" t="str">
        <f>IF('1. Artikeldata Grund'!D54="","",'1. Artikeldata Grund'!D54)</f>
        <v/>
      </c>
      <c r="E54" s="522"/>
      <c r="F54" s="523"/>
      <c r="G54" s="522"/>
      <c r="H54" s="368" t="s">
        <v>276</v>
      </c>
      <c r="I54" s="513"/>
      <c r="J54" s="524"/>
      <c r="K54" s="522"/>
      <c r="L54" s="422" t="s">
        <v>280</v>
      </c>
      <c r="M54" s="513"/>
      <c r="N54" s="524"/>
      <c r="O54" s="522"/>
      <c r="P54" s="293" t="s">
        <v>280</v>
      </c>
      <c r="Q54" s="513"/>
      <c r="R54" s="524"/>
      <c r="S54" s="522"/>
      <c r="T54" s="419" t="s">
        <v>280</v>
      </c>
      <c r="U54" s="513"/>
      <c r="V54" s="524"/>
    </row>
    <row r="55" spans="1:36" s="7" customFormat="1" ht="12.75" x14ac:dyDescent="0.2">
      <c r="A55" s="104">
        <v>51</v>
      </c>
      <c r="B55" s="566">
        <f>'APH Kategorichef'!D55</f>
        <v>0</v>
      </c>
      <c r="C55" s="564" t="str">
        <f>IF('1. Artikeldata Grund'!$D55="","", '1. Artikeldata Grund'!$D55&amp;" - "&amp;'1. Artikeldata Grund'!$E55)</f>
        <v/>
      </c>
      <c r="D55" s="515" t="str">
        <f>IF('1. Artikeldata Grund'!D55="","",'1. Artikeldata Grund'!D55)</f>
        <v/>
      </c>
      <c r="E55" s="522"/>
      <c r="F55" s="523"/>
      <c r="G55" s="522"/>
      <c r="H55" s="368" t="s">
        <v>276</v>
      </c>
      <c r="I55" s="513"/>
      <c r="J55" s="524"/>
      <c r="K55" s="522"/>
      <c r="L55" s="422" t="s">
        <v>280</v>
      </c>
      <c r="M55" s="513"/>
      <c r="N55" s="524"/>
      <c r="O55" s="522"/>
      <c r="P55" s="293" t="s">
        <v>280</v>
      </c>
      <c r="Q55" s="513"/>
      <c r="R55" s="524"/>
      <c r="S55" s="522"/>
      <c r="T55" s="419" t="s">
        <v>280</v>
      </c>
      <c r="U55" s="513"/>
      <c r="V55" s="524"/>
      <c r="X55" s="284"/>
      <c r="Y55" s="284" t="s">
        <v>2652</v>
      </c>
      <c r="Z55" s="284"/>
      <c r="AA55" s="595" t="s">
        <v>2653</v>
      </c>
      <c r="AB55" s="284"/>
      <c r="AC55" s="284" t="s">
        <v>2655</v>
      </c>
      <c r="AD55" s="284"/>
      <c r="AE55" s="597" t="s">
        <v>2656</v>
      </c>
      <c r="AF55" s="284"/>
      <c r="AG55" s="284"/>
      <c r="AH55" s="595" t="s">
        <v>2657</v>
      </c>
      <c r="AI55" s="284"/>
      <c r="AJ55" s="284"/>
    </row>
    <row r="56" spans="1:36" s="7" customFormat="1" ht="12.75" x14ac:dyDescent="0.2">
      <c r="A56" s="104">
        <v>52</v>
      </c>
      <c r="B56" s="566">
        <f>'APH Kategorichef'!D56</f>
        <v>0</v>
      </c>
      <c r="C56" s="564" t="str">
        <f>IF('1. Artikeldata Grund'!$D56="","", '1. Artikeldata Grund'!$D56&amp;" - "&amp;'1. Artikeldata Grund'!$E56)</f>
        <v/>
      </c>
      <c r="D56" s="515" t="str">
        <f>IF('1. Artikeldata Grund'!D56="","",'1. Artikeldata Grund'!D56)</f>
        <v/>
      </c>
      <c r="E56" s="522"/>
      <c r="F56" s="523"/>
      <c r="G56" s="522"/>
      <c r="H56" s="368" t="s">
        <v>276</v>
      </c>
      <c r="I56" s="513"/>
      <c r="J56" s="524"/>
      <c r="K56" s="522"/>
      <c r="L56" s="422" t="s">
        <v>280</v>
      </c>
      <c r="M56" s="513"/>
      <c r="N56" s="524"/>
      <c r="O56" s="522"/>
      <c r="P56" s="293" t="s">
        <v>280</v>
      </c>
      <c r="Q56" s="513"/>
      <c r="R56" s="524"/>
      <c r="S56" s="522"/>
      <c r="T56" s="419" t="s">
        <v>280</v>
      </c>
      <c r="U56" s="513"/>
      <c r="V56" s="524"/>
      <c r="X56" s="284"/>
      <c r="Y56" s="284"/>
      <c r="Z56" s="284"/>
      <c r="AA56" s="284"/>
      <c r="AB56" s="284"/>
      <c r="AC56" s="284"/>
      <c r="AD56" s="284"/>
      <c r="AE56" s="284"/>
      <c r="AF56" s="284"/>
      <c r="AG56" s="284"/>
      <c r="AH56" s="284"/>
      <c r="AI56" s="284"/>
      <c r="AJ56" s="284"/>
    </row>
    <row r="57" spans="1:36" s="7" customFormat="1" ht="12.75" x14ac:dyDescent="0.2">
      <c r="A57" s="104">
        <v>53</v>
      </c>
      <c r="B57" s="566">
        <f>'APH Kategorichef'!D57</f>
        <v>0</v>
      </c>
      <c r="C57" s="564" t="str">
        <f>IF('1. Artikeldata Grund'!$D57="","", '1. Artikeldata Grund'!$D57&amp;" - "&amp;'1. Artikeldata Grund'!$E57)</f>
        <v/>
      </c>
      <c r="D57" s="515" t="str">
        <f>IF('1. Artikeldata Grund'!D57="","",'1. Artikeldata Grund'!D57)</f>
        <v/>
      </c>
      <c r="E57" s="522"/>
      <c r="F57" s="523"/>
      <c r="G57" s="522"/>
      <c r="H57" s="368" t="s">
        <v>276</v>
      </c>
      <c r="I57" s="513"/>
      <c r="J57" s="524"/>
      <c r="K57" s="522"/>
      <c r="L57" s="422" t="s">
        <v>280</v>
      </c>
      <c r="M57" s="513"/>
      <c r="N57" s="524"/>
      <c r="O57" s="522"/>
      <c r="P57" s="293" t="s">
        <v>280</v>
      </c>
      <c r="Q57" s="513"/>
      <c r="R57" s="524"/>
      <c r="S57" s="522"/>
      <c r="T57" s="419" t="s">
        <v>280</v>
      </c>
      <c r="U57" s="513"/>
      <c r="V57" s="524"/>
      <c r="X57" s="284"/>
      <c r="Y57" s="284"/>
      <c r="Z57" s="284"/>
      <c r="AA57" s="284"/>
      <c r="AB57" s="284"/>
      <c r="AC57" s="284"/>
      <c r="AD57" s="284"/>
      <c r="AE57" s="284"/>
      <c r="AF57" s="284"/>
      <c r="AG57" s="284"/>
      <c r="AH57" s="284"/>
      <c r="AI57" s="284"/>
      <c r="AJ57" s="284"/>
    </row>
    <row r="58" spans="1:36" s="7" customFormat="1" ht="12.75" x14ac:dyDescent="0.2">
      <c r="A58" s="104">
        <v>54</v>
      </c>
      <c r="B58" s="566">
        <f>'APH Kategorichef'!D58</f>
        <v>0</v>
      </c>
      <c r="C58" s="564" t="str">
        <f>IF('1. Artikeldata Grund'!$D58="","", '1. Artikeldata Grund'!$D58&amp;" - "&amp;'1. Artikeldata Grund'!$E58)</f>
        <v/>
      </c>
      <c r="D58" s="515" t="str">
        <f>IF('1. Artikeldata Grund'!D58="","",'1. Artikeldata Grund'!D58)</f>
        <v/>
      </c>
      <c r="E58" s="522"/>
      <c r="F58" s="523"/>
      <c r="G58" s="522"/>
      <c r="H58" s="368" t="s">
        <v>276</v>
      </c>
      <c r="I58" s="513"/>
      <c r="J58" s="524"/>
      <c r="K58" s="522"/>
      <c r="L58" s="422" t="s">
        <v>280</v>
      </c>
      <c r="M58" s="513"/>
      <c r="N58" s="524"/>
      <c r="O58" s="522"/>
      <c r="P58" s="293" t="s">
        <v>280</v>
      </c>
      <c r="Q58" s="513"/>
      <c r="R58" s="524"/>
      <c r="S58" s="522"/>
      <c r="T58" s="419" t="s">
        <v>280</v>
      </c>
      <c r="U58" s="513"/>
      <c r="V58" s="524"/>
      <c r="X58" s="284"/>
      <c r="Y58" s="284"/>
      <c r="Z58" s="284"/>
      <c r="AA58" s="284"/>
      <c r="AB58" s="284"/>
      <c r="AC58" s="284"/>
      <c r="AD58" s="284"/>
      <c r="AE58" s="284"/>
      <c r="AF58" s="284"/>
      <c r="AG58" s="284"/>
      <c r="AH58" s="284"/>
      <c r="AI58" s="284"/>
      <c r="AJ58" s="284"/>
    </row>
    <row r="59" spans="1:36" s="7" customFormat="1" ht="12.75" x14ac:dyDescent="0.2">
      <c r="A59" s="104">
        <v>55</v>
      </c>
      <c r="B59" s="566">
        <f>'APH Kategorichef'!D59</f>
        <v>0</v>
      </c>
      <c r="C59" s="564" t="str">
        <f>IF('1. Artikeldata Grund'!$D59="","", '1. Artikeldata Grund'!$D59&amp;" - "&amp;'1. Artikeldata Grund'!$E59)</f>
        <v/>
      </c>
      <c r="D59" s="515" t="str">
        <f>IF('1. Artikeldata Grund'!D59="","",'1. Artikeldata Grund'!D59)</f>
        <v/>
      </c>
      <c r="E59" s="522"/>
      <c r="F59" s="523"/>
      <c r="G59" s="522"/>
      <c r="H59" s="368" t="s">
        <v>276</v>
      </c>
      <c r="I59" s="513"/>
      <c r="J59" s="524"/>
      <c r="K59" s="522"/>
      <c r="L59" s="422" t="s">
        <v>280</v>
      </c>
      <c r="M59" s="513"/>
      <c r="N59" s="524"/>
      <c r="O59" s="522"/>
      <c r="P59" s="293" t="s">
        <v>280</v>
      </c>
      <c r="Q59" s="513"/>
      <c r="R59" s="524"/>
      <c r="S59" s="522"/>
      <c r="T59" s="419" t="s">
        <v>280</v>
      </c>
      <c r="U59" s="513"/>
      <c r="V59" s="524"/>
    </row>
    <row r="60" spans="1:36" s="7" customFormat="1" ht="12.75" x14ac:dyDescent="0.2">
      <c r="A60" s="104">
        <v>56</v>
      </c>
      <c r="B60" s="566">
        <f>'APH Kategorichef'!D60</f>
        <v>0</v>
      </c>
      <c r="C60" s="564" t="str">
        <f>IF('1. Artikeldata Grund'!$D60="","", '1. Artikeldata Grund'!$D60&amp;" - "&amp;'1. Artikeldata Grund'!$E60)</f>
        <v/>
      </c>
      <c r="D60" s="515" t="str">
        <f>IF('1. Artikeldata Grund'!D60="","",'1. Artikeldata Grund'!D60)</f>
        <v/>
      </c>
      <c r="E60" s="522"/>
      <c r="F60" s="523"/>
      <c r="G60" s="522"/>
      <c r="H60" s="368" t="s">
        <v>276</v>
      </c>
      <c r="I60" s="513"/>
      <c r="J60" s="524"/>
      <c r="K60" s="522"/>
      <c r="L60" s="422" t="s">
        <v>280</v>
      </c>
      <c r="M60" s="513"/>
      <c r="N60" s="524"/>
      <c r="O60" s="522"/>
      <c r="P60" s="293" t="s">
        <v>280</v>
      </c>
      <c r="Q60" s="513"/>
      <c r="R60" s="524"/>
      <c r="S60" s="522"/>
      <c r="T60" s="419" t="s">
        <v>280</v>
      </c>
      <c r="U60" s="513"/>
      <c r="V60" s="524"/>
    </row>
    <row r="61" spans="1:36" s="7" customFormat="1" ht="12.75" x14ac:dyDescent="0.2">
      <c r="A61" s="104">
        <v>57</v>
      </c>
      <c r="B61" s="566">
        <f>'APH Kategorichef'!D61</f>
        <v>0</v>
      </c>
      <c r="C61" s="564" t="str">
        <f>IF('1. Artikeldata Grund'!$D61="","", '1. Artikeldata Grund'!$D61&amp;" - "&amp;'1. Artikeldata Grund'!$E61)</f>
        <v/>
      </c>
      <c r="D61" s="515" t="str">
        <f>IF('1. Artikeldata Grund'!D61="","",'1. Artikeldata Grund'!D61)</f>
        <v/>
      </c>
      <c r="E61" s="522"/>
      <c r="F61" s="523"/>
      <c r="G61" s="522"/>
      <c r="H61" s="368" t="s">
        <v>276</v>
      </c>
      <c r="I61" s="513"/>
      <c r="J61" s="524"/>
      <c r="K61" s="522"/>
      <c r="L61" s="422" t="s">
        <v>280</v>
      </c>
      <c r="M61" s="513"/>
      <c r="N61" s="524"/>
      <c r="O61" s="522"/>
      <c r="P61" s="293" t="s">
        <v>280</v>
      </c>
      <c r="Q61" s="513"/>
      <c r="R61" s="524"/>
      <c r="S61" s="522"/>
      <c r="T61" s="419" t="s">
        <v>280</v>
      </c>
      <c r="U61" s="513"/>
      <c r="V61" s="524"/>
    </row>
    <row r="62" spans="1:36" s="7" customFormat="1" ht="12.75" x14ac:dyDescent="0.2">
      <c r="A62" s="104">
        <v>58</v>
      </c>
      <c r="B62" s="566">
        <f>'APH Kategorichef'!D62</f>
        <v>0</v>
      </c>
      <c r="C62" s="564" t="str">
        <f>IF('1. Artikeldata Grund'!$D62="","", '1. Artikeldata Grund'!$D62&amp;" - "&amp;'1. Artikeldata Grund'!$E62)</f>
        <v/>
      </c>
      <c r="D62" s="515" t="str">
        <f>IF('1. Artikeldata Grund'!D62="","",'1. Artikeldata Grund'!D62)</f>
        <v/>
      </c>
      <c r="E62" s="522"/>
      <c r="F62" s="523"/>
      <c r="G62" s="522"/>
      <c r="H62" s="368" t="s">
        <v>276</v>
      </c>
      <c r="I62" s="513"/>
      <c r="J62" s="524"/>
      <c r="K62" s="522"/>
      <c r="L62" s="422" t="s">
        <v>280</v>
      </c>
      <c r="M62" s="513"/>
      <c r="N62" s="524"/>
      <c r="O62" s="522"/>
      <c r="P62" s="293" t="s">
        <v>280</v>
      </c>
      <c r="Q62" s="513"/>
      <c r="R62" s="524"/>
      <c r="S62" s="522"/>
      <c r="T62" s="419" t="s">
        <v>280</v>
      </c>
      <c r="U62" s="513"/>
      <c r="V62" s="524"/>
    </row>
    <row r="63" spans="1:36" s="7" customFormat="1" ht="12.75" x14ac:dyDescent="0.2">
      <c r="A63" s="104">
        <v>59</v>
      </c>
      <c r="B63" s="566">
        <f>'APH Kategorichef'!D63</f>
        <v>0</v>
      </c>
      <c r="C63" s="564" t="str">
        <f>IF('1. Artikeldata Grund'!$D63="","", '1. Artikeldata Grund'!$D63&amp;" - "&amp;'1. Artikeldata Grund'!$E63)</f>
        <v/>
      </c>
      <c r="D63" s="515" t="str">
        <f>IF('1. Artikeldata Grund'!D63="","",'1. Artikeldata Grund'!D63)</f>
        <v/>
      </c>
      <c r="E63" s="522"/>
      <c r="F63" s="523"/>
      <c r="G63" s="522"/>
      <c r="H63" s="368" t="s">
        <v>276</v>
      </c>
      <c r="I63" s="513"/>
      <c r="J63" s="524"/>
      <c r="K63" s="522"/>
      <c r="L63" s="422" t="s">
        <v>280</v>
      </c>
      <c r="M63" s="513"/>
      <c r="N63" s="524"/>
      <c r="O63" s="522"/>
      <c r="P63" s="293" t="s">
        <v>280</v>
      </c>
      <c r="Q63" s="513"/>
      <c r="R63" s="524"/>
      <c r="S63" s="522"/>
      <c r="T63" s="419" t="s">
        <v>280</v>
      </c>
      <c r="U63" s="513"/>
      <c r="V63" s="524"/>
    </row>
    <row r="64" spans="1:36" s="7" customFormat="1" ht="12.75" x14ac:dyDescent="0.2">
      <c r="A64" s="104">
        <v>60</v>
      </c>
      <c r="B64" s="566">
        <f>'APH Kategorichef'!D64</f>
        <v>0</v>
      </c>
      <c r="C64" s="564" t="str">
        <f>IF('1. Artikeldata Grund'!$D64="","", '1. Artikeldata Grund'!$D64&amp;" - "&amp;'1. Artikeldata Grund'!$E64)</f>
        <v/>
      </c>
      <c r="D64" s="515" t="str">
        <f>IF('1. Artikeldata Grund'!D64="","",'1. Artikeldata Grund'!D64)</f>
        <v/>
      </c>
      <c r="E64" s="522"/>
      <c r="F64" s="523"/>
      <c r="G64" s="522"/>
      <c r="H64" s="368" t="s">
        <v>276</v>
      </c>
      <c r="I64" s="513"/>
      <c r="J64" s="524"/>
      <c r="K64" s="522"/>
      <c r="L64" s="422" t="s">
        <v>280</v>
      </c>
      <c r="M64" s="513"/>
      <c r="N64" s="524"/>
      <c r="O64" s="522"/>
      <c r="P64" s="293" t="s">
        <v>280</v>
      </c>
      <c r="Q64" s="513"/>
      <c r="R64" s="524"/>
      <c r="S64" s="522"/>
      <c r="T64" s="419" t="s">
        <v>280</v>
      </c>
      <c r="U64" s="513"/>
      <c r="V64" s="524"/>
    </row>
    <row r="65" spans="1:22" s="7" customFormat="1" ht="12.75" x14ac:dyDescent="0.2">
      <c r="A65" s="104">
        <v>61</v>
      </c>
      <c r="B65" s="566">
        <f>'APH Kategorichef'!D65</f>
        <v>0</v>
      </c>
      <c r="C65" s="564" t="str">
        <f>IF('1. Artikeldata Grund'!$D65="","", '1. Artikeldata Grund'!$D65&amp;" - "&amp;'1. Artikeldata Grund'!$E65)</f>
        <v/>
      </c>
      <c r="D65" s="515" t="str">
        <f>IF('1. Artikeldata Grund'!D65="","",'1. Artikeldata Grund'!D65)</f>
        <v/>
      </c>
      <c r="E65" s="522"/>
      <c r="F65" s="523"/>
      <c r="G65" s="522"/>
      <c r="H65" s="368" t="s">
        <v>276</v>
      </c>
      <c r="I65" s="513"/>
      <c r="J65" s="524"/>
      <c r="K65" s="522"/>
      <c r="L65" s="422" t="s">
        <v>280</v>
      </c>
      <c r="M65" s="513"/>
      <c r="N65" s="524"/>
      <c r="O65" s="522"/>
      <c r="P65" s="293" t="s">
        <v>280</v>
      </c>
      <c r="Q65" s="513"/>
      <c r="R65" s="524"/>
      <c r="S65" s="522"/>
      <c r="T65" s="419" t="s">
        <v>280</v>
      </c>
      <c r="U65" s="513"/>
      <c r="V65" s="524"/>
    </row>
    <row r="66" spans="1:22" s="7" customFormat="1" ht="12.75" x14ac:dyDescent="0.2">
      <c r="A66" s="104">
        <v>62</v>
      </c>
      <c r="B66" s="566">
        <f>'APH Kategorichef'!D66</f>
        <v>0</v>
      </c>
      <c r="C66" s="564" t="str">
        <f>IF('1. Artikeldata Grund'!$D66="","", '1. Artikeldata Grund'!$D66&amp;" - "&amp;'1. Artikeldata Grund'!$E66)</f>
        <v/>
      </c>
      <c r="D66" s="515" t="str">
        <f>IF('1. Artikeldata Grund'!D66="","",'1. Artikeldata Grund'!D66)</f>
        <v/>
      </c>
      <c r="E66" s="522"/>
      <c r="F66" s="523"/>
      <c r="G66" s="522"/>
      <c r="H66" s="368" t="s">
        <v>276</v>
      </c>
      <c r="I66" s="513"/>
      <c r="J66" s="524"/>
      <c r="K66" s="522"/>
      <c r="L66" s="422" t="s">
        <v>280</v>
      </c>
      <c r="M66" s="513"/>
      <c r="N66" s="524"/>
      <c r="O66" s="522"/>
      <c r="P66" s="293" t="s">
        <v>280</v>
      </c>
      <c r="Q66" s="513"/>
      <c r="R66" s="524"/>
      <c r="S66" s="522"/>
      <c r="T66" s="419" t="s">
        <v>280</v>
      </c>
      <c r="U66" s="513"/>
      <c r="V66" s="524"/>
    </row>
    <row r="67" spans="1:22" s="7" customFormat="1" ht="12.75" x14ac:dyDescent="0.2">
      <c r="A67" s="104">
        <v>63</v>
      </c>
      <c r="B67" s="566">
        <f>'APH Kategorichef'!D67</f>
        <v>0</v>
      </c>
      <c r="C67" s="564" t="str">
        <f>IF('1. Artikeldata Grund'!$D67="","", '1. Artikeldata Grund'!$D67&amp;" - "&amp;'1. Artikeldata Grund'!$E67)</f>
        <v/>
      </c>
      <c r="D67" s="515" t="str">
        <f>IF('1. Artikeldata Grund'!D67="","",'1. Artikeldata Grund'!D67)</f>
        <v/>
      </c>
      <c r="E67" s="522"/>
      <c r="F67" s="523"/>
      <c r="G67" s="522"/>
      <c r="H67" s="368" t="s">
        <v>276</v>
      </c>
      <c r="I67" s="513"/>
      <c r="J67" s="524"/>
      <c r="K67" s="522"/>
      <c r="L67" s="422" t="s">
        <v>280</v>
      </c>
      <c r="M67" s="513"/>
      <c r="N67" s="524"/>
      <c r="O67" s="522"/>
      <c r="P67" s="293" t="s">
        <v>280</v>
      </c>
      <c r="Q67" s="513"/>
      <c r="R67" s="524"/>
      <c r="S67" s="522"/>
      <c r="T67" s="419" t="s">
        <v>280</v>
      </c>
      <c r="U67" s="513"/>
      <c r="V67" s="524"/>
    </row>
    <row r="68" spans="1:22" s="7" customFormat="1" ht="12.75" x14ac:dyDescent="0.2">
      <c r="A68" s="104">
        <v>64</v>
      </c>
      <c r="B68" s="566">
        <f>'APH Kategorichef'!D68</f>
        <v>0</v>
      </c>
      <c r="C68" s="564" t="str">
        <f>IF('1. Artikeldata Grund'!$D68="","", '1. Artikeldata Grund'!$D68&amp;" - "&amp;'1. Artikeldata Grund'!$E68)</f>
        <v/>
      </c>
      <c r="D68" s="515" t="str">
        <f>IF('1. Artikeldata Grund'!D68="","",'1. Artikeldata Grund'!D68)</f>
        <v/>
      </c>
      <c r="E68" s="522"/>
      <c r="F68" s="523"/>
      <c r="G68" s="522"/>
      <c r="H68" s="368" t="s">
        <v>276</v>
      </c>
      <c r="I68" s="513"/>
      <c r="J68" s="524"/>
      <c r="K68" s="522"/>
      <c r="L68" s="422" t="s">
        <v>280</v>
      </c>
      <c r="M68" s="513"/>
      <c r="N68" s="524"/>
      <c r="O68" s="522"/>
      <c r="P68" s="293" t="s">
        <v>280</v>
      </c>
      <c r="Q68" s="513"/>
      <c r="R68" s="524"/>
      <c r="S68" s="522"/>
      <c r="T68" s="419" t="s">
        <v>280</v>
      </c>
      <c r="U68" s="513"/>
      <c r="V68" s="524"/>
    </row>
    <row r="69" spans="1:22" s="7" customFormat="1" ht="12.75" x14ac:dyDescent="0.2">
      <c r="A69" s="104">
        <v>65</v>
      </c>
      <c r="B69" s="566">
        <f>'APH Kategorichef'!D69</f>
        <v>0</v>
      </c>
      <c r="C69" s="564" t="str">
        <f>IF('1. Artikeldata Grund'!$D69="","", '1. Artikeldata Grund'!$D69&amp;" - "&amp;'1. Artikeldata Grund'!$E69)</f>
        <v/>
      </c>
      <c r="D69" s="515" t="str">
        <f>IF('1. Artikeldata Grund'!D69="","",'1. Artikeldata Grund'!D69)</f>
        <v/>
      </c>
      <c r="E69" s="522"/>
      <c r="F69" s="523"/>
      <c r="G69" s="522"/>
      <c r="H69" s="368" t="s">
        <v>276</v>
      </c>
      <c r="I69" s="513"/>
      <c r="J69" s="524"/>
      <c r="K69" s="522"/>
      <c r="L69" s="422" t="s">
        <v>280</v>
      </c>
      <c r="M69" s="513"/>
      <c r="N69" s="524"/>
      <c r="O69" s="522"/>
      <c r="P69" s="293" t="s">
        <v>280</v>
      </c>
      <c r="Q69" s="513"/>
      <c r="R69" s="524"/>
      <c r="S69" s="522"/>
      <c r="T69" s="419" t="s">
        <v>280</v>
      </c>
      <c r="U69" s="513"/>
      <c r="V69" s="524"/>
    </row>
    <row r="70" spans="1:22" s="7" customFormat="1" ht="12.75" x14ac:dyDescent="0.2">
      <c r="A70" s="104">
        <v>66</v>
      </c>
      <c r="B70" s="566">
        <f>'APH Kategorichef'!D70</f>
        <v>0</v>
      </c>
      <c r="C70" s="564" t="str">
        <f>IF('1. Artikeldata Grund'!$D70="","", '1. Artikeldata Grund'!$D70&amp;" - "&amp;'1. Artikeldata Grund'!$E70)</f>
        <v/>
      </c>
      <c r="D70" s="515" t="str">
        <f>IF('1. Artikeldata Grund'!D70="","",'1. Artikeldata Grund'!D70)</f>
        <v/>
      </c>
      <c r="E70" s="522"/>
      <c r="F70" s="523"/>
      <c r="G70" s="522"/>
      <c r="H70" s="368" t="s">
        <v>276</v>
      </c>
      <c r="I70" s="513"/>
      <c r="J70" s="524"/>
      <c r="K70" s="522"/>
      <c r="L70" s="422" t="s">
        <v>280</v>
      </c>
      <c r="M70" s="513"/>
      <c r="N70" s="524"/>
      <c r="O70" s="522"/>
      <c r="P70" s="293" t="s">
        <v>280</v>
      </c>
      <c r="Q70" s="513"/>
      <c r="R70" s="524"/>
      <c r="S70" s="522"/>
      <c r="T70" s="419" t="s">
        <v>280</v>
      </c>
      <c r="U70" s="513"/>
      <c r="V70" s="524"/>
    </row>
    <row r="71" spans="1:22" s="7" customFormat="1" ht="12.75" x14ac:dyDescent="0.2">
      <c r="A71" s="104">
        <v>67</v>
      </c>
      <c r="B71" s="566">
        <f>'APH Kategorichef'!D71</f>
        <v>0</v>
      </c>
      <c r="C71" s="564" t="str">
        <f>IF('1. Artikeldata Grund'!$D71="","", '1. Artikeldata Grund'!$D71&amp;" - "&amp;'1. Artikeldata Grund'!$E71)</f>
        <v/>
      </c>
      <c r="D71" s="515" t="str">
        <f>IF('1. Artikeldata Grund'!D71="","",'1. Artikeldata Grund'!D71)</f>
        <v/>
      </c>
      <c r="E71" s="522"/>
      <c r="F71" s="523"/>
      <c r="G71" s="522"/>
      <c r="H71" s="368" t="s">
        <v>276</v>
      </c>
      <c r="I71" s="513"/>
      <c r="J71" s="524"/>
      <c r="K71" s="522"/>
      <c r="L71" s="422" t="s">
        <v>280</v>
      </c>
      <c r="M71" s="513"/>
      <c r="N71" s="524"/>
      <c r="O71" s="522"/>
      <c r="P71" s="293" t="s">
        <v>280</v>
      </c>
      <c r="Q71" s="513"/>
      <c r="R71" s="524"/>
      <c r="S71" s="522"/>
      <c r="T71" s="419" t="s">
        <v>280</v>
      </c>
      <c r="U71" s="513"/>
      <c r="V71" s="524"/>
    </row>
    <row r="72" spans="1:22" s="7" customFormat="1" ht="12.75" x14ac:dyDescent="0.2">
      <c r="A72" s="104">
        <v>68</v>
      </c>
      <c r="B72" s="566">
        <f>'APH Kategorichef'!D72</f>
        <v>0</v>
      </c>
      <c r="C72" s="564" t="str">
        <f>IF('1. Artikeldata Grund'!$D72="","", '1. Artikeldata Grund'!$D72&amp;" - "&amp;'1. Artikeldata Grund'!$E72)</f>
        <v/>
      </c>
      <c r="D72" s="515" t="str">
        <f>IF('1. Artikeldata Grund'!D72="","",'1. Artikeldata Grund'!D72)</f>
        <v/>
      </c>
      <c r="E72" s="522"/>
      <c r="F72" s="523"/>
      <c r="G72" s="522"/>
      <c r="H72" s="368" t="s">
        <v>276</v>
      </c>
      <c r="I72" s="513"/>
      <c r="J72" s="524"/>
      <c r="K72" s="522"/>
      <c r="L72" s="422" t="s">
        <v>280</v>
      </c>
      <c r="M72" s="513"/>
      <c r="N72" s="524"/>
      <c r="O72" s="522"/>
      <c r="P72" s="293" t="s">
        <v>280</v>
      </c>
      <c r="Q72" s="513"/>
      <c r="R72" s="524"/>
      <c r="S72" s="522"/>
      <c r="T72" s="419" t="s">
        <v>280</v>
      </c>
      <c r="U72" s="513"/>
      <c r="V72" s="524"/>
    </row>
    <row r="73" spans="1:22" s="7" customFormat="1" ht="12.75" x14ac:dyDescent="0.2">
      <c r="A73" s="104">
        <v>69</v>
      </c>
      <c r="B73" s="566">
        <f>'APH Kategorichef'!D73</f>
        <v>0</v>
      </c>
      <c r="C73" s="564" t="str">
        <f>IF('1. Artikeldata Grund'!$D73="","", '1. Artikeldata Grund'!$D73&amp;" - "&amp;'1. Artikeldata Grund'!$E73)</f>
        <v/>
      </c>
      <c r="D73" s="515" t="str">
        <f>IF('1. Artikeldata Grund'!D73="","",'1. Artikeldata Grund'!D73)</f>
        <v/>
      </c>
      <c r="E73" s="522"/>
      <c r="F73" s="523"/>
      <c r="G73" s="522"/>
      <c r="H73" s="368" t="s">
        <v>276</v>
      </c>
      <c r="I73" s="513"/>
      <c r="J73" s="524"/>
      <c r="K73" s="522"/>
      <c r="L73" s="422" t="s">
        <v>280</v>
      </c>
      <c r="M73" s="513"/>
      <c r="N73" s="524"/>
      <c r="O73" s="522"/>
      <c r="P73" s="293" t="s">
        <v>280</v>
      </c>
      <c r="Q73" s="513"/>
      <c r="R73" s="524"/>
      <c r="S73" s="522"/>
      <c r="T73" s="419" t="s">
        <v>280</v>
      </c>
      <c r="U73" s="513"/>
      <c r="V73" s="524"/>
    </row>
    <row r="74" spans="1:22" s="7" customFormat="1" ht="12.75" x14ac:dyDescent="0.2">
      <c r="A74" s="104">
        <v>70</v>
      </c>
      <c r="B74" s="566">
        <f>'APH Kategorichef'!D74</f>
        <v>0</v>
      </c>
      <c r="C74" s="564" t="str">
        <f>IF('1. Artikeldata Grund'!$D74="","", '1. Artikeldata Grund'!$D74&amp;" - "&amp;'1. Artikeldata Grund'!$E74)</f>
        <v/>
      </c>
      <c r="D74" s="515" t="str">
        <f>IF('1. Artikeldata Grund'!D74="","",'1. Artikeldata Grund'!D74)</f>
        <v/>
      </c>
      <c r="E74" s="522"/>
      <c r="F74" s="523"/>
      <c r="G74" s="522"/>
      <c r="H74" s="368" t="s">
        <v>276</v>
      </c>
      <c r="I74" s="513"/>
      <c r="J74" s="524"/>
      <c r="K74" s="522"/>
      <c r="L74" s="422" t="s">
        <v>280</v>
      </c>
      <c r="M74" s="513"/>
      <c r="N74" s="524"/>
      <c r="O74" s="522"/>
      <c r="P74" s="293" t="s">
        <v>280</v>
      </c>
      <c r="Q74" s="513"/>
      <c r="R74" s="524"/>
      <c r="S74" s="522"/>
      <c r="T74" s="419" t="s">
        <v>280</v>
      </c>
      <c r="U74" s="513"/>
      <c r="V74" s="524"/>
    </row>
    <row r="75" spans="1:22" s="7" customFormat="1" ht="12.75" x14ac:dyDescent="0.2">
      <c r="A75" s="104">
        <v>71</v>
      </c>
      <c r="B75" s="566">
        <f>'APH Kategorichef'!D75</f>
        <v>0</v>
      </c>
      <c r="C75" s="564" t="str">
        <f>IF('1. Artikeldata Grund'!$D75="","", '1. Artikeldata Grund'!$D75&amp;" - "&amp;'1. Artikeldata Grund'!$E75)</f>
        <v/>
      </c>
      <c r="D75" s="515" t="str">
        <f>IF('1. Artikeldata Grund'!D75="","",'1. Artikeldata Grund'!D75)</f>
        <v/>
      </c>
      <c r="E75" s="522"/>
      <c r="F75" s="523"/>
      <c r="G75" s="522"/>
      <c r="H75" s="368" t="s">
        <v>276</v>
      </c>
      <c r="I75" s="513"/>
      <c r="J75" s="524"/>
      <c r="K75" s="522"/>
      <c r="L75" s="422" t="s">
        <v>280</v>
      </c>
      <c r="M75" s="513"/>
      <c r="N75" s="524"/>
      <c r="O75" s="522"/>
      <c r="P75" s="293" t="s">
        <v>280</v>
      </c>
      <c r="Q75" s="513"/>
      <c r="R75" s="524"/>
      <c r="S75" s="522"/>
      <c r="T75" s="419" t="s">
        <v>280</v>
      </c>
      <c r="U75" s="513"/>
      <c r="V75" s="524"/>
    </row>
    <row r="76" spans="1:22" s="7" customFormat="1" ht="12.75" x14ac:dyDescent="0.2">
      <c r="A76" s="104">
        <v>72</v>
      </c>
      <c r="B76" s="566">
        <f>'APH Kategorichef'!D76</f>
        <v>0</v>
      </c>
      <c r="C76" s="564" t="str">
        <f>IF('1. Artikeldata Grund'!$D76="","", '1. Artikeldata Grund'!$D76&amp;" - "&amp;'1. Artikeldata Grund'!$E76)</f>
        <v/>
      </c>
      <c r="D76" s="515" t="str">
        <f>IF('1. Artikeldata Grund'!D76="","",'1. Artikeldata Grund'!D76)</f>
        <v/>
      </c>
      <c r="E76" s="522"/>
      <c r="F76" s="523"/>
      <c r="G76" s="522"/>
      <c r="H76" s="368" t="s">
        <v>276</v>
      </c>
      <c r="I76" s="513"/>
      <c r="J76" s="524"/>
      <c r="K76" s="522"/>
      <c r="L76" s="422" t="s">
        <v>280</v>
      </c>
      <c r="M76" s="513"/>
      <c r="N76" s="524"/>
      <c r="O76" s="522"/>
      <c r="P76" s="293" t="s">
        <v>280</v>
      </c>
      <c r="Q76" s="513"/>
      <c r="R76" s="524"/>
      <c r="S76" s="522"/>
      <c r="T76" s="419" t="s">
        <v>280</v>
      </c>
      <c r="U76" s="513"/>
      <c r="V76" s="524"/>
    </row>
    <row r="77" spans="1:22" s="7" customFormat="1" ht="12.75" x14ac:dyDescent="0.2">
      <c r="A77" s="104">
        <v>73</v>
      </c>
      <c r="B77" s="566">
        <f>'APH Kategorichef'!D77</f>
        <v>0</v>
      </c>
      <c r="C77" s="564" t="str">
        <f>IF('1. Artikeldata Grund'!$D77="","", '1. Artikeldata Grund'!$D77&amp;" - "&amp;'1. Artikeldata Grund'!$E77)</f>
        <v/>
      </c>
      <c r="D77" s="515" t="str">
        <f>IF('1. Artikeldata Grund'!D77="","",'1. Artikeldata Grund'!D77)</f>
        <v/>
      </c>
      <c r="E77" s="522"/>
      <c r="F77" s="523"/>
      <c r="G77" s="522"/>
      <c r="H77" s="368" t="s">
        <v>276</v>
      </c>
      <c r="I77" s="513"/>
      <c r="J77" s="524"/>
      <c r="K77" s="522"/>
      <c r="L77" s="422" t="s">
        <v>280</v>
      </c>
      <c r="M77" s="513"/>
      <c r="N77" s="524"/>
      <c r="O77" s="522"/>
      <c r="P77" s="293" t="s">
        <v>280</v>
      </c>
      <c r="Q77" s="513"/>
      <c r="R77" s="524"/>
      <c r="S77" s="522"/>
      <c r="T77" s="419" t="s">
        <v>280</v>
      </c>
      <c r="U77" s="513"/>
      <c r="V77" s="524"/>
    </row>
    <row r="78" spans="1:22" s="7" customFormat="1" ht="12.75" x14ac:dyDescent="0.2">
      <c r="A78" s="104">
        <v>74</v>
      </c>
      <c r="B78" s="566">
        <f>'APH Kategorichef'!D78</f>
        <v>0</v>
      </c>
      <c r="C78" s="564" t="str">
        <f>IF('1. Artikeldata Grund'!$D78="","", '1. Artikeldata Grund'!$D78&amp;" - "&amp;'1. Artikeldata Grund'!$E78)</f>
        <v/>
      </c>
      <c r="D78" s="515" t="str">
        <f>IF('1. Artikeldata Grund'!D78="","",'1. Artikeldata Grund'!D78)</f>
        <v/>
      </c>
      <c r="E78" s="522"/>
      <c r="F78" s="523"/>
      <c r="G78" s="522"/>
      <c r="H78" s="368" t="s">
        <v>276</v>
      </c>
      <c r="I78" s="513"/>
      <c r="J78" s="524"/>
      <c r="K78" s="522"/>
      <c r="L78" s="422" t="s">
        <v>280</v>
      </c>
      <c r="M78" s="513"/>
      <c r="N78" s="524"/>
      <c r="O78" s="522"/>
      <c r="P78" s="293" t="s">
        <v>280</v>
      </c>
      <c r="Q78" s="513"/>
      <c r="R78" s="524"/>
      <c r="S78" s="522"/>
      <c r="T78" s="419" t="s">
        <v>280</v>
      </c>
      <c r="U78" s="513"/>
      <c r="V78" s="524"/>
    </row>
    <row r="79" spans="1:22" s="7" customFormat="1" ht="12.75" x14ac:dyDescent="0.2">
      <c r="A79" s="104">
        <v>75</v>
      </c>
      <c r="B79" s="566">
        <f>'APH Kategorichef'!D79</f>
        <v>0</v>
      </c>
      <c r="C79" s="564" t="str">
        <f>IF('1. Artikeldata Grund'!$D79="","", '1. Artikeldata Grund'!$D79&amp;" - "&amp;'1. Artikeldata Grund'!$E79)</f>
        <v/>
      </c>
      <c r="D79" s="515" t="str">
        <f>IF('1. Artikeldata Grund'!D79="","",'1. Artikeldata Grund'!D79)</f>
        <v/>
      </c>
      <c r="E79" s="522"/>
      <c r="F79" s="523"/>
      <c r="G79" s="522"/>
      <c r="H79" s="368" t="s">
        <v>276</v>
      </c>
      <c r="I79" s="513"/>
      <c r="J79" s="524"/>
      <c r="K79" s="522"/>
      <c r="L79" s="422" t="s">
        <v>280</v>
      </c>
      <c r="M79" s="513"/>
      <c r="N79" s="524"/>
      <c r="O79" s="522"/>
      <c r="P79" s="293" t="s">
        <v>280</v>
      </c>
      <c r="Q79" s="513"/>
      <c r="R79" s="524"/>
      <c r="S79" s="522"/>
      <c r="T79" s="419" t="s">
        <v>280</v>
      </c>
      <c r="U79" s="513"/>
      <c r="V79" s="524"/>
    </row>
    <row r="80" spans="1:22" s="7" customFormat="1" ht="12.75" x14ac:dyDescent="0.2">
      <c r="A80" s="104">
        <v>76</v>
      </c>
      <c r="B80" s="566">
        <f>'APH Kategorichef'!D80</f>
        <v>0</v>
      </c>
      <c r="C80" s="564" t="str">
        <f>IF('1. Artikeldata Grund'!$D80="","", '1. Artikeldata Grund'!$D80&amp;" - "&amp;'1. Artikeldata Grund'!$E80)</f>
        <v/>
      </c>
      <c r="D80" s="515" t="str">
        <f>IF('1. Artikeldata Grund'!D80="","",'1. Artikeldata Grund'!D80)</f>
        <v/>
      </c>
      <c r="E80" s="522"/>
      <c r="F80" s="523"/>
      <c r="G80" s="522"/>
      <c r="H80" s="368" t="s">
        <v>276</v>
      </c>
      <c r="I80" s="513"/>
      <c r="J80" s="524"/>
      <c r="K80" s="522"/>
      <c r="L80" s="422" t="s">
        <v>280</v>
      </c>
      <c r="M80" s="513"/>
      <c r="N80" s="524"/>
      <c r="O80" s="522"/>
      <c r="P80" s="293" t="s">
        <v>280</v>
      </c>
      <c r="Q80" s="513"/>
      <c r="R80" s="524"/>
      <c r="S80" s="522"/>
      <c r="T80" s="419" t="s">
        <v>280</v>
      </c>
      <c r="U80" s="513"/>
      <c r="V80" s="524"/>
    </row>
    <row r="81" spans="1:22" s="7" customFormat="1" ht="12.75" x14ac:dyDescent="0.2">
      <c r="A81" s="104">
        <v>77</v>
      </c>
      <c r="B81" s="566">
        <f>'APH Kategorichef'!D81</f>
        <v>0</v>
      </c>
      <c r="C81" s="564" t="str">
        <f>IF('1. Artikeldata Grund'!$D81="","", '1. Artikeldata Grund'!$D81&amp;" - "&amp;'1. Artikeldata Grund'!$E81)</f>
        <v/>
      </c>
      <c r="D81" s="515" t="str">
        <f>IF('1. Artikeldata Grund'!D81="","",'1. Artikeldata Grund'!D81)</f>
        <v/>
      </c>
      <c r="E81" s="522"/>
      <c r="F81" s="523"/>
      <c r="G81" s="522"/>
      <c r="H81" s="368" t="s">
        <v>276</v>
      </c>
      <c r="I81" s="513"/>
      <c r="J81" s="524"/>
      <c r="K81" s="522"/>
      <c r="L81" s="422" t="s">
        <v>280</v>
      </c>
      <c r="M81" s="513"/>
      <c r="N81" s="524"/>
      <c r="O81" s="522"/>
      <c r="P81" s="293" t="s">
        <v>280</v>
      </c>
      <c r="Q81" s="513"/>
      <c r="R81" s="524"/>
      <c r="S81" s="522"/>
      <c r="T81" s="419" t="s">
        <v>280</v>
      </c>
      <c r="U81" s="513"/>
      <c r="V81" s="524"/>
    </row>
    <row r="82" spans="1:22" s="7" customFormat="1" ht="12.75" x14ac:dyDescent="0.2">
      <c r="A82" s="104">
        <v>78</v>
      </c>
      <c r="B82" s="566">
        <f>'APH Kategorichef'!D82</f>
        <v>0</v>
      </c>
      <c r="C82" s="564" t="str">
        <f>IF('1. Artikeldata Grund'!$D82="","", '1. Artikeldata Grund'!$D82&amp;" - "&amp;'1. Artikeldata Grund'!$E82)</f>
        <v/>
      </c>
      <c r="D82" s="515" t="str">
        <f>IF('1. Artikeldata Grund'!D82="","",'1. Artikeldata Grund'!D82)</f>
        <v/>
      </c>
      <c r="E82" s="522"/>
      <c r="F82" s="523"/>
      <c r="G82" s="522"/>
      <c r="H82" s="368" t="s">
        <v>276</v>
      </c>
      <c r="I82" s="513"/>
      <c r="J82" s="524"/>
      <c r="K82" s="522"/>
      <c r="L82" s="422" t="s">
        <v>280</v>
      </c>
      <c r="M82" s="513"/>
      <c r="N82" s="524"/>
      <c r="O82" s="522"/>
      <c r="P82" s="293" t="s">
        <v>280</v>
      </c>
      <c r="Q82" s="513"/>
      <c r="R82" s="524"/>
      <c r="S82" s="522"/>
      <c r="T82" s="419" t="s">
        <v>280</v>
      </c>
      <c r="U82" s="513"/>
      <c r="V82" s="524"/>
    </row>
    <row r="83" spans="1:22" s="7" customFormat="1" ht="12.75" x14ac:dyDescent="0.2">
      <c r="A83" s="104">
        <v>79</v>
      </c>
      <c r="B83" s="566">
        <f>'APH Kategorichef'!D83</f>
        <v>0</v>
      </c>
      <c r="C83" s="564" t="str">
        <f>IF('1. Artikeldata Grund'!$D83="","", '1. Artikeldata Grund'!$D83&amp;" - "&amp;'1. Artikeldata Grund'!$E83)</f>
        <v/>
      </c>
      <c r="D83" s="515" t="str">
        <f>IF('1. Artikeldata Grund'!D83="","",'1. Artikeldata Grund'!D83)</f>
        <v/>
      </c>
      <c r="E83" s="522"/>
      <c r="F83" s="523"/>
      <c r="G83" s="522"/>
      <c r="H83" s="368" t="s">
        <v>276</v>
      </c>
      <c r="I83" s="513"/>
      <c r="J83" s="524"/>
      <c r="K83" s="522"/>
      <c r="L83" s="422" t="s">
        <v>280</v>
      </c>
      <c r="M83" s="513"/>
      <c r="N83" s="524"/>
      <c r="O83" s="522"/>
      <c r="P83" s="293" t="s">
        <v>280</v>
      </c>
      <c r="Q83" s="513"/>
      <c r="R83" s="524"/>
      <c r="S83" s="522"/>
      <c r="T83" s="419" t="s">
        <v>280</v>
      </c>
      <c r="U83" s="513"/>
      <c r="V83" s="524"/>
    </row>
    <row r="84" spans="1:22" s="7" customFormat="1" ht="12.75" x14ac:dyDescent="0.2">
      <c r="A84" s="104">
        <v>80</v>
      </c>
      <c r="B84" s="566">
        <f>'APH Kategorichef'!D84</f>
        <v>0</v>
      </c>
      <c r="C84" s="564" t="str">
        <f>IF('1. Artikeldata Grund'!$D84="","", '1. Artikeldata Grund'!$D84&amp;" - "&amp;'1. Artikeldata Grund'!$E84)</f>
        <v/>
      </c>
      <c r="D84" s="515" t="str">
        <f>IF('1. Artikeldata Grund'!D84="","",'1. Artikeldata Grund'!D84)</f>
        <v/>
      </c>
      <c r="E84" s="522"/>
      <c r="F84" s="523"/>
      <c r="G84" s="522"/>
      <c r="H84" s="368" t="s">
        <v>276</v>
      </c>
      <c r="I84" s="513"/>
      <c r="J84" s="524"/>
      <c r="K84" s="522"/>
      <c r="L84" s="422" t="s">
        <v>280</v>
      </c>
      <c r="M84" s="513"/>
      <c r="N84" s="524"/>
      <c r="O84" s="522"/>
      <c r="P84" s="293" t="s">
        <v>280</v>
      </c>
      <c r="Q84" s="513"/>
      <c r="R84" s="524"/>
      <c r="S84" s="522"/>
      <c r="T84" s="419" t="s">
        <v>280</v>
      </c>
      <c r="U84" s="513"/>
      <c r="V84" s="524"/>
    </row>
    <row r="85" spans="1:22" s="7" customFormat="1" ht="12.75" x14ac:dyDescent="0.2">
      <c r="A85" s="104">
        <v>81</v>
      </c>
      <c r="B85" s="566">
        <f>'APH Kategorichef'!D85</f>
        <v>0</v>
      </c>
      <c r="C85" s="564" t="str">
        <f>IF('1. Artikeldata Grund'!$D85="","", '1. Artikeldata Grund'!$D85&amp;" - "&amp;'1. Artikeldata Grund'!$E85)</f>
        <v/>
      </c>
      <c r="D85" s="515" t="str">
        <f>IF('1. Artikeldata Grund'!D85="","",'1. Artikeldata Grund'!D85)</f>
        <v/>
      </c>
      <c r="E85" s="522"/>
      <c r="F85" s="523"/>
      <c r="G85" s="522"/>
      <c r="H85" s="368" t="s">
        <v>276</v>
      </c>
      <c r="I85" s="513"/>
      <c r="J85" s="524"/>
      <c r="K85" s="522"/>
      <c r="L85" s="422" t="s">
        <v>280</v>
      </c>
      <c r="M85" s="513"/>
      <c r="N85" s="524"/>
      <c r="O85" s="522"/>
      <c r="P85" s="293" t="s">
        <v>280</v>
      </c>
      <c r="Q85" s="513"/>
      <c r="R85" s="524"/>
      <c r="S85" s="522"/>
      <c r="T85" s="419" t="s">
        <v>280</v>
      </c>
      <c r="U85" s="513"/>
      <c r="V85" s="524"/>
    </row>
    <row r="86" spans="1:22" s="7" customFormat="1" ht="12.75" x14ac:dyDescent="0.2">
      <c r="A86" s="104">
        <v>82</v>
      </c>
      <c r="B86" s="566">
        <f>'APH Kategorichef'!D86</f>
        <v>0</v>
      </c>
      <c r="C86" s="564" t="str">
        <f>IF('1. Artikeldata Grund'!$D86="","", '1. Artikeldata Grund'!$D86&amp;" - "&amp;'1. Artikeldata Grund'!$E86)</f>
        <v/>
      </c>
      <c r="D86" s="515" t="str">
        <f>IF('1. Artikeldata Grund'!D86="","",'1. Artikeldata Grund'!D86)</f>
        <v/>
      </c>
      <c r="E86" s="522"/>
      <c r="F86" s="523"/>
      <c r="G86" s="522"/>
      <c r="H86" s="368" t="s">
        <v>276</v>
      </c>
      <c r="I86" s="513"/>
      <c r="J86" s="524"/>
      <c r="K86" s="522"/>
      <c r="L86" s="422" t="s">
        <v>280</v>
      </c>
      <c r="M86" s="513"/>
      <c r="N86" s="524"/>
      <c r="O86" s="522"/>
      <c r="P86" s="293" t="s">
        <v>280</v>
      </c>
      <c r="Q86" s="513"/>
      <c r="R86" s="524"/>
      <c r="S86" s="522"/>
      <c r="T86" s="419" t="s">
        <v>280</v>
      </c>
      <c r="U86" s="513"/>
      <c r="V86" s="524"/>
    </row>
    <row r="87" spans="1:22" s="7" customFormat="1" ht="12.75" x14ac:dyDescent="0.2">
      <c r="A87" s="104">
        <v>83</v>
      </c>
      <c r="B87" s="566">
        <f>'APH Kategorichef'!D87</f>
        <v>0</v>
      </c>
      <c r="C87" s="564" t="str">
        <f>IF('1. Artikeldata Grund'!$D87="","", '1. Artikeldata Grund'!$D87&amp;" - "&amp;'1. Artikeldata Grund'!$E87)</f>
        <v/>
      </c>
      <c r="D87" s="515" t="str">
        <f>IF('1. Artikeldata Grund'!D87="","",'1. Artikeldata Grund'!D87)</f>
        <v/>
      </c>
      <c r="E87" s="522"/>
      <c r="F87" s="523"/>
      <c r="G87" s="522"/>
      <c r="H87" s="368" t="s">
        <v>276</v>
      </c>
      <c r="I87" s="513"/>
      <c r="J87" s="524"/>
      <c r="K87" s="522"/>
      <c r="L87" s="422" t="s">
        <v>280</v>
      </c>
      <c r="M87" s="513"/>
      <c r="N87" s="524"/>
      <c r="O87" s="522"/>
      <c r="P87" s="293" t="s">
        <v>280</v>
      </c>
      <c r="Q87" s="513"/>
      <c r="R87" s="524"/>
      <c r="S87" s="522"/>
      <c r="T87" s="419" t="s">
        <v>280</v>
      </c>
      <c r="U87" s="513"/>
      <c r="V87" s="524"/>
    </row>
    <row r="88" spans="1:22" s="7" customFormat="1" ht="12.75" x14ac:dyDescent="0.2">
      <c r="A88" s="104">
        <v>84</v>
      </c>
      <c r="B88" s="566">
        <f>'APH Kategorichef'!D88</f>
        <v>0</v>
      </c>
      <c r="C88" s="564" t="str">
        <f>IF('1. Artikeldata Grund'!$D88="","", '1. Artikeldata Grund'!$D88&amp;" - "&amp;'1. Artikeldata Grund'!$E88)</f>
        <v/>
      </c>
      <c r="D88" s="515" t="str">
        <f>IF('1. Artikeldata Grund'!D88="","",'1. Artikeldata Grund'!D88)</f>
        <v/>
      </c>
      <c r="E88" s="522"/>
      <c r="F88" s="523"/>
      <c r="G88" s="522"/>
      <c r="H88" s="368" t="s">
        <v>276</v>
      </c>
      <c r="I88" s="513"/>
      <c r="J88" s="524"/>
      <c r="K88" s="522"/>
      <c r="L88" s="422" t="s">
        <v>280</v>
      </c>
      <c r="M88" s="513"/>
      <c r="N88" s="524"/>
      <c r="O88" s="522"/>
      <c r="P88" s="293" t="s">
        <v>280</v>
      </c>
      <c r="Q88" s="513"/>
      <c r="R88" s="524"/>
      <c r="S88" s="522"/>
      <c r="T88" s="419" t="s">
        <v>280</v>
      </c>
      <c r="U88" s="513"/>
      <c r="V88" s="524"/>
    </row>
    <row r="89" spans="1:22" s="7" customFormat="1" ht="12.75" x14ac:dyDescent="0.2">
      <c r="A89" s="104">
        <v>85</v>
      </c>
      <c r="B89" s="566">
        <f>'APH Kategorichef'!D89</f>
        <v>0</v>
      </c>
      <c r="C89" s="564" t="str">
        <f>IF('1. Artikeldata Grund'!$D89="","", '1. Artikeldata Grund'!$D89&amp;" - "&amp;'1. Artikeldata Grund'!$E89)</f>
        <v/>
      </c>
      <c r="D89" s="515" t="str">
        <f>IF('1. Artikeldata Grund'!D89="","",'1. Artikeldata Grund'!D89)</f>
        <v/>
      </c>
      <c r="E89" s="522"/>
      <c r="F89" s="523"/>
      <c r="G89" s="522"/>
      <c r="H89" s="368" t="s">
        <v>276</v>
      </c>
      <c r="I89" s="513"/>
      <c r="J89" s="524"/>
      <c r="K89" s="522"/>
      <c r="L89" s="422" t="s">
        <v>280</v>
      </c>
      <c r="M89" s="513"/>
      <c r="N89" s="524"/>
      <c r="O89" s="522"/>
      <c r="P89" s="293" t="s">
        <v>280</v>
      </c>
      <c r="Q89" s="513"/>
      <c r="R89" s="524"/>
      <c r="S89" s="522"/>
      <c r="T89" s="419" t="s">
        <v>280</v>
      </c>
      <c r="U89" s="513"/>
      <c r="V89" s="524"/>
    </row>
    <row r="90" spans="1:22" s="7" customFormat="1" ht="12.75" x14ac:dyDescent="0.2">
      <c r="A90" s="104">
        <v>86</v>
      </c>
      <c r="B90" s="566">
        <f>'APH Kategorichef'!D90</f>
        <v>0</v>
      </c>
      <c r="C90" s="564" t="str">
        <f>IF('1. Artikeldata Grund'!$D90="","", '1. Artikeldata Grund'!$D90&amp;" - "&amp;'1. Artikeldata Grund'!$E90)</f>
        <v/>
      </c>
      <c r="D90" s="515" t="str">
        <f>IF('1. Artikeldata Grund'!D90="","",'1. Artikeldata Grund'!D90)</f>
        <v/>
      </c>
      <c r="E90" s="522"/>
      <c r="F90" s="523"/>
      <c r="G90" s="522"/>
      <c r="H90" s="368" t="s">
        <v>276</v>
      </c>
      <c r="I90" s="513"/>
      <c r="J90" s="524"/>
      <c r="K90" s="522"/>
      <c r="L90" s="422" t="s">
        <v>280</v>
      </c>
      <c r="M90" s="513"/>
      <c r="N90" s="524"/>
      <c r="O90" s="522"/>
      <c r="P90" s="293" t="s">
        <v>280</v>
      </c>
      <c r="Q90" s="513"/>
      <c r="R90" s="524"/>
      <c r="S90" s="522"/>
      <c r="T90" s="419" t="s">
        <v>280</v>
      </c>
      <c r="U90" s="513"/>
      <c r="V90" s="524"/>
    </row>
    <row r="91" spans="1:22" s="7" customFormat="1" ht="12.75" x14ac:dyDescent="0.2">
      <c r="A91" s="104">
        <v>87</v>
      </c>
      <c r="B91" s="566">
        <f>'APH Kategorichef'!D91</f>
        <v>0</v>
      </c>
      <c r="C91" s="564" t="str">
        <f>IF('1. Artikeldata Grund'!$D91="","", '1. Artikeldata Grund'!$D91&amp;" - "&amp;'1. Artikeldata Grund'!$E91)</f>
        <v/>
      </c>
      <c r="D91" s="515" t="str">
        <f>IF('1. Artikeldata Grund'!D91="","",'1. Artikeldata Grund'!D91)</f>
        <v/>
      </c>
      <c r="E91" s="522"/>
      <c r="F91" s="523"/>
      <c r="G91" s="522"/>
      <c r="H91" s="368" t="s">
        <v>276</v>
      </c>
      <c r="I91" s="513"/>
      <c r="J91" s="524"/>
      <c r="K91" s="522"/>
      <c r="L91" s="422" t="s">
        <v>280</v>
      </c>
      <c r="M91" s="513"/>
      <c r="N91" s="524"/>
      <c r="O91" s="522"/>
      <c r="P91" s="293" t="s">
        <v>280</v>
      </c>
      <c r="Q91" s="513"/>
      <c r="R91" s="524"/>
      <c r="S91" s="522"/>
      <c r="T91" s="419" t="s">
        <v>280</v>
      </c>
      <c r="U91" s="513"/>
      <c r="V91" s="524"/>
    </row>
    <row r="92" spans="1:22" s="7" customFormat="1" ht="12.75" x14ac:dyDescent="0.2">
      <c r="A92" s="104">
        <v>88</v>
      </c>
      <c r="B92" s="566">
        <f>'APH Kategorichef'!D92</f>
        <v>0</v>
      </c>
      <c r="C92" s="564" t="str">
        <f>IF('1. Artikeldata Grund'!$D92="","", '1. Artikeldata Grund'!$D92&amp;" - "&amp;'1. Artikeldata Grund'!$E92)</f>
        <v/>
      </c>
      <c r="D92" s="515" t="str">
        <f>IF('1. Artikeldata Grund'!D92="","",'1. Artikeldata Grund'!D92)</f>
        <v/>
      </c>
      <c r="E92" s="522"/>
      <c r="F92" s="523"/>
      <c r="G92" s="522"/>
      <c r="H92" s="368" t="s">
        <v>276</v>
      </c>
      <c r="I92" s="513"/>
      <c r="J92" s="524"/>
      <c r="K92" s="522"/>
      <c r="L92" s="422" t="s">
        <v>280</v>
      </c>
      <c r="M92" s="513"/>
      <c r="N92" s="524"/>
      <c r="O92" s="522"/>
      <c r="P92" s="293" t="s">
        <v>280</v>
      </c>
      <c r="Q92" s="513"/>
      <c r="R92" s="524"/>
      <c r="S92" s="522"/>
      <c r="T92" s="419" t="s">
        <v>280</v>
      </c>
      <c r="U92" s="513"/>
      <c r="V92" s="524"/>
    </row>
    <row r="93" spans="1:22" s="7" customFormat="1" ht="12.75" x14ac:dyDescent="0.2">
      <c r="A93" s="104">
        <v>89</v>
      </c>
      <c r="B93" s="566">
        <f>'APH Kategorichef'!D93</f>
        <v>0</v>
      </c>
      <c r="C93" s="564" t="str">
        <f>IF('1. Artikeldata Grund'!$D93="","", '1. Artikeldata Grund'!$D93&amp;" - "&amp;'1. Artikeldata Grund'!$E93)</f>
        <v/>
      </c>
      <c r="D93" s="515" t="str">
        <f>IF('1. Artikeldata Grund'!D93="","",'1. Artikeldata Grund'!D93)</f>
        <v/>
      </c>
      <c r="E93" s="522"/>
      <c r="F93" s="523"/>
      <c r="G93" s="522"/>
      <c r="H93" s="368" t="s">
        <v>276</v>
      </c>
      <c r="I93" s="513"/>
      <c r="J93" s="524"/>
      <c r="K93" s="522"/>
      <c r="L93" s="422" t="s">
        <v>280</v>
      </c>
      <c r="M93" s="513"/>
      <c r="N93" s="524"/>
      <c r="O93" s="522"/>
      <c r="P93" s="293" t="s">
        <v>280</v>
      </c>
      <c r="Q93" s="513"/>
      <c r="R93" s="524"/>
      <c r="S93" s="522"/>
      <c r="T93" s="419" t="s">
        <v>280</v>
      </c>
      <c r="U93" s="513"/>
      <c r="V93" s="524"/>
    </row>
    <row r="94" spans="1:22" s="7" customFormat="1" ht="12.75" x14ac:dyDescent="0.2">
      <c r="A94" s="104">
        <v>90</v>
      </c>
      <c r="B94" s="566">
        <f>'APH Kategorichef'!D94</f>
        <v>0</v>
      </c>
      <c r="C94" s="564" t="str">
        <f>IF('1. Artikeldata Grund'!$D94="","", '1. Artikeldata Grund'!$D94&amp;" - "&amp;'1. Artikeldata Grund'!$E94)</f>
        <v/>
      </c>
      <c r="D94" s="515" t="str">
        <f>IF('1. Artikeldata Grund'!D94="","",'1. Artikeldata Grund'!D94)</f>
        <v/>
      </c>
      <c r="E94" s="522"/>
      <c r="F94" s="523"/>
      <c r="G94" s="522"/>
      <c r="H94" s="368" t="s">
        <v>276</v>
      </c>
      <c r="I94" s="513"/>
      <c r="J94" s="524"/>
      <c r="K94" s="522"/>
      <c r="L94" s="422" t="s">
        <v>280</v>
      </c>
      <c r="M94" s="513"/>
      <c r="N94" s="524"/>
      <c r="O94" s="522"/>
      <c r="P94" s="293" t="s">
        <v>280</v>
      </c>
      <c r="Q94" s="513"/>
      <c r="R94" s="524"/>
      <c r="S94" s="522"/>
      <c r="T94" s="419" t="s">
        <v>280</v>
      </c>
      <c r="U94" s="513"/>
      <c r="V94" s="524"/>
    </row>
    <row r="95" spans="1:22" s="7" customFormat="1" ht="12.75" x14ac:dyDescent="0.2">
      <c r="A95" s="104">
        <v>91</v>
      </c>
      <c r="B95" s="566">
        <f>'APH Kategorichef'!D95</f>
        <v>0</v>
      </c>
      <c r="C95" s="564" t="str">
        <f>IF('1. Artikeldata Grund'!$D95="","", '1. Artikeldata Grund'!$D95&amp;" - "&amp;'1. Artikeldata Grund'!$E95)</f>
        <v/>
      </c>
      <c r="D95" s="515" t="str">
        <f>IF('1. Artikeldata Grund'!D95="","",'1. Artikeldata Grund'!D95)</f>
        <v/>
      </c>
      <c r="E95" s="522"/>
      <c r="F95" s="523"/>
      <c r="G95" s="522"/>
      <c r="H95" s="368" t="s">
        <v>276</v>
      </c>
      <c r="I95" s="513"/>
      <c r="J95" s="524"/>
      <c r="K95" s="522"/>
      <c r="L95" s="422" t="s">
        <v>280</v>
      </c>
      <c r="M95" s="513"/>
      <c r="N95" s="524"/>
      <c r="O95" s="522"/>
      <c r="P95" s="293" t="s">
        <v>280</v>
      </c>
      <c r="Q95" s="513"/>
      <c r="R95" s="524"/>
      <c r="S95" s="522"/>
      <c r="T95" s="419" t="s">
        <v>280</v>
      </c>
      <c r="U95" s="513"/>
      <c r="V95" s="524"/>
    </row>
    <row r="96" spans="1:22" s="7" customFormat="1" ht="12.75" x14ac:dyDescent="0.2">
      <c r="A96" s="104">
        <v>92</v>
      </c>
      <c r="B96" s="566">
        <f>'APH Kategorichef'!D96</f>
        <v>0</v>
      </c>
      <c r="C96" s="564" t="str">
        <f>IF('1. Artikeldata Grund'!$D96="","", '1. Artikeldata Grund'!$D96&amp;" - "&amp;'1. Artikeldata Grund'!$E96)</f>
        <v/>
      </c>
      <c r="D96" s="515" t="str">
        <f>IF('1. Artikeldata Grund'!D96="","",'1. Artikeldata Grund'!D96)</f>
        <v/>
      </c>
      <c r="E96" s="522"/>
      <c r="F96" s="523"/>
      <c r="G96" s="522"/>
      <c r="H96" s="368" t="s">
        <v>276</v>
      </c>
      <c r="I96" s="513"/>
      <c r="J96" s="524"/>
      <c r="K96" s="522"/>
      <c r="L96" s="422" t="s">
        <v>280</v>
      </c>
      <c r="M96" s="513"/>
      <c r="N96" s="524"/>
      <c r="O96" s="522"/>
      <c r="P96" s="293" t="s">
        <v>280</v>
      </c>
      <c r="Q96" s="513"/>
      <c r="R96" s="524"/>
      <c r="S96" s="522"/>
      <c r="T96" s="419" t="s">
        <v>280</v>
      </c>
      <c r="U96" s="513"/>
      <c r="V96" s="524"/>
    </row>
    <row r="97" spans="1:22" s="7" customFormat="1" ht="12.75" x14ac:dyDescent="0.2">
      <c r="A97" s="104">
        <v>93</v>
      </c>
      <c r="B97" s="566">
        <f>'APH Kategorichef'!D97</f>
        <v>0</v>
      </c>
      <c r="C97" s="564" t="str">
        <f>IF('1. Artikeldata Grund'!$D97="","", '1. Artikeldata Grund'!$D97&amp;" - "&amp;'1. Artikeldata Grund'!$E97)</f>
        <v/>
      </c>
      <c r="D97" s="515" t="str">
        <f>IF('1. Artikeldata Grund'!D97="","",'1. Artikeldata Grund'!D97)</f>
        <v/>
      </c>
      <c r="E97" s="522"/>
      <c r="F97" s="523"/>
      <c r="G97" s="522"/>
      <c r="H97" s="368" t="s">
        <v>276</v>
      </c>
      <c r="I97" s="513"/>
      <c r="J97" s="524"/>
      <c r="K97" s="522"/>
      <c r="L97" s="422" t="s">
        <v>280</v>
      </c>
      <c r="M97" s="513"/>
      <c r="N97" s="524"/>
      <c r="O97" s="522"/>
      <c r="P97" s="293" t="s">
        <v>280</v>
      </c>
      <c r="Q97" s="513"/>
      <c r="R97" s="524"/>
      <c r="S97" s="522"/>
      <c r="T97" s="419" t="s">
        <v>280</v>
      </c>
      <c r="U97" s="513"/>
      <c r="V97" s="524"/>
    </row>
    <row r="98" spans="1:22" s="7" customFormat="1" ht="12.75" x14ac:dyDescent="0.2">
      <c r="A98" s="104">
        <v>94</v>
      </c>
      <c r="B98" s="566">
        <f>'APH Kategorichef'!D98</f>
        <v>0</v>
      </c>
      <c r="C98" s="564" t="str">
        <f>IF('1. Artikeldata Grund'!$D98="","", '1. Artikeldata Grund'!$D98&amp;" - "&amp;'1. Artikeldata Grund'!$E98)</f>
        <v/>
      </c>
      <c r="D98" s="515" t="str">
        <f>IF('1. Artikeldata Grund'!D98="","",'1. Artikeldata Grund'!D98)</f>
        <v/>
      </c>
      <c r="E98" s="522"/>
      <c r="F98" s="523"/>
      <c r="G98" s="522"/>
      <c r="H98" s="368" t="s">
        <v>276</v>
      </c>
      <c r="I98" s="513"/>
      <c r="J98" s="524"/>
      <c r="K98" s="522"/>
      <c r="L98" s="422" t="s">
        <v>280</v>
      </c>
      <c r="M98" s="513"/>
      <c r="N98" s="524"/>
      <c r="O98" s="522"/>
      <c r="P98" s="293" t="s">
        <v>280</v>
      </c>
      <c r="Q98" s="513"/>
      <c r="R98" s="524"/>
      <c r="S98" s="522"/>
      <c r="T98" s="419" t="s">
        <v>280</v>
      </c>
      <c r="U98" s="513"/>
      <c r="V98" s="524"/>
    </row>
    <row r="99" spans="1:22" s="7" customFormat="1" ht="12.75" x14ac:dyDescent="0.2">
      <c r="A99" s="104">
        <v>95</v>
      </c>
      <c r="B99" s="566">
        <f>'APH Kategorichef'!D99</f>
        <v>0</v>
      </c>
      <c r="C99" s="564" t="str">
        <f>IF('1. Artikeldata Grund'!$D99="","", '1. Artikeldata Grund'!$D99&amp;" - "&amp;'1. Artikeldata Grund'!$E99)</f>
        <v/>
      </c>
      <c r="D99" s="515" t="str">
        <f>IF('1. Artikeldata Grund'!D99="","",'1. Artikeldata Grund'!D99)</f>
        <v/>
      </c>
      <c r="E99" s="522"/>
      <c r="F99" s="523"/>
      <c r="G99" s="522"/>
      <c r="H99" s="368" t="s">
        <v>276</v>
      </c>
      <c r="I99" s="513"/>
      <c r="J99" s="524"/>
      <c r="K99" s="522"/>
      <c r="L99" s="422" t="s">
        <v>280</v>
      </c>
      <c r="M99" s="513"/>
      <c r="N99" s="524"/>
      <c r="O99" s="522"/>
      <c r="P99" s="293" t="s">
        <v>280</v>
      </c>
      <c r="Q99" s="513"/>
      <c r="R99" s="524"/>
      <c r="S99" s="522"/>
      <c r="T99" s="419" t="s">
        <v>280</v>
      </c>
      <c r="U99" s="513"/>
      <c r="V99" s="524"/>
    </row>
    <row r="100" spans="1:22" s="7" customFormat="1" ht="12.75" x14ac:dyDescent="0.2">
      <c r="A100" s="104">
        <v>96</v>
      </c>
      <c r="B100" s="566">
        <f>'APH Kategorichef'!D100</f>
        <v>0</v>
      </c>
      <c r="C100" s="564" t="str">
        <f>IF('1. Artikeldata Grund'!$D100="","", '1. Artikeldata Grund'!$D100&amp;" - "&amp;'1. Artikeldata Grund'!$E100)</f>
        <v/>
      </c>
      <c r="D100" s="515" t="str">
        <f>IF('1. Artikeldata Grund'!D100="","",'1. Artikeldata Grund'!D100)</f>
        <v/>
      </c>
      <c r="E100" s="522"/>
      <c r="F100" s="523"/>
      <c r="G100" s="522"/>
      <c r="H100" s="368" t="s">
        <v>276</v>
      </c>
      <c r="I100" s="513"/>
      <c r="J100" s="524"/>
      <c r="K100" s="522"/>
      <c r="L100" s="422" t="s">
        <v>280</v>
      </c>
      <c r="M100" s="513"/>
      <c r="N100" s="524"/>
      <c r="O100" s="522"/>
      <c r="P100" s="293" t="s">
        <v>280</v>
      </c>
      <c r="Q100" s="513"/>
      <c r="R100" s="524"/>
      <c r="S100" s="522"/>
      <c r="T100" s="419" t="s">
        <v>280</v>
      </c>
      <c r="U100" s="513"/>
      <c r="V100" s="524"/>
    </row>
    <row r="101" spans="1:22" s="7" customFormat="1" ht="12.75" x14ac:dyDescent="0.2">
      <c r="A101" s="104">
        <v>97</v>
      </c>
      <c r="B101" s="566">
        <f>'APH Kategorichef'!D101</f>
        <v>0</v>
      </c>
      <c r="C101" s="564" t="str">
        <f>IF('1. Artikeldata Grund'!$D101="","", '1. Artikeldata Grund'!$D101&amp;" - "&amp;'1. Artikeldata Grund'!$E101)</f>
        <v/>
      </c>
      <c r="D101" s="515" t="str">
        <f>IF('1. Artikeldata Grund'!D101="","",'1. Artikeldata Grund'!D101)</f>
        <v/>
      </c>
      <c r="E101" s="522"/>
      <c r="F101" s="523"/>
      <c r="G101" s="522"/>
      <c r="H101" s="368" t="s">
        <v>276</v>
      </c>
      <c r="I101" s="513"/>
      <c r="J101" s="524"/>
      <c r="K101" s="522"/>
      <c r="L101" s="422" t="s">
        <v>280</v>
      </c>
      <c r="M101" s="513"/>
      <c r="N101" s="524"/>
      <c r="O101" s="522"/>
      <c r="P101" s="293" t="s">
        <v>280</v>
      </c>
      <c r="Q101" s="513"/>
      <c r="R101" s="524"/>
      <c r="S101" s="522"/>
      <c r="T101" s="419" t="s">
        <v>280</v>
      </c>
      <c r="U101" s="513"/>
      <c r="V101" s="524"/>
    </row>
    <row r="102" spans="1:22" s="7" customFormat="1" ht="12.75" x14ac:dyDescent="0.2">
      <c r="A102" s="104">
        <v>98</v>
      </c>
      <c r="B102" s="566">
        <f>'APH Kategorichef'!D102</f>
        <v>0</v>
      </c>
      <c r="C102" s="564" t="str">
        <f>IF('1. Artikeldata Grund'!$D102="","", '1. Artikeldata Grund'!$D102&amp;" - "&amp;'1. Artikeldata Grund'!$E102)</f>
        <v/>
      </c>
      <c r="D102" s="515" t="str">
        <f>IF('1. Artikeldata Grund'!D102="","",'1. Artikeldata Grund'!D102)</f>
        <v/>
      </c>
      <c r="E102" s="522"/>
      <c r="F102" s="523"/>
      <c r="G102" s="522"/>
      <c r="H102" s="368" t="s">
        <v>276</v>
      </c>
      <c r="I102" s="513"/>
      <c r="J102" s="524"/>
      <c r="K102" s="522"/>
      <c r="L102" s="422" t="s">
        <v>280</v>
      </c>
      <c r="M102" s="513"/>
      <c r="N102" s="524"/>
      <c r="O102" s="522"/>
      <c r="P102" s="293" t="s">
        <v>280</v>
      </c>
      <c r="Q102" s="513"/>
      <c r="R102" s="524"/>
      <c r="S102" s="522"/>
      <c r="T102" s="419" t="s">
        <v>280</v>
      </c>
      <c r="U102" s="513"/>
      <c r="V102" s="524"/>
    </row>
    <row r="103" spans="1:22" s="7" customFormat="1" ht="12.75" x14ac:dyDescent="0.2">
      <c r="A103" s="104">
        <v>99</v>
      </c>
      <c r="B103" s="566">
        <f>'APH Kategorichef'!D103</f>
        <v>0</v>
      </c>
      <c r="C103" s="564" t="str">
        <f>IF('1. Artikeldata Grund'!$D103="","", '1. Artikeldata Grund'!$D103&amp;" - "&amp;'1. Artikeldata Grund'!$E103)</f>
        <v/>
      </c>
      <c r="D103" s="515" t="str">
        <f>IF('1. Artikeldata Grund'!D103="","",'1. Artikeldata Grund'!D103)</f>
        <v/>
      </c>
      <c r="E103" s="522"/>
      <c r="F103" s="523"/>
      <c r="G103" s="522"/>
      <c r="H103" s="368" t="s">
        <v>276</v>
      </c>
      <c r="I103" s="513"/>
      <c r="J103" s="524"/>
      <c r="K103" s="522"/>
      <c r="L103" s="422" t="s">
        <v>280</v>
      </c>
      <c r="M103" s="513"/>
      <c r="N103" s="524"/>
      <c r="O103" s="522"/>
      <c r="P103" s="293" t="s">
        <v>280</v>
      </c>
      <c r="Q103" s="513"/>
      <c r="R103" s="524"/>
      <c r="S103" s="522"/>
      <c r="T103" s="419" t="s">
        <v>280</v>
      </c>
      <c r="U103" s="513"/>
      <c r="V103" s="524"/>
    </row>
    <row r="104" spans="1:22" s="7" customFormat="1" ht="12.75" x14ac:dyDescent="0.2">
      <c r="A104" s="104">
        <v>100</v>
      </c>
      <c r="B104" s="566">
        <f>'APH Kategorichef'!D104</f>
        <v>0</v>
      </c>
      <c r="C104" s="564" t="str">
        <f>IF('1. Artikeldata Grund'!$D104="","", '1. Artikeldata Grund'!$D104&amp;" - "&amp;'1. Artikeldata Grund'!$E104)</f>
        <v/>
      </c>
      <c r="D104" s="515" t="str">
        <f>IF('1. Artikeldata Grund'!D104="","",'1. Artikeldata Grund'!D104)</f>
        <v/>
      </c>
      <c r="E104" s="522"/>
      <c r="F104" s="523"/>
      <c r="G104" s="522"/>
      <c r="H104" s="368" t="s">
        <v>276</v>
      </c>
      <c r="I104" s="513"/>
      <c r="J104" s="524"/>
      <c r="K104" s="522"/>
      <c r="L104" s="422" t="s">
        <v>280</v>
      </c>
      <c r="M104" s="513"/>
      <c r="N104" s="524"/>
      <c r="O104" s="522"/>
      <c r="P104" s="293" t="s">
        <v>280</v>
      </c>
      <c r="Q104" s="513"/>
      <c r="R104" s="524"/>
      <c r="S104" s="522"/>
      <c r="T104" s="419" t="s">
        <v>280</v>
      </c>
      <c r="U104" s="513"/>
      <c r="V104" s="524"/>
    </row>
    <row r="105" spans="1:22" s="7" customFormat="1" ht="12.75" x14ac:dyDescent="0.2">
      <c r="A105" s="104">
        <v>101</v>
      </c>
      <c r="B105" s="566">
        <f>'APH Kategorichef'!D105</f>
        <v>0</v>
      </c>
      <c r="C105" s="564" t="str">
        <f>IF('1. Artikeldata Grund'!$D105="","", '1. Artikeldata Grund'!$D105&amp;" - "&amp;'1. Artikeldata Grund'!$E105)</f>
        <v/>
      </c>
      <c r="D105" s="515" t="str">
        <f>IF('1. Artikeldata Grund'!D105="","",'1. Artikeldata Grund'!D105)</f>
        <v/>
      </c>
      <c r="E105" s="522"/>
      <c r="F105" s="523"/>
      <c r="G105" s="522"/>
      <c r="H105" s="368" t="s">
        <v>276</v>
      </c>
      <c r="I105" s="513"/>
      <c r="J105" s="524"/>
      <c r="K105" s="522"/>
      <c r="L105" s="422" t="s">
        <v>280</v>
      </c>
      <c r="M105" s="513"/>
      <c r="N105" s="524"/>
      <c r="O105" s="522"/>
      <c r="P105" s="293" t="s">
        <v>280</v>
      </c>
      <c r="Q105" s="513"/>
      <c r="R105" s="524"/>
      <c r="S105" s="522"/>
      <c r="T105" s="419" t="s">
        <v>280</v>
      </c>
      <c r="U105" s="513"/>
      <c r="V105" s="524"/>
    </row>
    <row r="106" spans="1:22" s="7" customFormat="1" ht="12.75" x14ac:dyDescent="0.2">
      <c r="A106" s="104">
        <v>102</v>
      </c>
      <c r="B106" s="566">
        <f>'APH Kategorichef'!D106</f>
        <v>0</v>
      </c>
      <c r="C106" s="564" t="str">
        <f>IF('1. Artikeldata Grund'!$D106="","", '1. Artikeldata Grund'!$D106&amp;" - "&amp;'1. Artikeldata Grund'!$E106)</f>
        <v/>
      </c>
      <c r="D106" s="515" t="str">
        <f>IF('1. Artikeldata Grund'!D106="","",'1. Artikeldata Grund'!D106)</f>
        <v/>
      </c>
      <c r="E106" s="522"/>
      <c r="F106" s="523"/>
      <c r="G106" s="522"/>
      <c r="H106" s="368" t="s">
        <v>276</v>
      </c>
      <c r="I106" s="513"/>
      <c r="J106" s="524"/>
      <c r="K106" s="522"/>
      <c r="L106" s="422" t="s">
        <v>280</v>
      </c>
      <c r="M106" s="513"/>
      <c r="N106" s="524"/>
      <c r="O106" s="522"/>
      <c r="P106" s="293" t="s">
        <v>280</v>
      </c>
      <c r="Q106" s="513"/>
      <c r="R106" s="524"/>
      <c r="S106" s="522"/>
      <c r="T106" s="419" t="s">
        <v>280</v>
      </c>
      <c r="U106" s="513"/>
      <c r="V106" s="524"/>
    </row>
    <row r="107" spans="1:22" s="7" customFormat="1" ht="12.75" x14ac:dyDescent="0.2">
      <c r="A107" s="104">
        <v>103</v>
      </c>
      <c r="B107" s="566">
        <f>'APH Kategorichef'!D107</f>
        <v>0</v>
      </c>
      <c r="C107" s="564" t="str">
        <f>IF('1. Artikeldata Grund'!$D107="","", '1. Artikeldata Grund'!$D107&amp;" - "&amp;'1. Artikeldata Grund'!$E107)</f>
        <v/>
      </c>
      <c r="D107" s="515" t="str">
        <f>IF('1. Artikeldata Grund'!D107="","",'1. Artikeldata Grund'!D107)</f>
        <v/>
      </c>
      <c r="E107" s="522"/>
      <c r="F107" s="523"/>
      <c r="G107" s="522"/>
      <c r="H107" s="368" t="s">
        <v>276</v>
      </c>
      <c r="I107" s="513"/>
      <c r="J107" s="524"/>
      <c r="K107" s="522"/>
      <c r="L107" s="422" t="s">
        <v>280</v>
      </c>
      <c r="M107" s="513"/>
      <c r="N107" s="524"/>
      <c r="O107" s="522"/>
      <c r="P107" s="293" t="s">
        <v>280</v>
      </c>
      <c r="Q107" s="513"/>
      <c r="R107" s="524"/>
      <c r="S107" s="522"/>
      <c r="T107" s="419" t="s">
        <v>280</v>
      </c>
      <c r="U107" s="513"/>
      <c r="V107" s="524"/>
    </row>
    <row r="108" spans="1:22" s="7" customFormat="1" ht="12.75" x14ac:dyDescent="0.2">
      <c r="A108" s="104">
        <v>104</v>
      </c>
      <c r="B108" s="566">
        <f>'APH Kategorichef'!D108</f>
        <v>0</v>
      </c>
      <c r="C108" s="564" t="str">
        <f>IF('1. Artikeldata Grund'!$D108="","", '1. Artikeldata Grund'!$D108&amp;" - "&amp;'1. Artikeldata Grund'!$E108)</f>
        <v/>
      </c>
      <c r="D108" s="515" t="str">
        <f>IF('1. Artikeldata Grund'!D108="","",'1. Artikeldata Grund'!D108)</f>
        <v/>
      </c>
      <c r="E108" s="522"/>
      <c r="F108" s="523"/>
      <c r="G108" s="522"/>
      <c r="H108" s="368" t="s">
        <v>276</v>
      </c>
      <c r="I108" s="513"/>
      <c r="J108" s="524"/>
      <c r="K108" s="522"/>
      <c r="L108" s="422" t="s">
        <v>280</v>
      </c>
      <c r="M108" s="513"/>
      <c r="N108" s="524"/>
      <c r="O108" s="522"/>
      <c r="P108" s="293" t="s">
        <v>280</v>
      </c>
      <c r="Q108" s="513"/>
      <c r="R108" s="524"/>
      <c r="S108" s="522"/>
      <c r="T108" s="419" t="s">
        <v>280</v>
      </c>
      <c r="U108" s="513"/>
      <c r="V108" s="524"/>
    </row>
    <row r="109" spans="1:22" s="7" customFormat="1" ht="12.75" x14ac:dyDescent="0.2">
      <c r="A109" s="104">
        <v>105</v>
      </c>
      <c r="B109" s="566">
        <f>'APH Kategorichef'!D109</f>
        <v>0</v>
      </c>
      <c r="C109" s="564" t="str">
        <f>IF('1. Artikeldata Grund'!$D109="","", '1. Artikeldata Grund'!$D109&amp;" - "&amp;'1. Artikeldata Grund'!$E109)</f>
        <v/>
      </c>
      <c r="D109" s="515" t="str">
        <f>IF('1. Artikeldata Grund'!D109="","",'1. Artikeldata Grund'!D109)</f>
        <v/>
      </c>
      <c r="E109" s="522"/>
      <c r="F109" s="523"/>
      <c r="G109" s="522"/>
      <c r="H109" s="368" t="s">
        <v>276</v>
      </c>
      <c r="I109" s="513"/>
      <c r="J109" s="524"/>
      <c r="K109" s="522"/>
      <c r="L109" s="422" t="s">
        <v>280</v>
      </c>
      <c r="M109" s="513"/>
      <c r="N109" s="524"/>
      <c r="O109" s="522"/>
      <c r="P109" s="293" t="s">
        <v>280</v>
      </c>
      <c r="Q109" s="513"/>
      <c r="R109" s="524"/>
      <c r="S109" s="522"/>
      <c r="T109" s="419" t="s">
        <v>280</v>
      </c>
      <c r="U109" s="513"/>
      <c r="V109" s="524"/>
    </row>
    <row r="110" spans="1:22" s="7" customFormat="1" ht="12.75" x14ac:dyDescent="0.2">
      <c r="A110" s="104">
        <v>106</v>
      </c>
      <c r="B110" s="566">
        <f>'APH Kategorichef'!D110</f>
        <v>0</v>
      </c>
      <c r="C110" s="564" t="str">
        <f>IF('1. Artikeldata Grund'!$D110="","", '1. Artikeldata Grund'!$D110&amp;" - "&amp;'1. Artikeldata Grund'!$E110)</f>
        <v/>
      </c>
      <c r="D110" s="515" t="str">
        <f>IF('1. Artikeldata Grund'!D110="","",'1. Artikeldata Grund'!D110)</f>
        <v/>
      </c>
      <c r="E110" s="522"/>
      <c r="F110" s="523"/>
      <c r="G110" s="522"/>
      <c r="H110" s="368" t="s">
        <v>276</v>
      </c>
      <c r="I110" s="513"/>
      <c r="J110" s="524"/>
      <c r="K110" s="522"/>
      <c r="L110" s="422" t="s">
        <v>280</v>
      </c>
      <c r="M110" s="513"/>
      <c r="N110" s="524"/>
      <c r="O110" s="522"/>
      <c r="P110" s="293" t="s">
        <v>280</v>
      </c>
      <c r="Q110" s="513"/>
      <c r="R110" s="524"/>
      <c r="S110" s="522"/>
      <c r="T110" s="419" t="s">
        <v>280</v>
      </c>
      <c r="U110" s="513"/>
      <c r="V110" s="524"/>
    </row>
    <row r="111" spans="1:22" s="7" customFormat="1" ht="12.75" x14ac:dyDescent="0.2">
      <c r="A111" s="104">
        <v>107</v>
      </c>
      <c r="B111" s="566">
        <f>'APH Kategorichef'!D111</f>
        <v>0</v>
      </c>
      <c r="C111" s="564" t="str">
        <f>IF('1. Artikeldata Grund'!$D111="","", '1. Artikeldata Grund'!$D111&amp;" - "&amp;'1. Artikeldata Grund'!$E111)</f>
        <v/>
      </c>
      <c r="D111" s="515" t="str">
        <f>IF('1. Artikeldata Grund'!D111="","",'1. Artikeldata Grund'!D111)</f>
        <v/>
      </c>
      <c r="E111" s="522"/>
      <c r="F111" s="523"/>
      <c r="G111" s="522"/>
      <c r="H111" s="368" t="s">
        <v>276</v>
      </c>
      <c r="I111" s="513"/>
      <c r="J111" s="524"/>
      <c r="K111" s="522"/>
      <c r="L111" s="422" t="s">
        <v>280</v>
      </c>
      <c r="M111" s="513"/>
      <c r="N111" s="524"/>
      <c r="O111" s="522"/>
      <c r="P111" s="293" t="s">
        <v>280</v>
      </c>
      <c r="Q111" s="513"/>
      <c r="R111" s="524"/>
      <c r="S111" s="522"/>
      <c r="T111" s="419" t="s">
        <v>280</v>
      </c>
      <c r="U111" s="513"/>
      <c r="V111" s="524"/>
    </row>
    <row r="112" spans="1:22" s="7" customFormat="1" ht="12.75" x14ac:dyDescent="0.2">
      <c r="A112" s="104">
        <v>108</v>
      </c>
      <c r="B112" s="566">
        <f>'APH Kategorichef'!D112</f>
        <v>0</v>
      </c>
      <c r="C112" s="564" t="str">
        <f>IF('1. Artikeldata Grund'!$D112="","", '1. Artikeldata Grund'!$D112&amp;" - "&amp;'1. Artikeldata Grund'!$E112)</f>
        <v/>
      </c>
      <c r="D112" s="515" t="str">
        <f>IF('1. Artikeldata Grund'!D112="","",'1. Artikeldata Grund'!D112)</f>
        <v/>
      </c>
      <c r="E112" s="522"/>
      <c r="F112" s="523"/>
      <c r="G112" s="522"/>
      <c r="H112" s="368" t="s">
        <v>276</v>
      </c>
      <c r="I112" s="513"/>
      <c r="J112" s="524"/>
      <c r="K112" s="522"/>
      <c r="L112" s="422" t="s">
        <v>280</v>
      </c>
      <c r="M112" s="513"/>
      <c r="N112" s="524"/>
      <c r="O112" s="522"/>
      <c r="P112" s="293" t="s">
        <v>280</v>
      </c>
      <c r="Q112" s="513"/>
      <c r="R112" s="524"/>
      <c r="S112" s="522"/>
      <c r="T112" s="419" t="s">
        <v>280</v>
      </c>
      <c r="U112" s="513"/>
      <c r="V112" s="524"/>
    </row>
    <row r="113" spans="1:22" s="7" customFormat="1" ht="12.75" x14ac:dyDescent="0.2">
      <c r="A113" s="104">
        <v>109</v>
      </c>
      <c r="B113" s="566">
        <f>'APH Kategorichef'!D113</f>
        <v>0</v>
      </c>
      <c r="C113" s="564" t="str">
        <f>IF('1. Artikeldata Grund'!$D113="","", '1. Artikeldata Grund'!$D113&amp;" - "&amp;'1. Artikeldata Grund'!$E113)</f>
        <v/>
      </c>
      <c r="D113" s="515" t="str">
        <f>IF('1. Artikeldata Grund'!D113="","",'1. Artikeldata Grund'!D113)</f>
        <v/>
      </c>
      <c r="E113" s="522"/>
      <c r="F113" s="523"/>
      <c r="G113" s="522"/>
      <c r="H113" s="368" t="s">
        <v>276</v>
      </c>
      <c r="I113" s="513"/>
      <c r="J113" s="524"/>
      <c r="K113" s="522"/>
      <c r="L113" s="422" t="s">
        <v>280</v>
      </c>
      <c r="M113" s="513"/>
      <c r="N113" s="524"/>
      <c r="O113" s="522"/>
      <c r="P113" s="293" t="s">
        <v>280</v>
      </c>
      <c r="Q113" s="513"/>
      <c r="R113" s="524"/>
      <c r="S113" s="522"/>
      <c r="T113" s="419" t="s">
        <v>280</v>
      </c>
      <c r="U113" s="513"/>
      <c r="V113" s="524"/>
    </row>
    <row r="114" spans="1:22" s="7" customFormat="1" ht="12.75" x14ac:dyDescent="0.2">
      <c r="A114" s="104">
        <v>110</v>
      </c>
      <c r="B114" s="566">
        <f>'APH Kategorichef'!D114</f>
        <v>0</v>
      </c>
      <c r="C114" s="564" t="str">
        <f>IF('1. Artikeldata Grund'!$D114="","", '1. Artikeldata Grund'!$D114&amp;" - "&amp;'1. Artikeldata Grund'!$E114)</f>
        <v/>
      </c>
      <c r="D114" s="515" t="str">
        <f>IF('1. Artikeldata Grund'!D114="","",'1. Artikeldata Grund'!D114)</f>
        <v/>
      </c>
      <c r="E114" s="522"/>
      <c r="F114" s="523"/>
      <c r="G114" s="522"/>
      <c r="H114" s="368" t="s">
        <v>276</v>
      </c>
      <c r="I114" s="513"/>
      <c r="J114" s="524"/>
      <c r="K114" s="522"/>
      <c r="L114" s="422" t="s">
        <v>280</v>
      </c>
      <c r="M114" s="513"/>
      <c r="N114" s="524"/>
      <c r="O114" s="522"/>
      <c r="P114" s="293" t="s">
        <v>280</v>
      </c>
      <c r="Q114" s="513"/>
      <c r="R114" s="524"/>
      <c r="S114" s="522"/>
      <c r="T114" s="419" t="s">
        <v>280</v>
      </c>
      <c r="U114" s="513"/>
      <c r="V114" s="524"/>
    </row>
    <row r="115" spans="1:22" s="7" customFormat="1" ht="12.75" x14ac:dyDescent="0.2">
      <c r="A115" s="104">
        <v>111</v>
      </c>
      <c r="B115" s="566">
        <f>'APH Kategorichef'!D115</f>
        <v>0</v>
      </c>
      <c r="C115" s="564" t="str">
        <f>IF('1. Artikeldata Grund'!$D115="","", '1. Artikeldata Grund'!$D115&amp;" - "&amp;'1. Artikeldata Grund'!$E115)</f>
        <v/>
      </c>
      <c r="D115" s="515" t="str">
        <f>IF('1. Artikeldata Grund'!D115="","",'1. Artikeldata Grund'!D115)</f>
        <v/>
      </c>
      <c r="E115" s="522"/>
      <c r="F115" s="523"/>
      <c r="G115" s="522"/>
      <c r="H115" s="368" t="s">
        <v>276</v>
      </c>
      <c r="I115" s="513"/>
      <c r="J115" s="524"/>
      <c r="K115" s="522"/>
      <c r="L115" s="422" t="s">
        <v>280</v>
      </c>
      <c r="M115" s="513"/>
      <c r="N115" s="524"/>
      <c r="O115" s="522"/>
      <c r="P115" s="293" t="s">
        <v>280</v>
      </c>
      <c r="Q115" s="513"/>
      <c r="R115" s="524"/>
      <c r="S115" s="522"/>
      <c r="T115" s="419" t="s">
        <v>280</v>
      </c>
      <c r="U115" s="513"/>
      <c r="V115" s="524"/>
    </row>
    <row r="116" spans="1:22" s="7" customFormat="1" ht="12.75" x14ac:dyDescent="0.2">
      <c r="A116" s="104">
        <v>112</v>
      </c>
      <c r="B116" s="566">
        <f>'APH Kategorichef'!D116</f>
        <v>0</v>
      </c>
      <c r="C116" s="564" t="str">
        <f>IF('1. Artikeldata Grund'!$D116="","", '1. Artikeldata Grund'!$D116&amp;" - "&amp;'1. Artikeldata Grund'!$E116)</f>
        <v/>
      </c>
      <c r="D116" s="515" t="str">
        <f>IF('1. Artikeldata Grund'!D116="","",'1. Artikeldata Grund'!D116)</f>
        <v/>
      </c>
      <c r="E116" s="522"/>
      <c r="F116" s="523"/>
      <c r="G116" s="522"/>
      <c r="H116" s="368" t="s">
        <v>276</v>
      </c>
      <c r="I116" s="513"/>
      <c r="J116" s="524"/>
      <c r="K116" s="522"/>
      <c r="L116" s="422" t="s">
        <v>280</v>
      </c>
      <c r="M116" s="513"/>
      <c r="N116" s="524"/>
      <c r="O116" s="522"/>
      <c r="P116" s="293" t="s">
        <v>280</v>
      </c>
      <c r="Q116" s="513"/>
      <c r="R116" s="524"/>
      <c r="S116" s="522"/>
      <c r="T116" s="419" t="s">
        <v>280</v>
      </c>
      <c r="U116" s="513"/>
      <c r="V116" s="524"/>
    </row>
    <row r="117" spans="1:22" s="7" customFormat="1" ht="12.75" x14ac:dyDescent="0.2">
      <c r="A117" s="104">
        <v>113</v>
      </c>
      <c r="B117" s="566">
        <f>'APH Kategorichef'!D117</f>
        <v>0</v>
      </c>
      <c r="C117" s="564" t="str">
        <f>IF('1. Artikeldata Grund'!$D117="","", '1. Artikeldata Grund'!$D117&amp;" - "&amp;'1. Artikeldata Grund'!$E117)</f>
        <v/>
      </c>
      <c r="D117" s="515" t="str">
        <f>IF('1. Artikeldata Grund'!D117="","",'1. Artikeldata Grund'!D117)</f>
        <v/>
      </c>
      <c r="E117" s="522"/>
      <c r="F117" s="523"/>
      <c r="G117" s="522"/>
      <c r="H117" s="368" t="s">
        <v>276</v>
      </c>
      <c r="I117" s="513"/>
      <c r="J117" s="524"/>
      <c r="K117" s="522"/>
      <c r="L117" s="422" t="s">
        <v>280</v>
      </c>
      <c r="M117" s="513"/>
      <c r="N117" s="524"/>
      <c r="O117" s="522"/>
      <c r="P117" s="293" t="s">
        <v>280</v>
      </c>
      <c r="Q117" s="513"/>
      <c r="R117" s="524"/>
      <c r="S117" s="522"/>
      <c r="T117" s="419" t="s">
        <v>280</v>
      </c>
      <c r="U117" s="513"/>
      <c r="V117" s="524"/>
    </row>
    <row r="118" spans="1:22" s="7" customFormat="1" ht="12.75" x14ac:dyDescent="0.2">
      <c r="A118" s="104">
        <v>114</v>
      </c>
      <c r="B118" s="566">
        <f>'APH Kategorichef'!D118</f>
        <v>0</v>
      </c>
      <c r="C118" s="564" t="str">
        <f>IF('1. Artikeldata Grund'!$D118="","", '1. Artikeldata Grund'!$D118&amp;" - "&amp;'1. Artikeldata Grund'!$E118)</f>
        <v/>
      </c>
      <c r="D118" s="515" t="str">
        <f>IF('1. Artikeldata Grund'!D118="","",'1. Artikeldata Grund'!D118)</f>
        <v/>
      </c>
      <c r="E118" s="522"/>
      <c r="F118" s="523"/>
      <c r="G118" s="522"/>
      <c r="H118" s="368" t="s">
        <v>276</v>
      </c>
      <c r="I118" s="513"/>
      <c r="J118" s="524"/>
      <c r="K118" s="522"/>
      <c r="L118" s="422" t="s">
        <v>280</v>
      </c>
      <c r="M118" s="513"/>
      <c r="N118" s="524"/>
      <c r="O118" s="522"/>
      <c r="P118" s="293" t="s">
        <v>280</v>
      </c>
      <c r="Q118" s="513"/>
      <c r="R118" s="524"/>
      <c r="S118" s="522"/>
      <c r="T118" s="419" t="s">
        <v>280</v>
      </c>
      <c r="U118" s="513"/>
      <c r="V118" s="524"/>
    </row>
    <row r="119" spans="1:22" s="7" customFormat="1" ht="12.75" x14ac:dyDescent="0.2">
      <c r="A119" s="104">
        <v>115</v>
      </c>
      <c r="B119" s="566">
        <f>'APH Kategorichef'!D119</f>
        <v>0</v>
      </c>
      <c r="C119" s="564" t="str">
        <f>IF('1. Artikeldata Grund'!$D119="","", '1. Artikeldata Grund'!$D119&amp;" - "&amp;'1. Artikeldata Grund'!$E119)</f>
        <v/>
      </c>
      <c r="D119" s="515" t="str">
        <f>IF('1. Artikeldata Grund'!D119="","",'1. Artikeldata Grund'!D119)</f>
        <v/>
      </c>
      <c r="E119" s="522"/>
      <c r="F119" s="523"/>
      <c r="G119" s="522"/>
      <c r="H119" s="368" t="s">
        <v>276</v>
      </c>
      <c r="I119" s="513"/>
      <c r="J119" s="524"/>
      <c r="K119" s="522"/>
      <c r="L119" s="422" t="s">
        <v>280</v>
      </c>
      <c r="M119" s="513"/>
      <c r="N119" s="524"/>
      <c r="O119" s="522"/>
      <c r="P119" s="293" t="s">
        <v>280</v>
      </c>
      <c r="Q119" s="513"/>
      <c r="R119" s="524"/>
      <c r="S119" s="522"/>
      <c r="T119" s="419" t="s">
        <v>280</v>
      </c>
      <c r="U119" s="513"/>
      <c r="V119" s="524"/>
    </row>
    <row r="120" spans="1:22" s="7" customFormat="1" ht="12.75" x14ac:dyDescent="0.2">
      <c r="A120" s="104">
        <v>116</v>
      </c>
      <c r="B120" s="566">
        <f>'APH Kategorichef'!D120</f>
        <v>0</v>
      </c>
      <c r="C120" s="564" t="str">
        <f>IF('1. Artikeldata Grund'!$D120="","", '1. Artikeldata Grund'!$D120&amp;" - "&amp;'1. Artikeldata Grund'!$E120)</f>
        <v/>
      </c>
      <c r="D120" s="515" t="str">
        <f>IF('1. Artikeldata Grund'!D120="","",'1. Artikeldata Grund'!D120)</f>
        <v/>
      </c>
      <c r="E120" s="522"/>
      <c r="F120" s="523"/>
      <c r="G120" s="522"/>
      <c r="H120" s="368" t="s">
        <v>276</v>
      </c>
      <c r="I120" s="513"/>
      <c r="J120" s="524"/>
      <c r="K120" s="522"/>
      <c r="L120" s="422" t="s">
        <v>280</v>
      </c>
      <c r="M120" s="513"/>
      <c r="N120" s="524"/>
      <c r="O120" s="522"/>
      <c r="P120" s="293" t="s">
        <v>280</v>
      </c>
      <c r="Q120" s="513"/>
      <c r="R120" s="524"/>
      <c r="S120" s="522"/>
      <c r="T120" s="419" t="s">
        <v>280</v>
      </c>
      <c r="U120" s="513"/>
      <c r="V120" s="524"/>
    </row>
    <row r="121" spans="1:22" s="7" customFormat="1" ht="12.75" x14ac:dyDescent="0.2">
      <c r="A121" s="104">
        <v>117</v>
      </c>
      <c r="B121" s="566">
        <f>'APH Kategorichef'!D121</f>
        <v>0</v>
      </c>
      <c r="C121" s="564" t="str">
        <f>IF('1. Artikeldata Grund'!$D121="","", '1. Artikeldata Grund'!$D121&amp;" - "&amp;'1. Artikeldata Grund'!$E121)</f>
        <v/>
      </c>
      <c r="D121" s="515" t="str">
        <f>IF('1. Artikeldata Grund'!D121="","",'1. Artikeldata Grund'!D121)</f>
        <v/>
      </c>
      <c r="E121" s="522"/>
      <c r="F121" s="523"/>
      <c r="G121" s="522"/>
      <c r="H121" s="368" t="s">
        <v>276</v>
      </c>
      <c r="I121" s="513"/>
      <c r="J121" s="524"/>
      <c r="K121" s="522"/>
      <c r="L121" s="422" t="s">
        <v>280</v>
      </c>
      <c r="M121" s="513"/>
      <c r="N121" s="524"/>
      <c r="O121" s="522"/>
      <c r="P121" s="293" t="s">
        <v>280</v>
      </c>
      <c r="Q121" s="513"/>
      <c r="R121" s="524"/>
      <c r="S121" s="522"/>
      <c r="T121" s="419" t="s">
        <v>280</v>
      </c>
      <c r="U121" s="513"/>
      <c r="V121" s="524"/>
    </row>
    <row r="122" spans="1:22" s="7" customFormat="1" ht="12.75" x14ac:dyDescent="0.2">
      <c r="A122" s="104">
        <v>118</v>
      </c>
      <c r="B122" s="566">
        <f>'APH Kategorichef'!D122</f>
        <v>0</v>
      </c>
      <c r="C122" s="564" t="str">
        <f>IF('1. Artikeldata Grund'!$D122="","", '1. Artikeldata Grund'!$D122&amp;" - "&amp;'1. Artikeldata Grund'!$E122)</f>
        <v/>
      </c>
      <c r="D122" s="515" t="str">
        <f>IF('1. Artikeldata Grund'!D122="","",'1. Artikeldata Grund'!D122)</f>
        <v/>
      </c>
      <c r="E122" s="522"/>
      <c r="F122" s="523"/>
      <c r="G122" s="522"/>
      <c r="H122" s="368" t="s">
        <v>276</v>
      </c>
      <c r="I122" s="513"/>
      <c r="J122" s="524"/>
      <c r="K122" s="522"/>
      <c r="L122" s="422" t="s">
        <v>280</v>
      </c>
      <c r="M122" s="513"/>
      <c r="N122" s="524"/>
      <c r="O122" s="522"/>
      <c r="P122" s="293" t="s">
        <v>280</v>
      </c>
      <c r="Q122" s="513"/>
      <c r="R122" s="524"/>
      <c r="S122" s="522"/>
      <c r="T122" s="419" t="s">
        <v>280</v>
      </c>
      <c r="U122" s="513"/>
      <c r="V122" s="524"/>
    </row>
    <row r="123" spans="1:22" s="7" customFormat="1" ht="12.75" x14ac:dyDescent="0.2">
      <c r="A123" s="104">
        <v>119</v>
      </c>
      <c r="B123" s="566">
        <f>'APH Kategorichef'!D123</f>
        <v>0</v>
      </c>
      <c r="C123" s="564" t="str">
        <f>IF('1. Artikeldata Grund'!$D123="","", '1. Artikeldata Grund'!$D123&amp;" - "&amp;'1. Artikeldata Grund'!$E123)</f>
        <v/>
      </c>
      <c r="D123" s="515" t="str">
        <f>IF('1. Artikeldata Grund'!D123="","",'1. Artikeldata Grund'!D123)</f>
        <v/>
      </c>
      <c r="E123" s="522"/>
      <c r="F123" s="523"/>
      <c r="G123" s="522"/>
      <c r="H123" s="368" t="s">
        <v>276</v>
      </c>
      <c r="I123" s="513"/>
      <c r="J123" s="524"/>
      <c r="K123" s="522"/>
      <c r="L123" s="422" t="s">
        <v>280</v>
      </c>
      <c r="M123" s="513"/>
      <c r="N123" s="524"/>
      <c r="O123" s="522"/>
      <c r="P123" s="293" t="s">
        <v>280</v>
      </c>
      <c r="Q123" s="513"/>
      <c r="R123" s="524"/>
      <c r="S123" s="522"/>
      <c r="T123" s="419" t="s">
        <v>280</v>
      </c>
      <c r="U123" s="513"/>
      <c r="V123" s="524"/>
    </row>
    <row r="124" spans="1:22" s="7" customFormat="1" ht="12.75" x14ac:dyDescent="0.2">
      <c r="A124" s="104">
        <v>120</v>
      </c>
      <c r="B124" s="566">
        <f>'APH Kategorichef'!D124</f>
        <v>0</v>
      </c>
      <c r="C124" s="564" t="str">
        <f>IF('1. Artikeldata Grund'!$D124="","", '1. Artikeldata Grund'!$D124&amp;" - "&amp;'1. Artikeldata Grund'!$E124)</f>
        <v/>
      </c>
      <c r="D124" s="515" t="str">
        <f>IF('1. Artikeldata Grund'!D124="","",'1. Artikeldata Grund'!D124)</f>
        <v/>
      </c>
      <c r="E124" s="522"/>
      <c r="F124" s="523"/>
      <c r="G124" s="522"/>
      <c r="H124" s="368" t="s">
        <v>276</v>
      </c>
      <c r="I124" s="513"/>
      <c r="J124" s="524"/>
      <c r="K124" s="522"/>
      <c r="L124" s="422" t="s">
        <v>280</v>
      </c>
      <c r="M124" s="513"/>
      <c r="N124" s="524"/>
      <c r="O124" s="522"/>
      <c r="P124" s="293" t="s">
        <v>280</v>
      </c>
      <c r="Q124" s="513"/>
      <c r="R124" s="524"/>
      <c r="S124" s="522"/>
      <c r="T124" s="419" t="s">
        <v>280</v>
      </c>
      <c r="U124" s="513"/>
      <c r="V124" s="524"/>
    </row>
    <row r="125" spans="1:22" s="7" customFormat="1" ht="12.75" x14ac:dyDescent="0.2">
      <c r="A125" s="104">
        <v>121</v>
      </c>
      <c r="B125" s="566">
        <f>'APH Kategorichef'!D125</f>
        <v>0</v>
      </c>
      <c r="C125" s="564" t="str">
        <f>IF('1. Artikeldata Grund'!$D125="","", '1. Artikeldata Grund'!$D125&amp;" - "&amp;'1. Artikeldata Grund'!$E125)</f>
        <v/>
      </c>
      <c r="D125" s="515" t="str">
        <f>IF('1. Artikeldata Grund'!D125="","",'1. Artikeldata Grund'!D125)</f>
        <v/>
      </c>
      <c r="E125" s="522"/>
      <c r="F125" s="523"/>
      <c r="G125" s="522"/>
      <c r="H125" s="368" t="s">
        <v>276</v>
      </c>
      <c r="I125" s="513"/>
      <c r="J125" s="524"/>
      <c r="K125" s="522"/>
      <c r="L125" s="422" t="s">
        <v>280</v>
      </c>
      <c r="M125" s="513"/>
      <c r="N125" s="524"/>
      <c r="O125" s="522"/>
      <c r="P125" s="293" t="s">
        <v>280</v>
      </c>
      <c r="Q125" s="513"/>
      <c r="R125" s="524"/>
      <c r="S125" s="522"/>
      <c r="T125" s="419" t="s">
        <v>280</v>
      </c>
      <c r="U125" s="513"/>
      <c r="V125" s="524"/>
    </row>
    <row r="126" spans="1:22" s="7" customFormat="1" ht="12.75" x14ac:dyDescent="0.2">
      <c r="A126" s="104">
        <v>122</v>
      </c>
      <c r="B126" s="566">
        <f>'APH Kategorichef'!D126</f>
        <v>0</v>
      </c>
      <c r="C126" s="564" t="str">
        <f>IF('1. Artikeldata Grund'!$D126="","", '1. Artikeldata Grund'!$D126&amp;" - "&amp;'1. Artikeldata Grund'!$E126)</f>
        <v/>
      </c>
      <c r="D126" s="515" t="str">
        <f>IF('1. Artikeldata Grund'!D126="","",'1. Artikeldata Grund'!D126)</f>
        <v/>
      </c>
      <c r="E126" s="522"/>
      <c r="F126" s="523"/>
      <c r="G126" s="522"/>
      <c r="H126" s="368" t="s">
        <v>276</v>
      </c>
      <c r="I126" s="513"/>
      <c r="J126" s="524"/>
      <c r="K126" s="522"/>
      <c r="L126" s="422" t="s">
        <v>280</v>
      </c>
      <c r="M126" s="513"/>
      <c r="N126" s="524"/>
      <c r="O126" s="522"/>
      <c r="P126" s="293" t="s">
        <v>280</v>
      </c>
      <c r="Q126" s="513"/>
      <c r="R126" s="524"/>
      <c r="S126" s="522"/>
      <c r="T126" s="419" t="s">
        <v>280</v>
      </c>
      <c r="U126" s="513"/>
      <c r="V126" s="524"/>
    </row>
    <row r="127" spans="1:22" s="7" customFormat="1" ht="12.75" x14ac:dyDescent="0.2">
      <c r="A127" s="104">
        <v>123</v>
      </c>
      <c r="B127" s="566">
        <f>'APH Kategorichef'!D127</f>
        <v>0</v>
      </c>
      <c r="C127" s="564" t="str">
        <f>IF('1. Artikeldata Grund'!$D127="","", '1. Artikeldata Grund'!$D127&amp;" - "&amp;'1. Artikeldata Grund'!$E127)</f>
        <v/>
      </c>
      <c r="D127" s="515" t="str">
        <f>IF('1. Artikeldata Grund'!D127="","",'1. Artikeldata Grund'!D127)</f>
        <v/>
      </c>
      <c r="E127" s="522"/>
      <c r="F127" s="523"/>
      <c r="G127" s="522"/>
      <c r="H127" s="368" t="s">
        <v>276</v>
      </c>
      <c r="I127" s="513"/>
      <c r="J127" s="524"/>
      <c r="K127" s="522"/>
      <c r="L127" s="422" t="s">
        <v>280</v>
      </c>
      <c r="M127" s="513"/>
      <c r="N127" s="524"/>
      <c r="O127" s="522"/>
      <c r="P127" s="293" t="s">
        <v>280</v>
      </c>
      <c r="Q127" s="513"/>
      <c r="R127" s="524"/>
      <c r="S127" s="522"/>
      <c r="T127" s="419" t="s">
        <v>280</v>
      </c>
      <c r="U127" s="513"/>
      <c r="V127" s="524"/>
    </row>
    <row r="128" spans="1:22" s="7" customFormat="1" ht="12.75" x14ac:dyDescent="0.2">
      <c r="A128" s="104">
        <v>124</v>
      </c>
      <c r="B128" s="566">
        <f>'APH Kategorichef'!D128</f>
        <v>0</v>
      </c>
      <c r="C128" s="564" t="str">
        <f>IF('1. Artikeldata Grund'!$D128="","", '1. Artikeldata Grund'!$D128&amp;" - "&amp;'1. Artikeldata Grund'!$E128)</f>
        <v/>
      </c>
      <c r="D128" s="515" t="str">
        <f>IF('1. Artikeldata Grund'!D128="","",'1. Artikeldata Grund'!D128)</f>
        <v/>
      </c>
      <c r="E128" s="522"/>
      <c r="F128" s="523"/>
      <c r="G128" s="522"/>
      <c r="H128" s="368" t="s">
        <v>276</v>
      </c>
      <c r="I128" s="513"/>
      <c r="J128" s="524"/>
      <c r="K128" s="522"/>
      <c r="L128" s="422" t="s">
        <v>280</v>
      </c>
      <c r="M128" s="513"/>
      <c r="N128" s="524"/>
      <c r="O128" s="522"/>
      <c r="P128" s="293" t="s">
        <v>280</v>
      </c>
      <c r="Q128" s="513"/>
      <c r="R128" s="524"/>
      <c r="S128" s="522"/>
      <c r="T128" s="419" t="s">
        <v>280</v>
      </c>
      <c r="U128" s="513"/>
      <c r="V128" s="524"/>
    </row>
    <row r="129" spans="1:22" s="7" customFormat="1" ht="12.75" x14ac:dyDescent="0.2">
      <c r="A129" s="104">
        <v>125</v>
      </c>
      <c r="B129" s="566">
        <f>'APH Kategorichef'!D129</f>
        <v>0</v>
      </c>
      <c r="C129" s="564" t="str">
        <f>IF('1. Artikeldata Grund'!$D129="","", '1. Artikeldata Grund'!$D129&amp;" - "&amp;'1. Artikeldata Grund'!$E129)</f>
        <v/>
      </c>
      <c r="D129" s="515" t="str">
        <f>IF('1. Artikeldata Grund'!D129="","",'1. Artikeldata Grund'!D129)</f>
        <v/>
      </c>
      <c r="E129" s="522"/>
      <c r="F129" s="523"/>
      <c r="G129" s="522"/>
      <c r="H129" s="368" t="s">
        <v>276</v>
      </c>
      <c r="I129" s="513"/>
      <c r="J129" s="524"/>
      <c r="K129" s="522"/>
      <c r="L129" s="422" t="s">
        <v>280</v>
      </c>
      <c r="M129" s="513"/>
      <c r="N129" s="524"/>
      <c r="O129" s="522"/>
      <c r="P129" s="293" t="s">
        <v>280</v>
      </c>
      <c r="Q129" s="513"/>
      <c r="R129" s="524"/>
      <c r="S129" s="522"/>
      <c r="T129" s="419" t="s">
        <v>280</v>
      </c>
      <c r="U129" s="513"/>
      <c r="V129" s="524"/>
    </row>
    <row r="130" spans="1:22" s="7" customFormat="1" ht="12.75" x14ac:dyDescent="0.2">
      <c r="A130" s="104">
        <v>126</v>
      </c>
      <c r="B130" s="566">
        <f>'APH Kategorichef'!D130</f>
        <v>0</v>
      </c>
      <c r="C130" s="564" t="str">
        <f>IF('1. Artikeldata Grund'!$D130="","", '1. Artikeldata Grund'!$D130&amp;" - "&amp;'1. Artikeldata Grund'!$E130)</f>
        <v/>
      </c>
      <c r="D130" s="515" t="str">
        <f>IF('1. Artikeldata Grund'!D130="","",'1. Artikeldata Grund'!D130)</f>
        <v/>
      </c>
      <c r="E130" s="522"/>
      <c r="F130" s="523"/>
      <c r="G130" s="522"/>
      <c r="H130" s="368" t="s">
        <v>276</v>
      </c>
      <c r="I130" s="513"/>
      <c r="J130" s="524"/>
      <c r="K130" s="522"/>
      <c r="L130" s="422" t="s">
        <v>280</v>
      </c>
      <c r="M130" s="513"/>
      <c r="N130" s="524"/>
      <c r="O130" s="522"/>
      <c r="P130" s="293" t="s">
        <v>280</v>
      </c>
      <c r="Q130" s="513"/>
      <c r="R130" s="524"/>
      <c r="S130" s="522"/>
      <c r="T130" s="419" t="s">
        <v>280</v>
      </c>
      <c r="U130" s="513"/>
      <c r="V130" s="524"/>
    </row>
    <row r="131" spans="1:22" s="7" customFormat="1" ht="12.75" x14ac:dyDescent="0.2">
      <c r="A131" s="104">
        <v>127</v>
      </c>
      <c r="B131" s="566">
        <f>'APH Kategorichef'!D131</f>
        <v>0</v>
      </c>
      <c r="C131" s="564" t="str">
        <f>IF('1. Artikeldata Grund'!$D131="","", '1. Artikeldata Grund'!$D131&amp;" - "&amp;'1. Artikeldata Grund'!$E131)</f>
        <v/>
      </c>
      <c r="D131" s="515" t="str">
        <f>IF('1. Artikeldata Grund'!D131="","",'1. Artikeldata Grund'!D131)</f>
        <v/>
      </c>
      <c r="E131" s="522"/>
      <c r="F131" s="523"/>
      <c r="G131" s="522"/>
      <c r="H131" s="368" t="s">
        <v>276</v>
      </c>
      <c r="I131" s="513"/>
      <c r="J131" s="524"/>
      <c r="K131" s="522"/>
      <c r="L131" s="422" t="s">
        <v>280</v>
      </c>
      <c r="M131" s="513"/>
      <c r="N131" s="524"/>
      <c r="O131" s="522"/>
      <c r="P131" s="293" t="s">
        <v>280</v>
      </c>
      <c r="Q131" s="513"/>
      <c r="R131" s="524"/>
      <c r="S131" s="522"/>
      <c r="T131" s="419" t="s">
        <v>280</v>
      </c>
      <c r="U131" s="513"/>
      <c r="V131" s="524"/>
    </row>
    <row r="132" spans="1:22" s="7" customFormat="1" ht="12.75" x14ac:dyDescent="0.2">
      <c r="A132" s="104">
        <v>128</v>
      </c>
      <c r="B132" s="566">
        <f>'APH Kategorichef'!D132</f>
        <v>0</v>
      </c>
      <c r="C132" s="564" t="str">
        <f>IF('1. Artikeldata Grund'!$D132="","", '1. Artikeldata Grund'!$D132&amp;" - "&amp;'1. Artikeldata Grund'!$E132)</f>
        <v/>
      </c>
      <c r="D132" s="515" t="str">
        <f>IF('1. Artikeldata Grund'!D132="","",'1. Artikeldata Grund'!D132)</f>
        <v/>
      </c>
      <c r="E132" s="522"/>
      <c r="F132" s="523"/>
      <c r="G132" s="522"/>
      <c r="H132" s="368" t="s">
        <v>276</v>
      </c>
      <c r="I132" s="513"/>
      <c r="J132" s="524"/>
      <c r="K132" s="522"/>
      <c r="L132" s="422" t="s">
        <v>280</v>
      </c>
      <c r="M132" s="513"/>
      <c r="N132" s="524"/>
      <c r="O132" s="522"/>
      <c r="P132" s="293" t="s">
        <v>280</v>
      </c>
      <c r="Q132" s="513"/>
      <c r="R132" s="524"/>
      <c r="S132" s="522"/>
      <c r="T132" s="419" t="s">
        <v>280</v>
      </c>
      <c r="U132" s="513"/>
      <c r="V132" s="524"/>
    </row>
    <row r="133" spans="1:22" s="7" customFormat="1" ht="12.75" x14ac:dyDescent="0.2">
      <c r="A133" s="104">
        <v>129</v>
      </c>
      <c r="B133" s="566">
        <f>'APH Kategorichef'!D133</f>
        <v>0</v>
      </c>
      <c r="C133" s="564" t="str">
        <f>IF('1. Artikeldata Grund'!$D133="","", '1. Artikeldata Grund'!$D133&amp;" - "&amp;'1. Artikeldata Grund'!$E133)</f>
        <v/>
      </c>
      <c r="D133" s="515" t="str">
        <f>IF('1. Artikeldata Grund'!D133="","",'1. Artikeldata Grund'!D133)</f>
        <v/>
      </c>
      <c r="E133" s="522"/>
      <c r="F133" s="523"/>
      <c r="G133" s="522"/>
      <c r="H133" s="368" t="s">
        <v>276</v>
      </c>
      <c r="I133" s="513"/>
      <c r="J133" s="524"/>
      <c r="K133" s="522"/>
      <c r="L133" s="422" t="s">
        <v>280</v>
      </c>
      <c r="M133" s="513"/>
      <c r="N133" s="524"/>
      <c r="O133" s="522"/>
      <c r="P133" s="293" t="s">
        <v>280</v>
      </c>
      <c r="Q133" s="513"/>
      <c r="R133" s="524"/>
      <c r="S133" s="522"/>
      <c r="T133" s="419" t="s">
        <v>280</v>
      </c>
      <c r="U133" s="513"/>
      <c r="V133" s="524"/>
    </row>
    <row r="134" spans="1:22" s="7" customFormat="1" ht="12.75" x14ac:dyDescent="0.2">
      <c r="A134" s="104">
        <v>130</v>
      </c>
      <c r="B134" s="566">
        <f>'APH Kategorichef'!D134</f>
        <v>0</v>
      </c>
      <c r="C134" s="564" t="str">
        <f>IF('1. Artikeldata Grund'!$D134="","", '1. Artikeldata Grund'!$D134&amp;" - "&amp;'1. Artikeldata Grund'!$E134)</f>
        <v/>
      </c>
      <c r="D134" s="515" t="str">
        <f>IF('1. Artikeldata Grund'!D134="","",'1. Artikeldata Grund'!D134)</f>
        <v/>
      </c>
      <c r="E134" s="522"/>
      <c r="F134" s="523"/>
      <c r="G134" s="522"/>
      <c r="H134" s="368" t="s">
        <v>276</v>
      </c>
      <c r="I134" s="513"/>
      <c r="J134" s="524"/>
      <c r="K134" s="522"/>
      <c r="L134" s="422" t="s">
        <v>280</v>
      </c>
      <c r="M134" s="513"/>
      <c r="N134" s="524"/>
      <c r="O134" s="522"/>
      <c r="P134" s="293" t="s">
        <v>280</v>
      </c>
      <c r="Q134" s="513"/>
      <c r="R134" s="524"/>
      <c r="S134" s="522"/>
      <c r="T134" s="419" t="s">
        <v>280</v>
      </c>
      <c r="U134" s="513"/>
      <c r="V134" s="524"/>
    </row>
    <row r="135" spans="1:22" s="7" customFormat="1" ht="12.75" x14ac:dyDescent="0.2">
      <c r="A135" s="104">
        <v>131</v>
      </c>
      <c r="B135" s="566">
        <f>'APH Kategorichef'!D135</f>
        <v>0</v>
      </c>
      <c r="C135" s="564" t="str">
        <f>IF('1. Artikeldata Grund'!$D135="","", '1. Artikeldata Grund'!$D135&amp;" - "&amp;'1. Artikeldata Grund'!$E135)</f>
        <v/>
      </c>
      <c r="D135" s="515" t="str">
        <f>IF('1. Artikeldata Grund'!D135="","",'1. Artikeldata Grund'!D135)</f>
        <v/>
      </c>
      <c r="E135" s="522"/>
      <c r="F135" s="523"/>
      <c r="G135" s="522"/>
      <c r="H135" s="368" t="s">
        <v>276</v>
      </c>
      <c r="I135" s="513"/>
      <c r="J135" s="524"/>
      <c r="K135" s="522"/>
      <c r="L135" s="422" t="s">
        <v>280</v>
      </c>
      <c r="M135" s="513"/>
      <c r="N135" s="524"/>
      <c r="O135" s="522"/>
      <c r="P135" s="293" t="s">
        <v>280</v>
      </c>
      <c r="Q135" s="513"/>
      <c r="R135" s="524"/>
      <c r="S135" s="522"/>
      <c r="T135" s="419" t="s">
        <v>280</v>
      </c>
      <c r="U135" s="513"/>
      <c r="V135" s="524"/>
    </row>
    <row r="136" spans="1:22" s="7" customFormat="1" ht="12.75" x14ac:dyDescent="0.2">
      <c r="A136" s="104">
        <v>132</v>
      </c>
      <c r="B136" s="566">
        <f>'APH Kategorichef'!D136</f>
        <v>0</v>
      </c>
      <c r="C136" s="564" t="str">
        <f>IF('1. Artikeldata Grund'!$D136="","", '1. Artikeldata Grund'!$D136&amp;" - "&amp;'1. Artikeldata Grund'!$E136)</f>
        <v/>
      </c>
      <c r="D136" s="515" t="str">
        <f>IF('1. Artikeldata Grund'!D136="","",'1. Artikeldata Grund'!D136)</f>
        <v/>
      </c>
      <c r="E136" s="522"/>
      <c r="F136" s="523"/>
      <c r="G136" s="522"/>
      <c r="H136" s="368" t="s">
        <v>276</v>
      </c>
      <c r="I136" s="513"/>
      <c r="J136" s="524"/>
      <c r="K136" s="522"/>
      <c r="L136" s="422" t="s">
        <v>280</v>
      </c>
      <c r="M136" s="513"/>
      <c r="N136" s="524"/>
      <c r="O136" s="522"/>
      <c r="P136" s="293" t="s">
        <v>280</v>
      </c>
      <c r="Q136" s="513"/>
      <c r="R136" s="524"/>
      <c r="S136" s="522"/>
      <c r="T136" s="419" t="s">
        <v>280</v>
      </c>
      <c r="U136" s="513"/>
      <c r="V136" s="524"/>
    </row>
    <row r="137" spans="1:22" s="7" customFormat="1" ht="12.75" x14ac:dyDescent="0.2">
      <c r="A137" s="104">
        <v>133</v>
      </c>
      <c r="B137" s="566">
        <f>'APH Kategorichef'!D137</f>
        <v>0</v>
      </c>
      <c r="C137" s="564" t="str">
        <f>IF('1. Artikeldata Grund'!$D137="","", '1. Artikeldata Grund'!$D137&amp;" - "&amp;'1. Artikeldata Grund'!$E137)</f>
        <v/>
      </c>
      <c r="D137" s="515" t="str">
        <f>IF('1. Artikeldata Grund'!D137="","",'1. Artikeldata Grund'!D137)</f>
        <v/>
      </c>
      <c r="E137" s="522"/>
      <c r="F137" s="523"/>
      <c r="G137" s="522"/>
      <c r="H137" s="368" t="s">
        <v>276</v>
      </c>
      <c r="I137" s="513"/>
      <c r="J137" s="524"/>
      <c r="K137" s="522"/>
      <c r="L137" s="422" t="s">
        <v>280</v>
      </c>
      <c r="M137" s="513"/>
      <c r="N137" s="524"/>
      <c r="O137" s="522"/>
      <c r="P137" s="293" t="s">
        <v>280</v>
      </c>
      <c r="Q137" s="513"/>
      <c r="R137" s="524"/>
      <c r="S137" s="522"/>
      <c r="T137" s="419" t="s">
        <v>280</v>
      </c>
      <c r="U137" s="513"/>
      <c r="V137" s="524"/>
    </row>
    <row r="138" spans="1:22" s="7" customFormat="1" ht="12.75" x14ac:dyDescent="0.2">
      <c r="A138" s="104">
        <v>134</v>
      </c>
      <c r="B138" s="566">
        <f>'APH Kategorichef'!D138</f>
        <v>0</v>
      </c>
      <c r="C138" s="564" t="str">
        <f>IF('1. Artikeldata Grund'!$D138="","", '1. Artikeldata Grund'!$D138&amp;" - "&amp;'1. Artikeldata Grund'!$E138)</f>
        <v/>
      </c>
      <c r="D138" s="515" t="str">
        <f>IF('1. Artikeldata Grund'!D138="","",'1. Artikeldata Grund'!D138)</f>
        <v/>
      </c>
      <c r="E138" s="522"/>
      <c r="F138" s="523"/>
      <c r="G138" s="522"/>
      <c r="H138" s="368" t="s">
        <v>276</v>
      </c>
      <c r="I138" s="513"/>
      <c r="J138" s="524"/>
      <c r="K138" s="522"/>
      <c r="L138" s="422" t="s">
        <v>280</v>
      </c>
      <c r="M138" s="513"/>
      <c r="N138" s="524"/>
      <c r="O138" s="522"/>
      <c r="P138" s="293" t="s">
        <v>280</v>
      </c>
      <c r="Q138" s="513"/>
      <c r="R138" s="524"/>
      <c r="S138" s="522"/>
      <c r="T138" s="419" t="s">
        <v>280</v>
      </c>
      <c r="U138" s="513"/>
      <c r="V138" s="524"/>
    </row>
    <row r="139" spans="1:22" s="7" customFormat="1" ht="12.75" x14ac:dyDescent="0.2">
      <c r="A139" s="104">
        <v>135</v>
      </c>
      <c r="B139" s="566">
        <f>'APH Kategorichef'!D139</f>
        <v>0</v>
      </c>
      <c r="C139" s="564" t="str">
        <f>IF('1. Artikeldata Grund'!$D139="","", '1. Artikeldata Grund'!$D139&amp;" - "&amp;'1. Artikeldata Grund'!$E139)</f>
        <v/>
      </c>
      <c r="D139" s="515" t="str">
        <f>IF('1. Artikeldata Grund'!D139="","",'1. Artikeldata Grund'!D139)</f>
        <v/>
      </c>
      <c r="E139" s="522"/>
      <c r="F139" s="523"/>
      <c r="G139" s="522"/>
      <c r="H139" s="368" t="s">
        <v>276</v>
      </c>
      <c r="I139" s="513"/>
      <c r="J139" s="524"/>
      <c r="K139" s="522"/>
      <c r="L139" s="422" t="s">
        <v>280</v>
      </c>
      <c r="M139" s="513"/>
      <c r="N139" s="524"/>
      <c r="O139" s="522"/>
      <c r="P139" s="293" t="s">
        <v>280</v>
      </c>
      <c r="Q139" s="513"/>
      <c r="R139" s="524"/>
      <c r="S139" s="522"/>
      <c r="T139" s="419" t="s">
        <v>280</v>
      </c>
      <c r="U139" s="513"/>
      <c r="V139" s="524"/>
    </row>
    <row r="140" spans="1:22" s="7" customFormat="1" ht="12.75" x14ac:dyDescent="0.2">
      <c r="A140" s="104">
        <v>136</v>
      </c>
      <c r="B140" s="566">
        <f>'APH Kategorichef'!D140</f>
        <v>0</v>
      </c>
      <c r="C140" s="564" t="str">
        <f>IF('1. Artikeldata Grund'!$D140="","", '1. Artikeldata Grund'!$D140&amp;" - "&amp;'1. Artikeldata Grund'!$E140)</f>
        <v/>
      </c>
      <c r="D140" s="515" t="str">
        <f>IF('1. Artikeldata Grund'!D140="","",'1. Artikeldata Grund'!D140)</f>
        <v/>
      </c>
      <c r="E140" s="522"/>
      <c r="F140" s="523"/>
      <c r="G140" s="522"/>
      <c r="H140" s="368" t="s">
        <v>276</v>
      </c>
      <c r="I140" s="513"/>
      <c r="J140" s="524"/>
      <c r="K140" s="522"/>
      <c r="L140" s="422" t="s">
        <v>280</v>
      </c>
      <c r="M140" s="513"/>
      <c r="N140" s="524"/>
      <c r="O140" s="522"/>
      <c r="P140" s="293" t="s">
        <v>280</v>
      </c>
      <c r="Q140" s="513"/>
      <c r="R140" s="524"/>
      <c r="S140" s="522"/>
      <c r="T140" s="419" t="s">
        <v>280</v>
      </c>
      <c r="U140" s="513"/>
      <c r="V140" s="524"/>
    </row>
    <row r="141" spans="1:22" s="7" customFormat="1" ht="12.75" x14ac:dyDescent="0.2">
      <c r="A141" s="104">
        <v>137</v>
      </c>
      <c r="B141" s="566">
        <f>'APH Kategorichef'!D141</f>
        <v>0</v>
      </c>
      <c r="C141" s="564" t="str">
        <f>IF('1. Artikeldata Grund'!$D141="","", '1. Artikeldata Grund'!$D141&amp;" - "&amp;'1. Artikeldata Grund'!$E141)</f>
        <v/>
      </c>
      <c r="D141" s="515" t="str">
        <f>IF('1. Artikeldata Grund'!D141="","",'1. Artikeldata Grund'!D141)</f>
        <v/>
      </c>
      <c r="E141" s="522"/>
      <c r="F141" s="523"/>
      <c r="G141" s="522"/>
      <c r="H141" s="368" t="s">
        <v>276</v>
      </c>
      <c r="I141" s="513"/>
      <c r="J141" s="524"/>
      <c r="K141" s="522"/>
      <c r="L141" s="422" t="s">
        <v>280</v>
      </c>
      <c r="M141" s="513"/>
      <c r="N141" s="524"/>
      <c r="O141" s="522"/>
      <c r="P141" s="293" t="s">
        <v>280</v>
      </c>
      <c r="Q141" s="513"/>
      <c r="R141" s="524"/>
      <c r="S141" s="522"/>
      <c r="T141" s="419" t="s">
        <v>280</v>
      </c>
      <c r="U141" s="513"/>
      <c r="V141" s="524"/>
    </row>
    <row r="142" spans="1:22" s="7" customFormat="1" ht="12.75" x14ac:dyDescent="0.2">
      <c r="A142" s="104">
        <v>138</v>
      </c>
      <c r="B142" s="566">
        <f>'APH Kategorichef'!D142</f>
        <v>0</v>
      </c>
      <c r="C142" s="564" t="str">
        <f>IF('1. Artikeldata Grund'!$D142="","", '1. Artikeldata Grund'!$D142&amp;" - "&amp;'1. Artikeldata Grund'!$E142)</f>
        <v/>
      </c>
      <c r="D142" s="515" t="str">
        <f>IF('1. Artikeldata Grund'!D142="","",'1. Artikeldata Grund'!D142)</f>
        <v/>
      </c>
      <c r="E142" s="522"/>
      <c r="F142" s="523"/>
      <c r="G142" s="522"/>
      <c r="H142" s="368" t="s">
        <v>276</v>
      </c>
      <c r="I142" s="513"/>
      <c r="J142" s="524"/>
      <c r="K142" s="522"/>
      <c r="L142" s="422" t="s">
        <v>280</v>
      </c>
      <c r="M142" s="513"/>
      <c r="N142" s="524"/>
      <c r="O142" s="522"/>
      <c r="P142" s="293" t="s">
        <v>280</v>
      </c>
      <c r="Q142" s="513"/>
      <c r="R142" s="524"/>
      <c r="S142" s="522"/>
      <c r="T142" s="419" t="s">
        <v>280</v>
      </c>
      <c r="U142" s="513"/>
      <c r="V142" s="524"/>
    </row>
    <row r="143" spans="1:22" s="7" customFormat="1" ht="12.75" x14ac:dyDescent="0.2">
      <c r="A143" s="104">
        <v>139</v>
      </c>
      <c r="B143" s="566">
        <f>'APH Kategorichef'!D143</f>
        <v>0</v>
      </c>
      <c r="C143" s="564" t="str">
        <f>IF('1. Artikeldata Grund'!$D143="","", '1. Artikeldata Grund'!$D143&amp;" - "&amp;'1. Artikeldata Grund'!$E143)</f>
        <v/>
      </c>
      <c r="D143" s="515" t="str">
        <f>IF('1. Artikeldata Grund'!D143="","",'1. Artikeldata Grund'!D143)</f>
        <v/>
      </c>
      <c r="E143" s="522"/>
      <c r="F143" s="523"/>
      <c r="G143" s="522"/>
      <c r="H143" s="368" t="s">
        <v>276</v>
      </c>
      <c r="I143" s="513"/>
      <c r="J143" s="524"/>
      <c r="K143" s="522"/>
      <c r="L143" s="422" t="s">
        <v>280</v>
      </c>
      <c r="M143" s="513"/>
      <c r="N143" s="524"/>
      <c r="O143" s="522"/>
      <c r="P143" s="293" t="s">
        <v>280</v>
      </c>
      <c r="Q143" s="513"/>
      <c r="R143" s="524"/>
      <c r="S143" s="522"/>
      <c r="T143" s="419" t="s">
        <v>280</v>
      </c>
      <c r="U143" s="513"/>
      <c r="V143" s="524"/>
    </row>
    <row r="144" spans="1:22" s="7" customFormat="1" ht="12.75" x14ac:dyDescent="0.2">
      <c r="A144" s="104">
        <v>140</v>
      </c>
      <c r="B144" s="566">
        <f>'APH Kategorichef'!D144</f>
        <v>0</v>
      </c>
      <c r="C144" s="564" t="str">
        <f>IF('1. Artikeldata Grund'!$D144="","", '1. Artikeldata Grund'!$D144&amp;" - "&amp;'1. Artikeldata Grund'!$E144)</f>
        <v/>
      </c>
      <c r="D144" s="515" t="str">
        <f>IF('1. Artikeldata Grund'!D144="","",'1. Artikeldata Grund'!D144)</f>
        <v/>
      </c>
      <c r="E144" s="522"/>
      <c r="F144" s="523"/>
      <c r="G144" s="522"/>
      <c r="H144" s="368" t="s">
        <v>276</v>
      </c>
      <c r="I144" s="513"/>
      <c r="J144" s="524"/>
      <c r="K144" s="522"/>
      <c r="L144" s="422" t="s">
        <v>280</v>
      </c>
      <c r="M144" s="513"/>
      <c r="N144" s="524"/>
      <c r="O144" s="522"/>
      <c r="P144" s="293" t="s">
        <v>280</v>
      </c>
      <c r="Q144" s="513"/>
      <c r="R144" s="524"/>
      <c r="S144" s="522"/>
      <c r="T144" s="419" t="s">
        <v>280</v>
      </c>
      <c r="U144" s="513"/>
      <c r="V144" s="524"/>
    </row>
    <row r="145" spans="1:22" s="7" customFormat="1" ht="12.75" x14ac:dyDescent="0.2">
      <c r="A145" s="104">
        <v>141</v>
      </c>
      <c r="B145" s="566">
        <f>'APH Kategorichef'!D145</f>
        <v>0</v>
      </c>
      <c r="C145" s="564" t="str">
        <f>IF('1. Artikeldata Grund'!$D145="","", '1. Artikeldata Grund'!$D145&amp;" - "&amp;'1. Artikeldata Grund'!$E145)</f>
        <v/>
      </c>
      <c r="D145" s="515" t="str">
        <f>IF('1. Artikeldata Grund'!D145="","",'1. Artikeldata Grund'!D145)</f>
        <v/>
      </c>
      <c r="E145" s="522"/>
      <c r="F145" s="523"/>
      <c r="G145" s="522"/>
      <c r="H145" s="368" t="s">
        <v>276</v>
      </c>
      <c r="I145" s="513"/>
      <c r="J145" s="524"/>
      <c r="K145" s="522"/>
      <c r="L145" s="422" t="s">
        <v>280</v>
      </c>
      <c r="M145" s="513"/>
      <c r="N145" s="524"/>
      <c r="O145" s="522"/>
      <c r="P145" s="293" t="s">
        <v>280</v>
      </c>
      <c r="Q145" s="513"/>
      <c r="R145" s="524"/>
      <c r="S145" s="522"/>
      <c r="T145" s="419" t="s">
        <v>280</v>
      </c>
      <c r="U145" s="513"/>
      <c r="V145" s="524"/>
    </row>
    <row r="146" spans="1:22" s="7" customFormat="1" ht="12.75" x14ac:dyDescent="0.2">
      <c r="A146" s="104">
        <v>142</v>
      </c>
      <c r="B146" s="566">
        <f>'APH Kategorichef'!D146</f>
        <v>0</v>
      </c>
      <c r="C146" s="564" t="str">
        <f>IF('1. Artikeldata Grund'!$D146="","", '1. Artikeldata Grund'!$D146&amp;" - "&amp;'1. Artikeldata Grund'!$E146)</f>
        <v/>
      </c>
      <c r="D146" s="515" t="str">
        <f>IF('1. Artikeldata Grund'!D146="","",'1. Artikeldata Grund'!D146)</f>
        <v/>
      </c>
      <c r="E146" s="522"/>
      <c r="F146" s="523"/>
      <c r="G146" s="522"/>
      <c r="H146" s="368" t="s">
        <v>276</v>
      </c>
      <c r="I146" s="513"/>
      <c r="J146" s="524"/>
      <c r="K146" s="522"/>
      <c r="L146" s="422" t="s">
        <v>280</v>
      </c>
      <c r="M146" s="513"/>
      <c r="N146" s="524"/>
      <c r="O146" s="522"/>
      <c r="P146" s="293" t="s">
        <v>280</v>
      </c>
      <c r="Q146" s="513"/>
      <c r="R146" s="524"/>
      <c r="S146" s="522"/>
      <c r="T146" s="419" t="s">
        <v>280</v>
      </c>
      <c r="U146" s="513"/>
      <c r="V146" s="524"/>
    </row>
    <row r="147" spans="1:22" s="7" customFormat="1" ht="12.75" x14ac:dyDescent="0.2">
      <c r="A147" s="104">
        <v>143</v>
      </c>
      <c r="B147" s="566">
        <f>'APH Kategorichef'!D147</f>
        <v>0</v>
      </c>
      <c r="C147" s="564" t="str">
        <f>IF('1. Artikeldata Grund'!$D147="","", '1. Artikeldata Grund'!$D147&amp;" - "&amp;'1. Artikeldata Grund'!$E147)</f>
        <v/>
      </c>
      <c r="D147" s="515" t="str">
        <f>IF('1. Artikeldata Grund'!D147="","",'1. Artikeldata Grund'!D147)</f>
        <v/>
      </c>
      <c r="E147" s="522"/>
      <c r="F147" s="523"/>
      <c r="G147" s="522"/>
      <c r="H147" s="368" t="s">
        <v>276</v>
      </c>
      <c r="I147" s="513"/>
      <c r="J147" s="524"/>
      <c r="K147" s="522"/>
      <c r="L147" s="422" t="s">
        <v>280</v>
      </c>
      <c r="M147" s="513"/>
      <c r="N147" s="524"/>
      <c r="O147" s="522"/>
      <c r="P147" s="293" t="s">
        <v>280</v>
      </c>
      <c r="Q147" s="513"/>
      <c r="R147" s="524"/>
      <c r="S147" s="522"/>
      <c r="T147" s="419" t="s">
        <v>280</v>
      </c>
      <c r="U147" s="513"/>
      <c r="V147" s="524"/>
    </row>
    <row r="148" spans="1:22" s="7" customFormat="1" ht="12.75" x14ac:dyDescent="0.2">
      <c r="A148" s="104">
        <v>144</v>
      </c>
      <c r="B148" s="566">
        <f>'APH Kategorichef'!D148</f>
        <v>0</v>
      </c>
      <c r="C148" s="564" t="str">
        <f>IF('1. Artikeldata Grund'!$D148="","", '1. Artikeldata Grund'!$D148&amp;" - "&amp;'1. Artikeldata Grund'!$E148)</f>
        <v/>
      </c>
      <c r="D148" s="515" t="str">
        <f>IF('1. Artikeldata Grund'!D148="","",'1. Artikeldata Grund'!D148)</f>
        <v/>
      </c>
      <c r="E148" s="522"/>
      <c r="F148" s="523"/>
      <c r="G148" s="522"/>
      <c r="H148" s="368" t="s">
        <v>276</v>
      </c>
      <c r="I148" s="513"/>
      <c r="J148" s="524"/>
      <c r="K148" s="522"/>
      <c r="L148" s="422" t="s">
        <v>280</v>
      </c>
      <c r="M148" s="513"/>
      <c r="N148" s="524"/>
      <c r="O148" s="522"/>
      <c r="P148" s="293" t="s">
        <v>280</v>
      </c>
      <c r="Q148" s="513"/>
      <c r="R148" s="524"/>
      <c r="S148" s="522"/>
      <c r="T148" s="419" t="s">
        <v>280</v>
      </c>
      <c r="U148" s="513"/>
      <c r="V148" s="524"/>
    </row>
    <row r="149" spans="1:22" s="7" customFormat="1" ht="12.75" x14ac:dyDescent="0.2">
      <c r="A149" s="104">
        <v>145</v>
      </c>
      <c r="B149" s="566">
        <f>'APH Kategorichef'!D149</f>
        <v>0</v>
      </c>
      <c r="C149" s="564" t="str">
        <f>IF('1. Artikeldata Grund'!$D149="","", '1. Artikeldata Grund'!$D149&amp;" - "&amp;'1. Artikeldata Grund'!$E149)</f>
        <v/>
      </c>
      <c r="D149" s="515" t="str">
        <f>IF('1. Artikeldata Grund'!D149="","",'1. Artikeldata Grund'!D149)</f>
        <v/>
      </c>
      <c r="E149" s="522"/>
      <c r="F149" s="523"/>
      <c r="G149" s="522"/>
      <c r="H149" s="368" t="s">
        <v>276</v>
      </c>
      <c r="I149" s="513"/>
      <c r="J149" s="524"/>
      <c r="K149" s="522"/>
      <c r="L149" s="422" t="s">
        <v>280</v>
      </c>
      <c r="M149" s="513"/>
      <c r="N149" s="524"/>
      <c r="O149" s="522"/>
      <c r="P149" s="293" t="s">
        <v>280</v>
      </c>
      <c r="Q149" s="513"/>
      <c r="R149" s="524"/>
      <c r="S149" s="522"/>
      <c r="T149" s="419" t="s">
        <v>280</v>
      </c>
      <c r="U149" s="513"/>
      <c r="V149" s="524"/>
    </row>
    <row r="150" spans="1:22" s="7" customFormat="1" ht="12.75" x14ac:dyDescent="0.2">
      <c r="A150" s="104">
        <v>146</v>
      </c>
      <c r="B150" s="566">
        <f>'APH Kategorichef'!D150</f>
        <v>0</v>
      </c>
      <c r="C150" s="564" t="str">
        <f>IF('1. Artikeldata Grund'!$D150="","", '1. Artikeldata Grund'!$D150&amp;" - "&amp;'1. Artikeldata Grund'!$E150)</f>
        <v/>
      </c>
      <c r="D150" s="515" t="str">
        <f>IF('1. Artikeldata Grund'!D150="","",'1. Artikeldata Grund'!D150)</f>
        <v/>
      </c>
      <c r="E150" s="522"/>
      <c r="F150" s="523"/>
      <c r="G150" s="522"/>
      <c r="H150" s="368" t="s">
        <v>276</v>
      </c>
      <c r="I150" s="513"/>
      <c r="J150" s="524"/>
      <c r="K150" s="522"/>
      <c r="L150" s="422" t="s">
        <v>280</v>
      </c>
      <c r="M150" s="513"/>
      <c r="N150" s="524"/>
      <c r="O150" s="522"/>
      <c r="P150" s="293" t="s">
        <v>280</v>
      </c>
      <c r="Q150" s="513"/>
      <c r="R150" s="524"/>
      <c r="S150" s="522"/>
      <c r="T150" s="419" t="s">
        <v>280</v>
      </c>
      <c r="U150" s="513"/>
      <c r="V150" s="524"/>
    </row>
    <row r="151" spans="1:22" s="7" customFormat="1" ht="12.75" x14ac:dyDescent="0.2">
      <c r="A151" s="104">
        <v>147</v>
      </c>
      <c r="B151" s="566">
        <f>'APH Kategorichef'!D151</f>
        <v>0</v>
      </c>
      <c r="C151" s="564" t="str">
        <f>IF('1. Artikeldata Grund'!$D151="","", '1. Artikeldata Grund'!$D151&amp;" - "&amp;'1. Artikeldata Grund'!$E151)</f>
        <v/>
      </c>
      <c r="D151" s="515" t="str">
        <f>IF('1. Artikeldata Grund'!D151="","",'1. Artikeldata Grund'!D151)</f>
        <v/>
      </c>
      <c r="E151" s="522"/>
      <c r="F151" s="523"/>
      <c r="G151" s="522"/>
      <c r="H151" s="368" t="s">
        <v>276</v>
      </c>
      <c r="I151" s="513"/>
      <c r="J151" s="524"/>
      <c r="K151" s="522"/>
      <c r="L151" s="422" t="s">
        <v>280</v>
      </c>
      <c r="M151" s="513"/>
      <c r="N151" s="524"/>
      <c r="O151" s="522"/>
      <c r="P151" s="293" t="s">
        <v>280</v>
      </c>
      <c r="Q151" s="513"/>
      <c r="R151" s="524"/>
      <c r="S151" s="522"/>
      <c r="T151" s="419" t="s">
        <v>280</v>
      </c>
      <c r="U151" s="513"/>
      <c r="V151" s="524"/>
    </row>
    <row r="152" spans="1:22" s="7" customFormat="1" ht="12.75" x14ac:dyDescent="0.2">
      <c r="A152" s="104">
        <v>148</v>
      </c>
      <c r="B152" s="566">
        <f>'APH Kategorichef'!D152</f>
        <v>0</v>
      </c>
      <c r="C152" s="564" t="str">
        <f>IF('1. Artikeldata Grund'!$D152="","", '1. Artikeldata Grund'!$D152&amp;" - "&amp;'1. Artikeldata Grund'!$E152)</f>
        <v/>
      </c>
      <c r="D152" s="515" t="str">
        <f>IF('1. Artikeldata Grund'!D152="","",'1. Artikeldata Grund'!D152)</f>
        <v/>
      </c>
      <c r="E152" s="522"/>
      <c r="F152" s="523"/>
      <c r="G152" s="522"/>
      <c r="H152" s="368" t="s">
        <v>276</v>
      </c>
      <c r="I152" s="513"/>
      <c r="J152" s="524"/>
      <c r="K152" s="522"/>
      <c r="L152" s="422" t="s">
        <v>280</v>
      </c>
      <c r="M152" s="513"/>
      <c r="N152" s="524"/>
      <c r="O152" s="522"/>
      <c r="P152" s="293" t="s">
        <v>280</v>
      </c>
      <c r="Q152" s="513"/>
      <c r="R152" s="524"/>
      <c r="S152" s="522"/>
      <c r="T152" s="419" t="s">
        <v>280</v>
      </c>
      <c r="U152" s="513"/>
      <c r="V152" s="524"/>
    </row>
    <row r="153" spans="1:22" s="7" customFormat="1" ht="12.75" x14ac:dyDescent="0.2">
      <c r="A153" s="104">
        <v>149</v>
      </c>
      <c r="B153" s="566">
        <f>'APH Kategorichef'!D153</f>
        <v>0</v>
      </c>
      <c r="C153" s="564" t="str">
        <f>IF('1. Artikeldata Grund'!$D153="","", '1. Artikeldata Grund'!$D153&amp;" - "&amp;'1. Artikeldata Grund'!$E153)</f>
        <v/>
      </c>
      <c r="D153" s="515" t="str">
        <f>IF('1. Artikeldata Grund'!D153="","",'1. Artikeldata Grund'!D153)</f>
        <v/>
      </c>
      <c r="E153" s="522"/>
      <c r="F153" s="523"/>
      <c r="G153" s="522"/>
      <c r="H153" s="368" t="s">
        <v>276</v>
      </c>
      <c r="I153" s="513"/>
      <c r="J153" s="524"/>
      <c r="K153" s="522"/>
      <c r="L153" s="422" t="s">
        <v>280</v>
      </c>
      <c r="M153" s="513"/>
      <c r="N153" s="524"/>
      <c r="O153" s="522"/>
      <c r="P153" s="293" t="s">
        <v>280</v>
      </c>
      <c r="Q153" s="513"/>
      <c r="R153" s="524"/>
      <c r="S153" s="522"/>
      <c r="T153" s="419" t="s">
        <v>280</v>
      </c>
      <c r="U153" s="513"/>
      <c r="V153" s="524"/>
    </row>
    <row r="154" spans="1:22" s="7" customFormat="1" ht="12.75" x14ac:dyDescent="0.2">
      <c r="A154" s="104">
        <v>150</v>
      </c>
      <c r="B154" s="566">
        <f>'APH Kategorichef'!D154</f>
        <v>0</v>
      </c>
      <c r="C154" s="564" t="str">
        <f>IF('1. Artikeldata Grund'!$D154="","", '1. Artikeldata Grund'!$D154&amp;" - "&amp;'1. Artikeldata Grund'!$E154)</f>
        <v/>
      </c>
      <c r="D154" s="515" t="str">
        <f>IF('1. Artikeldata Grund'!D154="","",'1. Artikeldata Grund'!D154)</f>
        <v/>
      </c>
      <c r="E154" s="522"/>
      <c r="F154" s="523"/>
      <c r="G154" s="522"/>
      <c r="H154" s="368" t="s">
        <v>276</v>
      </c>
      <c r="I154" s="513"/>
      <c r="J154" s="524"/>
      <c r="K154" s="522"/>
      <c r="L154" s="422" t="s">
        <v>280</v>
      </c>
      <c r="M154" s="513"/>
      <c r="N154" s="524"/>
      <c r="O154" s="522"/>
      <c r="P154" s="293" t="s">
        <v>280</v>
      </c>
      <c r="Q154" s="513"/>
      <c r="R154" s="524"/>
      <c r="S154" s="522"/>
      <c r="T154" s="419" t="s">
        <v>280</v>
      </c>
      <c r="U154" s="513"/>
      <c r="V154" s="524"/>
    </row>
    <row r="155" spans="1:22" s="7" customFormat="1" ht="12.75" x14ac:dyDescent="0.2">
      <c r="A155" s="104">
        <v>151</v>
      </c>
      <c r="B155" s="566">
        <f>'APH Kategorichef'!D155</f>
        <v>0</v>
      </c>
      <c r="C155" s="564" t="str">
        <f>IF('1. Artikeldata Grund'!$D155="","", '1. Artikeldata Grund'!$D155&amp;" - "&amp;'1. Artikeldata Grund'!$E155)</f>
        <v/>
      </c>
      <c r="D155" s="515" t="str">
        <f>IF('1. Artikeldata Grund'!D155="","",'1. Artikeldata Grund'!D155)</f>
        <v/>
      </c>
      <c r="E155" s="522"/>
      <c r="F155" s="523"/>
      <c r="G155" s="522"/>
      <c r="H155" s="368" t="s">
        <v>276</v>
      </c>
      <c r="I155" s="513"/>
      <c r="J155" s="524"/>
      <c r="K155" s="522"/>
      <c r="L155" s="422" t="s">
        <v>280</v>
      </c>
      <c r="M155" s="513"/>
      <c r="N155" s="524"/>
      <c r="O155" s="522"/>
      <c r="P155" s="293" t="s">
        <v>280</v>
      </c>
      <c r="Q155" s="513"/>
      <c r="R155" s="524"/>
      <c r="S155" s="522"/>
      <c r="T155" s="419" t="s">
        <v>280</v>
      </c>
      <c r="U155" s="513"/>
      <c r="V155" s="524"/>
    </row>
    <row r="156" spans="1:22" s="7" customFormat="1" ht="12.75" x14ac:dyDescent="0.2">
      <c r="A156" s="104">
        <v>152</v>
      </c>
      <c r="B156" s="566">
        <f>'APH Kategorichef'!D156</f>
        <v>0</v>
      </c>
      <c r="C156" s="564" t="str">
        <f>IF('1. Artikeldata Grund'!$D156="","", '1. Artikeldata Grund'!$D156&amp;" - "&amp;'1. Artikeldata Grund'!$E156)</f>
        <v/>
      </c>
      <c r="D156" s="515" t="str">
        <f>IF('1. Artikeldata Grund'!D156="","",'1. Artikeldata Grund'!D156)</f>
        <v/>
      </c>
      <c r="E156" s="522"/>
      <c r="F156" s="523"/>
      <c r="G156" s="522"/>
      <c r="H156" s="368" t="s">
        <v>276</v>
      </c>
      <c r="I156" s="513"/>
      <c r="J156" s="524"/>
      <c r="K156" s="522"/>
      <c r="L156" s="422" t="s">
        <v>280</v>
      </c>
      <c r="M156" s="513"/>
      <c r="N156" s="524"/>
      <c r="O156" s="522"/>
      <c r="P156" s="293" t="s">
        <v>280</v>
      </c>
      <c r="Q156" s="513"/>
      <c r="R156" s="524"/>
      <c r="S156" s="522"/>
      <c r="T156" s="419" t="s">
        <v>280</v>
      </c>
      <c r="U156" s="513"/>
      <c r="V156" s="524"/>
    </row>
    <row r="157" spans="1:22" s="7" customFormat="1" ht="12.75" x14ac:dyDescent="0.2">
      <c r="A157" s="104">
        <v>153</v>
      </c>
      <c r="B157" s="566">
        <f>'APH Kategorichef'!D157</f>
        <v>0</v>
      </c>
      <c r="C157" s="564" t="str">
        <f>IF('1. Artikeldata Grund'!$D157="","", '1. Artikeldata Grund'!$D157&amp;" - "&amp;'1. Artikeldata Grund'!$E157)</f>
        <v/>
      </c>
      <c r="D157" s="515" t="str">
        <f>IF('1. Artikeldata Grund'!D157="","",'1. Artikeldata Grund'!D157)</f>
        <v/>
      </c>
      <c r="E157" s="522"/>
      <c r="F157" s="523"/>
      <c r="G157" s="522"/>
      <c r="H157" s="368" t="s">
        <v>276</v>
      </c>
      <c r="I157" s="513"/>
      <c r="J157" s="524"/>
      <c r="K157" s="522"/>
      <c r="L157" s="422" t="s">
        <v>280</v>
      </c>
      <c r="M157" s="513"/>
      <c r="N157" s="524"/>
      <c r="O157" s="522"/>
      <c r="P157" s="293" t="s">
        <v>280</v>
      </c>
      <c r="Q157" s="513"/>
      <c r="R157" s="524"/>
      <c r="S157" s="522"/>
      <c r="T157" s="419" t="s">
        <v>280</v>
      </c>
      <c r="U157" s="513"/>
      <c r="V157" s="524"/>
    </row>
    <row r="158" spans="1:22" s="7" customFormat="1" ht="12.75" x14ac:dyDescent="0.2">
      <c r="A158" s="104">
        <v>154</v>
      </c>
      <c r="B158" s="566">
        <f>'APH Kategorichef'!D158</f>
        <v>0</v>
      </c>
      <c r="C158" s="564" t="str">
        <f>IF('1. Artikeldata Grund'!$D158="","", '1. Artikeldata Grund'!$D158&amp;" - "&amp;'1. Artikeldata Grund'!$E158)</f>
        <v/>
      </c>
      <c r="D158" s="515" t="str">
        <f>IF('1. Artikeldata Grund'!D158="","",'1. Artikeldata Grund'!D158)</f>
        <v/>
      </c>
      <c r="E158" s="522"/>
      <c r="F158" s="523"/>
      <c r="G158" s="522"/>
      <c r="H158" s="368" t="s">
        <v>276</v>
      </c>
      <c r="I158" s="513"/>
      <c r="J158" s="524"/>
      <c r="K158" s="522"/>
      <c r="L158" s="422" t="s">
        <v>280</v>
      </c>
      <c r="M158" s="513"/>
      <c r="N158" s="524"/>
      <c r="O158" s="522"/>
      <c r="P158" s="293" t="s">
        <v>280</v>
      </c>
      <c r="Q158" s="513"/>
      <c r="R158" s="524"/>
      <c r="S158" s="522"/>
      <c r="T158" s="419" t="s">
        <v>280</v>
      </c>
      <c r="U158" s="513"/>
      <c r="V158" s="524"/>
    </row>
    <row r="159" spans="1:22" s="7" customFormat="1" ht="12.75" x14ac:dyDescent="0.2">
      <c r="A159" s="104">
        <v>155</v>
      </c>
      <c r="B159" s="566">
        <f>'APH Kategorichef'!D159</f>
        <v>0</v>
      </c>
      <c r="C159" s="564" t="str">
        <f>IF('1. Artikeldata Grund'!$D159="","", '1. Artikeldata Grund'!$D159&amp;" - "&amp;'1. Artikeldata Grund'!$E159)</f>
        <v/>
      </c>
      <c r="D159" s="515" t="str">
        <f>IF('1. Artikeldata Grund'!D159="","",'1. Artikeldata Grund'!D159)</f>
        <v/>
      </c>
      <c r="E159" s="522"/>
      <c r="F159" s="523"/>
      <c r="G159" s="522"/>
      <c r="H159" s="368" t="s">
        <v>276</v>
      </c>
      <c r="I159" s="513"/>
      <c r="J159" s="524"/>
      <c r="K159" s="522"/>
      <c r="L159" s="422" t="s">
        <v>280</v>
      </c>
      <c r="M159" s="513"/>
      <c r="N159" s="524"/>
      <c r="O159" s="522"/>
      <c r="P159" s="293" t="s">
        <v>280</v>
      </c>
      <c r="Q159" s="513"/>
      <c r="R159" s="524"/>
      <c r="S159" s="522"/>
      <c r="T159" s="419" t="s">
        <v>280</v>
      </c>
      <c r="U159" s="513"/>
      <c r="V159" s="524"/>
    </row>
    <row r="160" spans="1:22" s="7" customFormat="1" ht="12.75" x14ac:dyDescent="0.2">
      <c r="A160" s="104">
        <v>156</v>
      </c>
      <c r="B160" s="566">
        <f>'APH Kategorichef'!D160</f>
        <v>0</v>
      </c>
      <c r="C160" s="564" t="str">
        <f>IF('1. Artikeldata Grund'!$D160="","", '1. Artikeldata Grund'!$D160&amp;" - "&amp;'1. Artikeldata Grund'!$E160)</f>
        <v/>
      </c>
      <c r="D160" s="515" t="str">
        <f>IF('1. Artikeldata Grund'!D160="","",'1. Artikeldata Grund'!D160)</f>
        <v/>
      </c>
      <c r="E160" s="522"/>
      <c r="F160" s="523"/>
      <c r="G160" s="522"/>
      <c r="H160" s="368" t="s">
        <v>276</v>
      </c>
      <c r="I160" s="513"/>
      <c r="J160" s="524"/>
      <c r="K160" s="522"/>
      <c r="L160" s="422" t="s">
        <v>280</v>
      </c>
      <c r="M160" s="513"/>
      <c r="N160" s="524"/>
      <c r="O160" s="522"/>
      <c r="P160" s="293" t="s">
        <v>280</v>
      </c>
      <c r="Q160" s="513"/>
      <c r="R160" s="524"/>
      <c r="S160" s="522"/>
      <c r="T160" s="419" t="s">
        <v>280</v>
      </c>
      <c r="U160" s="513"/>
      <c r="V160" s="524"/>
    </row>
    <row r="161" spans="1:22" s="7" customFormat="1" ht="12.75" x14ac:dyDescent="0.2">
      <c r="A161" s="104">
        <v>157</v>
      </c>
      <c r="B161" s="566">
        <f>'APH Kategorichef'!D161</f>
        <v>0</v>
      </c>
      <c r="C161" s="564" t="str">
        <f>IF('1. Artikeldata Grund'!$D161="","", '1. Artikeldata Grund'!$D161&amp;" - "&amp;'1. Artikeldata Grund'!$E161)</f>
        <v/>
      </c>
      <c r="D161" s="515" t="str">
        <f>IF('1. Artikeldata Grund'!D161="","",'1. Artikeldata Grund'!D161)</f>
        <v/>
      </c>
      <c r="E161" s="522"/>
      <c r="F161" s="523"/>
      <c r="G161" s="522"/>
      <c r="H161" s="368" t="s">
        <v>276</v>
      </c>
      <c r="I161" s="513"/>
      <c r="J161" s="524"/>
      <c r="K161" s="522"/>
      <c r="L161" s="422" t="s">
        <v>280</v>
      </c>
      <c r="M161" s="513"/>
      <c r="N161" s="524"/>
      <c r="O161" s="522"/>
      <c r="P161" s="293" t="s">
        <v>280</v>
      </c>
      <c r="Q161" s="513"/>
      <c r="R161" s="524"/>
      <c r="S161" s="522"/>
      <c r="T161" s="419" t="s">
        <v>280</v>
      </c>
      <c r="U161" s="513"/>
      <c r="V161" s="524"/>
    </row>
    <row r="162" spans="1:22" s="7" customFormat="1" ht="12.75" x14ac:dyDescent="0.2">
      <c r="A162" s="104">
        <v>158</v>
      </c>
      <c r="B162" s="566">
        <f>'APH Kategorichef'!D162</f>
        <v>0</v>
      </c>
      <c r="C162" s="564" t="str">
        <f>IF('1. Artikeldata Grund'!$D162="","", '1. Artikeldata Grund'!$D162&amp;" - "&amp;'1. Artikeldata Grund'!$E162)</f>
        <v/>
      </c>
      <c r="D162" s="515" t="str">
        <f>IF('1. Artikeldata Grund'!D162="","",'1. Artikeldata Grund'!D162)</f>
        <v/>
      </c>
      <c r="E162" s="522"/>
      <c r="F162" s="523"/>
      <c r="G162" s="522"/>
      <c r="H162" s="368" t="s">
        <v>276</v>
      </c>
      <c r="I162" s="513"/>
      <c r="J162" s="524"/>
      <c r="K162" s="522"/>
      <c r="L162" s="422" t="s">
        <v>280</v>
      </c>
      <c r="M162" s="513"/>
      <c r="N162" s="524"/>
      <c r="O162" s="522"/>
      <c r="P162" s="293" t="s">
        <v>280</v>
      </c>
      <c r="Q162" s="513"/>
      <c r="R162" s="524"/>
      <c r="S162" s="522"/>
      <c r="T162" s="419" t="s">
        <v>280</v>
      </c>
      <c r="U162" s="513"/>
      <c r="V162" s="524"/>
    </row>
    <row r="163" spans="1:22" s="7" customFormat="1" ht="12.75" x14ac:dyDescent="0.2">
      <c r="A163" s="104">
        <v>159</v>
      </c>
      <c r="B163" s="566">
        <f>'APH Kategorichef'!D163</f>
        <v>0</v>
      </c>
      <c r="C163" s="564" t="str">
        <f>IF('1. Artikeldata Grund'!$D163="","", '1. Artikeldata Grund'!$D163&amp;" - "&amp;'1. Artikeldata Grund'!$E163)</f>
        <v/>
      </c>
      <c r="D163" s="515" t="str">
        <f>IF('1. Artikeldata Grund'!D163="","",'1. Artikeldata Grund'!D163)</f>
        <v/>
      </c>
      <c r="E163" s="522"/>
      <c r="F163" s="523"/>
      <c r="G163" s="522"/>
      <c r="H163" s="368" t="s">
        <v>276</v>
      </c>
      <c r="I163" s="513"/>
      <c r="J163" s="524"/>
      <c r="K163" s="522"/>
      <c r="L163" s="422" t="s">
        <v>280</v>
      </c>
      <c r="M163" s="513"/>
      <c r="N163" s="524"/>
      <c r="O163" s="522"/>
      <c r="P163" s="293" t="s">
        <v>280</v>
      </c>
      <c r="Q163" s="513"/>
      <c r="R163" s="524"/>
      <c r="S163" s="522"/>
      <c r="T163" s="419" t="s">
        <v>280</v>
      </c>
      <c r="U163" s="513"/>
      <c r="V163" s="524"/>
    </row>
    <row r="164" spans="1:22" s="7" customFormat="1" ht="12.75" x14ac:dyDescent="0.2">
      <c r="A164" s="104">
        <v>160</v>
      </c>
      <c r="B164" s="566">
        <f>'APH Kategorichef'!D164</f>
        <v>0</v>
      </c>
      <c r="C164" s="564" t="str">
        <f>IF('1. Artikeldata Grund'!$D164="","", '1. Artikeldata Grund'!$D164&amp;" - "&amp;'1. Artikeldata Grund'!$E164)</f>
        <v/>
      </c>
      <c r="D164" s="515" t="str">
        <f>IF('1. Artikeldata Grund'!D164="","",'1. Artikeldata Grund'!D164)</f>
        <v/>
      </c>
      <c r="E164" s="522"/>
      <c r="F164" s="523"/>
      <c r="G164" s="522"/>
      <c r="H164" s="368" t="s">
        <v>276</v>
      </c>
      <c r="I164" s="513"/>
      <c r="J164" s="524"/>
      <c r="K164" s="522"/>
      <c r="L164" s="422" t="s">
        <v>280</v>
      </c>
      <c r="M164" s="513"/>
      <c r="N164" s="524"/>
      <c r="O164" s="522"/>
      <c r="P164" s="293" t="s">
        <v>280</v>
      </c>
      <c r="Q164" s="513"/>
      <c r="R164" s="524"/>
      <c r="S164" s="522"/>
      <c r="T164" s="419" t="s">
        <v>280</v>
      </c>
      <c r="U164" s="513"/>
      <c r="V164" s="524"/>
    </row>
    <row r="165" spans="1:22" s="7" customFormat="1" ht="12.75" x14ac:dyDescent="0.2">
      <c r="A165" s="104">
        <v>161</v>
      </c>
      <c r="B165" s="566">
        <f>'APH Kategorichef'!D165</f>
        <v>0</v>
      </c>
      <c r="C165" s="564" t="str">
        <f>IF('1. Artikeldata Grund'!$D165="","", '1. Artikeldata Grund'!$D165&amp;" - "&amp;'1. Artikeldata Grund'!$E165)</f>
        <v/>
      </c>
      <c r="D165" s="515" t="str">
        <f>IF('1. Artikeldata Grund'!D165="","",'1. Artikeldata Grund'!D165)</f>
        <v/>
      </c>
      <c r="E165" s="522"/>
      <c r="F165" s="523"/>
      <c r="G165" s="522"/>
      <c r="H165" s="368" t="s">
        <v>276</v>
      </c>
      <c r="I165" s="513"/>
      <c r="J165" s="524"/>
      <c r="K165" s="522"/>
      <c r="L165" s="422" t="s">
        <v>280</v>
      </c>
      <c r="M165" s="513"/>
      <c r="N165" s="524"/>
      <c r="O165" s="522"/>
      <c r="P165" s="293" t="s">
        <v>280</v>
      </c>
      <c r="Q165" s="513"/>
      <c r="R165" s="524"/>
      <c r="S165" s="522"/>
      <c r="T165" s="419" t="s">
        <v>280</v>
      </c>
      <c r="U165" s="513"/>
      <c r="V165" s="524"/>
    </row>
    <row r="166" spans="1:22" s="7" customFormat="1" ht="12.75" x14ac:dyDescent="0.2">
      <c r="A166" s="104">
        <v>162</v>
      </c>
      <c r="B166" s="566">
        <f>'APH Kategorichef'!D166</f>
        <v>0</v>
      </c>
      <c r="C166" s="564" t="str">
        <f>IF('1. Artikeldata Grund'!$D166="","", '1. Artikeldata Grund'!$D166&amp;" - "&amp;'1. Artikeldata Grund'!$E166)</f>
        <v/>
      </c>
      <c r="D166" s="515" t="str">
        <f>IF('1. Artikeldata Grund'!D166="","",'1. Artikeldata Grund'!D166)</f>
        <v/>
      </c>
      <c r="E166" s="522"/>
      <c r="F166" s="523"/>
      <c r="G166" s="522"/>
      <c r="H166" s="368" t="s">
        <v>276</v>
      </c>
      <c r="I166" s="513"/>
      <c r="J166" s="524"/>
      <c r="K166" s="522"/>
      <c r="L166" s="422" t="s">
        <v>280</v>
      </c>
      <c r="M166" s="513"/>
      <c r="N166" s="524"/>
      <c r="O166" s="522"/>
      <c r="P166" s="293" t="s">
        <v>280</v>
      </c>
      <c r="Q166" s="513"/>
      <c r="R166" s="524"/>
      <c r="S166" s="522"/>
      <c r="T166" s="419" t="s">
        <v>280</v>
      </c>
      <c r="U166" s="513"/>
      <c r="V166" s="524"/>
    </row>
    <row r="167" spans="1:22" s="7" customFormat="1" ht="12.75" x14ac:dyDescent="0.2">
      <c r="A167" s="104">
        <v>163</v>
      </c>
      <c r="B167" s="566">
        <f>'APH Kategorichef'!D167</f>
        <v>0</v>
      </c>
      <c r="C167" s="564" t="str">
        <f>IF('1. Artikeldata Grund'!$D167="","", '1. Artikeldata Grund'!$D167&amp;" - "&amp;'1. Artikeldata Grund'!$E167)</f>
        <v/>
      </c>
      <c r="D167" s="515" t="str">
        <f>IF('1. Artikeldata Grund'!D167="","",'1. Artikeldata Grund'!D167)</f>
        <v/>
      </c>
      <c r="E167" s="522"/>
      <c r="F167" s="523"/>
      <c r="G167" s="522"/>
      <c r="H167" s="368" t="s">
        <v>276</v>
      </c>
      <c r="I167" s="513"/>
      <c r="J167" s="524"/>
      <c r="K167" s="522"/>
      <c r="L167" s="422" t="s">
        <v>280</v>
      </c>
      <c r="M167" s="513"/>
      <c r="N167" s="524"/>
      <c r="O167" s="522"/>
      <c r="P167" s="293" t="s">
        <v>280</v>
      </c>
      <c r="Q167" s="513"/>
      <c r="R167" s="524"/>
      <c r="S167" s="522"/>
      <c r="T167" s="419" t="s">
        <v>280</v>
      </c>
      <c r="U167" s="513"/>
      <c r="V167" s="524"/>
    </row>
    <row r="168" spans="1:22" s="7" customFormat="1" ht="12.75" x14ac:dyDescent="0.2">
      <c r="A168" s="104">
        <v>164</v>
      </c>
      <c r="B168" s="566">
        <f>'APH Kategorichef'!D168</f>
        <v>0</v>
      </c>
      <c r="C168" s="564" t="str">
        <f>IF('1. Artikeldata Grund'!$D168="","", '1. Artikeldata Grund'!$D168&amp;" - "&amp;'1. Artikeldata Grund'!$E168)</f>
        <v/>
      </c>
      <c r="D168" s="515" t="str">
        <f>IF('1. Artikeldata Grund'!D168="","",'1. Artikeldata Grund'!D168)</f>
        <v/>
      </c>
      <c r="E168" s="522"/>
      <c r="F168" s="523"/>
      <c r="G168" s="522"/>
      <c r="H168" s="368" t="s">
        <v>276</v>
      </c>
      <c r="I168" s="513"/>
      <c r="J168" s="524"/>
      <c r="K168" s="522"/>
      <c r="L168" s="422" t="s">
        <v>280</v>
      </c>
      <c r="M168" s="513"/>
      <c r="N168" s="524"/>
      <c r="O168" s="522"/>
      <c r="P168" s="293" t="s">
        <v>280</v>
      </c>
      <c r="Q168" s="513"/>
      <c r="R168" s="524"/>
      <c r="S168" s="522"/>
      <c r="T168" s="419" t="s">
        <v>280</v>
      </c>
      <c r="U168" s="513"/>
      <c r="V168" s="524"/>
    </row>
    <row r="169" spans="1:22" s="7" customFormat="1" ht="12.75" x14ac:dyDescent="0.2">
      <c r="A169" s="104">
        <v>165</v>
      </c>
      <c r="B169" s="566">
        <f>'APH Kategorichef'!D169</f>
        <v>0</v>
      </c>
      <c r="C169" s="564" t="str">
        <f>IF('1. Artikeldata Grund'!$D169="","", '1. Artikeldata Grund'!$D169&amp;" - "&amp;'1. Artikeldata Grund'!$E169)</f>
        <v/>
      </c>
      <c r="D169" s="515" t="str">
        <f>IF('1. Artikeldata Grund'!D169="","",'1. Artikeldata Grund'!D169)</f>
        <v/>
      </c>
      <c r="E169" s="522"/>
      <c r="F169" s="523"/>
      <c r="G169" s="522"/>
      <c r="H169" s="368" t="s">
        <v>276</v>
      </c>
      <c r="I169" s="513"/>
      <c r="J169" s="524"/>
      <c r="K169" s="522"/>
      <c r="L169" s="422" t="s">
        <v>280</v>
      </c>
      <c r="M169" s="513"/>
      <c r="N169" s="524"/>
      <c r="O169" s="522"/>
      <c r="P169" s="293" t="s">
        <v>280</v>
      </c>
      <c r="Q169" s="513"/>
      <c r="R169" s="524"/>
      <c r="S169" s="522"/>
      <c r="T169" s="419" t="s">
        <v>280</v>
      </c>
      <c r="U169" s="513"/>
      <c r="V169" s="524"/>
    </row>
    <row r="170" spans="1:22" s="7" customFormat="1" ht="12.75" x14ac:dyDescent="0.2">
      <c r="A170" s="104">
        <v>166</v>
      </c>
      <c r="B170" s="566">
        <f>'APH Kategorichef'!D170</f>
        <v>0</v>
      </c>
      <c r="C170" s="564" t="str">
        <f>IF('1. Artikeldata Grund'!$D170="","", '1. Artikeldata Grund'!$D170&amp;" - "&amp;'1. Artikeldata Grund'!$E170)</f>
        <v/>
      </c>
      <c r="D170" s="515" t="str">
        <f>IF('1. Artikeldata Grund'!D170="","",'1. Artikeldata Grund'!D170)</f>
        <v/>
      </c>
      <c r="E170" s="522"/>
      <c r="F170" s="523"/>
      <c r="G170" s="522"/>
      <c r="H170" s="368" t="s">
        <v>276</v>
      </c>
      <c r="I170" s="513"/>
      <c r="J170" s="524"/>
      <c r="K170" s="522"/>
      <c r="L170" s="422" t="s">
        <v>280</v>
      </c>
      <c r="M170" s="513"/>
      <c r="N170" s="524"/>
      <c r="O170" s="522"/>
      <c r="P170" s="293" t="s">
        <v>280</v>
      </c>
      <c r="Q170" s="513"/>
      <c r="R170" s="524"/>
      <c r="S170" s="522"/>
      <c r="T170" s="419" t="s">
        <v>280</v>
      </c>
      <c r="U170" s="513"/>
      <c r="V170" s="524"/>
    </row>
    <row r="171" spans="1:22" s="7" customFormat="1" ht="12.75" x14ac:dyDescent="0.2">
      <c r="A171" s="104">
        <v>167</v>
      </c>
      <c r="B171" s="566">
        <f>'APH Kategorichef'!D171</f>
        <v>0</v>
      </c>
      <c r="C171" s="564" t="str">
        <f>IF('1. Artikeldata Grund'!$D171="","", '1. Artikeldata Grund'!$D171&amp;" - "&amp;'1. Artikeldata Grund'!$E171)</f>
        <v/>
      </c>
      <c r="D171" s="515" t="str">
        <f>IF('1. Artikeldata Grund'!D171="","",'1. Artikeldata Grund'!D171)</f>
        <v/>
      </c>
      <c r="E171" s="522"/>
      <c r="F171" s="523"/>
      <c r="G171" s="522"/>
      <c r="H171" s="368" t="s">
        <v>276</v>
      </c>
      <c r="I171" s="513"/>
      <c r="J171" s="524"/>
      <c r="K171" s="522"/>
      <c r="L171" s="422" t="s">
        <v>280</v>
      </c>
      <c r="M171" s="513"/>
      <c r="N171" s="524"/>
      <c r="O171" s="522"/>
      <c r="P171" s="293" t="s">
        <v>280</v>
      </c>
      <c r="Q171" s="513"/>
      <c r="R171" s="524"/>
      <c r="S171" s="522"/>
      <c r="T171" s="419" t="s">
        <v>280</v>
      </c>
      <c r="U171" s="513"/>
      <c r="V171" s="524"/>
    </row>
    <row r="172" spans="1:22" s="7" customFormat="1" ht="12.75" x14ac:dyDescent="0.2">
      <c r="A172" s="104">
        <v>168</v>
      </c>
      <c r="B172" s="566">
        <f>'APH Kategorichef'!D172</f>
        <v>0</v>
      </c>
      <c r="C172" s="564" t="str">
        <f>IF('1. Artikeldata Grund'!$D172="","", '1. Artikeldata Grund'!$D172&amp;" - "&amp;'1. Artikeldata Grund'!$E172)</f>
        <v/>
      </c>
      <c r="D172" s="515" t="str">
        <f>IF('1. Artikeldata Grund'!D172="","",'1. Artikeldata Grund'!D172)</f>
        <v/>
      </c>
      <c r="E172" s="522"/>
      <c r="F172" s="523"/>
      <c r="G172" s="522"/>
      <c r="H172" s="368" t="s">
        <v>276</v>
      </c>
      <c r="I172" s="513"/>
      <c r="J172" s="524"/>
      <c r="K172" s="522"/>
      <c r="L172" s="422" t="s">
        <v>280</v>
      </c>
      <c r="M172" s="513"/>
      <c r="N172" s="524"/>
      <c r="O172" s="522"/>
      <c r="P172" s="293" t="s">
        <v>280</v>
      </c>
      <c r="Q172" s="513"/>
      <c r="R172" s="524"/>
      <c r="S172" s="522"/>
      <c r="T172" s="419" t="s">
        <v>280</v>
      </c>
      <c r="U172" s="513"/>
      <c r="V172" s="524"/>
    </row>
    <row r="173" spans="1:22" s="7" customFormat="1" ht="12.75" x14ac:dyDescent="0.2">
      <c r="A173" s="104">
        <v>169</v>
      </c>
      <c r="B173" s="566">
        <f>'APH Kategorichef'!D173</f>
        <v>0</v>
      </c>
      <c r="C173" s="564" t="str">
        <f>IF('1. Artikeldata Grund'!$D173="","", '1. Artikeldata Grund'!$D173&amp;" - "&amp;'1. Artikeldata Grund'!$E173)</f>
        <v/>
      </c>
      <c r="D173" s="515" t="str">
        <f>IF('1. Artikeldata Grund'!D173="","",'1. Artikeldata Grund'!D173)</f>
        <v/>
      </c>
      <c r="E173" s="522"/>
      <c r="F173" s="523"/>
      <c r="G173" s="522"/>
      <c r="H173" s="368" t="s">
        <v>276</v>
      </c>
      <c r="I173" s="513"/>
      <c r="J173" s="524"/>
      <c r="K173" s="522"/>
      <c r="L173" s="422" t="s">
        <v>280</v>
      </c>
      <c r="M173" s="513"/>
      <c r="N173" s="524"/>
      <c r="O173" s="522"/>
      <c r="P173" s="293" t="s">
        <v>280</v>
      </c>
      <c r="Q173" s="513"/>
      <c r="R173" s="524"/>
      <c r="S173" s="522"/>
      <c r="T173" s="419" t="s">
        <v>280</v>
      </c>
      <c r="U173" s="513"/>
      <c r="V173" s="524"/>
    </row>
    <row r="174" spans="1:22" s="7" customFormat="1" ht="12.75" x14ac:dyDescent="0.2">
      <c r="A174" s="104">
        <v>170</v>
      </c>
      <c r="B174" s="566">
        <f>'APH Kategorichef'!D174</f>
        <v>0</v>
      </c>
      <c r="C174" s="564" t="str">
        <f>IF('1. Artikeldata Grund'!$D174="","", '1. Artikeldata Grund'!$D174&amp;" - "&amp;'1. Artikeldata Grund'!$E174)</f>
        <v/>
      </c>
      <c r="D174" s="515" t="str">
        <f>IF('1. Artikeldata Grund'!D174="","",'1. Artikeldata Grund'!D174)</f>
        <v/>
      </c>
      <c r="E174" s="522"/>
      <c r="F174" s="523"/>
      <c r="G174" s="522"/>
      <c r="H174" s="368" t="s">
        <v>276</v>
      </c>
      <c r="I174" s="513"/>
      <c r="J174" s="524"/>
      <c r="K174" s="522"/>
      <c r="L174" s="422" t="s">
        <v>280</v>
      </c>
      <c r="M174" s="513"/>
      <c r="N174" s="524"/>
      <c r="O174" s="522"/>
      <c r="P174" s="293" t="s">
        <v>280</v>
      </c>
      <c r="Q174" s="513"/>
      <c r="R174" s="524"/>
      <c r="S174" s="522"/>
      <c r="T174" s="419" t="s">
        <v>280</v>
      </c>
      <c r="U174" s="513"/>
      <c r="V174" s="524"/>
    </row>
    <row r="175" spans="1:22" s="7" customFormat="1" ht="12.75" x14ac:dyDescent="0.2">
      <c r="A175" s="104">
        <v>171</v>
      </c>
      <c r="B175" s="566">
        <f>'APH Kategorichef'!D175</f>
        <v>0</v>
      </c>
      <c r="C175" s="564" t="str">
        <f>IF('1. Artikeldata Grund'!$D175="","", '1. Artikeldata Grund'!$D175&amp;" - "&amp;'1. Artikeldata Grund'!$E175)</f>
        <v/>
      </c>
      <c r="D175" s="515" t="str">
        <f>IF('1. Artikeldata Grund'!D175="","",'1. Artikeldata Grund'!D175)</f>
        <v/>
      </c>
      <c r="E175" s="522"/>
      <c r="F175" s="523"/>
      <c r="G175" s="522"/>
      <c r="H175" s="368" t="s">
        <v>276</v>
      </c>
      <c r="I175" s="513"/>
      <c r="J175" s="524"/>
      <c r="K175" s="522"/>
      <c r="L175" s="422" t="s">
        <v>280</v>
      </c>
      <c r="M175" s="513"/>
      <c r="N175" s="524"/>
      <c r="O175" s="522"/>
      <c r="P175" s="293" t="s">
        <v>280</v>
      </c>
      <c r="Q175" s="513"/>
      <c r="R175" s="524"/>
      <c r="S175" s="522"/>
      <c r="T175" s="419" t="s">
        <v>280</v>
      </c>
      <c r="U175" s="513"/>
      <c r="V175" s="524"/>
    </row>
    <row r="176" spans="1:22" s="7" customFormat="1" ht="12.75" x14ac:dyDescent="0.2">
      <c r="A176" s="104">
        <v>172</v>
      </c>
      <c r="B176" s="566">
        <f>'APH Kategorichef'!D176</f>
        <v>0</v>
      </c>
      <c r="C176" s="564" t="str">
        <f>IF('1. Artikeldata Grund'!$D176="","", '1. Artikeldata Grund'!$D176&amp;" - "&amp;'1. Artikeldata Grund'!$E176)</f>
        <v/>
      </c>
      <c r="D176" s="515" t="str">
        <f>IF('1. Artikeldata Grund'!D176="","",'1. Artikeldata Grund'!D176)</f>
        <v/>
      </c>
      <c r="E176" s="522"/>
      <c r="F176" s="523"/>
      <c r="G176" s="522"/>
      <c r="H176" s="368" t="s">
        <v>276</v>
      </c>
      <c r="I176" s="513"/>
      <c r="J176" s="524"/>
      <c r="K176" s="522"/>
      <c r="L176" s="422" t="s">
        <v>280</v>
      </c>
      <c r="M176" s="513"/>
      <c r="N176" s="524"/>
      <c r="O176" s="522"/>
      <c r="P176" s="293" t="s">
        <v>280</v>
      </c>
      <c r="Q176" s="513"/>
      <c r="R176" s="524"/>
      <c r="S176" s="522"/>
      <c r="T176" s="419" t="s">
        <v>280</v>
      </c>
      <c r="U176" s="513"/>
      <c r="V176" s="524"/>
    </row>
    <row r="177" spans="1:22" s="7" customFormat="1" ht="12.75" x14ac:dyDescent="0.2">
      <c r="A177" s="104">
        <v>173</v>
      </c>
      <c r="B177" s="566">
        <f>'APH Kategorichef'!D177</f>
        <v>0</v>
      </c>
      <c r="C177" s="564" t="str">
        <f>IF('1. Artikeldata Grund'!$D177="","", '1. Artikeldata Grund'!$D177&amp;" - "&amp;'1. Artikeldata Grund'!$E177)</f>
        <v/>
      </c>
      <c r="D177" s="515" t="str">
        <f>IF('1. Artikeldata Grund'!D177="","",'1. Artikeldata Grund'!D177)</f>
        <v/>
      </c>
      <c r="E177" s="522"/>
      <c r="F177" s="523"/>
      <c r="G177" s="522"/>
      <c r="H177" s="368" t="s">
        <v>276</v>
      </c>
      <c r="I177" s="513"/>
      <c r="J177" s="524"/>
      <c r="K177" s="522"/>
      <c r="L177" s="422" t="s">
        <v>280</v>
      </c>
      <c r="M177" s="513"/>
      <c r="N177" s="524"/>
      <c r="O177" s="522"/>
      <c r="P177" s="293" t="s">
        <v>280</v>
      </c>
      <c r="Q177" s="513"/>
      <c r="R177" s="524"/>
      <c r="S177" s="522"/>
      <c r="T177" s="419" t="s">
        <v>280</v>
      </c>
      <c r="U177" s="513"/>
      <c r="V177" s="524"/>
    </row>
    <row r="178" spans="1:22" s="7" customFormat="1" ht="12.75" x14ac:dyDescent="0.2">
      <c r="A178" s="104">
        <v>174</v>
      </c>
      <c r="B178" s="566">
        <f>'APH Kategorichef'!D178</f>
        <v>0</v>
      </c>
      <c r="C178" s="564" t="str">
        <f>IF('1. Artikeldata Grund'!$D178="","", '1. Artikeldata Grund'!$D178&amp;" - "&amp;'1. Artikeldata Grund'!$E178)</f>
        <v/>
      </c>
      <c r="D178" s="515" t="str">
        <f>IF('1. Artikeldata Grund'!D178="","",'1. Artikeldata Grund'!D178)</f>
        <v/>
      </c>
      <c r="E178" s="522"/>
      <c r="F178" s="523"/>
      <c r="G178" s="522"/>
      <c r="H178" s="368" t="s">
        <v>276</v>
      </c>
      <c r="I178" s="513"/>
      <c r="J178" s="524"/>
      <c r="K178" s="522"/>
      <c r="L178" s="422" t="s">
        <v>280</v>
      </c>
      <c r="M178" s="513"/>
      <c r="N178" s="524"/>
      <c r="O178" s="522"/>
      <c r="P178" s="293" t="s">
        <v>280</v>
      </c>
      <c r="Q178" s="513"/>
      <c r="R178" s="524"/>
      <c r="S178" s="522"/>
      <c r="T178" s="419" t="s">
        <v>280</v>
      </c>
      <c r="U178" s="513"/>
      <c r="V178" s="524"/>
    </row>
    <row r="179" spans="1:22" s="7" customFormat="1" ht="12.75" x14ac:dyDescent="0.2">
      <c r="A179" s="104">
        <v>175</v>
      </c>
      <c r="B179" s="566">
        <f>'APH Kategorichef'!D179</f>
        <v>0</v>
      </c>
      <c r="C179" s="564" t="str">
        <f>IF('1. Artikeldata Grund'!$D179="","", '1. Artikeldata Grund'!$D179&amp;" - "&amp;'1. Artikeldata Grund'!$E179)</f>
        <v/>
      </c>
      <c r="D179" s="515" t="str">
        <f>IF('1. Artikeldata Grund'!D179="","",'1. Artikeldata Grund'!D179)</f>
        <v/>
      </c>
      <c r="E179" s="522"/>
      <c r="F179" s="523"/>
      <c r="G179" s="522"/>
      <c r="H179" s="368" t="s">
        <v>276</v>
      </c>
      <c r="I179" s="513"/>
      <c r="J179" s="524"/>
      <c r="K179" s="522"/>
      <c r="L179" s="422" t="s">
        <v>280</v>
      </c>
      <c r="M179" s="513"/>
      <c r="N179" s="524"/>
      <c r="O179" s="522"/>
      <c r="P179" s="293" t="s">
        <v>280</v>
      </c>
      <c r="Q179" s="513"/>
      <c r="R179" s="524"/>
      <c r="S179" s="522"/>
      <c r="T179" s="419" t="s">
        <v>280</v>
      </c>
      <c r="U179" s="513"/>
      <c r="V179" s="524"/>
    </row>
    <row r="180" spans="1:22" s="7" customFormat="1" ht="12.75" x14ac:dyDescent="0.2">
      <c r="A180" s="104">
        <v>176</v>
      </c>
      <c r="B180" s="566">
        <f>'APH Kategorichef'!D180</f>
        <v>0</v>
      </c>
      <c r="C180" s="564" t="str">
        <f>IF('1. Artikeldata Grund'!$D180="","", '1. Artikeldata Grund'!$D180&amp;" - "&amp;'1. Artikeldata Grund'!$E180)</f>
        <v/>
      </c>
      <c r="D180" s="515" t="str">
        <f>IF('1. Artikeldata Grund'!D180="","",'1. Artikeldata Grund'!D180)</f>
        <v/>
      </c>
      <c r="E180" s="522"/>
      <c r="F180" s="523"/>
      <c r="G180" s="522"/>
      <c r="H180" s="368" t="s">
        <v>276</v>
      </c>
      <c r="I180" s="513"/>
      <c r="J180" s="524"/>
      <c r="K180" s="522"/>
      <c r="L180" s="422" t="s">
        <v>280</v>
      </c>
      <c r="M180" s="513"/>
      <c r="N180" s="524"/>
      <c r="O180" s="522"/>
      <c r="P180" s="293" t="s">
        <v>280</v>
      </c>
      <c r="Q180" s="513"/>
      <c r="R180" s="524"/>
      <c r="S180" s="522"/>
      <c r="T180" s="419" t="s">
        <v>280</v>
      </c>
      <c r="U180" s="513"/>
      <c r="V180" s="524"/>
    </row>
    <row r="181" spans="1:22" s="7" customFormat="1" ht="12.75" x14ac:dyDescent="0.2">
      <c r="A181" s="104">
        <v>177</v>
      </c>
      <c r="B181" s="566">
        <f>'APH Kategorichef'!D181</f>
        <v>0</v>
      </c>
      <c r="C181" s="564" t="str">
        <f>IF('1. Artikeldata Grund'!$D181="","", '1. Artikeldata Grund'!$D181&amp;" - "&amp;'1. Artikeldata Grund'!$E181)</f>
        <v/>
      </c>
      <c r="D181" s="515" t="str">
        <f>IF('1. Artikeldata Grund'!D181="","",'1. Artikeldata Grund'!D181)</f>
        <v/>
      </c>
      <c r="E181" s="522"/>
      <c r="F181" s="523"/>
      <c r="G181" s="522"/>
      <c r="H181" s="368" t="s">
        <v>276</v>
      </c>
      <c r="I181" s="513"/>
      <c r="J181" s="524"/>
      <c r="K181" s="522"/>
      <c r="L181" s="422" t="s">
        <v>280</v>
      </c>
      <c r="M181" s="513"/>
      <c r="N181" s="524"/>
      <c r="O181" s="522"/>
      <c r="P181" s="293" t="s">
        <v>280</v>
      </c>
      <c r="Q181" s="513"/>
      <c r="R181" s="524"/>
      <c r="S181" s="522"/>
      <c r="T181" s="419" t="s">
        <v>280</v>
      </c>
      <c r="U181" s="513"/>
      <c r="V181" s="524"/>
    </row>
    <row r="182" spans="1:22" s="7" customFormat="1" ht="12.75" x14ac:dyDescent="0.2">
      <c r="A182" s="104">
        <v>178</v>
      </c>
      <c r="B182" s="566">
        <f>'APH Kategorichef'!D182</f>
        <v>0</v>
      </c>
      <c r="C182" s="564" t="str">
        <f>IF('1. Artikeldata Grund'!$D182="","", '1. Artikeldata Grund'!$D182&amp;" - "&amp;'1. Artikeldata Grund'!$E182)</f>
        <v/>
      </c>
      <c r="D182" s="515" t="str">
        <f>IF('1. Artikeldata Grund'!D182="","",'1. Artikeldata Grund'!D182)</f>
        <v/>
      </c>
      <c r="E182" s="522"/>
      <c r="F182" s="523"/>
      <c r="G182" s="522"/>
      <c r="H182" s="368" t="s">
        <v>276</v>
      </c>
      <c r="I182" s="513"/>
      <c r="J182" s="524"/>
      <c r="K182" s="522"/>
      <c r="L182" s="422" t="s">
        <v>280</v>
      </c>
      <c r="M182" s="513"/>
      <c r="N182" s="524"/>
      <c r="O182" s="522"/>
      <c r="P182" s="293" t="s">
        <v>280</v>
      </c>
      <c r="Q182" s="513"/>
      <c r="R182" s="524"/>
      <c r="S182" s="522"/>
      <c r="T182" s="419" t="s">
        <v>280</v>
      </c>
      <c r="U182" s="513"/>
      <c r="V182" s="524"/>
    </row>
    <row r="183" spans="1:22" s="7" customFormat="1" ht="12.75" x14ac:dyDescent="0.2">
      <c r="A183" s="104">
        <v>179</v>
      </c>
      <c r="B183" s="566">
        <f>'APH Kategorichef'!D183</f>
        <v>0</v>
      </c>
      <c r="C183" s="564" t="str">
        <f>IF('1. Artikeldata Grund'!$D183="","", '1. Artikeldata Grund'!$D183&amp;" - "&amp;'1. Artikeldata Grund'!$E183)</f>
        <v/>
      </c>
      <c r="D183" s="515" t="str">
        <f>IF('1. Artikeldata Grund'!D183="","",'1. Artikeldata Grund'!D183)</f>
        <v/>
      </c>
      <c r="E183" s="522"/>
      <c r="F183" s="523"/>
      <c r="G183" s="522"/>
      <c r="H183" s="368" t="s">
        <v>276</v>
      </c>
      <c r="I183" s="513"/>
      <c r="J183" s="524"/>
      <c r="K183" s="522"/>
      <c r="L183" s="422" t="s">
        <v>280</v>
      </c>
      <c r="M183" s="513"/>
      <c r="N183" s="524"/>
      <c r="O183" s="522"/>
      <c r="P183" s="293" t="s">
        <v>280</v>
      </c>
      <c r="Q183" s="513"/>
      <c r="R183" s="524"/>
      <c r="S183" s="522"/>
      <c r="T183" s="419" t="s">
        <v>280</v>
      </c>
      <c r="U183" s="513"/>
      <c r="V183" s="524"/>
    </row>
    <row r="184" spans="1:22" s="7" customFormat="1" ht="12.75" x14ac:dyDescent="0.2">
      <c r="A184" s="104">
        <v>180</v>
      </c>
      <c r="B184" s="566">
        <f>'APH Kategorichef'!D184</f>
        <v>0</v>
      </c>
      <c r="C184" s="564" t="str">
        <f>IF('1. Artikeldata Grund'!$D184="","", '1. Artikeldata Grund'!$D184&amp;" - "&amp;'1. Artikeldata Grund'!$E184)</f>
        <v/>
      </c>
      <c r="D184" s="515" t="str">
        <f>IF('1. Artikeldata Grund'!D184="","",'1. Artikeldata Grund'!D184)</f>
        <v/>
      </c>
      <c r="E184" s="522"/>
      <c r="F184" s="523"/>
      <c r="G184" s="522"/>
      <c r="H184" s="368" t="s">
        <v>276</v>
      </c>
      <c r="I184" s="513"/>
      <c r="J184" s="524"/>
      <c r="K184" s="522"/>
      <c r="L184" s="422" t="s">
        <v>280</v>
      </c>
      <c r="M184" s="513"/>
      <c r="N184" s="524"/>
      <c r="O184" s="522"/>
      <c r="P184" s="293" t="s">
        <v>280</v>
      </c>
      <c r="Q184" s="513"/>
      <c r="R184" s="524"/>
      <c r="S184" s="522"/>
      <c r="T184" s="419" t="s">
        <v>280</v>
      </c>
      <c r="U184" s="513"/>
      <c r="V184" s="524"/>
    </row>
    <row r="185" spans="1:22" s="7" customFormat="1" ht="12.75" x14ac:dyDescent="0.2">
      <c r="A185" s="104">
        <v>181</v>
      </c>
      <c r="B185" s="566">
        <f>'APH Kategorichef'!D185</f>
        <v>0</v>
      </c>
      <c r="C185" s="564" t="str">
        <f>IF('1. Artikeldata Grund'!$D185="","", '1. Artikeldata Grund'!$D185&amp;" - "&amp;'1. Artikeldata Grund'!$E185)</f>
        <v/>
      </c>
      <c r="D185" s="515" t="str">
        <f>IF('1. Artikeldata Grund'!D185="","",'1. Artikeldata Grund'!D185)</f>
        <v/>
      </c>
      <c r="E185" s="522"/>
      <c r="F185" s="523"/>
      <c r="G185" s="522"/>
      <c r="H185" s="368" t="s">
        <v>276</v>
      </c>
      <c r="I185" s="513"/>
      <c r="J185" s="524"/>
      <c r="K185" s="522"/>
      <c r="L185" s="422" t="s">
        <v>280</v>
      </c>
      <c r="M185" s="513"/>
      <c r="N185" s="524"/>
      <c r="O185" s="522"/>
      <c r="P185" s="293" t="s">
        <v>280</v>
      </c>
      <c r="Q185" s="513"/>
      <c r="R185" s="524"/>
      <c r="S185" s="522"/>
      <c r="T185" s="419" t="s">
        <v>280</v>
      </c>
      <c r="U185" s="513"/>
      <c r="V185" s="524"/>
    </row>
    <row r="186" spans="1:22" s="7" customFormat="1" ht="12.75" x14ac:dyDescent="0.2">
      <c r="A186" s="104">
        <v>182</v>
      </c>
      <c r="B186" s="566">
        <f>'APH Kategorichef'!D186</f>
        <v>0</v>
      </c>
      <c r="C186" s="564" t="str">
        <f>IF('1. Artikeldata Grund'!$D186="","", '1. Artikeldata Grund'!$D186&amp;" - "&amp;'1. Artikeldata Grund'!$E186)</f>
        <v/>
      </c>
      <c r="D186" s="515" t="str">
        <f>IF('1. Artikeldata Grund'!D186="","",'1. Artikeldata Grund'!D186)</f>
        <v/>
      </c>
      <c r="E186" s="522"/>
      <c r="F186" s="523"/>
      <c r="G186" s="522"/>
      <c r="H186" s="368" t="s">
        <v>276</v>
      </c>
      <c r="I186" s="513"/>
      <c r="J186" s="524"/>
      <c r="K186" s="522"/>
      <c r="L186" s="422" t="s">
        <v>280</v>
      </c>
      <c r="M186" s="513"/>
      <c r="N186" s="524"/>
      <c r="O186" s="522"/>
      <c r="P186" s="293" t="s">
        <v>280</v>
      </c>
      <c r="Q186" s="513"/>
      <c r="R186" s="524"/>
      <c r="S186" s="522"/>
      <c r="T186" s="419" t="s">
        <v>280</v>
      </c>
      <c r="U186" s="513"/>
      <c r="V186" s="524"/>
    </row>
    <row r="187" spans="1:22" s="7" customFormat="1" ht="12.75" x14ac:dyDescent="0.2">
      <c r="A187" s="104">
        <v>183</v>
      </c>
      <c r="B187" s="566">
        <f>'APH Kategorichef'!D187</f>
        <v>0</v>
      </c>
      <c r="C187" s="564" t="str">
        <f>IF('1. Artikeldata Grund'!$D187="","", '1. Artikeldata Grund'!$D187&amp;" - "&amp;'1. Artikeldata Grund'!$E187)</f>
        <v/>
      </c>
      <c r="D187" s="515" t="str">
        <f>IF('1. Artikeldata Grund'!D187="","",'1. Artikeldata Grund'!D187)</f>
        <v/>
      </c>
      <c r="E187" s="522"/>
      <c r="F187" s="523"/>
      <c r="G187" s="522"/>
      <c r="H187" s="368" t="s">
        <v>276</v>
      </c>
      <c r="I187" s="513"/>
      <c r="J187" s="524"/>
      <c r="K187" s="522"/>
      <c r="L187" s="422" t="s">
        <v>280</v>
      </c>
      <c r="M187" s="513"/>
      <c r="N187" s="524"/>
      <c r="O187" s="522"/>
      <c r="P187" s="293" t="s">
        <v>280</v>
      </c>
      <c r="Q187" s="513"/>
      <c r="R187" s="524"/>
      <c r="S187" s="522"/>
      <c r="T187" s="419" t="s">
        <v>280</v>
      </c>
      <c r="U187" s="513"/>
      <c r="V187" s="524"/>
    </row>
    <row r="188" spans="1:22" s="7" customFormat="1" ht="12.75" x14ac:dyDescent="0.2">
      <c r="A188" s="104">
        <v>184</v>
      </c>
      <c r="B188" s="566">
        <f>'APH Kategorichef'!D188</f>
        <v>0</v>
      </c>
      <c r="C188" s="564" t="str">
        <f>IF('1. Artikeldata Grund'!$D188="","", '1. Artikeldata Grund'!$D188&amp;" - "&amp;'1. Artikeldata Grund'!$E188)</f>
        <v/>
      </c>
      <c r="D188" s="515" t="str">
        <f>IF('1. Artikeldata Grund'!D188="","",'1. Artikeldata Grund'!D188)</f>
        <v/>
      </c>
      <c r="E188" s="522"/>
      <c r="F188" s="523"/>
      <c r="G188" s="522"/>
      <c r="H188" s="368" t="s">
        <v>276</v>
      </c>
      <c r="I188" s="513"/>
      <c r="J188" s="524"/>
      <c r="K188" s="522"/>
      <c r="L188" s="422" t="s">
        <v>280</v>
      </c>
      <c r="M188" s="513"/>
      <c r="N188" s="524"/>
      <c r="O188" s="522"/>
      <c r="P188" s="293" t="s">
        <v>280</v>
      </c>
      <c r="Q188" s="513"/>
      <c r="R188" s="524"/>
      <c r="S188" s="522"/>
      <c r="T188" s="419" t="s">
        <v>280</v>
      </c>
      <c r="U188" s="513"/>
      <c r="V188" s="524"/>
    </row>
    <row r="189" spans="1:22" s="7" customFormat="1" ht="12.75" x14ac:dyDescent="0.2">
      <c r="A189" s="104">
        <v>185</v>
      </c>
      <c r="B189" s="566">
        <f>'APH Kategorichef'!D189</f>
        <v>0</v>
      </c>
      <c r="C189" s="564" t="str">
        <f>IF('1. Artikeldata Grund'!$D189="","", '1. Artikeldata Grund'!$D189&amp;" - "&amp;'1. Artikeldata Grund'!$E189)</f>
        <v/>
      </c>
      <c r="D189" s="515" t="str">
        <f>IF('1. Artikeldata Grund'!D189="","",'1. Artikeldata Grund'!D189)</f>
        <v/>
      </c>
      <c r="E189" s="522"/>
      <c r="F189" s="523"/>
      <c r="G189" s="522"/>
      <c r="H189" s="368" t="s">
        <v>276</v>
      </c>
      <c r="I189" s="513"/>
      <c r="J189" s="524"/>
      <c r="K189" s="522"/>
      <c r="L189" s="422" t="s">
        <v>280</v>
      </c>
      <c r="M189" s="513"/>
      <c r="N189" s="524"/>
      <c r="O189" s="522"/>
      <c r="P189" s="293" t="s">
        <v>280</v>
      </c>
      <c r="Q189" s="513"/>
      <c r="R189" s="524"/>
      <c r="S189" s="522"/>
      <c r="T189" s="419" t="s">
        <v>280</v>
      </c>
      <c r="U189" s="513"/>
      <c r="V189" s="524"/>
    </row>
    <row r="190" spans="1:22" s="7" customFormat="1" ht="12.75" x14ac:dyDescent="0.2">
      <c r="A190" s="104">
        <v>186</v>
      </c>
      <c r="B190" s="566">
        <f>'APH Kategorichef'!D190</f>
        <v>0</v>
      </c>
      <c r="C190" s="564" t="str">
        <f>IF('1. Artikeldata Grund'!$D190="","", '1. Artikeldata Grund'!$D190&amp;" - "&amp;'1. Artikeldata Grund'!$E190)</f>
        <v/>
      </c>
      <c r="D190" s="515" t="str">
        <f>IF('1. Artikeldata Grund'!D190="","",'1. Artikeldata Grund'!D190)</f>
        <v/>
      </c>
      <c r="E190" s="522"/>
      <c r="F190" s="523"/>
      <c r="G190" s="522"/>
      <c r="H190" s="368" t="s">
        <v>276</v>
      </c>
      <c r="I190" s="513"/>
      <c r="J190" s="524"/>
      <c r="K190" s="522"/>
      <c r="L190" s="422" t="s">
        <v>280</v>
      </c>
      <c r="M190" s="513"/>
      <c r="N190" s="524"/>
      <c r="O190" s="522"/>
      <c r="P190" s="293" t="s">
        <v>280</v>
      </c>
      <c r="Q190" s="513"/>
      <c r="R190" s="524"/>
      <c r="S190" s="522"/>
      <c r="T190" s="419" t="s">
        <v>280</v>
      </c>
      <c r="U190" s="513"/>
      <c r="V190" s="524"/>
    </row>
    <row r="191" spans="1:22" s="7" customFormat="1" ht="12.75" x14ac:dyDescent="0.2">
      <c r="A191" s="104">
        <v>187</v>
      </c>
      <c r="B191" s="566">
        <f>'APH Kategorichef'!D191</f>
        <v>0</v>
      </c>
      <c r="C191" s="564" t="str">
        <f>IF('1. Artikeldata Grund'!$D191="","", '1. Artikeldata Grund'!$D191&amp;" - "&amp;'1. Artikeldata Grund'!$E191)</f>
        <v/>
      </c>
      <c r="D191" s="515" t="str">
        <f>IF('1. Artikeldata Grund'!D191="","",'1. Artikeldata Grund'!D191)</f>
        <v/>
      </c>
      <c r="E191" s="522"/>
      <c r="F191" s="523"/>
      <c r="G191" s="522"/>
      <c r="H191" s="368" t="s">
        <v>276</v>
      </c>
      <c r="I191" s="513"/>
      <c r="J191" s="524"/>
      <c r="K191" s="522"/>
      <c r="L191" s="422" t="s">
        <v>280</v>
      </c>
      <c r="M191" s="513"/>
      <c r="N191" s="524"/>
      <c r="O191" s="522"/>
      <c r="P191" s="293" t="s">
        <v>280</v>
      </c>
      <c r="Q191" s="513"/>
      <c r="R191" s="524"/>
      <c r="S191" s="522"/>
      <c r="T191" s="419" t="s">
        <v>280</v>
      </c>
      <c r="U191" s="513"/>
      <c r="V191" s="524"/>
    </row>
    <row r="192" spans="1:22" s="7" customFormat="1" ht="12.75" x14ac:dyDescent="0.2">
      <c r="A192" s="104">
        <v>188</v>
      </c>
      <c r="B192" s="566">
        <f>'APH Kategorichef'!D192</f>
        <v>0</v>
      </c>
      <c r="C192" s="564" t="str">
        <f>IF('1. Artikeldata Grund'!$D192="","", '1. Artikeldata Grund'!$D192&amp;" - "&amp;'1. Artikeldata Grund'!$E192)</f>
        <v/>
      </c>
      <c r="D192" s="515" t="str">
        <f>IF('1. Artikeldata Grund'!D192="","",'1. Artikeldata Grund'!D192)</f>
        <v/>
      </c>
      <c r="E192" s="522"/>
      <c r="F192" s="523"/>
      <c r="G192" s="522"/>
      <c r="H192" s="368" t="s">
        <v>276</v>
      </c>
      <c r="I192" s="513"/>
      <c r="J192" s="524"/>
      <c r="K192" s="522"/>
      <c r="L192" s="422" t="s">
        <v>280</v>
      </c>
      <c r="M192" s="513"/>
      <c r="N192" s="524"/>
      <c r="O192" s="522"/>
      <c r="P192" s="293" t="s">
        <v>280</v>
      </c>
      <c r="Q192" s="513"/>
      <c r="R192" s="524"/>
      <c r="S192" s="522"/>
      <c r="T192" s="419" t="s">
        <v>280</v>
      </c>
      <c r="U192" s="513"/>
      <c r="V192" s="524"/>
    </row>
    <row r="193" spans="1:22" s="7" customFormat="1" ht="12.75" x14ac:dyDescent="0.2">
      <c r="A193" s="104">
        <v>189</v>
      </c>
      <c r="B193" s="566">
        <f>'APH Kategorichef'!D193</f>
        <v>0</v>
      </c>
      <c r="C193" s="564" t="str">
        <f>IF('1. Artikeldata Grund'!$D193="","", '1. Artikeldata Grund'!$D193&amp;" - "&amp;'1. Artikeldata Grund'!$E193)</f>
        <v/>
      </c>
      <c r="D193" s="515" t="str">
        <f>IF('1. Artikeldata Grund'!D193="","",'1. Artikeldata Grund'!D193)</f>
        <v/>
      </c>
      <c r="E193" s="522"/>
      <c r="F193" s="523"/>
      <c r="G193" s="522"/>
      <c r="H193" s="368" t="s">
        <v>276</v>
      </c>
      <c r="I193" s="513"/>
      <c r="J193" s="524"/>
      <c r="K193" s="522"/>
      <c r="L193" s="422" t="s">
        <v>280</v>
      </c>
      <c r="M193" s="513"/>
      <c r="N193" s="524"/>
      <c r="O193" s="522"/>
      <c r="P193" s="293" t="s">
        <v>280</v>
      </c>
      <c r="Q193" s="513"/>
      <c r="R193" s="524"/>
      <c r="S193" s="522"/>
      <c r="T193" s="419" t="s">
        <v>280</v>
      </c>
      <c r="U193" s="513"/>
      <c r="V193" s="524"/>
    </row>
    <row r="194" spans="1:22" s="7" customFormat="1" ht="12.75" x14ac:dyDescent="0.2">
      <c r="A194" s="104">
        <v>190</v>
      </c>
      <c r="B194" s="566">
        <f>'APH Kategorichef'!D194</f>
        <v>0</v>
      </c>
      <c r="C194" s="564" t="str">
        <f>IF('1. Artikeldata Grund'!$D194="","", '1. Artikeldata Grund'!$D194&amp;" - "&amp;'1. Artikeldata Grund'!$E194)</f>
        <v/>
      </c>
      <c r="D194" s="515" t="str">
        <f>IF('1. Artikeldata Grund'!D194="","",'1. Artikeldata Grund'!D194)</f>
        <v/>
      </c>
      <c r="E194" s="522"/>
      <c r="F194" s="523"/>
      <c r="G194" s="522"/>
      <c r="H194" s="368" t="s">
        <v>276</v>
      </c>
      <c r="I194" s="513"/>
      <c r="J194" s="524"/>
      <c r="K194" s="522"/>
      <c r="L194" s="422" t="s">
        <v>280</v>
      </c>
      <c r="M194" s="513"/>
      <c r="N194" s="524"/>
      <c r="O194" s="522"/>
      <c r="P194" s="293" t="s">
        <v>280</v>
      </c>
      <c r="Q194" s="513"/>
      <c r="R194" s="524"/>
      <c r="S194" s="522"/>
      <c r="T194" s="419" t="s">
        <v>280</v>
      </c>
      <c r="U194" s="513"/>
      <c r="V194" s="524"/>
    </row>
    <row r="195" spans="1:22" s="7" customFormat="1" ht="12.75" x14ac:dyDescent="0.2">
      <c r="A195" s="104">
        <v>191</v>
      </c>
      <c r="B195" s="566">
        <f>'APH Kategorichef'!D195</f>
        <v>0</v>
      </c>
      <c r="C195" s="564" t="str">
        <f>IF('1. Artikeldata Grund'!$D195="","", '1. Artikeldata Grund'!$D195&amp;" - "&amp;'1. Artikeldata Grund'!$E195)</f>
        <v/>
      </c>
      <c r="D195" s="515" t="str">
        <f>IF('1. Artikeldata Grund'!D195="","",'1. Artikeldata Grund'!D195)</f>
        <v/>
      </c>
      <c r="E195" s="522"/>
      <c r="F195" s="523"/>
      <c r="G195" s="522"/>
      <c r="H195" s="368" t="s">
        <v>276</v>
      </c>
      <c r="I195" s="513"/>
      <c r="J195" s="524"/>
      <c r="K195" s="522"/>
      <c r="L195" s="422" t="s">
        <v>280</v>
      </c>
      <c r="M195" s="513"/>
      <c r="N195" s="524"/>
      <c r="O195" s="522"/>
      <c r="P195" s="293" t="s">
        <v>280</v>
      </c>
      <c r="Q195" s="513"/>
      <c r="R195" s="524"/>
      <c r="S195" s="522"/>
      <c r="T195" s="419" t="s">
        <v>280</v>
      </c>
      <c r="U195" s="513"/>
      <c r="V195" s="524"/>
    </row>
    <row r="196" spans="1:22" s="7" customFormat="1" ht="12.75" x14ac:dyDescent="0.2">
      <c r="A196" s="104">
        <v>192</v>
      </c>
      <c r="B196" s="566">
        <f>'APH Kategorichef'!D196</f>
        <v>0</v>
      </c>
      <c r="C196" s="564" t="str">
        <f>IF('1. Artikeldata Grund'!$D196="","", '1. Artikeldata Grund'!$D196&amp;" - "&amp;'1. Artikeldata Grund'!$E196)</f>
        <v/>
      </c>
      <c r="D196" s="515" t="str">
        <f>IF('1. Artikeldata Grund'!D196="","",'1. Artikeldata Grund'!D196)</f>
        <v/>
      </c>
      <c r="E196" s="522"/>
      <c r="F196" s="523"/>
      <c r="G196" s="522"/>
      <c r="H196" s="368" t="s">
        <v>276</v>
      </c>
      <c r="I196" s="513"/>
      <c r="J196" s="524"/>
      <c r="K196" s="522"/>
      <c r="L196" s="422" t="s">
        <v>280</v>
      </c>
      <c r="M196" s="513"/>
      <c r="N196" s="524"/>
      <c r="O196" s="522"/>
      <c r="P196" s="293" t="s">
        <v>280</v>
      </c>
      <c r="Q196" s="513"/>
      <c r="R196" s="524"/>
      <c r="S196" s="522"/>
      <c r="T196" s="419" t="s">
        <v>280</v>
      </c>
      <c r="U196" s="513"/>
      <c r="V196" s="524"/>
    </row>
    <row r="197" spans="1:22" s="7" customFormat="1" ht="12.75" x14ac:dyDescent="0.2">
      <c r="A197" s="104">
        <v>193</v>
      </c>
      <c r="B197" s="566">
        <f>'APH Kategorichef'!D197</f>
        <v>0</v>
      </c>
      <c r="C197" s="564" t="str">
        <f>IF('1. Artikeldata Grund'!$D197="","", '1. Artikeldata Grund'!$D197&amp;" - "&amp;'1. Artikeldata Grund'!$E197)</f>
        <v/>
      </c>
      <c r="D197" s="515" t="str">
        <f>IF('1. Artikeldata Grund'!D197="","",'1. Artikeldata Grund'!D197)</f>
        <v/>
      </c>
      <c r="E197" s="522"/>
      <c r="F197" s="523"/>
      <c r="G197" s="522"/>
      <c r="H197" s="368" t="s">
        <v>276</v>
      </c>
      <c r="I197" s="513"/>
      <c r="J197" s="524"/>
      <c r="K197" s="522"/>
      <c r="L197" s="422" t="s">
        <v>280</v>
      </c>
      <c r="M197" s="513"/>
      <c r="N197" s="524"/>
      <c r="O197" s="522"/>
      <c r="P197" s="293" t="s">
        <v>280</v>
      </c>
      <c r="Q197" s="513"/>
      <c r="R197" s="524"/>
      <c r="S197" s="522"/>
      <c r="T197" s="419" t="s">
        <v>280</v>
      </c>
      <c r="U197" s="513"/>
      <c r="V197" s="524"/>
    </row>
    <row r="198" spans="1:22" s="7" customFormat="1" ht="12.75" x14ac:dyDescent="0.2">
      <c r="A198" s="104">
        <v>194</v>
      </c>
      <c r="B198" s="566">
        <f>'APH Kategorichef'!D198</f>
        <v>0</v>
      </c>
      <c r="C198" s="564" t="str">
        <f>IF('1. Artikeldata Grund'!$D198="","", '1. Artikeldata Grund'!$D198&amp;" - "&amp;'1. Artikeldata Grund'!$E198)</f>
        <v/>
      </c>
      <c r="D198" s="515" t="str">
        <f>IF('1. Artikeldata Grund'!D198="","",'1. Artikeldata Grund'!D198)</f>
        <v/>
      </c>
      <c r="E198" s="522"/>
      <c r="F198" s="523"/>
      <c r="G198" s="522"/>
      <c r="H198" s="368" t="s">
        <v>276</v>
      </c>
      <c r="I198" s="513"/>
      <c r="J198" s="524"/>
      <c r="K198" s="522"/>
      <c r="L198" s="422" t="s">
        <v>280</v>
      </c>
      <c r="M198" s="513"/>
      <c r="N198" s="524"/>
      <c r="O198" s="522"/>
      <c r="P198" s="293" t="s">
        <v>280</v>
      </c>
      <c r="Q198" s="513"/>
      <c r="R198" s="524"/>
      <c r="S198" s="522"/>
      <c r="T198" s="419" t="s">
        <v>280</v>
      </c>
      <c r="U198" s="513"/>
      <c r="V198" s="524"/>
    </row>
    <row r="199" spans="1:22" s="7" customFormat="1" ht="12.75" x14ac:dyDescent="0.2">
      <c r="A199" s="104">
        <v>195</v>
      </c>
      <c r="B199" s="566">
        <f>'APH Kategorichef'!D199</f>
        <v>0</v>
      </c>
      <c r="C199" s="564" t="str">
        <f>IF('1. Artikeldata Grund'!$D199="","", '1. Artikeldata Grund'!$D199&amp;" - "&amp;'1. Artikeldata Grund'!$E199)</f>
        <v/>
      </c>
      <c r="D199" s="515" t="str">
        <f>IF('1. Artikeldata Grund'!D199="","",'1. Artikeldata Grund'!D199)</f>
        <v/>
      </c>
      <c r="E199" s="522"/>
      <c r="F199" s="523"/>
      <c r="G199" s="522"/>
      <c r="H199" s="368" t="s">
        <v>276</v>
      </c>
      <c r="I199" s="513"/>
      <c r="J199" s="524"/>
      <c r="K199" s="522"/>
      <c r="L199" s="422" t="s">
        <v>280</v>
      </c>
      <c r="M199" s="513"/>
      <c r="N199" s="524"/>
      <c r="O199" s="522"/>
      <c r="P199" s="293" t="s">
        <v>280</v>
      </c>
      <c r="Q199" s="513"/>
      <c r="R199" s="524"/>
      <c r="S199" s="522"/>
      <c r="T199" s="419" t="s">
        <v>280</v>
      </c>
      <c r="U199" s="513"/>
      <c r="V199" s="524"/>
    </row>
    <row r="200" spans="1:22" s="7" customFormat="1" ht="12.75" x14ac:dyDescent="0.2">
      <c r="A200" s="104">
        <v>196</v>
      </c>
      <c r="B200" s="566">
        <f>'APH Kategorichef'!D200</f>
        <v>0</v>
      </c>
      <c r="C200" s="564" t="str">
        <f>IF('1. Artikeldata Grund'!$D200="","", '1. Artikeldata Grund'!$D200&amp;" - "&amp;'1. Artikeldata Grund'!$E200)</f>
        <v/>
      </c>
      <c r="D200" s="515" t="str">
        <f>IF('1. Artikeldata Grund'!D200="","",'1. Artikeldata Grund'!D200)</f>
        <v/>
      </c>
      <c r="E200" s="522"/>
      <c r="F200" s="523"/>
      <c r="G200" s="522"/>
      <c r="H200" s="368" t="s">
        <v>276</v>
      </c>
      <c r="I200" s="513"/>
      <c r="J200" s="524"/>
      <c r="K200" s="522"/>
      <c r="L200" s="422" t="s">
        <v>280</v>
      </c>
      <c r="M200" s="513"/>
      <c r="N200" s="524"/>
      <c r="O200" s="522"/>
      <c r="P200" s="293" t="s">
        <v>280</v>
      </c>
      <c r="Q200" s="513"/>
      <c r="R200" s="524"/>
      <c r="S200" s="522"/>
      <c r="T200" s="419" t="s">
        <v>280</v>
      </c>
      <c r="U200" s="513"/>
      <c r="V200" s="524"/>
    </row>
    <row r="201" spans="1:22" s="7" customFormat="1" ht="12.75" x14ac:dyDescent="0.2">
      <c r="A201" s="104">
        <v>197</v>
      </c>
      <c r="B201" s="566">
        <f>'APH Kategorichef'!D201</f>
        <v>0</v>
      </c>
      <c r="C201" s="564" t="str">
        <f>IF('1. Artikeldata Grund'!$D201="","", '1. Artikeldata Grund'!$D201&amp;" - "&amp;'1. Artikeldata Grund'!$E201)</f>
        <v/>
      </c>
      <c r="D201" s="515" t="str">
        <f>IF('1. Artikeldata Grund'!D201="","",'1. Artikeldata Grund'!D201)</f>
        <v/>
      </c>
      <c r="E201" s="522"/>
      <c r="F201" s="523"/>
      <c r="G201" s="522"/>
      <c r="H201" s="368" t="s">
        <v>276</v>
      </c>
      <c r="I201" s="513"/>
      <c r="J201" s="524"/>
      <c r="K201" s="522"/>
      <c r="L201" s="422" t="s">
        <v>280</v>
      </c>
      <c r="M201" s="513"/>
      <c r="N201" s="524"/>
      <c r="O201" s="522"/>
      <c r="P201" s="293" t="s">
        <v>280</v>
      </c>
      <c r="Q201" s="513"/>
      <c r="R201" s="524"/>
      <c r="S201" s="522"/>
      <c r="T201" s="419" t="s">
        <v>280</v>
      </c>
      <c r="U201" s="513"/>
      <c r="V201" s="524"/>
    </row>
    <row r="202" spans="1:22" s="7" customFormat="1" ht="12.75" x14ac:dyDescent="0.2">
      <c r="A202" s="104">
        <v>198</v>
      </c>
      <c r="B202" s="566">
        <f>'APH Kategorichef'!D202</f>
        <v>0</v>
      </c>
      <c r="C202" s="564" t="str">
        <f>IF('1. Artikeldata Grund'!$D202="","", '1. Artikeldata Grund'!$D202&amp;" - "&amp;'1. Artikeldata Grund'!$E202)</f>
        <v/>
      </c>
      <c r="D202" s="515" t="str">
        <f>IF('1. Artikeldata Grund'!D202="","",'1. Artikeldata Grund'!D202)</f>
        <v/>
      </c>
      <c r="E202" s="522"/>
      <c r="F202" s="523"/>
      <c r="G202" s="522"/>
      <c r="H202" s="368" t="s">
        <v>276</v>
      </c>
      <c r="I202" s="513"/>
      <c r="J202" s="524"/>
      <c r="K202" s="522"/>
      <c r="L202" s="422" t="s">
        <v>280</v>
      </c>
      <c r="M202" s="513"/>
      <c r="N202" s="524"/>
      <c r="O202" s="522"/>
      <c r="P202" s="293" t="s">
        <v>280</v>
      </c>
      <c r="Q202" s="513"/>
      <c r="R202" s="524"/>
      <c r="S202" s="522"/>
      <c r="T202" s="419" t="s">
        <v>280</v>
      </c>
      <c r="U202" s="513"/>
      <c r="V202" s="524"/>
    </row>
    <row r="203" spans="1:22" s="7" customFormat="1" ht="12.75" x14ac:dyDescent="0.2">
      <c r="A203" s="104">
        <v>199</v>
      </c>
      <c r="B203" s="566">
        <f>'APH Kategorichef'!D203</f>
        <v>0</v>
      </c>
      <c r="C203" s="564" t="str">
        <f>IF('1. Artikeldata Grund'!$D203="","", '1. Artikeldata Grund'!$D203&amp;" - "&amp;'1. Artikeldata Grund'!$E203)</f>
        <v/>
      </c>
      <c r="D203" s="515" t="str">
        <f>IF('1. Artikeldata Grund'!D203="","",'1. Artikeldata Grund'!D203)</f>
        <v/>
      </c>
      <c r="E203" s="522"/>
      <c r="F203" s="523"/>
      <c r="G203" s="522"/>
      <c r="H203" s="368" t="s">
        <v>276</v>
      </c>
      <c r="I203" s="513"/>
      <c r="J203" s="524"/>
      <c r="K203" s="522"/>
      <c r="L203" s="422" t="s">
        <v>280</v>
      </c>
      <c r="M203" s="513"/>
      <c r="N203" s="524"/>
      <c r="O203" s="522"/>
      <c r="P203" s="293" t="s">
        <v>280</v>
      </c>
      <c r="Q203" s="513"/>
      <c r="R203" s="524"/>
      <c r="S203" s="522"/>
      <c r="T203" s="419" t="s">
        <v>280</v>
      </c>
      <c r="U203" s="513"/>
      <c r="V203" s="524"/>
    </row>
    <row r="204" spans="1:22" s="7" customFormat="1" ht="12.75" x14ac:dyDescent="0.2">
      <c r="A204" s="104">
        <v>200</v>
      </c>
      <c r="B204" s="566">
        <f>'APH Kategorichef'!D204</f>
        <v>0</v>
      </c>
      <c r="C204" s="564" t="str">
        <f>IF('1. Artikeldata Grund'!$D204="","", '1. Artikeldata Grund'!$D204&amp;" - "&amp;'1. Artikeldata Grund'!$E204)</f>
        <v/>
      </c>
      <c r="D204" s="515" t="str">
        <f>IF('1. Artikeldata Grund'!D204="","",'1. Artikeldata Grund'!D204)</f>
        <v/>
      </c>
      <c r="E204" s="522"/>
      <c r="F204" s="523"/>
      <c r="G204" s="522"/>
      <c r="H204" s="368" t="s">
        <v>276</v>
      </c>
      <c r="I204" s="513"/>
      <c r="J204" s="524"/>
      <c r="K204" s="522"/>
      <c r="L204" s="422" t="s">
        <v>280</v>
      </c>
      <c r="M204" s="513"/>
      <c r="N204" s="524"/>
      <c r="O204" s="522"/>
      <c r="P204" s="293" t="s">
        <v>280</v>
      </c>
      <c r="Q204" s="513"/>
      <c r="R204" s="524"/>
      <c r="S204" s="522"/>
      <c r="T204" s="419" t="s">
        <v>280</v>
      </c>
      <c r="U204" s="513"/>
      <c r="V204" s="524"/>
    </row>
  </sheetData>
  <sheetProtection algorithmName="SHA-512" hashValue="7NxDrZfcqGYldAVM3gcRblWygqDHylV1xQnedxQ9XlOYqIh9+Yk9nDHVmWPntHASgRrTt1BdYosn48F5bo8eGw==" saltValue="CRTYvsFEDYb14IPMPmbM2Q==" spinCount="100000" sheet="1" objects="1" scenarios="1"/>
  <mergeCells count="12">
    <mergeCell ref="A1:C1"/>
    <mergeCell ref="A2:B2"/>
    <mergeCell ref="P3:R3"/>
    <mergeCell ref="T3:V3"/>
    <mergeCell ref="T2:V2"/>
    <mergeCell ref="P2:R2"/>
    <mergeCell ref="L2:N2"/>
    <mergeCell ref="A3:B3"/>
    <mergeCell ref="H3:J3"/>
    <mergeCell ref="L3:N3"/>
    <mergeCell ref="F2:F4"/>
    <mergeCell ref="H2:J2"/>
  </mergeCells>
  <phoneticPr fontId="47" type="noConversion"/>
  <conditionalFormatting sqref="D5:D204 J5:J204 N5:N204 R5:R204 V5:V204">
    <cfRule type="duplicateValues" dxfId="4" priority="2"/>
  </conditionalFormatting>
  <dataValidations xWindow="668" yWindow="448" count="9">
    <dataValidation type="whole" allowBlank="1" showInputMessage="1" showErrorMessage="1" promptTitle="Number of units" prompt="Enter number of consumer packages / units for the logistics entity _x000a__x000a_E.g. 600 (for a PX containing 600 consumer packages)" sqref="U5:U204 Q5:Q204" xr:uid="{D9EE6345-32BA-4E13-BF6B-D121FAD85D92}">
      <formula1>0</formula1>
      <formula2>100000</formula2>
    </dataValidation>
    <dataValidation type="whole" allowBlank="1" showInputMessage="1" showErrorMessage="1" promptTitle="Number of units " prompt="Enter number of consumer packages / units for the logistics entity _x000a__x000a_E.g. 600 (for a PX containing 600 consumer packages)" sqref="M5:M204" xr:uid="{02A54429-D330-43D5-A96D-F3F28261BE69}">
      <formula1>0</formula1>
      <formula2>100000</formula2>
    </dataValidation>
    <dataValidation allowBlank="1" showInputMessage="1" showErrorMessage="1" promptTitle="EAN/GTIN - Packaging unit" prompt="Enter EAN/GTIN for the packaging unit " sqref="J5:J204" xr:uid="{492632CE-2ED7-427F-B1C4-85627C71ABCF}"/>
    <dataValidation type="decimal" allowBlank="1" showInputMessage="1" showErrorMessage="1" promptTitle="Weight" prompt="Weight of the consumer package/base unit level_x000a__x000a_Enter in kg_x000a_Max 3 decimals_x000a_" sqref="F5:F204" xr:uid="{D9B5F2EB-8DB0-410C-98A9-B6BB87E8BD17}">
      <formula1>0</formula1>
      <formula2>1000000</formula2>
    </dataValidation>
    <dataValidation type="whole" allowBlank="1" showInputMessage="1" showErrorMessage="1" promptTitle="Number of units" prompt="Enter number of consumer packages/units for the logistic entity _x000a__x000a_E.g. 600 (for a PX containing 600 consumer packages)" sqref="Q5:Q204" xr:uid="{1A7BF888-DDA9-4E9C-8302-1B62C5F5DDCF}">
      <formula1>0</formula1>
      <formula2>100000</formula2>
    </dataValidation>
    <dataValidation type="whole" allowBlank="1" showInputMessage="1" showErrorMessage="1" promptTitle="Number of units" prompt="Enter number of consumer packages / units per packaging unit_x000a__x000a_E.g. 6 (for a BX containing 6 consumer packages)" sqref="I5:I204" xr:uid="{6B4B961F-8FE2-42E7-886C-F26BF05F5363}">
      <formula1>0</formula1>
      <formula2>100000</formula2>
    </dataValidation>
    <dataValidation allowBlank="1" showInputMessage="1" showErrorMessage="1" promptTitle="Email address" prompt="Enter email address of contact person" sqref="C3" xr:uid="{981D89E4-BA14-4FD5-87F0-27ACB327971D}"/>
    <dataValidation allowBlank="1" showInputMessage="1" showErrorMessage="1" promptTitle="Contact person" prompt="Enter contact person" sqref="C2" xr:uid="{5E668523-4967-4A53-9C10-FB7A13FA1DB6}"/>
    <dataValidation allowBlank="1" showInputMessage="1" showErrorMessage="1" promptTitle="EAN/GTIN - Logistic Entity" prompt="Enter EAN/GTIN for the logistic entity" sqref="R5:R204 N5:N204 V5:V204" xr:uid="{87DD8AE5-6C0F-41DD-BBFC-FF7E31AB96D6}"/>
  </dataValidations>
  <pageMargins left="0.7" right="0.7" top="0.75" bottom="0.75" header="0.3" footer="0.3"/>
  <pageSetup paperSize="9" scale="36" orientation="portrait" verticalDpi="300" r:id="rId1"/>
  <drawing r:id="rId2"/>
  <legacyDrawing r:id="rId3"/>
  <extLst>
    <ext xmlns:x14="http://schemas.microsoft.com/office/spreadsheetml/2009/9/main" uri="{CCE6A557-97BC-4b89-ADB6-D9C93CAAB3DF}">
      <x14:dataValidations xmlns:xm="http://schemas.microsoft.com/office/excel/2006/main" xWindow="668" yWindow="448" count="4">
        <x14:dataValidation type="list" allowBlank="1" showInputMessage="1" showErrorMessage="1" promptTitle="Logistics entity - Level 4" prompt="Enter packaging type code" xr:uid="{62AC197C-25B2-40E1-B5CD-2F90E670D60F}">
          <x14:formula1>
            <xm:f>Tabeller!$AJ$3:$AJ$5</xm:f>
          </x14:formula1>
          <xm:sqref>P5:P204</xm:sqref>
        </x14:dataValidation>
        <x14:dataValidation type="list" allowBlank="1" showInputMessage="1" showErrorMessage="1" promptTitle="Logistics entity - Level 5" prompt="Enter packaging type code_x000a_" xr:uid="{F99204DB-7841-4042-B61C-F4CF45385AA3}">
          <x14:formula1>
            <xm:f>Tabeller!$AK$3:$AK$4</xm:f>
          </x14:formula1>
          <xm:sqref>T5:T204</xm:sqref>
        </x14:dataValidation>
        <x14:dataValidation type="list" allowBlank="1" showInputMessage="1" showErrorMessage="1" promptTitle="Logistics entity - Level 3" prompt="Enter packaging type code" xr:uid="{A75122C3-2EF5-48C4-A791-F97C52A20CC0}">
          <x14:formula1>
            <xm:f>Tabeller!$AI$3:$AI$6</xm:f>
          </x14:formula1>
          <xm:sqref>L5:L204</xm:sqref>
        </x14:dataValidation>
        <x14:dataValidation type="list" allowBlank="1" showInputMessage="1" showErrorMessage="1" promptTitle="Logistics entity - Level 2" prompt="Orderable packaging unit_x000a__x000a_Enter packaging type code_x000a_" xr:uid="{23B737E3-9496-4A20-B590-3441D11EDF20}">
          <x14:formula1>
            <xm:f>Tabeller!$AL$3:$AL$6</xm:f>
          </x14:formula1>
          <xm:sqref>H5:H204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A6B-B99E-4DA2-97C0-777D6DC4A844}">
  <sheetPr codeName="Sheet6">
    <tabColor theme="0"/>
  </sheetPr>
  <dimension ref="A1:O204"/>
  <sheetViews>
    <sheetView showGridLines="0" zoomScaleNormal="100" zoomScaleSheetLayoutView="89" workbookViewId="0">
      <selection activeCell="D5" sqref="D5"/>
    </sheetView>
  </sheetViews>
  <sheetFormatPr defaultColWidth="8.85546875" defaultRowHeight="15" x14ac:dyDescent="0.25"/>
  <cols>
    <col min="1" max="1" width="4.28515625" style="80" bestFit="1" customWidth="1"/>
    <col min="2" max="2" width="8" style="80" bestFit="1" customWidth="1"/>
    <col min="3" max="3" width="67.5703125" style="288" customWidth="1"/>
    <col min="4" max="4" width="28" style="286" customWidth="1"/>
    <col min="5" max="5" width="11.7109375" style="285" customWidth="1"/>
    <col min="6" max="6" width="11.42578125" style="285" customWidth="1"/>
    <col min="7" max="7" width="13.42578125" style="285" customWidth="1"/>
    <col min="8" max="8" width="10.7109375" style="287" customWidth="1"/>
    <col min="9" max="9" width="9.7109375" style="285" bestFit="1" customWidth="1"/>
    <col min="10" max="10" width="12" style="80" bestFit="1" customWidth="1"/>
    <col min="11" max="11" width="11.85546875" style="43" bestFit="1" customWidth="1"/>
    <col min="12" max="12" width="11.85546875" style="43" customWidth="1"/>
    <col min="13" max="13" width="14.5703125" style="285" customWidth="1"/>
    <col min="14" max="14" width="15.28515625" style="280" customWidth="1"/>
    <col min="15" max="15" width="16.85546875" style="279" bestFit="1" customWidth="1"/>
    <col min="16" max="16384" width="8.85546875" style="279"/>
  </cols>
  <sheetData>
    <row r="1" spans="1:15" s="38" customFormat="1" ht="22.5" customHeight="1" x14ac:dyDescent="0.25">
      <c r="A1" s="646" t="s">
        <v>627</v>
      </c>
      <c r="B1" s="646"/>
      <c r="C1" s="647"/>
      <c r="D1" s="661" t="s">
        <v>2086</v>
      </c>
      <c r="E1" s="661" t="s">
        <v>2074</v>
      </c>
      <c r="F1" s="661" t="s">
        <v>2724</v>
      </c>
      <c r="G1" s="663" t="s">
        <v>2632</v>
      </c>
      <c r="H1" s="661" t="s">
        <v>2075</v>
      </c>
      <c r="I1" s="661" t="s">
        <v>2076</v>
      </c>
      <c r="J1" s="664" t="s">
        <v>2742</v>
      </c>
      <c r="K1" s="665" t="s">
        <v>2743</v>
      </c>
      <c r="L1" s="661" t="s">
        <v>2688</v>
      </c>
      <c r="M1" s="661" t="s">
        <v>2689</v>
      </c>
      <c r="N1" s="662" t="s">
        <v>2691</v>
      </c>
      <c r="O1" s="662" t="s">
        <v>2088</v>
      </c>
    </row>
    <row r="2" spans="1:15" s="40" customFormat="1" ht="22.5" customHeight="1" x14ac:dyDescent="0.25">
      <c r="A2" s="630" t="s">
        <v>625</v>
      </c>
      <c r="B2" s="630"/>
      <c r="C2" s="584"/>
      <c r="D2" s="661"/>
      <c r="E2" s="661"/>
      <c r="F2" s="661"/>
      <c r="G2" s="663"/>
      <c r="H2" s="659"/>
      <c r="I2" s="661"/>
      <c r="J2" s="664"/>
      <c r="K2" s="665"/>
      <c r="L2" s="661"/>
      <c r="M2" s="661"/>
      <c r="N2" s="662"/>
      <c r="O2" s="662"/>
    </row>
    <row r="3" spans="1:15" s="40" customFormat="1" ht="22.5" customHeight="1" x14ac:dyDescent="0.25">
      <c r="A3" s="630" t="s">
        <v>626</v>
      </c>
      <c r="B3" s="630"/>
      <c r="C3" s="584"/>
      <c r="D3" s="661"/>
      <c r="E3" s="661"/>
      <c r="F3" s="661"/>
      <c r="G3" s="663"/>
      <c r="H3" s="659"/>
      <c r="I3" s="661"/>
      <c r="J3" s="664"/>
      <c r="K3" s="665"/>
      <c r="L3" s="661"/>
      <c r="M3" s="661"/>
      <c r="N3" s="662"/>
      <c r="O3" s="662"/>
    </row>
    <row r="4" spans="1:15" s="14" customFormat="1" ht="46.5" customHeight="1" x14ac:dyDescent="0.25">
      <c r="A4" s="103" t="s">
        <v>258</v>
      </c>
      <c r="B4" s="103" t="s">
        <v>834</v>
      </c>
      <c r="C4" s="56" t="s">
        <v>2447</v>
      </c>
      <c r="D4" s="661"/>
      <c r="E4" s="661"/>
      <c r="F4" s="661"/>
      <c r="G4" s="663"/>
      <c r="H4" s="659"/>
      <c r="I4" s="661"/>
      <c r="J4" s="664"/>
      <c r="K4" s="665"/>
      <c r="L4" s="661"/>
      <c r="M4" s="661"/>
      <c r="N4" s="662"/>
      <c r="O4" s="662"/>
    </row>
    <row r="5" spans="1:15" s="284" customFormat="1" ht="12.75" x14ac:dyDescent="0.2">
      <c r="A5" s="367">
        <v>1</v>
      </c>
      <c r="B5" s="565">
        <f>'APH Kategorichef'!D5</f>
        <v>0</v>
      </c>
      <c r="C5" s="568" t="str">
        <f>IF('1. Artikeldata Grund'!$D5="","", '1. Artikeldata Grund'!$D5&amp;" - "&amp;'1. Artikeldata Grund'!$E5)</f>
        <v/>
      </c>
      <c r="D5" s="420"/>
      <c r="E5" s="369" t="s">
        <v>184</v>
      </c>
      <c r="F5" s="372"/>
      <c r="G5" s="587">
        <v>1</v>
      </c>
      <c r="H5" s="373" t="s">
        <v>187</v>
      </c>
      <c r="I5" s="458">
        <v>0</v>
      </c>
      <c r="J5" s="374" t="str">
        <f>IF(C5="","",ROUND(F5-(F5*I5),2))</f>
        <v/>
      </c>
      <c r="K5" s="374" t="str">
        <f>IF(C5="","",G5*J5)</f>
        <v/>
      </c>
      <c r="L5" s="580" t="s">
        <v>297</v>
      </c>
      <c r="M5" s="576" t="s">
        <v>297</v>
      </c>
      <c r="N5" s="375"/>
      <c r="O5" s="369" t="s">
        <v>280</v>
      </c>
    </row>
    <row r="6" spans="1:15" s="284" customFormat="1" ht="12.75" x14ac:dyDescent="0.2">
      <c r="A6" s="104">
        <v>2</v>
      </c>
      <c r="B6" s="566">
        <f>'APH Kategorichef'!D6</f>
        <v>0</v>
      </c>
      <c r="C6" s="568" t="str">
        <f>IF('1. Artikeldata Grund'!$D6="","", '1. Artikeldata Grund'!$D6&amp;" - "&amp;'1. Artikeldata Grund'!$E6)</f>
        <v/>
      </c>
      <c r="D6" s="420"/>
      <c r="E6" s="281" t="s">
        <v>184</v>
      </c>
      <c r="F6" s="282"/>
      <c r="G6" s="26">
        <v>1</v>
      </c>
      <c r="H6" s="373" t="s">
        <v>187</v>
      </c>
      <c r="I6" s="458">
        <v>0</v>
      </c>
      <c r="J6" s="374" t="str">
        <f t="shared" ref="J6:J69" si="0">IF(C6="","",ROUND(F6-(F6*I6),2))</f>
        <v/>
      </c>
      <c r="K6" s="374" t="str">
        <f t="shared" ref="K6:K69" si="1">IF(C6="","",G6*J6)</f>
        <v/>
      </c>
      <c r="L6" s="580" t="s">
        <v>297</v>
      </c>
      <c r="M6" s="576" t="s">
        <v>297</v>
      </c>
      <c r="N6" s="283"/>
      <c r="O6" s="369" t="s">
        <v>280</v>
      </c>
    </row>
    <row r="7" spans="1:15" s="284" customFormat="1" ht="12.75" x14ac:dyDescent="0.2">
      <c r="A7" s="104">
        <v>3</v>
      </c>
      <c r="B7" s="566">
        <f>'APH Kategorichef'!D7</f>
        <v>0</v>
      </c>
      <c r="C7" s="568" t="str">
        <f>IF('1. Artikeldata Grund'!$D7="","", '1. Artikeldata Grund'!$D7&amp;" - "&amp;'1. Artikeldata Grund'!$E7)</f>
        <v/>
      </c>
      <c r="D7" s="420"/>
      <c r="E7" s="513" t="s">
        <v>184</v>
      </c>
      <c r="F7" s="525"/>
      <c r="G7" s="26">
        <v>1</v>
      </c>
      <c r="H7" s="526" t="s">
        <v>187</v>
      </c>
      <c r="I7" s="458">
        <v>0</v>
      </c>
      <c r="J7" s="374" t="str">
        <f t="shared" si="0"/>
        <v/>
      </c>
      <c r="K7" s="374" t="str">
        <f t="shared" si="1"/>
        <v/>
      </c>
      <c r="L7" s="580" t="s">
        <v>297</v>
      </c>
      <c r="M7" s="577" t="s">
        <v>297</v>
      </c>
      <c r="N7" s="527"/>
      <c r="O7" s="369" t="s">
        <v>280</v>
      </c>
    </row>
    <row r="8" spans="1:15" s="284" customFormat="1" ht="12.75" x14ac:dyDescent="0.2">
      <c r="A8" s="104">
        <v>4</v>
      </c>
      <c r="B8" s="566">
        <f>'APH Kategorichef'!D8</f>
        <v>0</v>
      </c>
      <c r="C8" s="568" t="str">
        <f>IF('1. Artikeldata Grund'!$D8="","", '1. Artikeldata Grund'!$D8&amp;" - "&amp;'1. Artikeldata Grund'!$E8)</f>
        <v/>
      </c>
      <c r="D8" s="420"/>
      <c r="E8" s="513" t="s">
        <v>184</v>
      </c>
      <c r="F8" s="525"/>
      <c r="G8" s="26">
        <v>1</v>
      </c>
      <c r="H8" s="526" t="s">
        <v>187</v>
      </c>
      <c r="I8" s="458">
        <v>0</v>
      </c>
      <c r="J8" s="374" t="str">
        <f t="shared" si="0"/>
        <v/>
      </c>
      <c r="K8" s="374" t="str">
        <f t="shared" si="1"/>
        <v/>
      </c>
      <c r="L8" s="580" t="s">
        <v>297</v>
      </c>
      <c r="M8" s="577" t="s">
        <v>297</v>
      </c>
      <c r="N8" s="527"/>
      <c r="O8" s="369" t="s">
        <v>280</v>
      </c>
    </row>
    <row r="9" spans="1:15" s="284" customFormat="1" ht="12.75" x14ac:dyDescent="0.2">
      <c r="A9" s="104">
        <v>5</v>
      </c>
      <c r="B9" s="566">
        <f>'APH Kategorichef'!D9</f>
        <v>0</v>
      </c>
      <c r="C9" s="568" t="str">
        <f>IF('1. Artikeldata Grund'!$D9="","", '1. Artikeldata Grund'!$D9&amp;" - "&amp;'1. Artikeldata Grund'!$E9)</f>
        <v/>
      </c>
      <c r="D9" s="420"/>
      <c r="E9" s="513" t="s">
        <v>184</v>
      </c>
      <c r="F9" s="525"/>
      <c r="G9" s="26">
        <v>1</v>
      </c>
      <c r="H9" s="526" t="s">
        <v>187</v>
      </c>
      <c r="I9" s="458">
        <v>0</v>
      </c>
      <c r="J9" s="374" t="str">
        <f t="shared" si="0"/>
        <v/>
      </c>
      <c r="K9" s="374" t="str">
        <f t="shared" si="1"/>
        <v/>
      </c>
      <c r="L9" s="580" t="s">
        <v>297</v>
      </c>
      <c r="M9" s="577" t="s">
        <v>297</v>
      </c>
      <c r="N9" s="527"/>
      <c r="O9" s="369" t="s">
        <v>280</v>
      </c>
    </row>
    <row r="10" spans="1:15" s="284" customFormat="1" ht="12.75" x14ac:dyDescent="0.2">
      <c r="A10" s="104">
        <v>6</v>
      </c>
      <c r="B10" s="566">
        <f>'APH Kategorichef'!D10</f>
        <v>0</v>
      </c>
      <c r="C10" s="568" t="str">
        <f>IF('1. Artikeldata Grund'!$D10="","", '1. Artikeldata Grund'!$D10&amp;" - "&amp;'1. Artikeldata Grund'!$E10)</f>
        <v/>
      </c>
      <c r="D10" s="420"/>
      <c r="E10" s="513" t="s">
        <v>184</v>
      </c>
      <c r="F10" s="525"/>
      <c r="G10" s="26">
        <v>1</v>
      </c>
      <c r="H10" s="526" t="s">
        <v>187</v>
      </c>
      <c r="I10" s="458">
        <v>0</v>
      </c>
      <c r="J10" s="374" t="str">
        <f t="shared" si="0"/>
        <v/>
      </c>
      <c r="K10" s="374" t="str">
        <f t="shared" si="1"/>
        <v/>
      </c>
      <c r="L10" s="580" t="s">
        <v>297</v>
      </c>
      <c r="M10" s="577" t="s">
        <v>297</v>
      </c>
      <c r="N10" s="527"/>
      <c r="O10" s="369" t="s">
        <v>280</v>
      </c>
    </row>
    <row r="11" spans="1:15" s="284" customFormat="1" ht="12.75" x14ac:dyDescent="0.2">
      <c r="A11" s="104">
        <v>7</v>
      </c>
      <c r="B11" s="566">
        <f>'APH Kategorichef'!D11</f>
        <v>0</v>
      </c>
      <c r="C11" s="568" t="str">
        <f>IF('1. Artikeldata Grund'!$D11="","", '1. Artikeldata Grund'!$D11&amp;" - "&amp;'1. Artikeldata Grund'!$E11)</f>
        <v/>
      </c>
      <c r="D11" s="420"/>
      <c r="E11" s="513" t="s">
        <v>184</v>
      </c>
      <c r="F11" s="525"/>
      <c r="G11" s="26">
        <v>1</v>
      </c>
      <c r="H11" s="526" t="s">
        <v>187</v>
      </c>
      <c r="I11" s="458">
        <v>0</v>
      </c>
      <c r="J11" s="374" t="str">
        <f t="shared" si="0"/>
        <v/>
      </c>
      <c r="K11" s="374" t="str">
        <f t="shared" si="1"/>
        <v/>
      </c>
      <c r="L11" s="580" t="s">
        <v>297</v>
      </c>
      <c r="M11" s="577" t="s">
        <v>297</v>
      </c>
      <c r="N11" s="527"/>
      <c r="O11" s="369" t="s">
        <v>280</v>
      </c>
    </row>
    <row r="12" spans="1:15" s="284" customFormat="1" ht="12.75" x14ac:dyDescent="0.2">
      <c r="A12" s="104">
        <v>8</v>
      </c>
      <c r="B12" s="566">
        <f>'APH Kategorichef'!D12</f>
        <v>0</v>
      </c>
      <c r="C12" s="568" t="str">
        <f>IF('1. Artikeldata Grund'!$D12="","", '1. Artikeldata Grund'!$D12&amp;" - "&amp;'1. Artikeldata Grund'!$E12)</f>
        <v/>
      </c>
      <c r="D12" s="420"/>
      <c r="E12" s="513" t="s">
        <v>184</v>
      </c>
      <c r="F12" s="525"/>
      <c r="G12" s="26">
        <v>1</v>
      </c>
      <c r="H12" s="526" t="s">
        <v>187</v>
      </c>
      <c r="I12" s="458">
        <v>0</v>
      </c>
      <c r="J12" s="374" t="str">
        <f t="shared" si="0"/>
        <v/>
      </c>
      <c r="K12" s="374" t="str">
        <f t="shared" si="1"/>
        <v/>
      </c>
      <c r="L12" s="580" t="s">
        <v>297</v>
      </c>
      <c r="M12" s="577" t="s">
        <v>297</v>
      </c>
      <c r="N12" s="527"/>
      <c r="O12" s="369" t="s">
        <v>280</v>
      </c>
    </row>
    <row r="13" spans="1:15" s="284" customFormat="1" ht="12.75" x14ac:dyDescent="0.2">
      <c r="A13" s="104">
        <v>9</v>
      </c>
      <c r="B13" s="566">
        <f>'APH Kategorichef'!D13</f>
        <v>0</v>
      </c>
      <c r="C13" s="568" t="str">
        <f>IF('1. Artikeldata Grund'!$D13="","", '1. Artikeldata Grund'!$D13&amp;" - "&amp;'1. Artikeldata Grund'!$E13)</f>
        <v/>
      </c>
      <c r="D13" s="420"/>
      <c r="E13" s="513" t="s">
        <v>184</v>
      </c>
      <c r="F13" s="525"/>
      <c r="G13" s="26">
        <v>1</v>
      </c>
      <c r="H13" s="526" t="s">
        <v>187</v>
      </c>
      <c r="I13" s="458">
        <v>0</v>
      </c>
      <c r="J13" s="374" t="str">
        <f t="shared" si="0"/>
        <v/>
      </c>
      <c r="K13" s="374" t="str">
        <f t="shared" si="1"/>
        <v/>
      </c>
      <c r="L13" s="580" t="s">
        <v>297</v>
      </c>
      <c r="M13" s="577" t="s">
        <v>297</v>
      </c>
      <c r="N13" s="527"/>
      <c r="O13" s="369" t="s">
        <v>280</v>
      </c>
    </row>
    <row r="14" spans="1:15" s="284" customFormat="1" ht="12.75" x14ac:dyDescent="0.2">
      <c r="A14" s="104">
        <v>10</v>
      </c>
      <c r="B14" s="566">
        <f>'APH Kategorichef'!D14</f>
        <v>0</v>
      </c>
      <c r="C14" s="568" t="str">
        <f>IF('1. Artikeldata Grund'!$D14="","", '1. Artikeldata Grund'!$D14&amp;" - "&amp;'1. Artikeldata Grund'!$E14)</f>
        <v/>
      </c>
      <c r="D14" s="420"/>
      <c r="E14" s="513" t="s">
        <v>184</v>
      </c>
      <c r="F14" s="525"/>
      <c r="G14" s="26">
        <v>1</v>
      </c>
      <c r="H14" s="526" t="s">
        <v>187</v>
      </c>
      <c r="I14" s="458">
        <v>0</v>
      </c>
      <c r="J14" s="374" t="str">
        <f t="shared" si="0"/>
        <v/>
      </c>
      <c r="K14" s="374" t="str">
        <f t="shared" si="1"/>
        <v/>
      </c>
      <c r="L14" s="580" t="s">
        <v>297</v>
      </c>
      <c r="M14" s="577" t="s">
        <v>297</v>
      </c>
      <c r="N14" s="527"/>
      <c r="O14" s="369" t="s">
        <v>280</v>
      </c>
    </row>
    <row r="15" spans="1:15" s="284" customFormat="1" ht="12.75" x14ac:dyDescent="0.2">
      <c r="A15" s="104">
        <v>11</v>
      </c>
      <c r="B15" s="566">
        <f>'APH Kategorichef'!D15</f>
        <v>0</v>
      </c>
      <c r="C15" s="568" t="str">
        <f>IF('1. Artikeldata Grund'!$D15="","", '1. Artikeldata Grund'!$D15&amp;" - "&amp;'1. Artikeldata Grund'!$E15)</f>
        <v/>
      </c>
      <c r="D15" s="420"/>
      <c r="E15" s="513" t="s">
        <v>184</v>
      </c>
      <c r="F15" s="525"/>
      <c r="G15" s="26">
        <v>1</v>
      </c>
      <c r="H15" s="526" t="s">
        <v>187</v>
      </c>
      <c r="I15" s="458">
        <v>0</v>
      </c>
      <c r="J15" s="374" t="str">
        <f t="shared" si="0"/>
        <v/>
      </c>
      <c r="K15" s="374" t="str">
        <f t="shared" si="1"/>
        <v/>
      </c>
      <c r="L15" s="580" t="s">
        <v>297</v>
      </c>
      <c r="M15" s="577" t="s">
        <v>297</v>
      </c>
      <c r="N15" s="527"/>
      <c r="O15" s="369" t="s">
        <v>280</v>
      </c>
    </row>
    <row r="16" spans="1:15" s="284" customFormat="1" ht="12.75" x14ac:dyDescent="0.2">
      <c r="A16" s="104">
        <v>12</v>
      </c>
      <c r="B16" s="566">
        <f>'APH Kategorichef'!D16</f>
        <v>0</v>
      </c>
      <c r="C16" s="568" t="str">
        <f>IF('1. Artikeldata Grund'!$D16="","", '1. Artikeldata Grund'!$D16&amp;" - "&amp;'1. Artikeldata Grund'!$E16)</f>
        <v/>
      </c>
      <c r="D16" s="420"/>
      <c r="E16" s="513" t="s">
        <v>184</v>
      </c>
      <c r="F16" s="525"/>
      <c r="G16" s="26">
        <v>1</v>
      </c>
      <c r="H16" s="526" t="s">
        <v>187</v>
      </c>
      <c r="I16" s="458">
        <v>0</v>
      </c>
      <c r="J16" s="374" t="str">
        <f t="shared" si="0"/>
        <v/>
      </c>
      <c r="K16" s="374" t="str">
        <f t="shared" si="1"/>
        <v/>
      </c>
      <c r="L16" s="580" t="s">
        <v>297</v>
      </c>
      <c r="M16" s="577" t="s">
        <v>297</v>
      </c>
      <c r="N16" s="527"/>
      <c r="O16" s="369" t="s">
        <v>280</v>
      </c>
    </row>
    <row r="17" spans="1:15" s="284" customFormat="1" ht="12.75" x14ac:dyDescent="0.2">
      <c r="A17" s="104">
        <v>13</v>
      </c>
      <c r="B17" s="566">
        <f>'APH Kategorichef'!D17</f>
        <v>0</v>
      </c>
      <c r="C17" s="568" t="str">
        <f>IF('1. Artikeldata Grund'!$D17="","", '1. Artikeldata Grund'!$D17&amp;" - "&amp;'1. Artikeldata Grund'!$E17)</f>
        <v/>
      </c>
      <c r="D17" s="420"/>
      <c r="E17" s="513" t="s">
        <v>184</v>
      </c>
      <c r="F17" s="525"/>
      <c r="G17" s="26">
        <v>1</v>
      </c>
      <c r="H17" s="526" t="s">
        <v>187</v>
      </c>
      <c r="I17" s="458">
        <v>0</v>
      </c>
      <c r="J17" s="374" t="str">
        <f t="shared" si="0"/>
        <v/>
      </c>
      <c r="K17" s="374" t="str">
        <f t="shared" si="1"/>
        <v/>
      </c>
      <c r="L17" s="580" t="s">
        <v>297</v>
      </c>
      <c r="M17" s="577" t="s">
        <v>297</v>
      </c>
      <c r="N17" s="527"/>
      <c r="O17" s="369" t="s">
        <v>280</v>
      </c>
    </row>
    <row r="18" spans="1:15" s="284" customFormat="1" ht="12.75" x14ac:dyDescent="0.2">
      <c r="A18" s="104">
        <v>14</v>
      </c>
      <c r="B18" s="566">
        <f>'APH Kategorichef'!D18</f>
        <v>0</v>
      </c>
      <c r="C18" s="568" t="str">
        <f>IF('1. Artikeldata Grund'!$D18="","", '1. Artikeldata Grund'!$D18&amp;" - "&amp;'1. Artikeldata Grund'!$E18)</f>
        <v/>
      </c>
      <c r="D18" s="420"/>
      <c r="E18" s="513" t="s">
        <v>184</v>
      </c>
      <c r="F18" s="525"/>
      <c r="G18" s="26">
        <v>1</v>
      </c>
      <c r="H18" s="526" t="s">
        <v>187</v>
      </c>
      <c r="I18" s="458">
        <v>0</v>
      </c>
      <c r="J18" s="374" t="str">
        <f t="shared" si="0"/>
        <v/>
      </c>
      <c r="K18" s="374" t="str">
        <f t="shared" si="1"/>
        <v/>
      </c>
      <c r="L18" s="580" t="s">
        <v>297</v>
      </c>
      <c r="M18" s="577" t="s">
        <v>297</v>
      </c>
      <c r="N18" s="527"/>
      <c r="O18" s="369" t="s">
        <v>280</v>
      </c>
    </row>
    <row r="19" spans="1:15" s="284" customFormat="1" ht="12.75" x14ac:dyDescent="0.2">
      <c r="A19" s="104">
        <v>15</v>
      </c>
      <c r="B19" s="566">
        <f>'APH Kategorichef'!D19</f>
        <v>0</v>
      </c>
      <c r="C19" s="568" t="str">
        <f>IF('1. Artikeldata Grund'!$D19="","", '1. Artikeldata Grund'!$D19&amp;" - "&amp;'1. Artikeldata Grund'!$E19)</f>
        <v/>
      </c>
      <c r="D19" s="420"/>
      <c r="E19" s="513" t="s">
        <v>184</v>
      </c>
      <c r="F19" s="525"/>
      <c r="G19" s="26">
        <v>1</v>
      </c>
      <c r="H19" s="526" t="s">
        <v>187</v>
      </c>
      <c r="I19" s="458">
        <v>0</v>
      </c>
      <c r="J19" s="374" t="str">
        <f t="shared" si="0"/>
        <v/>
      </c>
      <c r="K19" s="374" t="str">
        <f t="shared" si="1"/>
        <v/>
      </c>
      <c r="L19" s="580" t="s">
        <v>297</v>
      </c>
      <c r="M19" s="577" t="s">
        <v>297</v>
      </c>
      <c r="N19" s="527"/>
      <c r="O19" s="369" t="s">
        <v>280</v>
      </c>
    </row>
    <row r="20" spans="1:15" s="284" customFormat="1" ht="12.75" x14ac:dyDescent="0.2">
      <c r="A20" s="104">
        <v>16</v>
      </c>
      <c r="B20" s="566">
        <f>'APH Kategorichef'!D20</f>
        <v>0</v>
      </c>
      <c r="C20" s="568" t="str">
        <f>IF('1. Artikeldata Grund'!$D20="","", '1. Artikeldata Grund'!$D20&amp;" - "&amp;'1. Artikeldata Grund'!$E20)</f>
        <v/>
      </c>
      <c r="D20" s="420"/>
      <c r="E20" s="513" t="s">
        <v>184</v>
      </c>
      <c r="F20" s="525"/>
      <c r="G20" s="26">
        <v>1</v>
      </c>
      <c r="H20" s="526" t="s">
        <v>187</v>
      </c>
      <c r="I20" s="458">
        <v>0</v>
      </c>
      <c r="J20" s="374" t="str">
        <f t="shared" si="0"/>
        <v/>
      </c>
      <c r="K20" s="374" t="str">
        <f t="shared" si="1"/>
        <v/>
      </c>
      <c r="L20" s="580" t="s">
        <v>297</v>
      </c>
      <c r="M20" s="577" t="s">
        <v>297</v>
      </c>
      <c r="N20" s="527"/>
      <c r="O20" s="369" t="s">
        <v>280</v>
      </c>
    </row>
    <row r="21" spans="1:15" s="284" customFormat="1" ht="12.75" x14ac:dyDescent="0.2">
      <c r="A21" s="104">
        <v>17</v>
      </c>
      <c r="B21" s="566">
        <f>'APH Kategorichef'!D21</f>
        <v>0</v>
      </c>
      <c r="C21" s="568" t="str">
        <f>IF('1. Artikeldata Grund'!$D21="","", '1. Artikeldata Grund'!$D21&amp;" - "&amp;'1. Artikeldata Grund'!$E21)</f>
        <v/>
      </c>
      <c r="D21" s="420"/>
      <c r="E21" s="513" t="s">
        <v>184</v>
      </c>
      <c r="F21" s="525"/>
      <c r="G21" s="26">
        <v>1</v>
      </c>
      <c r="H21" s="526" t="s">
        <v>187</v>
      </c>
      <c r="I21" s="458">
        <v>0</v>
      </c>
      <c r="J21" s="374" t="str">
        <f t="shared" si="0"/>
        <v/>
      </c>
      <c r="K21" s="374" t="str">
        <f t="shared" si="1"/>
        <v/>
      </c>
      <c r="L21" s="580" t="s">
        <v>297</v>
      </c>
      <c r="M21" s="577" t="s">
        <v>297</v>
      </c>
      <c r="N21" s="527"/>
      <c r="O21" s="369" t="s">
        <v>280</v>
      </c>
    </row>
    <row r="22" spans="1:15" s="284" customFormat="1" ht="12.75" x14ac:dyDescent="0.2">
      <c r="A22" s="104">
        <v>18</v>
      </c>
      <c r="B22" s="566">
        <f>'APH Kategorichef'!D22</f>
        <v>0</v>
      </c>
      <c r="C22" s="568" t="str">
        <f>IF('1. Artikeldata Grund'!$D22="","", '1. Artikeldata Grund'!$D22&amp;" - "&amp;'1. Artikeldata Grund'!$E22)</f>
        <v/>
      </c>
      <c r="D22" s="420"/>
      <c r="E22" s="513" t="s">
        <v>184</v>
      </c>
      <c r="F22" s="525"/>
      <c r="G22" s="26">
        <v>1</v>
      </c>
      <c r="H22" s="526" t="s">
        <v>187</v>
      </c>
      <c r="I22" s="458">
        <v>0</v>
      </c>
      <c r="J22" s="374" t="str">
        <f t="shared" si="0"/>
        <v/>
      </c>
      <c r="K22" s="374" t="str">
        <f t="shared" si="1"/>
        <v/>
      </c>
      <c r="L22" s="580" t="s">
        <v>297</v>
      </c>
      <c r="M22" s="577" t="s">
        <v>297</v>
      </c>
      <c r="N22" s="527"/>
      <c r="O22" s="369" t="s">
        <v>280</v>
      </c>
    </row>
    <row r="23" spans="1:15" s="284" customFormat="1" ht="12.75" x14ac:dyDescent="0.2">
      <c r="A23" s="104">
        <v>19</v>
      </c>
      <c r="B23" s="566">
        <f>'APH Kategorichef'!D23</f>
        <v>0</v>
      </c>
      <c r="C23" s="568" t="str">
        <f>IF('1. Artikeldata Grund'!$D23="","", '1. Artikeldata Grund'!$D23&amp;" - "&amp;'1. Artikeldata Grund'!$E23)</f>
        <v/>
      </c>
      <c r="D23" s="420"/>
      <c r="E23" s="513" t="s">
        <v>184</v>
      </c>
      <c r="F23" s="525"/>
      <c r="G23" s="26">
        <v>1</v>
      </c>
      <c r="H23" s="526" t="s">
        <v>187</v>
      </c>
      <c r="I23" s="458">
        <v>0</v>
      </c>
      <c r="J23" s="374" t="str">
        <f t="shared" si="0"/>
        <v/>
      </c>
      <c r="K23" s="374" t="str">
        <f t="shared" si="1"/>
        <v/>
      </c>
      <c r="L23" s="580" t="s">
        <v>297</v>
      </c>
      <c r="M23" s="577" t="s">
        <v>297</v>
      </c>
      <c r="N23" s="527"/>
      <c r="O23" s="369" t="s">
        <v>280</v>
      </c>
    </row>
    <row r="24" spans="1:15" s="284" customFormat="1" ht="12.75" x14ac:dyDescent="0.2">
      <c r="A24" s="104">
        <v>20</v>
      </c>
      <c r="B24" s="566">
        <f>'APH Kategorichef'!D24</f>
        <v>0</v>
      </c>
      <c r="C24" s="568" t="str">
        <f>IF('1. Artikeldata Grund'!$D24="","", '1. Artikeldata Grund'!$D24&amp;" - "&amp;'1. Artikeldata Grund'!$E24)</f>
        <v/>
      </c>
      <c r="D24" s="420"/>
      <c r="E24" s="513" t="s">
        <v>184</v>
      </c>
      <c r="F24" s="525"/>
      <c r="G24" s="26">
        <v>1</v>
      </c>
      <c r="H24" s="526" t="s">
        <v>187</v>
      </c>
      <c r="I24" s="458">
        <v>0</v>
      </c>
      <c r="J24" s="374" t="str">
        <f t="shared" si="0"/>
        <v/>
      </c>
      <c r="K24" s="374" t="str">
        <f t="shared" si="1"/>
        <v/>
      </c>
      <c r="L24" s="580" t="s">
        <v>297</v>
      </c>
      <c r="M24" s="577" t="s">
        <v>297</v>
      </c>
      <c r="N24" s="527"/>
      <c r="O24" s="369" t="s">
        <v>280</v>
      </c>
    </row>
    <row r="25" spans="1:15" s="284" customFormat="1" ht="12.75" x14ac:dyDescent="0.2">
      <c r="A25" s="104">
        <v>21</v>
      </c>
      <c r="B25" s="566">
        <f>'APH Kategorichef'!D25</f>
        <v>0</v>
      </c>
      <c r="C25" s="568" t="str">
        <f>IF('1. Artikeldata Grund'!$D25="","", '1. Artikeldata Grund'!$D25&amp;" - "&amp;'1. Artikeldata Grund'!$E25)</f>
        <v/>
      </c>
      <c r="D25" s="420"/>
      <c r="E25" s="513" t="s">
        <v>184</v>
      </c>
      <c r="F25" s="525"/>
      <c r="G25" s="26">
        <v>1</v>
      </c>
      <c r="H25" s="526" t="s">
        <v>187</v>
      </c>
      <c r="I25" s="458">
        <v>0</v>
      </c>
      <c r="J25" s="374" t="str">
        <f t="shared" si="0"/>
        <v/>
      </c>
      <c r="K25" s="374" t="str">
        <f t="shared" si="1"/>
        <v/>
      </c>
      <c r="L25" s="580" t="s">
        <v>297</v>
      </c>
      <c r="M25" s="577" t="s">
        <v>297</v>
      </c>
      <c r="N25" s="527"/>
      <c r="O25" s="369" t="s">
        <v>280</v>
      </c>
    </row>
    <row r="26" spans="1:15" s="284" customFormat="1" ht="12.75" x14ac:dyDescent="0.2">
      <c r="A26" s="104">
        <v>22</v>
      </c>
      <c r="B26" s="566">
        <f>'APH Kategorichef'!D26</f>
        <v>0</v>
      </c>
      <c r="C26" s="568" t="str">
        <f>IF('1. Artikeldata Grund'!$D26="","", '1. Artikeldata Grund'!$D26&amp;" - "&amp;'1. Artikeldata Grund'!$E26)</f>
        <v/>
      </c>
      <c r="D26" s="420"/>
      <c r="E26" s="513" t="s">
        <v>184</v>
      </c>
      <c r="F26" s="525"/>
      <c r="G26" s="26">
        <v>1</v>
      </c>
      <c r="H26" s="526" t="s">
        <v>187</v>
      </c>
      <c r="I26" s="458">
        <v>0</v>
      </c>
      <c r="J26" s="374" t="str">
        <f t="shared" si="0"/>
        <v/>
      </c>
      <c r="K26" s="374" t="str">
        <f t="shared" si="1"/>
        <v/>
      </c>
      <c r="L26" s="580" t="s">
        <v>297</v>
      </c>
      <c r="M26" s="577" t="s">
        <v>297</v>
      </c>
      <c r="N26" s="527"/>
      <c r="O26" s="369" t="s">
        <v>280</v>
      </c>
    </row>
    <row r="27" spans="1:15" s="284" customFormat="1" ht="12.75" x14ac:dyDescent="0.2">
      <c r="A27" s="104">
        <v>23</v>
      </c>
      <c r="B27" s="566">
        <f>'APH Kategorichef'!D27</f>
        <v>0</v>
      </c>
      <c r="C27" s="568" t="str">
        <f>IF('1. Artikeldata Grund'!$D27="","", '1. Artikeldata Grund'!$D27&amp;" - "&amp;'1. Artikeldata Grund'!$E27)</f>
        <v/>
      </c>
      <c r="D27" s="420"/>
      <c r="E27" s="513" t="s">
        <v>184</v>
      </c>
      <c r="F27" s="525"/>
      <c r="G27" s="26">
        <v>1</v>
      </c>
      <c r="H27" s="526" t="s">
        <v>187</v>
      </c>
      <c r="I27" s="458">
        <v>0</v>
      </c>
      <c r="J27" s="374" t="str">
        <f t="shared" si="0"/>
        <v/>
      </c>
      <c r="K27" s="374" t="str">
        <f t="shared" si="1"/>
        <v/>
      </c>
      <c r="L27" s="580" t="s">
        <v>297</v>
      </c>
      <c r="M27" s="577" t="s">
        <v>297</v>
      </c>
      <c r="N27" s="527"/>
      <c r="O27" s="369" t="s">
        <v>280</v>
      </c>
    </row>
    <row r="28" spans="1:15" s="284" customFormat="1" ht="12.75" x14ac:dyDescent="0.2">
      <c r="A28" s="104">
        <v>24</v>
      </c>
      <c r="B28" s="566">
        <f>'APH Kategorichef'!D28</f>
        <v>0</v>
      </c>
      <c r="C28" s="568" t="str">
        <f>IF('1. Artikeldata Grund'!$D28="","", '1. Artikeldata Grund'!$D28&amp;" - "&amp;'1. Artikeldata Grund'!$E28)</f>
        <v/>
      </c>
      <c r="D28" s="420"/>
      <c r="E28" s="513" t="s">
        <v>184</v>
      </c>
      <c r="F28" s="525"/>
      <c r="G28" s="26">
        <v>1</v>
      </c>
      <c r="H28" s="526" t="s">
        <v>187</v>
      </c>
      <c r="I28" s="458">
        <v>0</v>
      </c>
      <c r="J28" s="374" t="str">
        <f t="shared" si="0"/>
        <v/>
      </c>
      <c r="K28" s="374" t="str">
        <f t="shared" si="1"/>
        <v/>
      </c>
      <c r="L28" s="580" t="s">
        <v>297</v>
      </c>
      <c r="M28" s="577" t="s">
        <v>297</v>
      </c>
      <c r="N28" s="527"/>
      <c r="O28" s="369" t="s">
        <v>280</v>
      </c>
    </row>
    <row r="29" spans="1:15" s="284" customFormat="1" ht="12.75" x14ac:dyDescent="0.2">
      <c r="A29" s="104">
        <v>25</v>
      </c>
      <c r="B29" s="566">
        <f>'APH Kategorichef'!D29</f>
        <v>0</v>
      </c>
      <c r="C29" s="568" t="str">
        <f>IF('1. Artikeldata Grund'!$D29="","", '1. Artikeldata Grund'!$D29&amp;" - "&amp;'1. Artikeldata Grund'!$E29)</f>
        <v/>
      </c>
      <c r="D29" s="420"/>
      <c r="E29" s="513" t="s">
        <v>184</v>
      </c>
      <c r="F29" s="525"/>
      <c r="G29" s="26">
        <v>1</v>
      </c>
      <c r="H29" s="526" t="s">
        <v>187</v>
      </c>
      <c r="I29" s="458">
        <v>0</v>
      </c>
      <c r="J29" s="374" t="str">
        <f t="shared" si="0"/>
        <v/>
      </c>
      <c r="K29" s="374" t="str">
        <f t="shared" si="1"/>
        <v/>
      </c>
      <c r="L29" s="580" t="s">
        <v>297</v>
      </c>
      <c r="M29" s="577" t="s">
        <v>297</v>
      </c>
      <c r="N29" s="527"/>
      <c r="O29" s="369" t="s">
        <v>280</v>
      </c>
    </row>
    <row r="30" spans="1:15" s="284" customFormat="1" ht="12.75" x14ac:dyDescent="0.2">
      <c r="A30" s="104">
        <v>26</v>
      </c>
      <c r="B30" s="566">
        <f>'APH Kategorichef'!D30</f>
        <v>0</v>
      </c>
      <c r="C30" s="568" t="str">
        <f>IF('1. Artikeldata Grund'!$D30="","", '1. Artikeldata Grund'!$D30&amp;" - "&amp;'1. Artikeldata Grund'!$E30)</f>
        <v/>
      </c>
      <c r="D30" s="420"/>
      <c r="E30" s="513" t="s">
        <v>184</v>
      </c>
      <c r="F30" s="525"/>
      <c r="G30" s="26">
        <v>1</v>
      </c>
      <c r="H30" s="526" t="s">
        <v>187</v>
      </c>
      <c r="I30" s="458">
        <v>0</v>
      </c>
      <c r="J30" s="374" t="str">
        <f t="shared" si="0"/>
        <v/>
      </c>
      <c r="K30" s="374" t="str">
        <f t="shared" si="1"/>
        <v/>
      </c>
      <c r="L30" s="580" t="s">
        <v>297</v>
      </c>
      <c r="M30" s="577" t="s">
        <v>297</v>
      </c>
      <c r="N30" s="527"/>
      <c r="O30" s="369" t="s">
        <v>280</v>
      </c>
    </row>
    <row r="31" spans="1:15" s="284" customFormat="1" ht="12.75" x14ac:dyDescent="0.2">
      <c r="A31" s="104">
        <v>27</v>
      </c>
      <c r="B31" s="566">
        <f>'APH Kategorichef'!D31</f>
        <v>0</v>
      </c>
      <c r="C31" s="568" t="str">
        <f>IF('1. Artikeldata Grund'!$D31="","", '1. Artikeldata Grund'!$D31&amp;" - "&amp;'1. Artikeldata Grund'!$E31)</f>
        <v/>
      </c>
      <c r="D31" s="420"/>
      <c r="E31" s="513" t="s">
        <v>184</v>
      </c>
      <c r="F31" s="525"/>
      <c r="G31" s="26">
        <v>1</v>
      </c>
      <c r="H31" s="526" t="s">
        <v>187</v>
      </c>
      <c r="I31" s="458">
        <v>0</v>
      </c>
      <c r="J31" s="374" t="str">
        <f t="shared" si="0"/>
        <v/>
      </c>
      <c r="K31" s="374" t="str">
        <f t="shared" si="1"/>
        <v/>
      </c>
      <c r="L31" s="580" t="s">
        <v>297</v>
      </c>
      <c r="M31" s="577" t="s">
        <v>297</v>
      </c>
      <c r="N31" s="527"/>
      <c r="O31" s="369" t="s">
        <v>280</v>
      </c>
    </row>
    <row r="32" spans="1:15" s="284" customFormat="1" ht="12.75" x14ac:dyDescent="0.2">
      <c r="A32" s="104">
        <v>28</v>
      </c>
      <c r="B32" s="566">
        <f>'APH Kategorichef'!D32</f>
        <v>0</v>
      </c>
      <c r="C32" s="568" t="str">
        <f>IF('1. Artikeldata Grund'!$D32="","", '1. Artikeldata Grund'!$D32&amp;" - "&amp;'1. Artikeldata Grund'!$E32)</f>
        <v/>
      </c>
      <c r="D32" s="420"/>
      <c r="E32" s="513" t="s">
        <v>184</v>
      </c>
      <c r="F32" s="525"/>
      <c r="G32" s="26">
        <v>1</v>
      </c>
      <c r="H32" s="526" t="s">
        <v>187</v>
      </c>
      <c r="I32" s="458">
        <v>0</v>
      </c>
      <c r="J32" s="374" t="str">
        <f t="shared" si="0"/>
        <v/>
      </c>
      <c r="K32" s="374" t="str">
        <f t="shared" si="1"/>
        <v/>
      </c>
      <c r="L32" s="580" t="s">
        <v>297</v>
      </c>
      <c r="M32" s="577" t="s">
        <v>297</v>
      </c>
      <c r="N32" s="527"/>
      <c r="O32" s="369" t="s">
        <v>280</v>
      </c>
    </row>
    <row r="33" spans="1:15" s="284" customFormat="1" ht="12.75" x14ac:dyDescent="0.2">
      <c r="A33" s="104">
        <v>29</v>
      </c>
      <c r="B33" s="566">
        <f>'APH Kategorichef'!D33</f>
        <v>0</v>
      </c>
      <c r="C33" s="568" t="str">
        <f>IF('1. Artikeldata Grund'!$D33="","", '1. Artikeldata Grund'!$D33&amp;" - "&amp;'1. Artikeldata Grund'!$E33)</f>
        <v/>
      </c>
      <c r="D33" s="420"/>
      <c r="E33" s="513" t="s">
        <v>184</v>
      </c>
      <c r="F33" s="525"/>
      <c r="G33" s="26">
        <v>1</v>
      </c>
      <c r="H33" s="526" t="s">
        <v>187</v>
      </c>
      <c r="I33" s="458">
        <v>0</v>
      </c>
      <c r="J33" s="374" t="str">
        <f t="shared" si="0"/>
        <v/>
      </c>
      <c r="K33" s="374" t="str">
        <f t="shared" si="1"/>
        <v/>
      </c>
      <c r="L33" s="580" t="s">
        <v>297</v>
      </c>
      <c r="M33" s="577" t="s">
        <v>297</v>
      </c>
      <c r="N33" s="527"/>
      <c r="O33" s="369" t="s">
        <v>280</v>
      </c>
    </row>
    <row r="34" spans="1:15" s="284" customFormat="1" ht="12.75" x14ac:dyDescent="0.2">
      <c r="A34" s="104">
        <v>30</v>
      </c>
      <c r="B34" s="566">
        <f>'APH Kategorichef'!D34</f>
        <v>0</v>
      </c>
      <c r="C34" s="568" t="str">
        <f>IF('1. Artikeldata Grund'!$D34="","", '1. Artikeldata Grund'!$D34&amp;" - "&amp;'1. Artikeldata Grund'!$E34)</f>
        <v/>
      </c>
      <c r="D34" s="420"/>
      <c r="E34" s="513" t="s">
        <v>184</v>
      </c>
      <c r="F34" s="525"/>
      <c r="G34" s="26">
        <v>1</v>
      </c>
      <c r="H34" s="526" t="s">
        <v>187</v>
      </c>
      <c r="I34" s="458">
        <v>0</v>
      </c>
      <c r="J34" s="374" t="str">
        <f t="shared" si="0"/>
        <v/>
      </c>
      <c r="K34" s="374" t="str">
        <f t="shared" si="1"/>
        <v/>
      </c>
      <c r="L34" s="580" t="s">
        <v>297</v>
      </c>
      <c r="M34" s="577" t="s">
        <v>297</v>
      </c>
      <c r="N34" s="527"/>
      <c r="O34" s="369" t="s">
        <v>280</v>
      </c>
    </row>
    <row r="35" spans="1:15" s="284" customFormat="1" ht="12.75" x14ac:dyDescent="0.2">
      <c r="A35" s="104">
        <v>31</v>
      </c>
      <c r="B35" s="566">
        <f>'APH Kategorichef'!D35</f>
        <v>0</v>
      </c>
      <c r="C35" s="568" t="str">
        <f>IF('1. Artikeldata Grund'!$D35="","", '1. Artikeldata Grund'!$D35&amp;" - "&amp;'1. Artikeldata Grund'!$E35)</f>
        <v/>
      </c>
      <c r="D35" s="420"/>
      <c r="E35" s="513" t="s">
        <v>184</v>
      </c>
      <c r="F35" s="525"/>
      <c r="G35" s="26">
        <v>1</v>
      </c>
      <c r="H35" s="526" t="s">
        <v>187</v>
      </c>
      <c r="I35" s="458">
        <v>0</v>
      </c>
      <c r="J35" s="374" t="str">
        <f t="shared" si="0"/>
        <v/>
      </c>
      <c r="K35" s="374" t="str">
        <f t="shared" si="1"/>
        <v/>
      </c>
      <c r="L35" s="580" t="s">
        <v>297</v>
      </c>
      <c r="M35" s="577" t="s">
        <v>297</v>
      </c>
      <c r="N35" s="527"/>
      <c r="O35" s="369" t="s">
        <v>280</v>
      </c>
    </row>
    <row r="36" spans="1:15" s="284" customFormat="1" ht="12.75" x14ac:dyDescent="0.2">
      <c r="A36" s="104">
        <v>32</v>
      </c>
      <c r="B36" s="566">
        <f>'APH Kategorichef'!D36</f>
        <v>0</v>
      </c>
      <c r="C36" s="568" t="str">
        <f>IF('1. Artikeldata Grund'!$D36="","", '1. Artikeldata Grund'!$D36&amp;" - "&amp;'1. Artikeldata Grund'!$E36)</f>
        <v/>
      </c>
      <c r="D36" s="420"/>
      <c r="E36" s="513" t="s">
        <v>184</v>
      </c>
      <c r="F36" s="525"/>
      <c r="G36" s="26">
        <v>1</v>
      </c>
      <c r="H36" s="526" t="s">
        <v>187</v>
      </c>
      <c r="I36" s="458">
        <v>0</v>
      </c>
      <c r="J36" s="374" t="str">
        <f t="shared" si="0"/>
        <v/>
      </c>
      <c r="K36" s="374" t="str">
        <f t="shared" si="1"/>
        <v/>
      </c>
      <c r="L36" s="580" t="s">
        <v>297</v>
      </c>
      <c r="M36" s="577" t="s">
        <v>297</v>
      </c>
      <c r="N36" s="527"/>
      <c r="O36" s="369" t="s">
        <v>280</v>
      </c>
    </row>
    <row r="37" spans="1:15" s="284" customFormat="1" ht="12.75" x14ac:dyDescent="0.2">
      <c r="A37" s="104">
        <v>33</v>
      </c>
      <c r="B37" s="566">
        <f>'APH Kategorichef'!D37</f>
        <v>0</v>
      </c>
      <c r="C37" s="568" t="str">
        <f>IF('1. Artikeldata Grund'!$D37="","", '1. Artikeldata Grund'!$D37&amp;" - "&amp;'1. Artikeldata Grund'!$E37)</f>
        <v/>
      </c>
      <c r="D37" s="420"/>
      <c r="E37" s="513" t="s">
        <v>184</v>
      </c>
      <c r="F37" s="525"/>
      <c r="G37" s="26">
        <v>1</v>
      </c>
      <c r="H37" s="526" t="s">
        <v>187</v>
      </c>
      <c r="I37" s="458">
        <v>0</v>
      </c>
      <c r="J37" s="374" t="str">
        <f t="shared" si="0"/>
        <v/>
      </c>
      <c r="K37" s="374" t="str">
        <f t="shared" si="1"/>
        <v/>
      </c>
      <c r="L37" s="580" t="s">
        <v>297</v>
      </c>
      <c r="M37" s="577" t="s">
        <v>297</v>
      </c>
      <c r="N37" s="527"/>
      <c r="O37" s="369" t="s">
        <v>280</v>
      </c>
    </row>
    <row r="38" spans="1:15" s="284" customFormat="1" ht="12.75" x14ac:dyDescent="0.2">
      <c r="A38" s="104">
        <v>34</v>
      </c>
      <c r="B38" s="566">
        <f>'APH Kategorichef'!D38</f>
        <v>0</v>
      </c>
      <c r="C38" s="568" t="str">
        <f>IF('1. Artikeldata Grund'!$D38="","", '1. Artikeldata Grund'!$D38&amp;" - "&amp;'1. Artikeldata Grund'!$E38)</f>
        <v/>
      </c>
      <c r="D38" s="420"/>
      <c r="E38" s="513" t="s">
        <v>184</v>
      </c>
      <c r="F38" s="525"/>
      <c r="G38" s="26">
        <v>1</v>
      </c>
      <c r="H38" s="526" t="s">
        <v>187</v>
      </c>
      <c r="I38" s="458">
        <v>0</v>
      </c>
      <c r="J38" s="374" t="str">
        <f t="shared" si="0"/>
        <v/>
      </c>
      <c r="K38" s="374" t="str">
        <f t="shared" si="1"/>
        <v/>
      </c>
      <c r="L38" s="580" t="s">
        <v>297</v>
      </c>
      <c r="M38" s="577" t="s">
        <v>297</v>
      </c>
      <c r="N38" s="527"/>
      <c r="O38" s="369" t="s">
        <v>280</v>
      </c>
    </row>
    <row r="39" spans="1:15" s="284" customFormat="1" ht="12.75" x14ac:dyDescent="0.2">
      <c r="A39" s="104">
        <v>35</v>
      </c>
      <c r="B39" s="566">
        <f>'APH Kategorichef'!D39</f>
        <v>0</v>
      </c>
      <c r="C39" s="568" t="str">
        <f>IF('1. Artikeldata Grund'!$D39="","", '1. Artikeldata Grund'!$D39&amp;" - "&amp;'1. Artikeldata Grund'!$E39)</f>
        <v/>
      </c>
      <c r="D39" s="420"/>
      <c r="E39" s="513" t="s">
        <v>184</v>
      </c>
      <c r="F39" s="525"/>
      <c r="G39" s="26">
        <v>1</v>
      </c>
      <c r="H39" s="526" t="s">
        <v>187</v>
      </c>
      <c r="I39" s="458">
        <v>0</v>
      </c>
      <c r="J39" s="374" t="str">
        <f t="shared" si="0"/>
        <v/>
      </c>
      <c r="K39" s="374" t="str">
        <f t="shared" si="1"/>
        <v/>
      </c>
      <c r="L39" s="580" t="s">
        <v>297</v>
      </c>
      <c r="M39" s="577" t="s">
        <v>297</v>
      </c>
      <c r="N39" s="527"/>
      <c r="O39" s="369" t="s">
        <v>280</v>
      </c>
    </row>
    <row r="40" spans="1:15" s="284" customFormat="1" ht="12.75" x14ac:dyDescent="0.2">
      <c r="A40" s="104">
        <v>36</v>
      </c>
      <c r="B40" s="566">
        <f>'APH Kategorichef'!D40</f>
        <v>0</v>
      </c>
      <c r="C40" s="568" t="str">
        <f>IF('1. Artikeldata Grund'!$D40="","", '1. Artikeldata Grund'!$D40&amp;" - "&amp;'1. Artikeldata Grund'!$E40)</f>
        <v/>
      </c>
      <c r="D40" s="420"/>
      <c r="E40" s="513" t="s">
        <v>184</v>
      </c>
      <c r="F40" s="525"/>
      <c r="G40" s="26">
        <v>1</v>
      </c>
      <c r="H40" s="526" t="s">
        <v>187</v>
      </c>
      <c r="I40" s="458">
        <v>0</v>
      </c>
      <c r="J40" s="374" t="str">
        <f t="shared" si="0"/>
        <v/>
      </c>
      <c r="K40" s="374" t="str">
        <f t="shared" si="1"/>
        <v/>
      </c>
      <c r="L40" s="580" t="s">
        <v>297</v>
      </c>
      <c r="M40" s="577" t="s">
        <v>297</v>
      </c>
      <c r="N40" s="527"/>
      <c r="O40" s="369" t="s">
        <v>280</v>
      </c>
    </row>
    <row r="41" spans="1:15" s="284" customFormat="1" ht="12.75" x14ac:dyDescent="0.2">
      <c r="A41" s="104">
        <v>37</v>
      </c>
      <c r="B41" s="566">
        <f>'APH Kategorichef'!D41</f>
        <v>0</v>
      </c>
      <c r="C41" s="568" t="str">
        <f>IF('1. Artikeldata Grund'!$D41="","", '1. Artikeldata Grund'!$D41&amp;" - "&amp;'1. Artikeldata Grund'!$E41)</f>
        <v/>
      </c>
      <c r="D41" s="420"/>
      <c r="E41" s="513" t="s">
        <v>184</v>
      </c>
      <c r="F41" s="525"/>
      <c r="G41" s="26">
        <v>1</v>
      </c>
      <c r="H41" s="526" t="s">
        <v>187</v>
      </c>
      <c r="I41" s="458">
        <v>0</v>
      </c>
      <c r="J41" s="374" t="str">
        <f t="shared" si="0"/>
        <v/>
      </c>
      <c r="K41" s="374" t="str">
        <f t="shared" si="1"/>
        <v/>
      </c>
      <c r="L41" s="580" t="s">
        <v>297</v>
      </c>
      <c r="M41" s="577" t="s">
        <v>297</v>
      </c>
      <c r="N41" s="527"/>
      <c r="O41" s="369" t="s">
        <v>280</v>
      </c>
    </row>
    <row r="42" spans="1:15" s="284" customFormat="1" ht="12.75" x14ac:dyDescent="0.2">
      <c r="A42" s="104">
        <v>38</v>
      </c>
      <c r="B42" s="566">
        <f>'APH Kategorichef'!D42</f>
        <v>0</v>
      </c>
      <c r="C42" s="568" t="str">
        <f>IF('1. Artikeldata Grund'!$D42="","", '1. Artikeldata Grund'!$D42&amp;" - "&amp;'1. Artikeldata Grund'!$E42)</f>
        <v/>
      </c>
      <c r="D42" s="420"/>
      <c r="E42" s="513" t="s">
        <v>184</v>
      </c>
      <c r="F42" s="525"/>
      <c r="G42" s="26">
        <v>1</v>
      </c>
      <c r="H42" s="526" t="s">
        <v>187</v>
      </c>
      <c r="I42" s="458">
        <v>0</v>
      </c>
      <c r="J42" s="374" t="str">
        <f t="shared" si="0"/>
        <v/>
      </c>
      <c r="K42" s="374" t="str">
        <f t="shared" si="1"/>
        <v/>
      </c>
      <c r="L42" s="580" t="s">
        <v>297</v>
      </c>
      <c r="M42" s="577" t="s">
        <v>297</v>
      </c>
      <c r="N42" s="527"/>
      <c r="O42" s="369" t="s">
        <v>280</v>
      </c>
    </row>
    <row r="43" spans="1:15" s="284" customFormat="1" ht="12.75" x14ac:dyDescent="0.2">
      <c r="A43" s="104">
        <v>39</v>
      </c>
      <c r="B43" s="566">
        <f>'APH Kategorichef'!D43</f>
        <v>0</v>
      </c>
      <c r="C43" s="568" t="str">
        <f>IF('1. Artikeldata Grund'!$D43="","", '1. Artikeldata Grund'!$D43&amp;" - "&amp;'1. Artikeldata Grund'!$E43)</f>
        <v/>
      </c>
      <c r="D43" s="420"/>
      <c r="E43" s="513" t="s">
        <v>184</v>
      </c>
      <c r="F43" s="525"/>
      <c r="G43" s="26">
        <v>1</v>
      </c>
      <c r="H43" s="526" t="s">
        <v>187</v>
      </c>
      <c r="I43" s="458">
        <v>0</v>
      </c>
      <c r="J43" s="374" t="str">
        <f t="shared" si="0"/>
        <v/>
      </c>
      <c r="K43" s="374" t="str">
        <f t="shared" si="1"/>
        <v/>
      </c>
      <c r="L43" s="580" t="s">
        <v>297</v>
      </c>
      <c r="M43" s="577" t="s">
        <v>297</v>
      </c>
      <c r="N43" s="527"/>
      <c r="O43" s="369" t="s">
        <v>280</v>
      </c>
    </row>
    <row r="44" spans="1:15" s="284" customFormat="1" ht="12.75" x14ac:dyDescent="0.2">
      <c r="A44" s="104">
        <v>40</v>
      </c>
      <c r="B44" s="566">
        <f>'APH Kategorichef'!D44</f>
        <v>0</v>
      </c>
      <c r="C44" s="568" t="str">
        <f>IF('1. Artikeldata Grund'!$D44="","", '1. Artikeldata Grund'!$D44&amp;" - "&amp;'1. Artikeldata Grund'!$E44)</f>
        <v/>
      </c>
      <c r="D44" s="420"/>
      <c r="E44" s="513" t="s">
        <v>184</v>
      </c>
      <c r="F44" s="525"/>
      <c r="G44" s="26">
        <v>1</v>
      </c>
      <c r="H44" s="526" t="s">
        <v>187</v>
      </c>
      <c r="I44" s="458">
        <v>0</v>
      </c>
      <c r="J44" s="374" t="str">
        <f t="shared" si="0"/>
        <v/>
      </c>
      <c r="K44" s="374" t="str">
        <f t="shared" si="1"/>
        <v/>
      </c>
      <c r="L44" s="580" t="s">
        <v>297</v>
      </c>
      <c r="M44" s="577" t="s">
        <v>297</v>
      </c>
      <c r="N44" s="527"/>
      <c r="O44" s="369" t="s">
        <v>280</v>
      </c>
    </row>
    <row r="45" spans="1:15" s="7" customFormat="1" ht="12.75" x14ac:dyDescent="0.2">
      <c r="A45" s="104">
        <v>41</v>
      </c>
      <c r="B45" s="566">
        <f>'APH Kategorichef'!D45</f>
        <v>0</v>
      </c>
      <c r="C45" s="568" t="str">
        <f>IF('1. Artikeldata Grund'!$D45="","", '1. Artikeldata Grund'!$D45&amp;" - "&amp;'1. Artikeldata Grund'!$E45)</f>
        <v/>
      </c>
      <c r="D45" s="420"/>
      <c r="E45" s="513" t="s">
        <v>184</v>
      </c>
      <c r="F45" s="525"/>
      <c r="G45" s="26">
        <v>1</v>
      </c>
      <c r="H45" s="526" t="s">
        <v>187</v>
      </c>
      <c r="I45" s="458">
        <v>0</v>
      </c>
      <c r="J45" s="374" t="str">
        <f t="shared" si="0"/>
        <v/>
      </c>
      <c r="K45" s="374" t="str">
        <f t="shared" si="1"/>
        <v/>
      </c>
      <c r="L45" s="580" t="s">
        <v>297</v>
      </c>
      <c r="M45" s="577" t="s">
        <v>297</v>
      </c>
      <c r="N45" s="527"/>
      <c r="O45" s="369" t="s">
        <v>280</v>
      </c>
    </row>
    <row r="46" spans="1:15" s="7" customFormat="1" ht="12.75" x14ac:dyDescent="0.2">
      <c r="A46" s="104">
        <v>42</v>
      </c>
      <c r="B46" s="566">
        <f>'APH Kategorichef'!D46</f>
        <v>0</v>
      </c>
      <c r="C46" s="568" t="str">
        <f>IF('1. Artikeldata Grund'!$D46="","", '1. Artikeldata Grund'!$D46&amp;" - "&amp;'1. Artikeldata Grund'!$E46)</f>
        <v/>
      </c>
      <c r="D46" s="420"/>
      <c r="E46" s="513" t="s">
        <v>184</v>
      </c>
      <c r="F46" s="525"/>
      <c r="G46" s="26">
        <v>1</v>
      </c>
      <c r="H46" s="526" t="s">
        <v>187</v>
      </c>
      <c r="I46" s="458">
        <v>0</v>
      </c>
      <c r="J46" s="374" t="str">
        <f t="shared" si="0"/>
        <v/>
      </c>
      <c r="K46" s="374" t="str">
        <f t="shared" si="1"/>
        <v/>
      </c>
      <c r="L46" s="580" t="s">
        <v>297</v>
      </c>
      <c r="M46" s="577" t="s">
        <v>297</v>
      </c>
      <c r="N46" s="527"/>
      <c r="O46" s="369" t="s">
        <v>280</v>
      </c>
    </row>
    <row r="47" spans="1:15" s="7" customFormat="1" ht="12.75" x14ac:dyDescent="0.2">
      <c r="A47" s="104">
        <v>43</v>
      </c>
      <c r="B47" s="566">
        <f>'APH Kategorichef'!D47</f>
        <v>0</v>
      </c>
      <c r="C47" s="568" t="str">
        <f>IF('1. Artikeldata Grund'!$D47="","", '1. Artikeldata Grund'!$D47&amp;" - "&amp;'1. Artikeldata Grund'!$E47)</f>
        <v/>
      </c>
      <c r="D47" s="420"/>
      <c r="E47" s="513" t="s">
        <v>184</v>
      </c>
      <c r="F47" s="525"/>
      <c r="G47" s="26">
        <v>1</v>
      </c>
      <c r="H47" s="526" t="s">
        <v>187</v>
      </c>
      <c r="I47" s="458">
        <v>0</v>
      </c>
      <c r="J47" s="374" t="str">
        <f t="shared" si="0"/>
        <v/>
      </c>
      <c r="K47" s="374" t="str">
        <f t="shared" si="1"/>
        <v/>
      </c>
      <c r="L47" s="580" t="s">
        <v>297</v>
      </c>
      <c r="M47" s="577" t="s">
        <v>297</v>
      </c>
      <c r="N47" s="527"/>
      <c r="O47" s="369" t="s">
        <v>280</v>
      </c>
    </row>
    <row r="48" spans="1:15" s="7" customFormat="1" ht="12.75" x14ac:dyDescent="0.2">
      <c r="A48" s="104">
        <v>44</v>
      </c>
      <c r="B48" s="566">
        <f>'APH Kategorichef'!D48</f>
        <v>0</v>
      </c>
      <c r="C48" s="568" t="str">
        <f>IF('1. Artikeldata Grund'!$D48="","", '1. Artikeldata Grund'!$D48&amp;" - "&amp;'1. Artikeldata Grund'!$E48)</f>
        <v/>
      </c>
      <c r="D48" s="420"/>
      <c r="E48" s="513" t="s">
        <v>184</v>
      </c>
      <c r="F48" s="525"/>
      <c r="G48" s="26">
        <v>1</v>
      </c>
      <c r="H48" s="526" t="s">
        <v>187</v>
      </c>
      <c r="I48" s="458">
        <v>0</v>
      </c>
      <c r="J48" s="374" t="str">
        <f t="shared" si="0"/>
        <v/>
      </c>
      <c r="K48" s="374" t="str">
        <f t="shared" si="1"/>
        <v/>
      </c>
      <c r="L48" s="580" t="s">
        <v>297</v>
      </c>
      <c r="M48" s="577" t="s">
        <v>297</v>
      </c>
      <c r="N48" s="527"/>
      <c r="O48" s="369" t="s">
        <v>280</v>
      </c>
    </row>
    <row r="49" spans="1:15" s="7" customFormat="1" ht="12.75" x14ac:dyDescent="0.2">
      <c r="A49" s="104">
        <v>45</v>
      </c>
      <c r="B49" s="566">
        <f>'APH Kategorichef'!D49</f>
        <v>0</v>
      </c>
      <c r="C49" s="568" t="str">
        <f>IF('1. Artikeldata Grund'!$D49="","", '1. Artikeldata Grund'!$D49&amp;" - "&amp;'1. Artikeldata Grund'!$E49)</f>
        <v/>
      </c>
      <c r="D49" s="420"/>
      <c r="E49" s="513" t="s">
        <v>184</v>
      </c>
      <c r="F49" s="525"/>
      <c r="G49" s="26">
        <v>1</v>
      </c>
      <c r="H49" s="526" t="s">
        <v>187</v>
      </c>
      <c r="I49" s="458">
        <v>0</v>
      </c>
      <c r="J49" s="374" t="str">
        <f t="shared" si="0"/>
        <v/>
      </c>
      <c r="K49" s="374" t="str">
        <f t="shared" si="1"/>
        <v/>
      </c>
      <c r="L49" s="580" t="s">
        <v>297</v>
      </c>
      <c r="M49" s="577" t="s">
        <v>297</v>
      </c>
      <c r="N49" s="527"/>
      <c r="O49" s="369" t="s">
        <v>280</v>
      </c>
    </row>
    <row r="50" spans="1:15" s="7" customFormat="1" ht="12.75" x14ac:dyDescent="0.2">
      <c r="A50" s="104">
        <v>46</v>
      </c>
      <c r="B50" s="566">
        <f>'APH Kategorichef'!D50</f>
        <v>0</v>
      </c>
      <c r="C50" s="568" t="str">
        <f>IF('1. Artikeldata Grund'!$D50="","", '1. Artikeldata Grund'!$D50&amp;" - "&amp;'1. Artikeldata Grund'!$E50)</f>
        <v/>
      </c>
      <c r="D50" s="420"/>
      <c r="E50" s="513" t="s">
        <v>184</v>
      </c>
      <c r="F50" s="525"/>
      <c r="G50" s="26">
        <v>1</v>
      </c>
      <c r="H50" s="526" t="s">
        <v>187</v>
      </c>
      <c r="I50" s="458">
        <v>0</v>
      </c>
      <c r="J50" s="374" t="str">
        <f t="shared" si="0"/>
        <v/>
      </c>
      <c r="K50" s="374" t="str">
        <f t="shared" si="1"/>
        <v/>
      </c>
      <c r="L50" s="580" t="s">
        <v>297</v>
      </c>
      <c r="M50" s="577" t="s">
        <v>297</v>
      </c>
      <c r="N50" s="527"/>
      <c r="O50" s="369" t="s">
        <v>280</v>
      </c>
    </row>
    <row r="51" spans="1:15" s="7" customFormat="1" ht="12.75" x14ac:dyDescent="0.2">
      <c r="A51" s="104">
        <v>47</v>
      </c>
      <c r="B51" s="566">
        <f>'APH Kategorichef'!D51</f>
        <v>0</v>
      </c>
      <c r="C51" s="568" t="str">
        <f>IF('1. Artikeldata Grund'!$D51="","", '1. Artikeldata Grund'!$D51&amp;" - "&amp;'1. Artikeldata Grund'!$E51)</f>
        <v/>
      </c>
      <c r="D51" s="420"/>
      <c r="E51" s="513" t="s">
        <v>184</v>
      </c>
      <c r="F51" s="525"/>
      <c r="G51" s="26">
        <v>1</v>
      </c>
      <c r="H51" s="526" t="s">
        <v>187</v>
      </c>
      <c r="I51" s="458">
        <v>0</v>
      </c>
      <c r="J51" s="374" t="str">
        <f t="shared" si="0"/>
        <v/>
      </c>
      <c r="K51" s="374" t="str">
        <f t="shared" si="1"/>
        <v/>
      </c>
      <c r="L51" s="580" t="s">
        <v>297</v>
      </c>
      <c r="M51" s="577" t="s">
        <v>297</v>
      </c>
      <c r="N51" s="527"/>
      <c r="O51" s="369" t="s">
        <v>280</v>
      </c>
    </row>
    <row r="52" spans="1:15" s="7" customFormat="1" ht="12.75" x14ac:dyDescent="0.2">
      <c r="A52" s="104">
        <v>48</v>
      </c>
      <c r="B52" s="566">
        <f>'APH Kategorichef'!D52</f>
        <v>0</v>
      </c>
      <c r="C52" s="568" t="str">
        <f>IF('1. Artikeldata Grund'!$D52="","", '1. Artikeldata Grund'!$D52&amp;" - "&amp;'1. Artikeldata Grund'!$E52)</f>
        <v/>
      </c>
      <c r="D52" s="420"/>
      <c r="E52" s="513" t="s">
        <v>184</v>
      </c>
      <c r="F52" s="525"/>
      <c r="G52" s="26">
        <v>1</v>
      </c>
      <c r="H52" s="526" t="s">
        <v>187</v>
      </c>
      <c r="I52" s="458">
        <v>0</v>
      </c>
      <c r="J52" s="374" t="str">
        <f t="shared" si="0"/>
        <v/>
      </c>
      <c r="K52" s="374" t="str">
        <f t="shared" si="1"/>
        <v/>
      </c>
      <c r="L52" s="580" t="s">
        <v>297</v>
      </c>
      <c r="M52" s="577" t="s">
        <v>297</v>
      </c>
      <c r="N52" s="527"/>
      <c r="O52" s="369" t="s">
        <v>280</v>
      </c>
    </row>
    <row r="53" spans="1:15" s="7" customFormat="1" ht="12.75" x14ac:dyDescent="0.2">
      <c r="A53" s="104">
        <v>49</v>
      </c>
      <c r="B53" s="566">
        <f>'APH Kategorichef'!D53</f>
        <v>0</v>
      </c>
      <c r="C53" s="568" t="str">
        <f>IF('1. Artikeldata Grund'!$D53="","", '1. Artikeldata Grund'!$D53&amp;" - "&amp;'1. Artikeldata Grund'!$E53)</f>
        <v/>
      </c>
      <c r="D53" s="420"/>
      <c r="E53" s="513" t="s">
        <v>184</v>
      </c>
      <c r="F53" s="525"/>
      <c r="G53" s="26">
        <v>1</v>
      </c>
      <c r="H53" s="526" t="s">
        <v>187</v>
      </c>
      <c r="I53" s="458">
        <v>0</v>
      </c>
      <c r="J53" s="374" t="str">
        <f t="shared" si="0"/>
        <v/>
      </c>
      <c r="K53" s="374" t="str">
        <f t="shared" si="1"/>
        <v/>
      </c>
      <c r="L53" s="580" t="s">
        <v>297</v>
      </c>
      <c r="M53" s="577" t="s">
        <v>297</v>
      </c>
      <c r="N53" s="527"/>
      <c r="O53" s="369" t="s">
        <v>280</v>
      </c>
    </row>
    <row r="54" spans="1:15" s="7" customFormat="1" ht="12.75" x14ac:dyDescent="0.2">
      <c r="A54" s="104">
        <v>50</v>
      </c>
      <c r="B54" s="566">
        <f>'APH Kategorichef'!D54</f>
        <v>0</v>
      </c>
      <c r="C54" s="568" t="str">
        <f>IF('1. Artikeldata Grund'!$D54="","", '1. Artikeldata Grund'!$D54&amp;" - "&amp;'1. Artikeldata Grund'!$E54)</f>
        <v/>
      </c>
      <c r="D54" s="420"/>
      <c r="E54" s="513" t="s">
        <v>184</v>
      </c>
      <c r="F54" s="525"/>
      <c r="G54" s="26">
        <v>1</v>
      </c>
      <c r="H54" s="526" t="s">
        <v>187</v>
      </c>
      <c r="I54" s="458">
        <v>0</v>
      </c>
      <c r="J54" s="374" t="str">
        <f t="shared" si="0"/>
        <v/>
      </c>
      <c r="K54" s="374" t="str">
        <f t="shared" si="1"/>
        <v/>
      </c>
      <c r="L54" s="580" t="s">
        <v>297</v>
      </c>
      <c r="M54" s="577" t="s">
        <v>297</v>
      </c>
      <c r="N54" s="527"/>
      <c r="O54" s="369" t="s">
        <v>280</v>
      </c>
    </row>
    <row r="55" spans="1:15" s="7" customFormat="1" ht="12.75" x14ac:dyDescent="0.2">
      <c r="A55" s="104">
        <v>51</v>
      </c>
      <c r="B55" s="566">
        <f>'APH Kategorichef'!D55</f>
        <v>0</v>
      </c>
      <c r="C55" s="568" t="str">
        <f>IF('1. Artikeldata Grund'!$D55="","", '1. Artikeldata Grund'!$D55&amp;" - "&amp;'1. Artikeldata Grund'!$E55)</f>
        <v/>
      </c>
      <c r="D55" s="420"/>
      <c r="E55" s="513" t="s">
        <v>184</v>
      </c>
      <c r="F55" s="525"/>
      <c r="G55" s="26">
        <v>1</v>
      </c>
      <c r="H55" s="526" t="s">
        <v>187</v>
      </c>
      <c r="I55" s="458">
        <v>0</v>
      </c>
      <c r="J55" s="374" t="str">
        <f t="shared" si="0"/>
        <v/>
      </c>
      <c r="K55" s="374" t="str">
        <f t="shared" si="1"/>
        <v/>
      </c>
      <c r="L55" s="580" t="s">
        <v>297</v>
      </c>
      <c r="M55" s="577" t="s">
        <v>297</v>
      </c>
      <c r="N55" s="527"/>
      <c r="O55" s="369" t="s">
        <v>280</v>
      </c>
    </row>
    <row r="56" spans="1:15" s="7" customFormat="1" ht="12.75" x14ac:dyDescent="0.2">
      <c r="A56" s="104">
        <v>52</v>
      </c>
      <c r="B56" s="566">
        <f>'APH Kategorichef'!D56</f>
        <v>0</v>
      </c>
      <c r="C56" s="568" t="str">
        <f>IF('1. Artikeldata Grund'!$D56="","", '1. Artikeldata Grund'!$D56&amp;" - "&amp;'1. Artikeldata Grund'!$E56)</f>
        <v/>
      </c>
      <c r="D56" s="420"/>
      <c r="E56" s="513" t="s">
        <v>184</v>
      </c>
      <c r="F56" s="525"/>
      <c r="G56" s="26">
        <v>1</v>
      </c>
      <c r="H56" s="526" t="s">
        <v>187</v>
      </c>
      <c r="I56" s="458">
        <v>0</v>
      </c>
      <c r="J56" s="374" t="str">
        <f t="shared" si="0"/>
        <v/>
      </c>
      <c r="K56" s="374" t="str">
        <f t="shared" si="1"/>
        <v/>
      </c>
      <c r="L56" s="580" t="s">
        <v>297</v>
      </c>
      <c r="M56" s="577" t="s">
        <v>297</v>
      </c>
      <c r="N56" s="527"/>
      <c r="O56" s="369" t="s">
        <v>280</v>
      </c>
    </row>
    <row r="57" spans="1:15" s="7" customFormat="1" ht="12.75" x14ac:dyDescent="0.2">
      <c r="A57" s="104">
        <v>53</v>
      </c>
      <c r="B57" s="566">
        <f>'APH Kategorichef'!D57</f>
        <v>0</v>
      </c>
      <c r="C57" s="568" t="str">
        <f>IF('1. Artikeldata Grund'!$D57="","", '1. Artikeldata Grund'!$D57&amp;" - "&amp;'1. Artikeldata Grund'!$E57)</f>
        <v/>
      </c>
      <c r="D57" s="420"/>
      <c r="E57" s="513" t="s">
        <v>184</v>
      </c>
      <c r="F57" s="525"/>
      <c r="G57" s="26">
        <v>1</v>
      </c>
      <c r="H57" s="526" t="s">
        <v>187</v>
      </c>
      <c r="I57" s="458">
        <v>0</v>
      </c>
      <c r="J57" s="374" t="str">
        <f t="shared" si="0"/>
        <v/>
      </c>
      <c r="K57" s="374" t="str">
        <f t="shared" si="1"/>
        <v/>
      </c>
      <c r="L57" s="580" t="s">
        <v>297</v>
      </c>
      <c r="M57" s="577" t="s">
        <v>297</v>
      </c>
      <c r="N57" s="527"/>
      <c r="O57" s="369" t="s">
        <v>280</v>
      </c>
    </row>
    <row r="58" spans="1:15" s="7" customFormat="1" ht="12.75" x14ac:dyDescent="0.2">
      <c r="A58" s="104">
        <v>54</v>
      </c>
      <c r="B58" s="566">
        <f>'APH Kategorichef'!D58</f>
        <v>0</v>
      </c>
      <c r="C58" s="568" t="str">
        <f>IF('1. Artikeldata Grund'!$D58="","", '1. Artikeldata Grund'!$D58&amp;" - "&amp;'1. Artikeldata Grund'!$E58)</f>
        <v/>
      </c>
      <c r="D58" s="420"/>
      <c r="E58" s="513" t="s">
        <v>184</v>
      </c>
      <c r="F58" s="525"/>
      <c r="G58" s="26">
        <v>1</v>
      </c>
      <c r="H58" s="526" t="s">
        <v>187</v>
      </c>
      <c r="I58" s="458">
        <v>0</v>
      </c>
      <c r="J58" s="374" t="str">
        <f t="shared" si="0"/>
        <v/>
      </c>
      <c r="K58" s="374" t="str">
        <f t="shared" si="1"/>
        <v/>
      </c>
      <c r="L58" s="580" t="s">
        <v>297</v>
      </c>
      <c r="M58" s="577" t="s">
        <v>297</v>
      </c>
      <c r="N58" s="527"/>
      <c r="O58" s="369" t="s">
        <v>280</v>
      </c>
    </row>
    <row r="59" spans="1:15" s="7" customFormat="1" ht="12.75" x14ac:dyDescent="0.2">
      <c r="A59" s="104">
        <v>55</v>
      </c>
      <c r="B59" s="566">
        <f>'APH Kategorichef'!D59</f>
        <v>0</v>
      </c>
      <c r="C59" s="568" t="str">
        <f>IF('1. Artikeldata Grund'!$D59="","", '1. Artikeldata Grund'!$D59&amp;" - "&amp;'1. Artikeldata Grund'!$E59)</f>
        <v/>
      </c>
      <c r="D59" s="420"/>
      <c r="E59" s="513" t="s">
        <v>184</v>
      </c>
      <c r="F59" s="525"/>
      <c r="G59" s="26">
        <v>1</v>
      </c>
      <c r="H59" s="526" t="s">
        <v>187</v>
      </c>
      <c r="I59" s="458">
        <v>0</v>
      </c>
      <c r="J59" s="374" t="str">
        <f t="shared" si="0"/>
        <v/>
      </c>
      <c r="K59" s="374" t="str">
        <f t="shared" si="1"/>
        <v/>
      </c>
      <c r="L59" s="580" t="s">
        <v>297</v>
      </c>
      <c r="M59" s="577" t="s">
        <v>297</v>
      </c>
      <c r="N59" s="527"/>
      <c r="O59" s="369" t="s">
        <v>280</v>
      </c>
    </row>
    <row r="60" spans="1:15" s="7" customFormat="1" ht="12.75" x14ac:dyDescent="0.2">
      <c r="A60" s="104">
        <v>56</v>
      </c>
      <c r="B60" s="566">
        <f>'APH Kategorichef'!D60</f>
        <v>0</v>
      </c>
      <c r="C60" s="568" t="str">
        <f>IF('1. Artikeldata Grund'!$D60="","", '1. Artikeldata Grund'!$D60&amp;" - "&amp;'1. Artikeldata Grund'!$E60)</f>
        <v/>
      </c>
      <c r="D60" s="420"/>
      <c r="E60" s="513" t="s">
        <v>184</v>
      </c>
      <c r="F60" s="525"/>
      <c r="G60" s="26">
        <v>1</v>
      </c>
      <c r="H60" s="526" t="s">
        <v>187</v>
      </c>
      <c r="I60" s="458">
        <v>0</v>
      </c>
      <c r="J60" s="374" t="str">
        <f t="shared" si="0"/>
        <v/>
      </c>
      <c r="K60" s="374" t="str">
        <f t="shared" si="1"/>
        <v/>
      </c>
      <c r="L60" s="580" t="s">
        <v>297</v>
      </c>
      <c r="M60" s="577" t="s">
        <v>297</v>
      </c>
      <c r="N60" s="527"/>
      <c r="O60" s="369" t="s">
        <v>280</v>
      </c>
    </row>
    <row r="61" spans="1:15" s="7" customFormat="1" ht="12.75" x14ac:dyDescent="0.2">
      <c r="A61" s="104">
        <v>57</v>
      </c>
      <c r="B61" s="566">
        <f>'APH Kategorichef'!D61</f>
        <v>0</v>
      </c>
      <c r="C61" s="568" t="str">
        <f>IF('1. Artikeldata Grund'!$D61="","", '1. Artikeldata Grund'!$D61&amp;" - "&amp;'1. Artikeldata Grund'!$E61)</f>
        <v/>
      </c>
      <c r="D61" s="420"/>
      <c r="E61" s="513" t="s">
        <v>184</v>
      </c>
      <c r="F61" s="525"/>
      <c r="G61" s="26">
        <v>1</v>
      </c>
      <c r="H61" s="526" t="s">
        <v>187</v>
      </c>
      <c r="I61" s="458">
        <v>0</v>
      </c>
      <c r="J61" s="374" t="str">
        <f t="shared" si="0"/>
        <v/>
      </c>
      <c r="K61" s="374" t="str">
        <f t="shared" si="1"/>
        <v/>
      </c>
      <c r="L61" s="580" t="s">
        <v>297</v>
      </c>
      <c r="M61" s="577" t="s">
        <v>297</v>
      </c>
      <c r="N61" s="527"/>
      <c r="O61" s="369" t="s">
        <v>280</v>
      </c>
    </row>
    <row r="62" spans="1:15" s="7" customFormat="1" ht="12.75" x14ac:dyDescent="0.2">
      <c r="A62" s="104">
        <v>58</v>
      </c>
      <c r="B62" s="566">
        <f>'APH Kategorichef'!D62</f>
        <v>0</v>
      </c>
      <c r="C62" s="568" t="str">
        <f>IF('1. Artikeldata Grund'!$D62="","", '1. Artikeldata Grund'!$D62&amp;" - "&amp;'1. Artikeldata Grund'!$E62)</f>
        <v/>
      </c>
      <c r="D62" s="420"/>
      <c r="E62" s="513" t="s">
        <v>184</v>
      </c>
      <c r="F62" s="525"/>
      <c r="G62" s="26">
        <v>1</v>
      </c>
      <c r="H62" s="526" t="s">
        <v>187</v>
      </c>
      <c r="I62" s="458">
        <v>0</v>
      </c>
      <c r="J62" s="374" t="str">
        <f t="shared" si="0"/>
        <v/>
      </c>
      <c r="K62" s="374" t="str">
        <f t="shared" si="1"/>
        <v/>
      </c>
      <c r="L62" s="580" t="s">
        <v>297</v>
      </c>
      <c r="M62" s="577" t="s">
        <v>297</v>
      </c>
      <c r="N62" s="527"/>
      <c r="O62" s="369" t="s">
        <v>280</v>
      </c>
    </row>
    <row r="63" spans="1:15" s="7" customFormat="1" ht="12.75" x14ac:dyDescent="0.2">
      <c r="A63" s="104">
        <v>59</v>
      </c>
      <c r="B63" s="566">
        <f>'APH Kategorichef'!D63</f>
        <v>0</v>
      </c>
      <c r="C63" s="568" t="str">
        <f>IF('1. Artikeldata Grund'!$D63="","", '1. Artikeldata Grund'!$D63&amp;" - "&amp;'1. Artikeldata Grund'!$E63)</f>
        <v/>
      </c>
      <c r="D63" s="420"/>
      <c r="E63" s="513" t="s">
        <v>184</v>
      </c>
      <c r="F63" s="525"/>
      <c r="G63" s="26">
        <v>1</v>
      </c>
      <c r="H63" s="526" t="s">
        <v>187</v>
      </c>
      <c r="I63" s="458">
        <v>0</v>
      </c>
      <c r="J63" s="374" t="str">
        <f t="shared" si="0"/>
        <v/>
      </c>
      <c r="K63" s="374" t="str">
        <f t="shared" si="1"/>
        <v/>
      </c>
      <c r="L63" s="580" t="s">
        <v>297</v>
      </c>
      <c r="M63" s="577" t="s">
        <v>297</v>
      </c>
      <c r="N63" s="527"/>
      <c r="O63" s="369" t="s">
        <v>280</v>
      </c>
    </row>
    <row r="64" spans="1:15" s="7" customFormat="1" ht="12.75" x14ac:dyDescent="0.2">
      <c r="A64" s="104">
        <v>60</v>
      </c>
      <c r="B64" s="566">
        <f>'APH Kategorichef'!D64</f>
        <v>0</v>
      </c>
      <c r="C64" s="568" t="str">
        <f>IF('1. Artikeldata Grund'!$D64="","", '1. Artikeldata Grund'!$D64&amp;" - "&amp;'1. Artikeldata Grund'!$E64)</f>
        <v/>
      </c>
      <c r="D64" s="420"/>
      <c r="E64" s="513" t="s">
        <v>184</v>
      </c>
      <c r="F64" s="525"/>
      <c r="G64" s="26">
        <v>1</v>
      </c>
      <c r="H64" s="526" t="s">
        <v>187</v>
      </c>
      <c r="I64" s="458">
        <v>0</v>
      </c>
      <c r="J64" s="374" t="str">
        <f t="shared" si="0"/>
        <v/>
      </c>
      <c r="K64" s="374" t="str">
        <f t="shared" si="1"/>
        <v/>
      </c>
      <c r="L64" s="580" t="s">
        <v>297</v>
      </c>
      <c r="M64" s="577" t="s">
        <v>297</v>
      </c>
      <c r="N64" s="527"/>
      <c r="O64" s="369" t="s">
        <v>280</v>
      </c>
    </row>
    <row r="65" spans="1:15" s="7" customFormat="1" ht="12.75" x14ac:dyDescent="0.2">
      <c r="A65" s="104">
        <v>61</v>
      </c>
      <c r="B65" s="566">
        <f>'APH Kategorichef'!D65</f>
        <v>0</v>
      </c>
      <c r="C65" s="568" t="str">
        <f>IF('1. Artikeldata Grund'!$D65="","", '1. Artikeldata Grund'!$D65&amp;" - "&amp;'1. Artikeldata Grund'!$E65)</f>
        <v/>
      </c>
      <c r="D65" s="420"/>
      <c r="E65" s="513" t="s">
        <v>184</v>
      </c>
      <c r="F65" s="525"/>
      <c r="G65" s="26">
        <v>1</v>
      </c>
      <c r="H65" s="526" t="s">
        <v>187</v>
      </c>
      <c r="I65" s="458">
        <v>0</v>
      </c>
      <c r="J65" s="374" t="str">
        <f t="shared" si="0"/>
        <v/>
      </c>
      <c r="K65" s="374" t="str">
        <f t="shared" si="1"/>
        <v/>
      </c>
      <c r="L65" s="580" t="s">
        <v>297</v>
      </c>
      <c r="M65" s="577" t="s">
        <v>297</v>
      </c>
      <c r="N65" s="527"/>
      <c r="O65" s="369" t="s">
        <v>280</v>
      </c>
    </row>
    <row r="66" spans="1:15" s="7" customFormat="1" ht="12.75" x14ac:dyDescent="0.2">
      <c r="A66" s="104">
        <v>62</v>
      </c>
      <c r="B66" s="566">
        <f>'APH Kategorichef'!D66</f>
        <v>0</v>
      </c>
      <c r="C66" s="568" t="str">
        <f>IF('1. Artikeldata Grund'!$D66="","", '1. Artikeldata Grund'!$D66&amp;" - "&amp;'1. Artikeldata Grund'!$E66)</f>
        <v/>
      </c>
      <c r="D66" s="420"/>
      <c r="E66" s="513" t="s">
        <v>184</v>
      </c>
      <c r="F66" s="525"/>
      <c r="G66" s="26">
        <v>1</v>
      </c>
      <c r="H66" s="526" t="s">
        <v>187</v>
      </c>
      <c r="I66" s="458">
        <v>0</v>
      </c>
      <c r="J66" s="374" t="str">
        <f t="shared" si="0"/>
        <v/>
      </c>
      <c r="K66" s="374" t="str">
        <f t="shared" si="1"/>
        <v/>
      </c>
      <c r="L66" s="580" t="s">
        <v>297</v>
      </c>
      <c r="M66" s="577" t="s">
        <v>297</v>
      </c>
      <c r="N66" s="527"/>
      <c r="O66" s="369" t="s">
        <v>280</v>
      </c>
    </row>
    <row r="67" spans="1:15" s="7" customFormat="1" ht="12.75" x14ac:dyDescent="0.2">
      <c r="A67" s="104">
        <v>63</v>
      </c>
      <c r="B67" s="566">
        <f>'APH Kategorichef'!D67</f>
        <v>0</v>
      </c>
      <c r="C67" s="568" t="str">
        <f>IF('1. Artikeldata Grund'!$D67="","", '1. Artikeldata Grund'!$D67&amp;" - "&amp;'1. Artikeldata Grund'!$E67)</f>
        <v/>
      </c>
      <c r="D67" s="420"/>
      <c r="E67" s="513" t="s">
        <v>184</v>
      </c>
      <c r="F67" s="525"/>
      <c r="G67" s="26">
        <v>1</v>
      </c>
      <c r="H67" s="526" t="s">
        <v>187</v>
      </c>
      <c r="I67" s="458">
        <v>0</v>
      </c>
      <c r="J67" s="374" t="str">
        <f t="shared" si="0"/>
        <v/>
      </c>
      <c r="K67" s="374" t="str">
        <f t="shared" si="1"/>
        <v/>
      </c>
      <c r="L67" s="580" t="s">
        <v>297</v>
      </c>
      <c r="M67" s="577" t="s">
        <v>297</v>
      </c>
      <c r="N67" s="527"/>
      <c r="O67" s="369" t="s">
        <v>280</v>
      </c>
    </row>
    <row r="68" spans="1:15" s="7" customFormat="1" ht="12.75" x14ac:dyDescent="0.2">
      <c r="A68" s="104">
        <v>64</v>
      </c>
      <c r="B68" s="566">
        <f>'APH Kategorichef'!D68</f>
        <v>0</v>
      </c>
      <c r="C68" s="568" t="str">
        <f>IF('1. Artikeldata Grund'!$D68="","", '1. Artikeldata Grund'!$D68&amp;" - "&amp;'1. Artikeldata Grund'!$E68)</f>
        <v/>
      </c>
      <c r="D68" s="420"/>
      <c r="E68" s="513" t="s">
        <v>184</v>
      </c>
      <c r="F68" s="525"/>
      <c r="G68" s="26">
        <v>1</v>
      </c>
      <c r="H68" s="526" t="s">
        <v>187</v>
      </c>
      <c r="I68" s="458">
        <v>0</v>
      </c>
      <c r="J68" s="374" t="str">
        <f t="shared" si="0"/>
        <v/>
      </c>
      <c r="K68" s="374" t="str">
        <f t="shared" si="1"/>
        <v/>
      </c>
      <c r="L68" s="580" t="s">
        <v>297</v>
      </c>
      <c r="M68" s="577" t="s">
        <v>297</v>
      </c>
      <c r="N68" s="527"/>
      <c r="O68" s="369" t="s">
        <v>280</v>
      </c>
    </row>
    <row r="69" spans="1:15" s="7" customFormat="1" ht="12.75" x14ac:dyDescent="0.2">
      <c r="A69" s="104">
        <v>65</v>
      </c>
      <c r="B69" s="566">
        <f>'APH Kategorichef'!D69</f>
        <v>0</v>
      </c>
      <c r="C69" s="568" t="str">
        <f>IF('1. Artikeldata Grund'!$D69="","", '1. Artikeldata Grund'!$D69&amp;" - "&amp;'1. Artikeldata Grund'!$E69)</f>
        <v/>
      </c>
      <c r="D69" s="420"/>
      <c r="E69" s="513" t="s">
        <v>184</v>
      </c>
      <c r="F69" s="525"/>
      <c r="G69" s="26">
        <v>1</v>
      </c>
      <c r="H69" s="526" t="s">
        <v>187</v>
      </c>
      <c r="I69" s="458">
        <v>0</v>
      </c>
      <c r="J69" s="374" t="str">
        <f t="shared" si="0"/>
        <v/>
      </c>
      <c r="K69" s="374" t="str">
        <f t="shared" si="1"/>
        <v/>
      </c>
      <c r="L69" s="580" t="s">
        <v>297</v>
      </c>
      <c r="M69" s="577" t="s">
        <v>297</v>
      </c>
      <c r="N69" s="527"/>
      <c r="O69" s="369" t="s">
        <v>280</v>
      </c>
    </row>
    <row r="70" spans="1:15" s="7" customFormat="1" ht="12.75" x14ac:dyDescent="0.2">
      <c r="A70" s="104">
        <v>66</v>
      </c>
      <c r="B70" s="566">
        <f>'APH Kategorichef'!D70</f>
        <v>0</v>
      </c>
      <c r="C70" s="568" t="str">
        <f>IF('1. Artikeldata Grund'!$D70="","", '1. Artikeldata Grund'!$D70&amp;" - "&amp;'1. Artikeldata Grund'!$E70)</f>
        <v/>
      </c>
      <c r="D70" s="420"/>
      <c r="E70" s="513" t="s">
        <v>184</v>
      </c>
      <c r="F70" s="525"/>
      <c r="G70" s="26">
        <v>1</v>
      </c>
      <c r="H70" s="526" t="s">
        <v>187</v>
      </c>
      <c r="I70" s="458">
        <v>0</v>
      </c>
      <c r="J70" s="374" t="str">
        <f t="shared" ref="J70:J133" si="2">IF(C70="","",ROUND(F70-(F70*I70),2))</f>
        <v/>
      </c>
      <c r="K70" s="374" t="str">
        <f t="shared" ref="K70:K133" si="3">IF(C70="","",G70*J70)</f>
        <v/>
      </c>
      <c r="L70" s="580" t="s">
        <v>297</v>
      </c>
      <c r="M70" s="577" t="s">
        <v>297</v>
      </c>
      <c r="N70" s="527"/>
      <c r="O70" s="369" t="s">
        <v>280</v>
      </c>
    </row>
    <row r="71" spans="1:15" s="7" customFormat="1" ht="12.75" x14ac:dyDescent="0.2">
      <c r="A71" s="104">
        <v>67</v>
      </c>
      <c r="B71" s="566">
        <f>'APH Kategorichef'!D71</f>
        <v>0</v>
      </c>
      <c r="C71" s="568" t="str">
        <f>IF('1. Artikeldata Grund'!$D71="","", '1. Artikeldata Grund'!$D71&amp;" - "&amp;'1. Artikeldata Grund'!$E71)</f>
        <v/>
      </c>
      <c r="D71" s="420"/>
      <c r="E71" s="513" t="s">
        <v>184</v>
      </c>
      <c r="F71" s="525"/>
      <c r="G71" s="26">
        <v>1</v>
      </c>
      <c r="H71" s="526" t="s">
        <v>187</v>
      </c>
      <c r="I71" s="458">
        <v>0</v>
      </c>
      <c r="J71" s="374" t="str">
        <f t="shared" si="2"/>
        <v/>
      </c>
      <c r="K71" s="374" t="str">
        <f t="shared" si="3"/>
        <v/>
      </c>
      <c r="L71" s="580" t="s">
        <v>297</v>
      </c>
      <c r="M71" s="577" t="s">
        <v>297</v>
      </c>
      <c r="N71" s="527"/>
      <c r="O71" s="369" t="s">
        <v>280</v>
      </c>
    </row>
    <row r="72" spans="1:15" s="7" customFormat="1" ht="12.75" x14ac:dyDescent="0.2">
      <c r="A72" s="104">
        <v>68</v>
      </c>
      <c r="B72" s="566">
        <f>'APH Kategorichef'!D72</f>
        <v>0</v>
      </c>
      <c r="C72" s="568" t="str">
        <f>IF('1. Artikeldata Grund'!$D72="","", '1. Artikeldata Grund'!$D72&amp;" - "&amp;'1. Artikeldata Grund'!$E72)</f>
        <v/>
      </c>
      <c r="D72" s="420"/>
      <c r="E72" s="513" t="s">
        <v>184</v>
      </c>
      <c r="F72" s="525"/>
      <c r="G72" s="26">
        <v>1</v>
      </c>
      <c r="H72" s="526" t="s">
        <v>187</v>
      </c>
      <c r="I72" s="458">
        <v>0</v>
      </c>
      <c r="J72" s="374" t="str">
        <f t="shared" si="2"/>
        <v/>
      </c>
      <c r="K72" s="374" t="str">
        <f t="shared" si="3"/>
        <v/>
      </c>
      <c r="L72" s="580" t="s">
        <v>297</v>
      </c>
      <c r="M72" s="577" t="s">
        <v>297</v>
      </c>
      <c r="N72" s="527"/>
      <c r="O72" s="369" t="s">
        <v>280</v>
      </c>
    </row>
    <row r="73" spans="1:15" s="7" customFormat="1" ht="12.75" x14ac:dyDescent="0.2">
      <c r="A73" s="104">
        <v>69</v>
      </c>
      <c r="B73" s="566">
        <f>'APH Kategorichef'!D73</f>
        <v>0</v>
      </c>
      <c r="C73" s="568" t="str">
        <f>IF('1. Artikeldata Grund'!$D73="","", '1. Artikeldata Grund'!$D73&amp;" - "&amp;'1. Artikeldata Grund'!$E73)</f>
        <v/>
      </c>
      <c r="D73" s="420"/>
      <c r="E73" s="513" t="s">
        <v>184</v>
      </c>
      <c r="F73" s="525"/>
      <c r="G73" s="26">
        <v>1</v>
      </c>
      <c r="H73" s="526" t="s">
        <v>187</v>
      </c>
      <c r="I73" s="458">
        <v>0</v>
      </c>
      <c r="J73" s="374" t="str">
        <f t="shared" si="2"/>
        <v/>
      </c>
      <c r="K73" s="374" t="str">
        <f t="shared" si="3"/>
        <v/>
      </c>
      <c r="L73" s="580" t="s">
        <v>297</v>
      </c>
      <c r="M73" s="577" t="s">
        <v>297</v>
      </c>
      <c r="N73" s="527"/>
      <c r="O73" s="369" t="s">
        <v>280</v>
      </c>
    </row>
    <row r="74" spans="1:15" s="7" customFormat="1" ht="12.75" x14ac:dyDescent="0.2">
      <c r="A74" s="104">
        <v>70</v>
      </c>
      <c r="B74" s="566">
        <f>'APH Kategorichef'!D74</f>
        <v>0</v>
      </c>
      <c r="C74" s="568" t="str">
        <f>IF('1. Artikeldata Grund'!$D74="","", '1. Artikeldata Grund'!$D74&amp;" - "&amp;'1. Artikeldata Grund'!$E74)</f>
        <v/>
      </c>
      <c r="D74" s="420"/>
      <c r="E74" s="513" t="s">
        <v>184</v>
      </c>
      <c r="F74" s="525"/>
      <c r="G74" s="26">
        <v>1</v>
      </c>
      <c r="H74" s="526" t="s">
        <v>187</v>
      </c>
      <c r="I74" s="458">
        <v>0</v>
      </c>
      <c r="J74" s="374" t="str">
        <f t="shared" si="2"/>
        <v/>
      </c>
      <c r="K74" s="374" t="str">
        <f t="shared" si="3"/>
        <v/>
      </c>
      <c r="L74" s="580" t="s">
        <v>297</v>
      </c>
      <c r="M74" s="577" t="s">
        <v>297</v>
      </c>
      <c r="N74" s="527"/>
      <c r="O74" s="369" t="s">
        <v>280</v>
      </c>
    </row>
    <row r="75" spans="1:15" s="7" customFormat="1" ht="12.75" x14ac:dyDescent="0.2">
      <c r="A75" s="104">
        <v>71</v>
      </c>
      <c r="B75" s="566">
        <f>'APH Kategorichef'!D75</f>
        <v>0</v>
      </c>
      <c r="C75" s="568" t="str">
        <f>IF('1. Artikeldata Grund'!$D75="","", '1. Artikeldata Grund'!$D75&amp;" - "&amp;'1. Artikeldata Grund'!$E75)</f>
        <v/>
      </c>
      <c r="D75" s="420"/>
      <c r="E75" s="513" t="s">
        <v>184</v>
      </c>
      <c r="F75" s="525"/>
      <c r="G75" s="26">
        <v>1</v>
      </c>
      <c r="H75" s="526" t="s">
        <v>187</v>
      </c>
      <c r="I75" s="458">
        <v>0</v>
      </c>
      <c r="J75" s="374" t="str">
        <f t="shared" si="2"/>
        <v/>
      </c>
      <c r="K75" s="374" t="str">
        <f t="shared" si="3"/>
        <v/>
      </c>
      <c r="L75" s="580" t="s">
        <v>297</v>
      </c>
      <c r="M75" s="577" t="s">
        <v>297</v>
      </c>
      <c r="N75" s="527"/>
      <c r="O75" s="369" t="s">
        <v>280</v>
      </c>
    </row>
    <row r="76" spans="1:15" s="7" customFormat="1" ht="12.75" x14ac:dyDescent="0.2">
      <c r="A76" s="104">
        <v>72</v>
      </c>
      <c r="B76" s="566">
        <f>'APH Kategorichef'!D76</f>
        <v>0</v>
      </c>
      <c r="C76" s="568" t="str">
        <f>IF('1. Artikeldata Grund'!$D76="","", '1. Artikeldata Grund'!$D76&amp;" - "&amp;'1. Artikeldata Grund'!$E76)</f>
        <v/>
      </c>
      <c r="D76" s="420"/>
      <c r="E76" s="513" t="s">
        <v>184</v>
      </c>
      <c r="F76" s="525"/>
      <c r="G76" s="26">
        <v>1</v>
      </c>
      <c r="H76" s="526" t="s">
        <v>187</v>
      </c>
      <c r="I76" s="458">
        <v>0</v>
      </c>
      <c r="J76" s="374" t="str">
        <f t="shared" si="2"/>
        <v/>
      </c>
      <c r="K76" s="374" t="str">
        <f t="shared" si="3"/>
        <v/>
      </c>
      <c r="L76" s="580" t="s">
        <v>297</v>
      </c>
      <c r="M76" s="577" t="s">
        <v>297</v>
      </c>
      <c r="N76" s="527"/>
      <c r="O76" s="369" t="s">
        <v>280</v>
      </c>
    </row>
    <row r="77" spans="1:15" s="7" customFormat="1" ht="12.75" x14ac:dyDescent="0.2">
      <c r="A77" s="104">
        <v>73</v>
      </c>
      <c r="B77" s="566">
        <f>'APH Kategorichef'!D77</f>
        <v>0</v>
      </c>
      <c r="C77" s="568" t="str">
        <f>IF('1. Artikeldata Grund'!$D77="","", '1. Artikeldata Grund'!$D77&amp;" - "&amp;'1. Artikeldata Grund'!$E77)</f>
        <v/>
      </c>
      <c r="D77" s="420"/>
      <c r="E77" s="513" t="s">
        <v>184</v>
      </c>
      <c r="F77" s="525"/>
      <c r="G77" s="26">
        <v>1</v>
      </c>
      <c r="H77" s="526" t="s">
        <v>187</v>
      </c>
      <c r="I77" s="458">
        <v>0</v>
      </c>
      <c r="J77" s="374" t="str">
        <f t="shared" si="2"/>
        <v/>
      </c>
      <c r="K77" s="374" t="str">
        <f t="shared" si="3"/>
        <v/>
      </c>
      <c r="L77" s="580" t="s">
        <v>297</v>
      </c>
      <c r="M77" s="577" t="s">
        <v>297</v>
      </c>
      <c r="N77" s="527"/>
      <c r="O77" s="369" t="s">
        <v>280</v>
      </c>
    </row>
    <row r="78" spans="1:15" s="7" customFormat="1" ht="12.75" x14ac:dyDescent="0.2">
      <c r="A78" s="104">
        <v>74</v>
      </c>
      <c r="B78" s="566">
        <f>'APH Kategorichef'!D78</f>
        <v>0</v>
      </c>
      <c r="C78" s="568" t="str">
        <f>IF('1. Artikeldata Grund'!$D78="","", '1. Artikeldata Grund'!$D78&amp;" - "&amp;'1. Artikeldata Grund'!$E78)</f>
        <v/>
      </c>
      <c r="D78" s="420"/>
      <c r="E78" s="513" t="s">
        <v>184</v>
      </c>
      <c r="F78" s="525"/>
      <c r="G78" s="26">
        <v>1</v>
      </c>
      <c r="H78" s="526" t="s">
        <v>187</v>
      </c>
      <c r="I78" s="458">
        <v>0</v>
      </c>
      <c r="J78" s="374" t="str">
        <f t="shared" si="2"/>
        <v/>
      </c>
      <c r="K78" s="374" t="str">
        <f t="shared" si="3"/>
        <v/>
      </c>
      <c r="L78" s="580" t="s">
        <v>297</v>
      </c>
      <c r="M78" s="577" t="s">
        <v>297</v>
      </c>
      <c r="N78" s="527"/>
      <c r="O78" s="369" t="s">
        <v>280</v>
      </c>
    </row>
    <row r="79" spans="1:15" s="7" customFormat="1" ht="12.75" x14ac:dyDescent="0.2">
      <c r="A79" s="104">
        <v>75</v>
      </c>
      <c r="B79" s="566">
        <f>'APH Kategorichef'!D79</f>
        <v>0</v>
      </c>
      <c r="C79" s="568" t="str">
        <f>IF('1. Artikeldata Grund'!$D79="","", '1. Artikeldata Grund'!$D79&amp;" - "&amp;'1. Artikeldata Grund'!$E79)</f>
        <v/>
      </c>
      <c r="D79" s="420"/>
      <c r="E79" s="513" t="s">
        <v>184</v>
      </c>
      <c r="F79" s="525"/>
      <c r="G79" s="26">
        <v>1</v>
      </c>
      <c r="H79" s="526" t="s">
        <v>187</v>
      </c>
      <c r="I79" s="458">
        <v>0</v>
      </c>
      <c r="J79" s="374" t="str">
        <f t="shared" si="2"/>
        <v/>
      </c>
      <c r="K79" s="374" t="str">
        <f t="shared" si="3"/>
        <v/>
      </c>
      <c r="L79" s="580" t="s">
        <v>297</v>
      </c>
      <c r="M79" s="577" t="s">
        <v>297</v>
      </c>
      <c r="N79" s="527"/>
      <c r="O79" s="369" t="s">
        <v>280</v>
      </c>
    </row>
    <row r="80" spans="1:15" s="7" customFormat="1" ht="12.75" x14ac:dyDescent="0.2">
      <c r="A80" s="104">
        <v>76</v>
      </c>
      <c r="B80" s="566">
        <f>'APH Kategorichef'!D80</f>
        <v>0</v>
      </c>
      <c r="C80" s="568" t="str">
        <f>IF('1. Artikeldata Grund'!$D80="","", '1. Artikeldata Grund'!$D80&amp;" - "&amp;'1. Artikeldata Grund'!$E80)</f>
        <v/>
      </c>
      <c r="D80" s="420"/>
      <c r="E80" s="513" t="s">
        <v>184</v>
      </c>
      <c r="F80" s="525"/>
      <c r="G80" s="26">
        <v>1</v>
      </c>
      <c r="H80" s="526" t="s">
        <v>187</v>
      </c>
      <c r="I80" s="458">
        <v>0</v>
      </c>
      <c r="J80" s="374" t="str">
        <f t="shared" si="2"/>
        <v/>
      </c>
      <c r="K80" s="374" t="str">
        <f t="shared" si="3"/>
        <v/>
      </c>
      <c r="L80" s="580" t="s">
        <v>297</v>
      </c>
      <c r="M80" s="577" t="s">
        <v>297</v>
      </c>
      <c r="N80" s="527"/>
      <c r="O80" s="369" t="s">
        <v>280</v>
      </c>
    </row>
    <row r="81" spans="1:15" s="7" customFormat="1" ht="12.75" x14ac:dyDescent="0.2">
      <c r="A81" s="104">
        <v>77</v>
      </c>
      <c r="B81" s="566">
        <f>'APH Kategorichef'!D81</f>
        <v>0</v>
      </c>
      <c r="C81" s="568" t="str">
        <f>IF('1. Artikeldata Grund'!$D81="","", '1. Artikeldata Grund'!$D81&amp;" - "&amp;'1. Artikeldata Grund'!$E81)</f>
        <v/>
      </c>
      <c r="D81" s="420"/>
      <c r="E81" s="513" t="s">
        <v>184</v>
      </c>
      <c r="F81" s="525"/>
      <c r="G81" s="26">
        <v>1</v>
      </c>
      <c r="H81" s="526" t="s">
        <v>187</v>
      </c>
      <c r="I81" s="458">
        <v>0</v>
      </c>
      <c r="J81" s="374" t="str">
        <f t="shared" si="2"/>
        <v/>
      </c>
      <c r="K81" s="374" t="str">
        <f t="shared" si="3"/>
        <v/>
      </c>
      <c r="L81" s="580" t="s">
        <v>297</v>
      </c>
      <c r="M81" s="577" t="s">
        <v>297</v>
      </c>
      <c r="N81" s="527"/>
      <c r="O81" s="369" t="s">
        <v>280</v>
      </c>
    </row>
    <row r="82" spans="1:15" s="7" customFormat="1" ht="12.75" x14ac:dyDescent="0.2">
      <c r="A82" s="104">
        <v>78</v>
      </c>
      <c r="B82" s="566">
        <f>'APH Kategorichef'!D82</f>
        <v>0</v>
      </c>
      <c r="C82" s="568" t="str">
        <f>IF('1. Artikeldata Grund'!$D82="","", '1. Artikeldata Grund'!$D82&amp;" - "&amp;'1. Artikeldata Grund'!$E82)</f>
        <v/>
      </c>
      <c r="D82" s="420"/>
      <c r="E82" s="513" t="s">
        <v>184</v>
      </c>
      <c r="F82" s="525"/>
      <c r="G82" s="26">
        <v>1</v>
      </c>
      <c r="H82" s="526" t="s">
        <v>187</v>
      </c>
      <c r="I82" s="458">
        <v>0</v>
      </c>
      <c r="J82" s="374" t="str">
        <f t="shared" si="2"/>
        <v/>
      </c>
      <c r="K82" s="374" t="str">
        <f t="shared" si="3"/>
        <v/>
      </c>
      <c r="L82" s="580" t="s">
        <v>297</v>
      </c>
      <c r="M82" s="577" t="s">
        <v>297</v>
      </c>
      <c r="N82" s="527"/>
      <c r="O82" s="369" t="s">
        <v>280</v>
      </c>
    </row>
    <row r="83" spans="1:15" s="7" customFormat="1" ht="12.75" x14ac:dyDescent="0.2">
      <c r="A83" s="104">
        <v>79</v>
      </c>
      <c r="B83" s="566">
        <f>'APH Kategorichef'!D83</f>
        <v>0</v>
      </c>
      <c r="C83" s="568" t="str">
        <f>IF('1. Artikeldata Grund'!$D83="","", '1. Artikeldata Grund'!$D83&amp;" - "&amp;'1. Artikeldata Grund'!$E83)</f>
        <v/>
      </c>
      <c r="D83" s="420"/>
      <c r="E83" s="513" t="s">
        <v>184</v>
      </c>
      <c r="F83" s="525"/>
      <c r="G83" s="26">
        <v>1</v>
      </c>
      <c r="H83" s="526" t="s">
        <v>187</v>
      </c>
      <c r="I83" s="458">
        <v>0</v>
      </c>
      <c r="J83" s="374" t="str">
        <f t="shared" si="2"/>
        <v/>
      </c>
      <c r="K83" s="374" t="str">
        <f t="shared" si="3"/>
        <v/>
      </c>
      <c r="L83" s="580" t="s">
        <v>297</v>
      </c>
      <c r="M83" s="577" t="s">
        <v>297</v>
      </c>
      <c r="N83" s="527"/>
      <c r="O83" s="369" t="s">
        <v>280</v>
      </c>
    </row>
    <row r="84" spans="1:15" s="7" customFormat="1" ht="12.75" x14ac:dyDescent="0.2">
      <c r="A84" s="104">
        <v>80</v>
      </c>
      <c r="B84" s="566">
        <f>'APH Kategorichef'!D84</f>
        <v>0</v>
      </c>
      <c r="C84" s="568" t="str">
        <f>IF('1. Artikeldata Grund'!$D84="","", '1. Artikeldata Grund'!$D84&amp;" - "&amp;'1. Artikeldata Grund'!$E84)</f>
        <v/>
      </c>
      <c r="D84" s="420"/>
      <c r="E84" s="513" t="s">
        <v>184</v>
      </c>
      <c r="F84" s="525"/>
      <c r="G84" s="26">
        <v>1</v>
      </c>
      <c r="H84" s="526" t="s">
        <v>187</v>
      </c>
      <c r="I84" s="458">
        <v>0</v>
      </c>
      <c r="J84" s="374" t="str">
        <f t="shared" si="2"/>
        <v/>
      </c>
      <c r="K84" s="374" t="str">
        <f t="shared" si="3"/>
        <v/>
      </c>
      <c r="L84" s="580" t="s">
        <v>297</v>
      </c>
      <c r="M84" s="577" t="s">
        <v>297</v>
      </c>
      <c r="N84" s="527"/>
      <c r="O84" s="369" t="s">
        <v>280</v>
      </c>
    </row>
    <row r="85" spans="1:15" s="7" customFormat="1" ht="12.75" x14ac:dyDescent="0.2">
      <c r="A85" s="104">
        <v>81</v>
      </c>
      <c r="B85" s="566">
        <f>'APH Kategorichef'!D85</f>
        <v>0</v>
      </c>
      <c r="C85" s="568" t="str">
        <f>IF('1. Artikeldata Grund'!$D85="","", '1. Artikeldata Grund'!$D85&amp;" - "&amp;'1. Artikeldata Grund'!$E85)</f>
        <v/>
      </c>
      <c r="D85" s="420"/>
      <c r="E85" s="513" t="s">
        <v>184</v>
      </c>
      <c r="F85" s="525"/>
      <c r="G85" s="26">
        <v>1</v>
      </c>
      <c r="H85" s="526" t="s">
        <v>187</v>
      </c>
      <c r="I85" s="458">
        <v>0</v>
      </c>
      <c r="J85" s="374" t="str">
        <f t="shared" si="2"/>
        <v/>
      </c>
      <c r="K85" s="374" t="str">
        <f t="shared" si="3"/>
        <v/>
      </c>
      <c r="L85" s="580" t="s">
        <v>297</v>
      </c>
      <c r="M85" s="577" t="s">
        <v>297</v>
      </c>
      <c r="N85" s="527"/>
      <c r="O85" s="369" t="s">
        <v>280</v>
      </c>
    </row>
    <row r="86" spans="1:15" s="7" customFormat="1" ht="12.75" x14ac:dyDescent="0.2">
      <c r="A86" s="104">
        <v>82</v>
      </c>
      <c r="B86" s="566">
        <f>'APH Kategorichef'!D86</f>
        <v>0</v>
      </c>
      <c r="C86" s="568" t="str">
        <f>IF('1. Artikeldata Grund'!$D86="","", '1. Artikeldata Grund'!$D86&amp;" - "&amp;'1. Artikeldata Grund'!$E86)</f>
        <v/>
      </c>
      <c r="D86" s="420"/>
      <c r="E86" s="513" t="s">
        <v>184</v>
      </c>
      <c r="F86" s="525"/>
      <c r="G86" s="26">
        <v>1</v>
      </c>
      <c r="H86" s="526" t="s">
        <v>187</v>
      </c>
      <c r="I86" s="458">
        <v>0</v>
      </c>
      <c r="J86" s="374" t="str">
        <f t="shared" si="2"/>
        <v/>
      </c>
      <c r="K86" s="374" t="str">
        <f t="shared" si="3"/>
        <v/>
      </c>
      <c r="L86" s="580" t="s">
        <v>297</v>
      </c>
      <c r="M86" s="577" t="s">
        <v>297</v>
      </c>
      <c r="N86" s="527"/>
      <c r="O86" s="369" t="s">
        <v>280</v>
      </c>
    </row>
    <row r="87" spans="1:15" s="7" customFormat="1" ht="12.75" x14ac:dyDescent="0.2">
      <c r="A87" s="104">
        <v>83</v>
      </c>
      <c r="B87" s="566">
        <f>'APH Kategorichef'!D87</f>
        <v>0</v>
      </c>
      <c r="C87" s="568" t="str">
        <f>IF('1. Artikeldata Grund'!$D87="","", '1. Artikeldata Grund'!$D87&amp;" - "&amp;'1. Artikeldata Grund'!$E87)</f>
        <v/>
      </c>
      <c r="D87" s="420"/>
      <c r="E87" s="513" t="s">
        <v>184</v>
      </c>
      <c r="F87" s="525"/>
      <c r="G87" s="26">
        <v>1</v>
      </c>
      <c r="H87" s="526" t="s">
        <v>187</v>
      </c>
      <c r="I87" s="458">
        <v>0</v>
      </c>
      <c r="J87" s="374" t="str">
        <f t="shared" si="2"/>
        <v/>
      </c>
      <c r="K87" s="374" t="str">
        <f t="shared" si="3"/>
        <v/>
      </c>
      <c r="L87" s="580" t="s">
        <v>297</v>
      </c>
      <c r="M87" s="577" t="s">
        <v>297</v>
      </c>
      <c r="N87" s="527"/>
      <c r="O87" s="369" t="s">
        <v>280</v>
      </c>
    </row>
    <row r="88" spans="1:15" s="7" customFormat="1" ht="12.75" x14ac:dyDescent="0.2">
      <c r="A88" s="104">
        <v>84</v>
      </c>
      <c r="B88" s="566">
        <f>'APH Kategorichef'!D88</f>
        <v>0</v>
      </c>
      <c r="C88" s="568" t="str">
        <f>IF('1. Artikeldata Grund'!$D88="","", '1. Artikeldata Grund'!$D88&amp;" - "&amp;'1. Artikeldata Grund'!$E88)</f>
        <v/>
      </c>
      <c r="D88" s="420"/>
      <c r="E88" s="513" t="s">
        <v>184</v>
      </c>
      <c r="F88" s="525"/>
      <c r="G88" s="26">
        <v>1</v>
      </c>
      <c r="H88" s="526" t="s">
        <v>187</v>
      </c>
      <c r="I88" s="458">
        <v>0</v>
      </c>
      <c r="J88" s="374" t="str">
        <f t="shared" si="2"/>
        <v/>
      </c>
      <c r="K88" s="374" t="str">
        <f t="shared" si="3"/>
        <v/>
      </c>
      <c r="L88" s="580" t="s">
        <v>297</v>
      </c>
      <c r="M88" s="577" t="s">
        <v>297</v>
      </c>
      <c r="N88" s="527"/>
      <c r="O88" s="369" t="s">
        <v>280</v>
      </c>
    </row>
    <row r="89" spans="1:15" s="7" customFormat="1" ht="12.75" x14ac:dyDescent="0.2">
      <c r="A89" s="104">
        <v>85</v>
      </c>
      <c r="B89" s="566">
        <f>'APH Kategorichef'!D89</f>
        <v>0</v>
      </c>
      <c r="C89" s="568" t="str">
        <f>IF('1. Artikeldata Grund'!$D89="","", '1. Artikeldata Grund'!$D89&amp;" - "&amp;'1. Artikeldata Grund'!$E89)</f>
        <v/>
      </c>
      <c r="D89" s="420"/>
      <c r="E89" s="513" t="s">
        <v>184</v>
      </c>
      <c r="F89" s="525"/>
      <c r="G89" s="26">
        <v>1</v>
      </c>
      <c r="H89" s="526" t="s">
        <v>187</v>
      </c>
      <c r="I89" s="458">
        <v>0</v>
      </c>
      <c r="J89" s="374" t="str">
        <f t="shared" si="2"/>
        <v/>
      </c>
      <c r="K89" s="374" t="str">
        <f t="shared" si="3"/>
        <v/>
      </c>
      <c r="L89" s="580" t="s">
        <v>297</v>
      </c>
      <c r="M89" s="577" t="s">
        <v>297</v>
      </c>
      <c r="N89" s="527"/>
      <c r="O89" s="369" t="s">
        <v>280</v>
      </c>
    </row>
    <row r="90" spans="1:15" s="7" customFormat="1" ht="12.75" x14ac:dyDescent="0.2">
      <c r="A90" s="104">
        <v>86</v>
      </c>
      <c r="B90" s="566">
        <f>'APH Kategorichef'!D90</f>
        <v>0</v>
      </c>
      <c r="C90" s="568" t="str">
        <f>IF('1. Artikeldata Grund'!$D90="","", '1. Artikeldata Grund'!$D90&amp;" - "&amp;'1. Artikeldata Grund'!$E90)</f>
        <v/>
      </c>
      <c r="D90" s="420"/>
      <c r="E90" s="513" t="s">
        <v>184</v>
      </c>
      <c r="F90" s="525"/>
      <c r="G90" s="26">
        <v>1</v>
      </c>
      <c r="H90" s="526" t="s">
        <v>187</v>
      </c>
      <c r="I90" s="458">
        <v>0</v>
      </c>
      <c r="J90" s="374" t="str">
        <f t="shared" si="2"/>
        <v/>
      </c>
      <c r="K90" s="374" t="str">
        <f t="shared" si="3"/>
        <v/>
      </c>
      <c r="L90" s="580" t="s">
        <v>297</v>
      </c>
      <c r="M90" s="577" t="s">
        <v>297</v>
      </c>
      <c r="N90" s="527"/>
      <c r="O90" s="369" t="s">
        <v>280</v>
      </c>
    </row>
    <row r="91" spans="1:15" s="7" customFormat="1" ht="12.75" x14ac:dyDescent="0.2">
      <c r="A91" s="104">
        <v>87</v>
      </c>
      <c r="B91" s="566">
        <f>'APH Kategorichef'!D91</f>
        <v>0</v>
      </c>
      <c r="C91" s="568" t="str">
        <f>IF('1. Artikeldata Grund'!$D91="","", '1. Artikeldata Grund'!$D91&amp;" - "&amp;'1. Artikeldata Grund'!$E91)</f>
        <v/>
      </c>
      <c r="D91" s="420"/>
      <c r="E91" s="513" t="s">
        <v>184</v>
      </c>
      <c r="F91" s="525"/>
      <c r="G91" s="26">
        <v>1</v>
      </c>
      <c r="H91" s="526" t="s">
        <v>187</v>
      </c>
      <c r="I91" s="458">
        <v>0</v>
      </c>
      <c r="J91" s="374" t="str">
        <f t="shared" si="2"/>
        <v/>
      </c>
      <c r="K91" s="374" t="str">
        <f t="shared" si="3"/>
        <v/>
      </c>
      <c r="L91" s="580" t="s">
        <v>297</v>
      </c>
      <c r="M91" s="577" t="s">
        <v>297</v>
      </c>
      <c r="N91" s="527"/>
      <c r="O91" s="369" t="s">
        <v>280</v>
      </c>
    </row>
    <row r="92" spans="1:15" s="7" customFormat="1" ht="12.75" x14ac:dyDescent="0.2">
      <c r="A92" s="104">
        <v>88</v>
      </c>
      <c r="B92" s="566">
        <f>'APH Kategorichef'!D92</f>
        <v>0</v>
      </c>
      <c r="C92" s="568" t="str">
        <f>IF('1. Artikeldata Grund'!$D92="","", '1. Artikeldata Grund'!$D92&amp;" - "&amp;'1. Artikeldata Grund'!$E92)</f>
        <v/>
      </c>
      <c r="D92" s="420"/>
      <c r="E92" s="513" t="s">
        <v>184</v>
      </c>
      <c r="F92" s="525"/>
      <c r="G92" s="26">
        <v>1</v>
      </c>
      <c r="H92" s="526" t="s">
        <v>187</v>
      </c>
      <c r="I92" s="458">
        <v>0</v>
      </c>
      <c r="J92" s="374" t="str">
        <f t="shared" si="2"/>
        <v/>
      </c>
      <c r="K92" s="374" t="str">
        <f t="shared" si="3"/>
        <v/>
      </c>
      <c r="L92" s="580" t="s">
        <v>297</v>
      </c>
      <c r="M92" s="577" t="s">
        <v>297</v>
      </c>
      <c r="N92" s="527"/>
      <c r="O92" s="369" t="s">
        <v>280</v>
      </c>
    </row>
    <row r="93" spans="1:15" s="7" customFormat="1" ht="12.75" x14ac:dyDescent="0.2">
      <c r="A93" s="104">
        <v>89</v>
      </c>
      <c r="B93" s="566">
        <f>'APH Kategorichef'!D93</f>
        <v>0</v>
      </c>
      <c r="C93" s="568" t="str">
        <f>IF('1. Artikeldata Grund'!$D93="","", '1. Artikeldata Grund'!$D93&amp;" - "&amp;'1. Artikeldata Grund'!$E93)</f>
        <v/>
      </c>
      <c r="D93" s="420"/>
      <c r="E93" s="513" t="s">
        <v>184</v>
      </c>
      <c r="F93" s="525"/>
      <c r="G93" s="26">
        <v>1</v>
      </c>
      <c r="H93" s="526" t="s">
        <v>187</v>
      </c>
      <c r="I93" s="458">
        <v>0</v>
      </c>
      <c r="J93" s="374" t="str">
        <f t="shared" si="2"/>
        <v/>
      </c>
      <c r="K93" s="374" t="str">
        <f t="shared" si="3"/>
        <v/>
      </c>
      <c r="L93" s="580" t="s">
        <v>297</v>
      </c>
      <c r="M93" s="577" t="s">
        <v>297</v>
      </c>
      <c r="N93" s="527"/>
      <c r="O93" s="369" t="s">
        <v>280</v>
      </c>
    </row>
    <row r="94" spans="1:15" s="7" customFormat="1" ht="12.75" x14ac:dyDescent="0.2">
      <c r="A94" s="104">
        <v>90</v>
      </c>
      <c r="B94" s="566">
        <f>'APH Kategorichef'!D94</f>
        <v>0</v>
      </c>
      <c r="C94" s="568" t="str">
        <f>IF('1. Artikeldata Grund'!$D94="","", '1. Artikeldata Grund'!$D94&amp;" - "&amp;'1. Artikeldata Grund'!$E94)</f>
        <v/>
      </c>
      <c r="D94" s="420"/>
      <c r="E94" s="513" t="s">
        <v>184</v>
      </c>
      <c r="F94" s="525"/>
      <c r="G94" s="26">
        <v>1</v>
      </c>
      <c r="H94" s="526" t="s">
        <v>187</v>
      </c>
      <c r="I94" s="458">
        <v>0</v>
      </c>
      <c r="J94" s="374" t="str">
        <f t="shared" si="2"/>
        <v/>
      </c>
      <c r="K94" s="374" t="str">
        <f t="shared" si="3"/>
        <v/>
      </c>
      <c r="L94" s="580" t="s">
        <v>297</v>
      </c>
      <c r="M94" s="577" t="s">
        <v>297</v>
      </c>
      <c r="N94" s="527"/>
      <c r="O94" s="369" t="s">
        <v>280</v>
      </c>
    </row>
    <row r="95" spans="1:15" s="7" customFormat="1" ht="12.75" x14ac:dyDescent="0.2">
      <c r="A95" s="104">
        <v>91</v>
      </c>
      <c r="B95" s="566">
        <f>'APH Kategorichef'!D95</f>
        <v>0</v>
      </c>
      <c r="C95" s="568" t="str">
        <f>IF('1. Artikeldata Grund'!$D95="","", '1. Artikeldata Grund'!$D95&amp;" - "&amp;'1. Artikeldata Grund'!$E95)</f>
        <v/>
      </c>
      <c r="D95" s="420"/>
      <c r="E95" s="513" t="s">
        <v>184</v>
      </c>
      <c r="F95" s="525"/>
      <c r="G95" s="26">
        <v>1</v>
      </c>
      <c r="H95" s="526" t="s">
        <v>187</v>
      </c>
      <c r="I95" s="458">
        <v>0</v>
      </c>
      <c r="J95" s="374" t="str">
        <f t="shared" si="2"/>
        <v/>
      </c>
      <c r="K95" s="374" t="str">
        <f t="shared" si="3"/>
        <v/>
      </c>
      <c r="L95" s="580" t="s">
        <v>297</v>
      </c>
      <c r="M95" s="577" t="s">
        <v>297</v>
      </c>
      <c r="N95" s="527"/>
      <c r="O95" s="369" t="s">
        <v>280</v>
      </c>
    </row>
    <row r="96" spans="1:15" s="7" customFormat="1" ht="12.75" x14ac:dyDescent="0.2">
      <c r="A96" s="104">
        <v>92</v>
      </c>
      <c r="B96" s="566">
        <f>'APH Kategorichef'!D96</f>
        <v>0</v>
      </c>
      <c r="C96" s="568" t="str">
        <f>IF('1. Artikeldata Grund'!$D96="","", '1. Artikeldata Grund'!$D96&amp;" - "&amp;'1. Artikeldata Grund'!$E96)</f>
        <v/>
      </c>
      <c r="D96" s="420"/>
      <c r="E96" s="513" t="s">
        <v>184</v>
      </c>
      <c r="F96" s="525"/>
      <c r="G96" s="26">
        <v>1</v>
      </c>
      <c r="H96" s="526" t="s">
        <v>187</v>
      </c>
      <c r="I96" s="458">
        <v>0</v>
      </c>
      <c r="J96" s="374" t="str">
        <f t="shared" si="2"/>
        <v/>
      </c>
      <c r="K96" s="374" t="str">
        <f t="shared" si="3"/>
        <v/>
      </c>
      <c r="L96" s="580" t="s">
        <v>297</v>
      </c>
      <c r="M96" s="577" t="s">
        <v>297</v>
      </c>
      <c r="N96" s="527"/>
      <c r="O96" s="369" t="s">
        <v>280</v>
      </c>
    </row>
    <row r="97" spans="1:15" s="7" customFormat="1" ht="12.75" x14ac:dyDescent="0.2">
      <c r="A97" s="104">
        <v>93</v>
      </c>
      <c r="B97" s="566">
        <f>'APH Kategorichef'!D97</f>
        <v>0</v>
      </c>
      <c r="C97" s="568" t="str">
        <f>IF('1. Artikeldata Grund'!$D97="","", '1. Artikeldata Grund'!$D97&amp;" - "&amp;'1. Artikeldata Grund'!$E97)</f>
        <v/>
      </c>
      <c r="D97" s="420"/>
      <c r="E97" s="513" t="s">
        <v>184</v>
      </c>
      <c r="F97" s="525"/>
      <c r="G97" s="26">
        <v>1</v>
      </c>
      <c r="H97" s="526" t="s">
        <v>187</v>
      </c>
      <c r="I97" s="458">
        <v>0</v>
      </c>
      <c r="J97" s="374" t="str">
        <f t="shared" si="2"/>
        <v/>
      </c>
      <c r="K97" s="374" t="str">
        <f t="shared" si="3"/>
        <v/>
      </c>
      <c r="L97" s="580" t="s">
        <v>297</v>
      </c>
      <c r="M97" s="577" t="s">
        <v>297</v>
      </c>
      <c r="N97" s="527"/>
      <c r="O97" s="369" t="s">
        <v>280</v>
      </c>
    </row>
    <row r="98" spans="1:15" s="7" customFormat="1" ht="12.75" x14ac:dyDescent="0.2">
      <c r="A98" s="104">
        <v>94</v>
      </c>
      <c r="B98" s="566">
        <f>'APH Kategorichef'!D98</f>
        <v>0</v>
      </c>
      <c r="C98" s="568" t="str">
        <f>IF('1. Artikeldata Grund'!$D98="","", '1. Artikeldata Grund'!$D98&amp;" - "&amp;'1. Artikeldata Grund'!$E98)</f>
        <v/>
      </c>
      <c r="D98" s="420"/>
      <c r="E98" s="513" t="s">
        <v>184</v>
      </c>
      <c r="F98" s="525"/>
      <c r="G98" s="26">
        <v>1</v>
      </c>
      <c r="H98" s="526" t="s">
        <v>187</v>
      </c>
      <c r="I98" s="458">
        <v>0</v>
      </c>
      <c r="J98" s="374" t="str">
        <f t="shared" si="2"/>
        <v/>
      </c>
      <c r="K98" s="374" t="str">
        <f t="shared" si="3"/>
        <v/>
      </c>
      <c r="L98" s="580" t="s">
        <v>297</v>
      </c>
      <c r="M98" s="577" t="s">
        <v>297</v>
      </c>
      <c r="N98" s="527"/>
      <c r="O98" s="369" t="s">
        <v>280</v>
      </c>
    </row>
    <row r="99" spans="1:15" s="7" customFormat="1" ht="12.75" x14ac:dyDescent="0.2">
      <c r="A99" s="104">
        <v>95</v>
      </c>
      <c r="B99" s="566">
        <f>'APH Kategorichef'!D99</f>
        <v>0</v>
      </c>
      <c r="C99" s="568" t="str">
        <f>IF('1. Artikeldata Grund'!$D99="","", '1. Artikeldata Grund'!$D99&amp;" - "&amp;'1. Artikeldata Grund'!$E99)</f>
        <v/>
      </c>
      <c r="D99" s="420"/>
      <c r="E99" s="513" t="s">
        <v>184</v>
      </c>
      <c r="F99" s="525"/>
      <c r="G99" s="26">
        <v>1</v>
      </c>
      <c r="H99" s="526" t="s">
        <v>187</v>
      </c>
      <c r="I99" s="458">
        <v>0</v>
      </c>
      <c r="J99" s="374" t="str">
        <f t="shared" si="2"/>
        <v/>
      </c>
      <c r="K99" s="374" t="str">
        <f t="shared" si="3"/>
        <v/>
      </c>
      <c r="L99" s="580" t="s">
        <v>297</v>
      </c>
      <c r="M99" s="577" t="s">
        <v>297</v>
      </c>
      <c r="N99" s="527"/>
      <c r="O99" s="369" t="s">
        <v>280</v>
      </c>
    </row>
    <row r="100" spans="1:15" s="7" customFormat="1" ht="12.75" x14ac:dyDescent="0.2">
      <c r="A100" s="104">
        <v>96</v>
      </c>
      <c r="B100" s="566">
        <f>'APH Kategorichef'!D100</f>
        <v>0</v>
      </c>
      <c r="C100" s="568" t="str">
        <f>IF('1. Artikeldata Grund'!$D100="","", '1. Artikeldata Grund'!$D100&amp;" - "&amp;'1. Artikeldata Grund'!$E100)</f>
        <v/>
      </c>
      <c r="D100" s="420"/>
      <c r="E100" s="513" t="s">
        <v>184</v>
      </c>
      <c r="F100" s="525"/>
      <c r="G100" s="26">
        <v>1</v>
      </c>
      <c r="H100" s="526" t="s">
        <v>187</v>
      </c>
      <c r="I100" s="458">
        <v>0</v>
      </c>
      <c r="J100" s="374" t="str">
        <f t="shared" si="2"/>
        <v/>
      </c>
      <c r="K100" s="374" t="str">
        <f t="shared" si="3"/>
        <v/>
      </c>
      <c r="L100" s="580" t="s">
        <v>297</v>
      </c>
      <c r="M100" s="577" t="s">
        <v>297</v>
      </c>
      <c r="N100" s="527"/>
      <c r="O100" s="369" t="s">
        <v>280</v>
      </c>
    </row>
    <row r="101" spans="1:15" s="7" customFormat="1" ht="12.75" x14ac:dyDescent="0.2">
      <c r="A101" s="104">
        <v>97</v>
      </c>
      <c r="B101" s="566">
        <f>'APH Kategorichef'!D101</f>
        <v>0</v>
      </c>
      <c r="C101" s="568" t="str">
        <f>IF('1. Artikeldata Grund'!$D101="","", '1. Artikeldata Grund'!$D101&amp;" - "&amp;'1. Artikeldata Grund'!$E101)</f>
        <v/>
      </c>
      <c r="D101" s="420"/>
      <c r="E101" s="513" t="s">
        <v>184</v>
      </c>
      <c r="F101" s="525"/>
      <c r="G101" s="26">
        <v>1</v>
      </c>
      <c r="H101" s="526" t="s">
        <v>187</v>
      </c>
      <c r="I101" s="458">
        <v>0</v>
      </c>
      <c r="J101" s="374" t="str">
        <f t="shared" si="2"/>
        <v/>
      </c>
      <c r="K101" s="374" t="str">
        <f t="shared" si="3"/>
        <v/>
      </c>
      <c r="L101" s="580" t="s">
        <v>297</v>
      </c>
      <c r="M101" s="577" t="s">
        <v>297</v>
      </c>
      <c r="N101" s="527"/>
      <c r="O101" s="369" t="s">
        <v>280</v>
      </c>
    </row>
    <row r="102" spans="1:15" s="7" customFormat="1" ht="12.75" x14ac:dyDescent="0.2">
      <c r="A102" s="104">
        <v>98</v>
      </c>
      <c r="B102" s="566">
        <f>'APH Kategorichef'!D102</f>
        <v>0</v>
      </c>
      <c r="C102" s="568" t="str">
        <f>IF('1. Artikeldata Grund'!$D102="","", '1. Artikeldata Grund'!$D102&amp;" - "&amp;'1. Artikeldata Grund'!$E102)</f>
        <v/>
      </c>
      <c r="D102" s="420"/>
      <c r="E102" s="513" t="s">
        <v>184</v>
      </c>
      <c r="F102" s="525"/>
      <c r="G102" s="26">
        <v>1</v>
      </c>
      <c r="H102" s="526" t="s">
        <v>187</v>
      </c>
      <c r="I102" s="458">
        <v>0</v>
      </c>
      <c r="J102" s="374" t="str">
        <f t="shared" si="2"/>
        <v/>
      </c>
      <c r="K102" s="374" t="str">
        <f t="shared" si="3"/>
        <v/>
      </c>
      <c r="L102" s="580" t="s">
        <v>297</v>
      </c>
      <c r="M102" s="577" t="s">
        <v>297</v>
      </c>
      <c r="N102" s="527"/>
      <c r="O102" s="369" t="s">
        <v>280</v>
      </c>
    </row>
    <row r="103" spans="1:15" s="7" customFormat="1" ht="12.75" x14ac:dyDescent="0.2">
      <c r="A103" s="104">
        <v>99</v>
      </c>
      <c r="B103" s="566">
        <f>'APH Kategorichef'!D103</f>
        <v>0</v>
      </c>
      <c r="C103" s="568" t="str">
        <f>IF('1. Artikeldata Grund'!$D103="","", '1. Artikeldata Grund'!$D103&amp;" - "&amp;'1. Artikeldata Grund'!$E103)</f>
        <v/>
      </c>
      <c r="D103" s="420"/>
      <c r="E103" s="513" t="s">
        <v>184</v>
      </c>
      <c r="F103" s="525"/>
      <c r="G103" s="26">
        <v>1</v>
      </c>
      <c r="H103" s="526" t="s">
        <v>187</v>
      </c>
      <c r="I103" s="458">
        <v>0</v>
      </c>
      <c r="J103" s="374" t="str">
        <f t="shared" si="2"/>
        <v/>
      </c>
      <c r="K103" s="374" t="str">
        <f t="shared" si="3"/>
        <v/>
      </c>
      <c r="L103" s="580" t="s">
        <v>297</v>
      </c>
      <c r="M103" s="577" t="s">
        <v>297</v>
      </c>
      <c r="N103" s="527"/>
      <c r="O103" s="369" t="s">
        <v>280</v>
      </c>
    </row>
    <row r="104" spans="1:15" s="7" customFormat="1" ht="12.75" x14ac:dyDescent="0.2">
      <c r="A104" s="104">
        <v>100</v>
      </c>
      <c r="B104" s="566">
        <f>'APH Kategorichef'!D104</f>
        <v>0</v>
      </c>
      <c r="C104" s="568" t="str">
        <f>IF('1. Artikeldata Grund'!$D104="","", '1. Artikeldata Grund'!$D104&amp;" - "&amp;'1. Artikeldata Grund'!$E104)</f>
        <v/>
      </c>
      <c r="D104" s="420"/>
      <c r="E104" s="513" t="s">
        <v>184</v>
      </c>
      <c r="F104" s="525"/>
      <c r="G104" s="26">
        <v>1</v>
      </c>
      <c r="H104" s="526" t="s">
        <v>187</v>
      </c>
      <c r="I104" s="458">
        <v>0</v>
      </c>
      <c r="J104" s="374" t="str">
        <f t="shared" si="2"/>
        <v/>
      </c>
      <c r="K104" s="374" t="str">
        <f t="shared" si="3"/>
        <v/>
      </c>
      <c r="L104" s="580" t="s">
        <v>297</v>
      </c>
      <c r="M104" s="577" t="s">
        <v>297</v>
      </c>
      <c r="N104" s="527"/>
      <c r="O104" s="369" t="s">
        <v>280</v>
      </c>
    </row>
    <row r="105" spans="1:15" s="7" customFormat="1" ht="12.75" x14ac:dyDescent="0.2">
      <c r="A105" s="104">
        <v>101</v>
      </c>
      <c r="B105" s="566">
        <f>'APH Kategorichef'!D105</f>
        <v>0</v>
      </c>
      <c r="C105" s="568" t="str">
        <f>IF('1. Artikeldata Grund'!$D105="","", '1. Artikeldata Grund'!$D105&amp;" - "&amp;'1. Artikeldata Grund'!$E105)</f>
        <v/>
      </c>
      <c r="D105" s="420"/>
      <c r="E105" s="513" t="s">
        <v>184</v>
      </c>
      <c r="F105" s="525"/>
      <c r="G105" s="26">
        <v>1</v>
      </c>
      <c r="H105" s="526" t="s">
        <v>187</v>
      </c>
      <c r="I105" s="458">
        <v>0</v>
      </c>
      <c r="J105" s="374" t="str">
        <f t="shared" si="2"/>
        <v/>
      </c>
      <c r="K105" s="374" t="str">
        <f t="shared" si="3"/>
        <v/>
      </c>
      <c r="L105" s="580" t="s">
        <v>297</v>
      </c>
      <c r="M105" s="577" t="s">
        <v>297</v>
      </c>
      <c r="N105" s="527"/>
      <c r="O105" s="369" t="s">
        <v>280</v>
      </c>
    </row>
    <row r="106" spans="1:15" s="7" customFormat="1" ht="12.75" x14ac:dyDescent="0.2">
      <c r="A106" s="104">
        <v>102</v>
      </c>
      <c r="B106" s="566">
        <f>'APH Kategorichef'!D106</f>
        <v>0</v>
      </c>
      <c r="C106" s="568" t="str">
        <f>IF('1. Artikeldata Grund'!$D106="","", '1. Artikeldata Grund'!$D106&amp;" - "&amp;'1. Artikeldata Grund'!$E106)</f>
        <v/>
      </c>
      <c r="D106" s="420"/>
      <c r="E106" s="513" t="s">
        <v>184</v>
      </c>
      <c r="F106" s="525"/>
      <c r="G106" s="26">
        <v>1</v>
      </c>
      <c r="H106" s="526" t="s">
        <v>187</v>
      </c>
      <c r="I106" s="458">
        <v>0</v>
      </c>
      <c r="J106" s="374" t="str">
        <f t="shared" si="2"/>
        <v/>
      </c>
      <c r="K106" s="374" t="str">
        <f t="shared" si="3"/>
        <v/>
      </c>
      <c r="L106" s="580" t="s">
        <v>297</v>
      </c>
      <c r="M106" s="577" t="s">
        <v>297</v>
      </c>
      <c r="N106" s="527"/>
      <c r="O106" s="369" t="s">
        <v>280</v>
      </c>
    </row>
    <row r="107" spans="1:15" s="7" customFormat="1" ht="12.75" x14ac:dyDescent="0.2">
      <c r="A107" s="104">
        <v>103</v>
      </c>
      <c r="B107" s="566">
        <f>'APH Kategorichef'!D107</f>
        <v>0</v>
      </c>
      <c r="C107" s="568" t="str">
        <f>IF('1. Artikeldata Grund'!$D107="","", '1. Artikeldata Grund'!$D107&amp;" - "&amp;'1. Artikeldata Grund'!$E107)</f>
        <v/>
      </c>
      <c r="D107" s="420"/>
      <c r="E107" s="513" t="s">
        <v>184</v>
      </c>
      <c r="F107" s="525"/>
      <c r="G107" s="26">
        <v>1</v>
      </c>
      <c r="H107" s="526" t="s">
        <v>187</v>
      </c>
      <c r="I107" s="458">
        <v>0</v>
      </c>
      <c r="J107" s="374" t="str">
        <f t="shared" si="2"/>
        <v/>
      </c>
      <c r="K107" s="374" t="str">
        <f t="shared" si="3"/>
        <v/>
      </c>
      <c r="L107" s="580" t="s">
        <v>297</v>
      </c>
      <c r="M107" s="577" t="s">
        <v>297</v>
      </c>
      <c r="N107" s="527"/>
      <c r="O107" s="369" t="s">
        <v>280</v>
      </c>
    </row>
    <row r="108" spans="1:15" s="7" customFormat="1" ht="12.75" x14ac:dyDescent="0.2">
      <c r="A108" s="104">
        <v>104</v>
      </c>
      <c r="B108" s="566">
        <f>'APH Kategorichef'!D108</f>
        <v>0</v>
      </c>
      <c r="C108" s="568" t="str">
        <f>IF('1. Artikeldata Grund'!$D108="","", '1. Artikeldata Grund'!$D108&amp;" - "&amp;'1. Artikeldata Grund'!$E108)</f>
        <v/>
      </c>
      <c r="D108" s="420"/>
      <c r="E108" s="513" t="s">
        <v>184</v>
      </c>
      <c r="F108" s="525"/>
      <c r="G108" s="26">
        <v>1</v>
      </c>
      <c r="H108" s="526" t="s">
        <v>187</v>
      </c>
      <c r="I108" s="458">
        <v>0</v>
      </c>
      <c r="J108" s="374" t="str">
        <f t="shared" si="2"/>
        <v/>
      </c>
      <c r="K108" s="374" t="str">
        <f t="shared" si="3"/>
        <v/>
      </c>
      <c r="L108" s="580" t="s">
        <v>297</v>
      </c>
      <c r="M108" s="577" t="s">
        <v>297</v>
      </c>
      <c r="N108" s="527"/>
      <c r="O108" s="369" t="s">
        <v>280</v>
      </c>
    </row>
    <row r="109" spans="1:15" s="7" customFormat="1" ht="12.75" x14ac:dyDescent="0.2">
      <c r="A109" s="104">
        <v>105</v>
      </c>
      <c r="B109" s="566">
        <f>'APH Kategorichef'!D109</f>
        <v>0</v>
      </c>
      <c r="C109" s="568" t="str">
        <f>IF('1. Artikeldata Grund'!$D109="","", '1. Artikeldata Grund'!$D109&amp;" - "&amp;'1. Artikeldata Grund'!$E109)</f>
        <v/>
      </c>
      <c r="D109" s="420"/>
      <c r="E109" s="513" t="s">
        <v>184</v>
      </c>
      <c r="F109" s="525"/>
      <c r="G109" s="26">
        <v>1</v>
      </c>
      <c r="H109" s="526" t="s">
        <v>187</v>
      </c>
      <c r="I109" s="458">
        <v>0</v>
      </c>
      <c r="J109" s="374" t="str">
        <f t="shared" si="2"/>
        <v/>
      </c>
      <c r="K109" s="374" t="str">
        <f t="shared" si="3"/>
        <v/>
      </c>
      <c r="L109" s="580" t="s">
        <v>297</v>
      </c>
      <c r="M109" s="577" t="s">
        <v>297</v>
      </c>
      <c r="N109" s="527"/>
      <c r="O109" s="369" t="s">
        <v>280</v>
      </c>
    </row>
    <row r="110" spans="1:15" s="7" customFormat="1" ht="12.75" x14ac:dyDescent="0.2">
      <c r="A110" s="104">
        <v>106</v>
      </c>
      <c r="B110" s="566">
        <f>'APH Kategorichef'!D110</f>
        <v>0</v>
      </c>
      <c r="C110" s="568" t="str">
        <f>IF('1. Artikeldata Grund'!$D110="","", '1. Artikeldata Grund'!$D110&amp;" - "&amp;'1. Artikeldata Grund'!$E110)</f>
        <v/>
      </c>
      <c r="D110" s="420"/>
      <c r="E110" s="513" t="s">
        <v>184</v>
      </c>
      <c r="F110" s="525"/>
      <c r="G110" s="26">
        <v>1</v>
      </c>
      <c r="H110" s="526" t="s">
        <v>187</v>
      </c>
      <c r="I110" s="458">
        <v>0</v>
      </c>
      <c r="J110" s="374" t="str">
        <f t="shared" si="2"/>
        <v/>
      </c>
      <c r="K110" s="374" t="str">
        <f t="shared" si="3"/>
        <v/>
      </c>
      <c r="L110" s="580" t="s">
        <v>297</v>
      </c>
      <c r="M110" s="577" t="s">
        <v>297</v>
      </c>
      <c r="N110" s="527"/>
      <c r="O110" s="369" t="s">
        <v>280</v>
      </c>
    </row>
    <row r="111" spans="1:15" s="7" customFormat="1" ht="12.75" x14ac:dyDescent="0.2">
      <c r="A111" s="104">
        <v>107</v>
      </c>
      <c r="B111" s="566">
        <f>'APH Kategorichef'!D111</f>
        <v>0</v>
      </c>
      <c r="C111" s="568" t="str">
        <f>IF('1. Artikeldata Grund'!$D111="","", '1. Artikeldata Grund'!$D111&amp;" - "&amp;'1. Artikeldata Grund'!$E111)</f>
        <v/>
      </c>
      <c r="D111" s="420"/>
      <c r="E111" s="513" t="s">
        <v>184</v>
      </c>
      <c r="F111" s="525"/>
      <c r="G111" s="26">
        <v>1</v>
      </c>
      <c r="H111" s="526" t="s">
        <v>187</v>
      </c>
      <c r="I111" s="458">
        <v>0</v>
      </c>
      <c r="J111" s="374" t="str">
        <f t="shared" si="2"/>
        <v/>
      </c>
      <c r="K111" s="374" t="str">
        <f t="shared" si="3"/>
        <v/>
      </c>
      <c r="L111" s="580" t="s">
        <v>297</v>
      </c>
      <c r="M111" s="577" t="s">
        <v>297</v>
      </c>
      <c r="N111" s="527"/>
      <c r="O111" s="369" t="s">
        <v>280</v>
      </c>
    </row>
    <row r="112" spans="1:15" s="7" customFormat="1" ht="12.75" x14ac:dyDescent="0.2">
      <c r="A112" s="104">
        <v>108</v>
      </c>
      <c r="B112" s="566">
        <f>'APH Kategorichef'!D112</f>
        <v>0</v>
      </c>
      <c r="C112" s="568" t="str">
        <f>IF('1. Artikeldata Grund'!$D112="","", '1. Artikeldata Grund'!$D112&amp;" - "&amp;'1. Artikeldata Grund'!$E112)</f>
        <v/>
      </c>
      <c r="D112" s="420"/>
      <c r="E112" s="513" t="s">
        <v>184</v>
      </c>
      <c r="F112" s="525"/>
      <c r="G112" s="26">
        <v>1</v>
      </c>
      <c r="H112" s="526" t="s">
        <v>187</v>
      </c>
      <c r="I112" s="458">
        <v>0</v>
      </c>
      <c r="J112" s="374" t="str">
        <f t="shared" si="2"/>
        <v/>
      </c>
      <c r="K112" s="374" t="str">
        <f t="shared" si="3"/>
        <v/>
      </c>
      <c r="L112" s="580" t="s">
        <v>297</v>
      </c>
      <c r="M112" s="577" t="s">
        <v>297</v>
      </c>
      <c r="N112" s="527"/>
      <c r="O112" s="369" t="s">
        <v>280</v>
      </c>
    </row>
    <row r="113" spans="1:15" s="7" customFormat="1" ht="12.75" x14ac:dyDescent="0.2">
      <c r="A113" s="104">
        <v>109</v>
      </c>
      <c r="B113" s="566">
        <f>'APH Kategorichef'!D113</f>
        <v>0</v>
      </c>
      <c r="C113" s="568" t="str">
        <f>IF('1. Artikeldata Grund'!$D113="","", '1. Artikeldata Grund'!$D113&amp;" - "&amp;'1. Artikeldata Grund'!$E113)</f>
        <v/>
      </c>
      <c r="D113" s="420"/>
      <c r="E113" s="513" t="s">
        <v>184</v>
      </c>
      <c r="F113" s="525"/>
      <c r="G113" s="26">
        <v>1</v>
      </c>
      <c r="H113" s="526" t="s">
        <v>187</v>
      </c>
      <c r="I113" s="458">
        <v>0</v>
      </c>
      <c r="J113" s="374" t="str">
        <f t="shared" si="2"/>
        <v/>
      </c>
      <c r="K113" s="374" t="str">
        <f t="shared" si="3"/>
        <v/>
      </c>
      <c r="L113" s="580" t="s">
        <v>297</v>
      </c>
      <c r="M113" s="577" t="s">
        <v>297</v>
      </c>
      <c r="N113" s="527"/>
      <c r="O113" s="369" t="s">
        <v>280</v>
      </c>
    </row>
    <row r="114" spans="1:15" s="7" customFormat="1" ht="12.75" x14ac:dyDescent="0.2">
      <c r="A114" s="104">
        <v>110</v>
      </c>
      <c r="B114" s="566">
        <f>'APH Kategorichef'!D114</f>
        <v>0</v>
      </c>
      <c r="C114" s="568" t="str">
        <f>IF('1. Artikeldata Grund'!$D114="","", '1. Artikeldata Grund'!$D114&amp;" - "&amp;'1. Artikeldata Grund'!$E114)</f>
        <v/>
      </c>
      <c r="D114" s="420"/>
      <c r="E114" s="513" t="s">
        <v>184</v>
      </c>
      <c r="F114" s="525"/>
      <c r="G114" s="26">
        <v>1</v>
      </c>
      <c r="H114" s="526" t="s">
        <v>187</v>
      </c>
      <c r="I114" s="458">
        <v>0</v>
      </c>
      <c r="J114" s="374" t="str">
        <f t="shared" si="2"/>
        <v/>
      </c>
      <c r="K114" s="374" t="str">
        <f t="shared" si="3"/>
        <v/>
      </c>
      <c r="L114" s="580" t="s">
        <v>297</v>
      </c>
      <c r="M114" s="577" t="s">
        <v>297</v>
      </c>
      <c r="N114" s="527"/>
      <c r="O114" s="369" t="s">
        <v>280</v>
      </c>
    </row>
    <row r="115" spans="1:15" s="7" customFormat="1" ht="12.75" x14ac:dyDescent="0.2">
      <c r="A115" s="104">
        <v>111</v>
      </c>
      <c r="B115" s="566">
        <f>'APH Kategorichef'!D115</f>
        <v>0</v>
      </c>
      <c r="C115" s="568" t="str">
        <f>IF('1. Artikeldata Grund'!$D115="","", '1. Artikeldata Grund'!$D115&amp;" - "&amp;'1. Artikeldata Grund'!$E115)</f>
        <v/>
      </c>
      <c r="D115" s="420"/>
      <c r="E115" s="513" t="s">
        <v>184</v>
      </c>
      <c r="F115" s="525"/>
      <c r="G115" s="26">
        <v>1</v>
      </c>
      <c r="H115" s="526" t="s">
        <v>187</v>
      </c>
      <c r="I115" s="458">
        <v>0</v>
      </c>
      <c r="J115" s="374" t="str">
        <f t="shared" si="2"/>
        <v/>
      </c>
      <c r="K115" s="374" t="str">
        <f t="shared" si="3"/>
        <v/>
      </c>
      <c r="L115" s="580" t="s">
        <v>297</v>
      </c>
      <c r="M115" s="577" t="s">
        <v>297</v>
      </c>
      <c r="N115" s="527"/>
      <c r="O115" s="369" t="s">
        <v>280</v>
      </c>
    </row>
    <row r="116" spans="1:15" s="7" customFormat="1" ht="12.75" x14ac:dyDescent="0.2">
      <c r="A116" s="104">
        <v>112</v>
      </c>
      <c r="B116" s="566">
        <f>'APH Kategorichef'!D116</f>
        <v>0</v>
      </c>
      <c r="C116" s="568" t="str">
        <f>IF('1. Artikeldata Grund'!$D116="","", '1. Artikeldata Grund'!$D116&amp;" - "&amp;'1. Artikeldata Grund'!$E116)</f>
        <v/>
      </c>
      <c r="D116" s="420"/>
      <c r="E116" s="513" t="s">
        <v>184</v>
      </c>
      <c r="F116" s="525"/>
      <c r="G116" s="26">
        <v>1</v>
      </c>
      <c r="H116" s="526" t="s">
        <v>187</v>
      </c>
      <c r="I116" s="458">
        <v>0</v>
      </c>
      <c r="J116" s="374" t="str">
        <f t="shared" si="2"/>
        <v/>
      </c>
      <c r="K116" s="374" t="str">
        <f t="shared" si="3"/>
        <v/>
      </c>
      <c r="L116" s="580" t="s">
        <v>297</v>
      </c>
      <c r="M116" s="577" t="s">
        <v>297</v>
      </c>
      <c r="N116" s="527"/>
      <c r="O116" s="369" t="s">
        <v>280</v>
      </c>
    </row>
    <row r="117" spans="1:15" s="7" customFormat="1" ht="12.75" x14ac:dyDescent="0.2">
      <c r="A117" s="104">
        <v>113</v>
      </c>
      <c r="B117" s="566">
        <f>'APH Kategorichef'!D117</f>
        <v>0</v>
      </c>
      <c r="C117" s="568" t="str">
        <f>IF('1. Artikeldata Grund'!$D117="","", '1. Artikeldata Grund'!$D117&amp;" - "&amp;'1. Artikeldata Grund'!$E117)</f>
        <v/>
      </c>
      <c r="D117" s="420"/>
      <c r="E117" s="513" t="s">
        <v>184</v>
      </c>
      <c r="F117" s="525"/>
      <c r="G117" s="26">
        <v>1</v>
      </c>
      <c r="H117" s="526" t="s">
        <v>187</v>
      </c>
      <c r="I117" s="458">
        <v>0</v>
      </c>
      <c r="J117" s="374" t="str">
        <f t="shared" si="2"/>
        <v/>
      </c>
      <c r="K117" s="374" t="str">
        <f t="shared" si="3"/>
        <v/>
      </c>
      <c r="L117" s="580" t="s">
        <v>297</v>
      </c>
      <c r="M117" s="577" t="s">
        <v>297</v>
      </c>
      <c r="N117" s="527"/>
      <c r="O117" s="369" t="s">
        <v>280</v>
      </c>
    </row>
    <row r="118" spans="1:15" s="7" customFormat="1" ht="12.75" x14ac:dyDescent="0.2">
      <c r="A118" s="104">
        <v>114</v>
      </c>
      <c r="B118" s="566">
        <f>'APH Kategorichef'!D118</f>
        <v>0</v>
      </c>
      <c r="C118" s="568" t="str">
        <f>IF('1. Artikeldata Grund'!$D118="","", '1. Artikeldata Grund'!$D118&amp;" - "&amp;'1. Artikeldata Grund'!$E118)</f>
        <v/>
      </c>
      <c r="D118" s="420"/>
      <c r="E118" s="513" t="s">
        <v>184</v>
      </c>
      <c r="F118" s="525"/>
      <c r="G118" s="26">
        <v>1</v>
      </c>
      <c r="H118" s="526" t="s">
        <v>187</v>
      </c>
      <c r="I118" s="458">
        <v>0</v>
      </c>
      <c r="J118" s="374" t="str">
        <f t="shared" si="2"/>
        <v/>
      </c>
      <c r="K118" s="374" t="str">
        <f t="shared" si="3"/>
        <v/>
      </c>
      <c r="L118" s="580" t="s">
        <v>297</v>
      </c>
      <c r="M118" s="577" t="s">
        <v>297</v>
      </c>
      <c r="N118" s="527"/>
      <c r="O118" s="369" t="s">
        <v>280</v>
      </c>
    </row>
    <row r="119" spans="1:15" s="7" customFormat="1" ht="12.75" x14ac:dyDescent="0.2">
      <c r="A119" s="104">
        <v>115</v>
      </c>
      <c r="B119" s="566">
        <f>'APH Kategorichef'!D119</f>
        <v>0</v>
      </c>
      <c r="C119" s="568" t="str">
        <f>IF('1. Artikeldata Grund'!$D119="","", '1. Artikeldata Grund'!$D119&amp;" - "&amp;'1. Artikeldata Grund'!$E119)</f>
        <v/>
      </c>
      <c r="D119" s="420"/>
      <c r="E119" s="513" t="s">
        <v>184</v>
      </c>
      <c r="F119" s="525"/>
      <c r="G119" s="26">
        <v>1</v>
      </c>
      <c r="H119" s="526" t="s">
        <v>187</v>
      </c>
      <c r="I119" s="458">
        <v>0</v>
      </c>
      <c r="J119" s="374" t="str">
        <f t="shared" si="2"/>
        <v/>
      </c>
      <c r="K119" s="374" t="str">
        <f t="shared" si="3"/>
        <v/>
      </c>
      <c r="L119" s="580" t="s">
        <v>297</v>
      </c>
      <c r="M119" s="577" t="s">
        <v>297</v>
      </c>
      <c r="N119" s="527"/>
      <c r="O119" s="369" t="s">
        <v>280</v>
      </c>
    </row>
    <row r="120" spans="1:15" s="7" customFormat="1" ht="12.75" x14ac:dyDescent="0.2">
      <c r="A120" s="104">
        <v>116</v>
      </c>
      <c r="B120" s="566">
        <f>'APH Kategorichef'!D120</f>
        <v>0</v>
      </c>
      <c r="C120" s="568" t="str">
        <f>IF('1. Artikeldata Grund'!$D120="","", '1. Artikeldata Grund'!$D120&amp;" - "&amp;'1. Artikeldata Grund'!$E120)</f>
        <v/>
      </c>
      <c r="D120" s="420"/>
      <c r="E120" s="513" t="s">
        <v>184</v>
      </c>
      <c r="F120" s="525"/>
      <c r="G120" s="26">
        <v>1</v>
      </c>
      <c r="H120" s="526" t="s">
        <v>187</v>
      </c>
      <c r="I120" s="458">
        <v>0</v>
      </c>
      <c r="J120" s="374" t="str">
        <f t="shared" si="2"/>
        <v/>
      </c>
      <c r="K120" s="374" t="str">
        <f t="shared" si="3"/>
        <v/>
      </c>
      <c r="L120" s="580" t="s">
        <v>297</v>
      </c>
      <c r="M120" s="577" t="s">
        <v>297</v>
      </c>
      <c r="N120" s="527"/>
      <c r="O120" s="369" t="s">
        <v>280</v>
      </c>
    </row>
    <row r="121" spans="1:15" s="7" customFormat="1" ht="12.75" x14ac:dyDescent="0.2">
      <c r="A121" s="104">
        <v>117</v>
      </c>
      <c r="B121" s="566">
        <f>'APH Kategorichef'!D121</f>
        <v>0</v>
      </c>
      <c r="C121" s="568" t="str">
        <f>IF('1. Artikeldata Grund'!$D121="","", '1. Artikeldata Grund'!$D121&amp;" - "&amp;'1. Artikeldata Grund'!$E121)</f>
        <v/>
      </c>
      <c r="D121" s="420"/>
      <c r="E121" s="513" t="s">
        <v>184</v>
      </c>
      <c r="F121" s="525"/>
      <c r="G121" s="26">
        <v>1</v>
      </c>
      <c r="H121" s="526" t="s">
        <v>187</v>
      </c>
      <c r="I121" s="458">
        <v>0</v>
      </c>
      <c r="J121" s="374" t="str">
        <f t="shared" si="2"/>
        <v/>
      </c>
      <c r="K121" s="374" t="str">
        <f t="shared" si="3"/>
        <v/>
      </c>
      <c r="L121" s="580" t="s">
        <v>297</v>
      </c>
      <c r="M121" s="577" t="s">
        <v>297</v>
      </c>
      <c r="N121" s="527"/>
      <c r="O121" s="369" t="s">
        <v>280</v>
      </c>
    </row>
    <row r="122" spans="1:15" s="7" customFormat="1" ht="12.75" x14ac:dyDescent="0.2">
      <c r="A122" s="104">
        <v>118</v>
      </c>
      <c r="B122" s="566">
        <f>'APH Kategorichef'!D122</f>
        <v>0</v>
      </c>
      <c r="C122" s="568" t="str">
        <f>IF('1. Artikeldata Grund'!$D122="","", '1. Artikeldata Grund'!$D122&amp;" - "&amp;'1. Artikeldata Grund'!$E122)</f>
        <v/>
      </c>
      <c r="D122" s="420"/>
      <c r="E122" s="513" t="s">
        <v>184</v>
      </c>
      <c r="F122" s="525"/>
      <c r="G122" s="26">
        <v>1</v>
      </c>
      <c r="H122" s="526" t="s">
        <v>187</v>
      </c>
      <c r="I122" s="458">
        <v>0</v>
      </c>
      <c r="J122" s="374" t="str">
        <f t="shared" si="2"/>
        <v/>
      </c>
      <c r="K122" s="374" t="str">
        <f t="shared" si="3"/>
        <v/>
      </c>
      <c r="L122" s="580" t="s">
        <v>297</v>
      </c>
      <c r="M122" s="577" t="s">
        <v>297</v>
      </c>
      <c r="N122" s="527"/>
      <c r="O122" s="369" t="s">
        <v>280</v>
      </c>
    </row>
    <row r="123" spans="1:15" s="7" customFormat="1" ht="12.75" x14ac:dyDescent="0.2">
      <c r="A123" s="104">
        <v>119</v>
      </c>
      <c r="B123" s="566">
        <f>'APH Kategorichef'!D123</f>
        <v>0</v>
      </c>
      <c r="C123" s="568" t="str">
        <f>IF('1. Artikeldata Grund'!$D123="","", '1. Artikeldata Grund'!$D123&amp;" - "&amp;'1. Artikeldata Grund'!$E123)</f>
        <v/>
      </c>
      <c r="D123" s="420"/>
      <c r="E123" s="513" t="s">
        <v>184</v>
      </c>
      <c r="F123" s="525"/>
      <c r="G123" s="26">
        <v>1</v>
      </c>
      <c r="H123" s="526" t="s">
        <v>187</v>
      </c>
      <c r="I123" s="458">
        <v>0</v>
      </c>
      <c r="J123" s="374" t="str">
        <f t="shared" si="2"/>
        <v/>
      </c>
      <c r="K123" s="374" t="str">
        <f t="shared" si="3"/>
        <v/>
      </c>
      <c r="L123" s="580" t="s">
        <v>297</v>
      </c>
      <c r="M123" s="577" t="s">
        <v>297</v>
      </c>
      <c r="N123" s="527"/>
      <c r="O123" s="369" t="s">
        <v>280</v>
      </c>
    </row>
    <row r="124" spans="1:15" s="7" customFormat="1" ht="12.75" x14ac:dyDescent="0.2">
      <c r="A124" s="104">
        <v>120</v>
      </c>
      <c r="B124" s="566">
        <f>'APH Kategorichef'!D124</f>
        <v>0</v>
      </c>
      <c r="C124" s="568" t="str">
        <f>IF('1. Artikeldata Grund'!$D124="","", '1. Artikeldata Grund'!$D124&amp;" - "&amp;'1. Artikeldata Grund'!$E124)</f>
        <v/>
      </c>
      <c r="D124" s="420"/>
      <c r="E124" s="513" t="s">
        <v>184</v>
      </c>
      <c r="F124" s="525"/>
      <c r="G124" s="26">
        <v>1</v>
      </c>
      <c r="H124" s="526" t="s">
        <v>187</v>
      </c>
      <c r="I124" s="458">
        <v>0</v>
      </c>
      <c r="J124" s="374" t="str">
        <f t="shared" si="2"/>
        <v/>
      </c>
      <c r="K124" s="374" t="str">
        <f t="shared" si="3"/>
        <v/>
      </c>
      <c r="L124" s="580" t="s">
        <v>297</v>
      </c>
      <c r="M124" s="577" t="s">
        <v>297</v>
      </c>
      <c r="N124" s="527"/>
      <c r="O124" s="369" t="s">
        <v>280</v>
      </c>
    </row>
    <row r="125" spans="1:15" s="7" customFormat="1" ht="12.75" x14ac:dyDescent="0.2">
      <c r="A125" s="104">
        <v>121</v>
      </c>
      <c r="B125" s="566">
        <f>'APH Kategorichef'!D125</f>
        <v>0</v>
      </c>
      <c r="C125" s="568" t="str">
        <f>IF('1. Artikeldata Grund'!$D125="","", '1. Artikeldata Grund'!$D125&amp;" - "&amp;'1. Artikeldata Grund'!$E125)</f>
        <v/>
      </c>
      <c r="D125" s="420"/>
      <c r="E125" s="513" t="s">
        <v>184</v>
      </c>
      <c r="F125" s="525"/>
      <c r="G125" s="26">
        <v>1</v>
      </c>
      <c r="H125" s="526" t="s">
        <v>187</v>
      </c>
      <c r="I125" s="458">
        <v>0</v>
      </c>
      <c r="J125" s="374" t="str">
        <f t="shared" si="2"/>
        <v/>
      </c>
      <c r="K125" s="374" t="str">
        <f t="shared" si="3"/>
        <v/>
      </c>
      <c r="L125" s="580" t="s">
        <v>297</v>
      </c>
      <c r="M125" s="577" t="s">
        <v>297</v>
      </c>
      <c r="N125" s="527"/>
      <c r="O125" s="369" t="s">
        <v>280</v>
      </c>
    </row>
    <row r="126" spans="1:15" s="7" customFormat="1" ht="12.75" x14ac:dyDescent="0.2">
      <c r="A126" s="104">
        <v>122</v>
      </c>
      <c r="B126" s="566">
        <f>'APH Kategorichef'!D126</f>
        <v>0</v>
      </c>
      <c r="C126" s="568" t="str">
        <f>IF('1. Artikeldata Grund'!$D126="","", '1. Artikeldata Grund'!$D126&amp;" - "&amp;'1. Artikeldata Grund'!$E126)</f>
        <v/>
      </c>
      <c r="D126" s="420"/>
      <c r="E126" s="513" t="s">
        <v>184</v>
      </c>
      <c r="F126" s="525"/>
      <c r="G126" s="26">
        <v>1</v>
      </c>
      <c r="H126" s="526" t="s">
        <v>187</v>
      </c>
      <c r="I126" s="458">
        <v>0</v>
      </c>
      <c r="J126" s="374" t="str">
        <f t="shared" si="2"/>
        <v/>
      </c>
      <c r="K126" s="374" t="str">
        <f t="shared" si="3"/>
        <v/>
      </c>
      <c r="L126" s="580" t="s">
        <v>297</v>
      </c>
      <c r="M126" s="577" t="s">
        <v>297</v>
      </c>
      <c r="N126" s="527"/>
      <c r="O126" s="369" t="s">
        <v>280</v>
      </c>
    </row>
    <row r="127" spans="1:15" s="7" customFormat="1" ht="12.75" x14ac:dyDescent="0.2">
      <c r="A127" s="104">
        <v>123</v>
      </c>
      <c r="B127" s="566">
        <f>'APH Kategorichef'!D127</f>
        <v>0</v>
      </c>
      <c r="C127" s="568" t="str">
        <f>IF('1. Artikeldata Grund'!$D127="","", '1. Artikeldata Grund'!$D127&amp;" - "&amp;'1. Artikeldata Grund'!$E127)</f>
        <v/>
      </c>
      <c r="D127" s="420"/>
      <c r="E127" s="513" t="s">
        <v>184</v>
      </c>
      <c r="F127" s="525"/>
      <c r="G127" s="26">
        <v>1</v>
      </c>
      <c r="H127" s="526" t="s">
        <v>187</v>
      </c>
      <c r="I127" s="458">
        <v>0</v>
      </c>
      <c r="J127" s="374" t="str">
        <f t="shared" si="2"/>
        <v/>
      </c>
      <c r="K127" s="374" t="str">
        <f t="shared" si="3"/>
        <v/>
      </c>
      <c r="L127" s="580" t="s">
        <v>297</v>
      </c>
      <c r="M127" s="577" t="s">
        <v>297</v>
      </c>
      <c r="N127" s="527"/>
      <c r="O127" s="369" t="s">
        <v>280</v>
      </c>
    </row>
    <row r="128" spans="1:15" s="7" customFormat="1" ht="12.75" x14ac:dyDescent="0.2">
      <c r="A128" s="104">
        <v>124</v>
      </c>
      <c r="B128" s="566">
        <f>'APH Kategorichef'!D128</f>
        <v>0</v>
      </c>
      <c r="C128" s="568" t="str">
        <f>IF('1. Artikeldata Grund'!$D128="","", '1. Artikeldata Grund'!$D128&amp;" - "&amp;'1. Artikeldata Grund'!$E128)</f>
        <v/>
      </c>
      <c r="D128" s="420"/>
      <c r="E128" s="513" t="s">
        <v>184</v>
      </c>
      <c r="F128" s="525"/>
      <c r="G128" s="26">
        <v>1</v>
      </c>
      <c r="H128" s="526" t="s">
        <v>187</v>
      </c>
      <c r="I128" s="458">
        <v>0</v>
      </c>
      <c r="J128" s="374" t="str">
        <f t="shared" si="2"/>
        <v/>
      </c>
      <c r="K128" s="374" t="str">
        <f t="shared" si="3"/>
        <v/>
      </c>
      <c r="L128" s="580" t="s">
        <v>297</v>
      </c>
      <c r="M128" s="577" t="s">
        <v>297</v>
      </c>
      <c r="N128" s="527"/>
      <c r="O128" s="369" t="s">
        <v>280</v>
      </c>
    </row>
    <row r="129" spans="1:15" s="7" customFormat="1" ht="12.75" x14ac:dyDescent="0.2">
      <c r="A129" s="104">
        <v>125</v>
      </c>
      <c r="B129" s="566">
        <f>'APH Kategorichef'!D129</f>
        <v>0</v>
      </c>
      <c r="C129" s="568" t="str">
        <f>IF('1. Artikeldata Grund'!$D129="","", '1. Artikeldata Grund'!$D129&amp;" - "&amp;'1. Artikeldata Grund'!$E129)</f>
        <v/>
      </c>
      <c r="D129" s="420"/>
      <c r="E129" s="513" t="s">
        <v>184</v>
      </c>
      <c r="F129" s="525"/>
      <c r="G129" s="26">
        <v>1</v>
      </c>
      <c r="H129" s="526" t="s">
        <v>187</v>
      </c>
      <c r="I129" s="458">
        <v>0</v>
      </c>
      <c r="J129" s="374" t="str">
        <f t="shared" si="2"/>
        <v/>
      </c>
      <c r="K129" s="374" t="str">
        <f t="shared" si="3"/>
        <v/>
      </c>
      <c r="L129" s="580" t="s">
        <v>297</v>
      </c>
      <c r="M129" s="577" t="s">
        <v>297</v>
      </c>
      <c r="N129" s="527"/>
      <c r="O129" s="369" t="s">
        <v>280</v>
      </c>
    </row>
    <row r="130" spans="1:15" s="7" customFormat="1" ht="12.75" x14ac:dyDescent="0.2">
      <c r="A130" s="104">
        <v>126</v>
      </c>
      <c r="B130" s="566">
        <f>'APH Kategorichef'!D130</f>
        <v>0</v>
      </c>
      <c r="C130" s="568" t="str">
        <f>IF('1. Artikeldata Grund'!$D130="","", '1. Artikeldata Grund'!$D130&amp;" - "&amp;'1. Artikeldata Grund'!$E130)</f>
        <v/>
      </c>
      <c r="D130" s="420"/>
      <c r="E130" s="513" t="s">
        <v>184</v>
      </c>
      <c r="F130" s="525"/>
      <c r="G130" s="26">
        <v>1</v>
      </c>
      <c r="H130" s="526" t="s">
        <v>187</v>
      </c>
      <c r="I130" s="458">
        <v>0</v>
      </c>
      <c r="J130" s="374" t="str">
        <f t="shared" si="2"/>
        <v/>
      </c>
      <c r="K130" s="374" t="str">
        <f t="shared" si="3"/>
        <v/>
      </c>
      <c r="L130" s="580" t="s">
        <v>297</v>
      </c>
      <c r="M130" s="577" t="s">
        <v>297</v>
      </c>
      <c r="N130" s="527"/>
      <c r="O130" s="369" t="s">
        <v>280</v>
      </c>
    </row>
    <row r="131" spans="1:15" s="7" customFormat="1" ht="12.75" x14ac:dyDescent="0.2">
      <c r="A131" s="104">
        <v>127</v>
      </c>
      <c r="B131" s="566">
        <f>'APH Kategorichef'!D131</f>
        <v>0</v>
      </c>
      <c r="C131" s="568" t="str">
        <f>IF('1. Artikeldata Grund'!$D131="","", '1. Artikeldata Grund'!$D131&amp;" - "&amp;'1. Artikeldata Grund'!$E131)</f>
        <v/>
      </c>
      <c r="D131" s="420"/>
      <c r="E131" s="513" t="s">
        <v>184</v>
      </c>
      <c r="F131" s="525"/>
      <c r="G131" s="26">
        <v>1</v>
      </c>
      <c r="H131" s="526" t="s">
        <v>187</v>
      </c>
      <c r="I131" s="458">
        <v>0</v>
      </c>
      <c r="J131" s="374" t="str">
        <f t="shared" si="2"/>
        <v/>
      </c>
      <c r="K131" s="374" t="str">
        <f t="shared" si="3"/>
        <v/>
      </c>
      <c r="L131" s="580" t="s">
        <v>297</v>
      </c>
      <c r="M131" s="577" t="s">
        <v>297</v>
      </c>
      <c r="N131" s="527"/>
      <c r="O131" s="369" t="s">
        <v>280</v>
      </c>
    </row>
    <row r="132" spans="1:15" s="7" customFormat="1" ht="12.75" x14ac:dyDescent="0.2">
      <c r="A132" s="104">
        <v>128</v>
      </c>
      <c r="B132" s="566">
        <f>'APH Kategorichef'!D132</f>
        <v>0</v>
      </c>
      <c r="C132" s="568" t="str">
        <f>IF('1. Artikeldata Grund'!$D132="","", '1. Artikeldata Grund'!$D132&amp;" - "&amp;'1. Artikeldata Grund'!$E132)</f>
        <v/>
      </c>
      <c r="D132" s="420"/>
      <c r="E132" s="513" t="s">
        <v>184</v>
      </c>
      <c r="F132" s="525"/>
      <c r="G132" s="26">
        <v>1</v>
      </c>
      <c r="H132" s="526" t="s">
        <v>187</v>
      </c>
      <c r="I132" s="458">
        <v>0</v>
      </c>
      <c r="J132" s="374" t="str">
        <f t="shared" si="2"/>
        <v/>
      </c>
      <c r="K132" s="374" t="str">
        <f t="shared" si="3"/>
        <v/>
      </c>
      <c r="L132" s="580" t="s">
        <v>297</v>
      </c>
      <c r="M132" s="577" t="s">
        <v>297</v>
      </c>
      <c r="N132" s="527"/>
      <c r="O132" s="369" t="s">
        <v>280</v>
      </c>
    </row>
    <row r="133" spans="1:15" s="7" customFormat="1" ht="12.75" x14ac:dyDescent="0.2">
      <c r="A133" s="104">
        <v>129</v>
      </c>
      <c r="B133" s="566">
        <f>'APH Kategorichef'!D133</f>
        <v>0</v>
      </c>
      <c r="C133" s="568" t="str">
        <f>IF('1. Artikeldata Grund'!$D133="","", '1. Artikeldata Grund'!$D133&amp;" - "&amp;'1. Artikeldata Grund'!$E133)</f>
        <v/>
      </c>
      <c r="D133" s="420"/>
      <c r="E133" s="513" t="s">
        <v>184</v>
      </c>
      <c r="F133" s="525"/>
      <c r="G133" s="26">
        <v>1</v>
      </c>
      <c r="H133" s="526" t="s">
        <v>187</v>
      </c>
      <c r="I133" s="458">
        <v>0</v>
      </c>
      <c r="J133" s="374" t="str">
        <f t="shared" si="2"/>
        <v/>
      </c>
      <c r="K133" s="374" t="str">
        <f t="shared" si="3"/>
        <v/>
      </c>
      <c r="L133" s="580" t="s">
        <v>297</v>
      </c>
      <c r="M133" s="577" t="s">
        <v>297</v>
      </c>
      <c r="N133" s="527"/>
      <c r="O133" s="369" t="s">
        <v>280</v>
      </c>
    </row>
    <row r="134" spans="1:15" s="7" customFormat="1" ht="12.75" x14ac:dyDescent="0.2">
      <c r="A134" s="104">
        <v>130</v>
      </c>
      <c r="B134" s="566">
        <f>'APH Kategorichef'!D134</f>
        <v>0</v>
      </c>
      <c r="C134" s="568" t="str">
        <f>IF('1. Artikeldata Grund'!$D134="","", '1. Artikeldata Grund'!$D134&amp;" - "&amp;'1. Artikeldata Grund'!$E134)</f>
        <v/>
      </c>
      <c r="D134" s="420"/>
      <c r="E134" s="513" t="s">
        <v>184</v>
      </c>
      <c r="F134" s="525"/>
      <c r="G134" s="26">
        <v>1</v>
      </c>
      <c r="H134" s="526" t="s">
        <v>187</v>
      </c>
      <c r="I134" s="458">
        <v>0</v>
      </c>
      <c r="J134" s="374" t="str">
        <f t="shared" ref="J134:J197" si="4">IF(C134="","",ROUND(F134-(F134*I134),2))</f>
        <v/>
      </c>
      <c r="K134" s="374" t="str">
        <f t="shared" ref="K134:K197" si="5">IF(C134="","",G134*J134)</f>
        <v/>
      </c>
      <c r="L134" s="580" t="s">
        <v>297</v>
      </c>
      <c r="M134" s="577" t="s">
        <v>297</v>
      </c>
      <c r="N134" s="527"/>
      <c r="O134" s="369" t="s">
        <v>280</v>
      </c>
    </row>
    <row r="135" spans="1:15" s="7" customFormat="1" ht="12.75" x14ac:dyDescent="0.2">
      <c r="A135" s="104">
        <v>131</v>
      </c>
      <c r="B135" s="566">
        <f>'APH Kategorichef'!D135</f>
        <v>0</v>
      </c>
      <c r="C135" s="568" t="str">
        <f>IF('1. Artikeldata Grund'!$D135="","", '1. Artikeldata Grund'!$D135&amp;" - "&amp;'1. Artikeldata Grund'!$E135)</f>
        <v/>
      </c>
      <c r="D135" s="420"/>
      <c r="E135" s="513" t="s">
        <v>184</v>
      </c>
      <c r="F135" s="525"/>
      <c r="G135" s="26">
        <v>1</v>
      </c>
      <c r="H135" s="526" t="s">
        <v>187</v>
      </c>
      <c r="I135" s="458">
        <v>0</v>
      </c>
      <c r="J135" s="374" t="str">
        <f t="shared" si="4"/>
        <v/>
      </c>
      <c r="K135" s="374" t="str">
        <f t="shared" si="5"/>
        <v/>
      </c>
      <c r="L135" s="580" t="s">
        <v>297</v>
      </c>
      <c r="M135" s="577" t="s">
        <v>297</v>
      </c>
      <c r="N135" s="527"/>
      <c r="O135" s="369" t="s">
        <v>280</v>
      </c>
    </row>
    <row r="136" spans="1:15" s="7" customFormat="1" ht="12.75" x14ac:dyDescent="0.2">
      <c r="A136" s="104">
        <v>132</v>
      </c>
      <c r="B136" s="566">
        <f>'APH Kategorichef'!D136</f>
        <v>0</v>
      </c>
      <c r="C136" s="568" t="str">
        <f>IF('1. Artikeldata Grund'!$D136="","", '1. Artikeldata Grund'!$D136&amp;" - "&amp;'1. Artikeldata Grund'!$E136)</f>
        <v/>
      </c>
      <c r="D136" s="420"/>
      <c r="E136" s="513" t="s">
        <v>184</v>
      </c>
      <c r="F136" s="525"/>
      <c r="G136" s="26">
        <v>1</v>
      </c>
      <c r="H136" s="526" t="s">
        <v>187</v>
      </c>
      <c r="I136" s="458">
        <v>0</v>
      </c>
      <c r="J136" s="374" t="str">
        <f t="shared" si="4"/>
        <v/>
      </c>
      <c r="K136" s="374" t="str">
        <f t="shared" si="5"/>
        <v/>
      </c>
      <c r="L136" s="580" t="s">
        <v>297</v>
      </c>
      <c r="M136" s="577" t="s">
        <v>297</v>
      </c>
      <c r="N136" s="527"/>
      <c r="O136" s="369" t="s">
        <v>280</v>
      </c>
    </row>
    <row r="137" spans="1:15" s="7" customFormat="1" ht="12.75" x14ac:dyDescent="0.2">
      <c r="A137" s="104">
        <v>133</v>
      </c>
      <c r="B137" s="566">
        <f>'APH Kategorichef'!D137</f>
        <v>0</v>
      </c>
      <c r="C137" s="568" t="str">
        <f>IF('1. Artikeldata Grund'!$D137="","", '1. Artikeldata Grund'!$D137&amp;" - "&amp;'1. Artikeldata Grund'!$E137)</f>
        <v/>
      </c>
      <c r="D137" s="420"/>
      <c r="E137" s="513" t="s">
        <v>184</v>
      </c>
      <c r="F137" s="525"/>
      <c r="G137" s="26">
        <v>1</v>
      </c>
      <c r="H137" s="526" t="s">
        <v>187</v>
      </c>
      <c r="I137" s="458">
        <v>0</v>
      </c>
      <c r="J137" s="374" t="str">
        <f t="shared" si="4"/>
        <v/>
      </c>
      <c r="K137" s="374" t="str">
        <f t="shared" si="5"/>
        <v/>
      </c>
      <c r="L137" s="580" t="s">
        <v>297</v>
      </c>
      <c r="M137" s="577" t="s">
        <v>297</v>
      </c>
      <c r="N137" s="527"/>
      <c r="O137" s="369" t="s">
        <v>280</v>
      </c>
    </row>
    <row r="138" spans="1:15" s="7" customFormat="1" ht="12.75" x14ac:dyDescent="0.2">
      <c r="A138" s="104">
        <v>134</v>
      </c>
      <c r="B138" s="566">
        <f>'APH Kategorichef'!D138</f>
        <v>0</v>
      </c>
      <c r="C138" s="568" t="str">
        <f>IF('1. Artikeldata Grund'!$D138="","", '1. Artikeldata Grund'!$D138&amp;" - "&amp;'1. Artikeldata Grund'!$E138)</f>
        <v/>
      </c>
      <c r="D138" s="420"/>
      <c r="E138" s="513" t="s">
        <v>184</v>
      </c>
      <c r="F138" s="525"/>
      <c r="G138" s="26">
        <v>1</v>
      </c>
      <c r="H138" s="526" t="s">
        <v>187</v>
      </c>
      <c r="I138" s="458">
        <v>0</v>
      </c>
      <c r="J138" s="374" t="str">
        <f t="shared" si="4"/>
        <v/>
      </c>
      <c r="K138" s="374" t="str">
        <f t="shared" si="5"/>
        <v/>
      </c>
      <c r="L138" s="580" t="s">
        <v>297</v>
      </c>
      <c r="M138" s="577" t="s">
        <v>297</v>
      </c>
      <c r="N138" s="527"/>
      <c r="O138" s="369" t="s">
        <v>280</v>
      </c>
    </row>
    <row r="139" spans="1:15" s="7" customFormat="1" ht="12.75" x14ac:dyDescent="0.2">
      <c r="A139" s="104">
        <v>135</v>
      </c>
      <c r="B139" s="566">
        <f>'APH Kategorichef'!D139</f>
        <v>0</v>
      </c>
      <c r="C139" s="568" t="str">
        <f>IF('1. Artikeldata Grund'!$D139="","", '1. Artikeldata Grund'!$D139&amp;" - "&amp;'1. Artikeldata Grund'!$E139)</f>
        <v/>
      </c>
      <c r="D139" s="420"/>
      <c r="E139" s="513" t="s">
        <v>184</v>
      </c>
      <c r="F139" s="525"/>
      <c r="G139" s="26">
        <v>1</v>
      </c>
      <c r="H139" s="526" t="s">
        <v>187</v>
      </c>
      <c r="I139" s="458">
        <v>0</v>
      </c>
      <c r="J139" s="374" t="str">
        <f t="shared" si="4"/>
        <v/>
      </c>
      <c r="K139" s="374" t="str">
        <f t="shared" si="5"/>
        <v/>
      </c>
      <c r="L139" s="580" t="s">
        <v>297</v>
      </c>
      <c r="M139" s="577" t="s">
        <v>297</v>
      </c>
      <c r="N139" s="527"/>
      <c r="O139" s="369" t="s">
        <v>280</v>
      </c>
    </row>
    <row r="140" spans="1:15" s="7" customFormat="1" ht="12.75" x14ac:dyDescent="0.2">
      <c r="A140" s="104">
        <v>136</v>
      </c>
      <c r="B140" s="566">
        <f>'APH Kategorichef'!D140</f>
        <v>0</v>
      </c>
      <c r="C140" s="568" t="str">
        <f>IF('1. Artikeldata Grund'!$D140="","", '1. Artikeldata Grund'!$D140&amp;" - "&amp;'1. Artikeldata Grund'!$E140)</f>
        <v/>
      </c>
      <c r="D140" s="420"/>
      <c r="E140" s="513" t="s">
        <v>184</v>
      </c>
      <c r="F140" s="525"/>
      <c r="G140" s="26">
        <v>1</v>
      </c>
      <c r="H140" s="526" t="s">
        <v>187</v>
      </c>
      <c r="I140" s="458">
        <v>0</v>
      </c>
      <c r="J140" s="374" t="str">
        <f t="shared" si="4"/>
        <v/>
      </c>
      <c r="K140" s="374" t="str">
        <f t="shared" si="5"/>
        <v/>
      </c>
      <c r="L140" s="580" t="s">
        <v>297</v>
      </c>
      <c r="M140" s="577" t="s">
        <v>297</v>
      </c>
      <c r="N140" s="527"/>
      <c r="O140" s="369" t="s">
        <v>280</v>
      </c>
    </row>
    <row r="141" spans="1:15" s="7" customFormat="1" ht="12.75" x14ac:dyDescent="0.2">
      <c r="A141" s="104">
        <v>137</v>
      </c>
      <c r="B141" s="566">
        <f>'APH Kategorichef'!D141</f>
        <v>0</v>
      </c>
      <c r="C141" s="568" t="str">
        <f>IF('1. Artikeldata Grund'!$D141="","", '1. Artikeldata Grund'!$D141&amp;" - "&amp;'1. Artikeldata Grund'!$E141)</f>
        <v/>
      </c>
      <c r="D141" s="420"/>
      <c r="E141" s="513" t="s">
        <v>184</v>
      </c>
      <c r="F141" s="525"/>
      <c r="G141" s="26">
        <v>1</v>
      </c>
      <c r="H141" s="526" t="s">
        <v>187</v>
      </c>
      <c r="I141" s="458">
        <v>0</v>
      </c>
      <c r="J141" s="374" t="str">
        <f t="shared" si="4"/>
        <v/>
      </c>
      <c r="K141" s="374" t="str">
        <f t="shared" si="5"/>
        <v/>
      </c>
      <c r="L141" s="580" t="s">
        <v>297</v>
      </c>
      <c r="M141" s="577" t="s">
        <v>297</v>
      </c>
      <c r="N141" s="527"/>
      <c r="O141" s="369" t="s">
        <v>280</v>
      </c>
    </row>
    <row r="142" spans="1:15" s="7" customFormat="1" ht="12.75" x14ac:dyDescent="0.2">
      <c r="A142" s="104">
        <v>138</v>
      </c>
      <c r="B142" s="566">
        <f>'APH Kategorichef'!D142</f>
        <v>0</v>
      </c>
      <c r="C142" s="568" t="str">
        <f>IF('1. Artikeldata Grund'!$D142="","", '1. Artikeldata Grund'!$D142&amp;" - "&amp;'1. Artikeldata Grund'!$E142)</f>
        <v/>
      </c>
      <c r="D142" s="420"/>
      <c r="E142" s="513" t="s">
        <v>184</v>
      </c>
      <c r="F142" s="525"/>
      <c r="G142" s="26">
        <v>1</v>
      </c>
      <c r="H142" s="526" t="s">
        <v>187</v>
      </c>
      <c r="I142" s="458">
        <v>0</v>
      </c>
      <c r="J142" s="374" t="str">
        <f t="shared" si="4"/>
        <v/>
      </c>
      <c r="K142" s="374" t="str">
        <f t="shared" si="5"/>
        <v/>
      </c>
      <c r="L142" s="580" t="s">
        <v>297</v>
      </c>
      <c r="M142" s="577" t="s">
        <v>297</v>
      </c>
      <c r="N142" s="527"/>
      <c r="O142" s="369" t="s">
        <v>280</v>
      </c>
    </row>
    <row r="143" spans="1:15" s="7" customFormat="1" ht="12.75" x14ac:dyDescent="0.2">
      <c r="A143" s="104">
        <v>139</v>
      </c>
      <c r="B143" s="566">
        <f>'APH Kategorichef'!D143</f>
        <v>0</v>
      </c>
      <c r="C143" s="568" t="str">
        <f>IF('1. Artikeldata Grund'!$D143="","", '1. Artikeldata Grund'!$D143&amp;" - "&amp;'1. Artikeldata Grund'!$E143)</f>
        <v/>
      </c>
      <c r="D143" s="420"/>
      <c r="E143" s="513" t="s">
        <v>184</v>
      </c>
      <c r="F143" s="525"/>
      <c r="G143" s="26">
        <v>1</v>
      </c>
      <c r="H143" s="526" t="s">
        <v>187</v>
      </c>
      <c r="I143" s="458">
        <v>0</v>
      </c>
      <c r="J143" s="374" t="str">
        <f t="shared" si="4"/>
        <v/>
      </c>
      <c r="K143" s="374" t="str">
        <f t="shared" si="5"/>
        <v/>
      </c>
      <c r="L143" s="580" t="s">
        <v>297</v>
      </c>
      <c r="M143" s="577" t="s">
        <v>297</v>
      </c>
      <c r="N143" s="527"/>
      <c r="O143" s="369" t="s">
        <v>280</v>
      </c>
    </row>
    <row r="144" spans="1:15" s="7" customFormat="1" ht="12.75" x14ac:dyDescent="0.2">
      <c r="A144" s="104">
        <v>140</v>
      </c>
      <c r="B144" s="566">
        <f>'APH Kategorichef'!D144</f>
        <v>0</v>
      </c>
      <c r="C144" s="568" t="str">
        <f>IF('1. Artikeldata Grund'!$D144="","", '1. Artikeldata Grund'!$D144&amp;" - "&amp;'1. Artikeldata Grund'!$E144)</f>
        <v/>
      </c>
      <c r="D144" s="420"/>
      <c r="E144" s="513" t="s">
        <v>184</v>
      </c>
      <c r="F144" s="525"/>
      <c r="G144" s="26">
        <v>1</v>
      </c>
      <c r="H144" s="526" t="s">
        <v>187</v>
      </c>
      <c r="I144" s="458">
        <v>0</v>
      </c>
      <c r="J144" s="374" t="str">
        <f t="shared" si="4"/>
        <v/>
      </c>
      <c r="K144" s="374" t="str">
        <f t="shared" si="5"/>
        <v/>
      </c>
      <c r="L144" s="580" t="s">
        <v>297</v>
      </c>
      <c r="M144" s="577" t="s">
        <v>297</v>
      </c>
      <c r="N144" s="527"/>
      <c r="O144" s="369" t="s">
        <v>280</v>
      </c>
    </row>
    <row r="145" spans="1:15" s="7" customFormat="1" ht="12.75" x14ac:dyDescent="0.2">
      <c r="A145" s="104">
        <v>141</v>
      </c>
      <c r="B145" s="566">
        <f>'APH Kategorichef'!D145</f>
        <v>0</v>
      </c>
      <c r="C145" s="568" t="str">
        <f>IF('1. Artikeldata Grund'!$D145="","", '1. Artikeldata Grund'!$D145&amp;" - "&amp;'1. Artikeldata Grund'!$E145)</f>
        <v/>
      </c>
      <c r="D145" s="420"/>
      <c r="E145" s="513" t="s">
        <v>184</v>
      </c>
      <c r="F145" s="525"/>
      <c r="G145" s="26">
        <v>1</v>
      </c>
      <c r="H145" s="526" t="s">
        <v>187</v>
      </c>
      <c r="I145" s="458">
        <v>0</v>
      </c>
      <c r="J145" s="374" t="str">
        <f t="shared" si="4"/>
        <v/>
      </c>
      <c r="K145" s="374" t="str">
        <f t="shared" si="5"/>
        <v/>
      </c>
      <c r="L145" s="580" t="s">
        <v>297</v>
      </c>
      <c r="M145" s="577" t="s">
        <v>297</v>
      </c>
      <c r="N145" s="527"/>
      <c r="O145" s="369" t="s">
        <v>280</v>
      </c>
    </row>
    <row r="146" spans="1:15" s="7" customFormat="1" ht="12.75" x14ac:dyDescent="0.2">
      <c r="A146" s="104">
        <v>142</v>
      </c>
      <c r="B146" s="566">
        <f>'APH Kategorichef'!D146</f>
        <v>0</v>
      </c>
      <c r="C146" s="568" t="str">
        <f>IF('1. Artikeldata Grund'!$D146="","", '1. Artikeldata Grund'!$D146&amp;" - "&amp;'1. Artikeldata Grund'!$E146)</f>
        <v/>
      </c>
      <c r="D146" s="420"/>
      <c r="E146" s="513" t="s">
        <v>184</v>
      </c>
      <c r="F146" s="525"/>
      <c r="G146" s="26">
        <v>1</v>
      </c>
      <c r="H146" s="526" t="s">
        <v>187</v>
      </c>
      <c r="I146" s="458">
        <v>0</v>
      </c>
      <c r="J146" s="374" t="str">
        <f t="shared" si="4"/>
        <v/>
      </c>
      <c r="K146" s="374" t="str">
        <f t="shared" si="5"/>
        <v/>
      </c>
      <c r="L146" s="580" t="s">
        <v>297</v>
      </c>
      <c r="M146" s="577" t="s">
        <v>297</v>
      </c>
      <c r="N146" s="527"/>
      <c r="O146" s="369" t="s">
        <v>280</v>
      </c>
    </row>
    <row r="147" spans="1:15" s="7" customFormat="1" ht="12.75" x14ac:dyDescent="0.2">
      <c r="A147" s="104">
        <v>143</v>
      </c>
      <c r="B147" s="566">
        <f>'APH Kategorichef'!D147</f>
        <v>0</v>
      </c>
      <c r="C147" s="568" t="str">
        <f>IF('1. Artikeldata Grund'!$D147="","", '1. Artikeldata Grund'!$D147&amp;" - "&amp;'1. Artikeldata Grund'!$E147)</f>
        <v/>
      </c>
      <c r="D147" s="420"/>
      <c r="E147" s="513" t="s">
        <v>184</v>
      </c>
      <c r="F147" s="525"/>
      <c r="G147" s="26">
        <v>1</v>
      </c>
      <c r="H147" s="526" t="s">
        <v>187</v>
      </c>
      <c r="I147" s="458">
        <v>0</v>
      </c>
      <c r="J147" s="374" t="str">
        <f t="shared" si="4"/>
        <v/>
      </c>
      <c r="K147" s="374" t="str">
        <f t="shared" si="5"/>
        <v/>
      </c>
      <c r="L147" s="580" t="s">
        <v>297</v>
      </c>
      <c r="M147" s="577" t="s">
        <v>297</v>
      </c>
      <c r="N147" s="527"/>
      <c r="O147" s="369" t="s">
        <v>280</v>
      </c>
    </row>
    <row r="148" spans="1:15" s="7" customFormat="1" ht="12.75" x14ac:dyDescent="0.2">
      <c r="A148" s="104">
        <v>144</v>
      </c>
      <c r="B148" s="566">
        <f>'APH Kategorichef'!D148</f>
        <v>0</v>
      </c>
      <c r="C148" s="568" t="str">
        <f>IF('1. Artikeldata Grund'!$D148="","", '1. Artikeldata Grund'!$D148&amp;" - "&amp;'1. Artikeldata Grund'!$E148)</f>
        <v/>
      </c>
      <c r="D148" s="420"/>
      <c r="E148" s="513" t="s">
        <v>184</v>
      </c>
      <c r="F148" s="525"/>
      <c r="G148" s="26">
        <v>1</v>
      </c>
      <c r="H148" s="526" t="s">
        <v>187</v>
      </c>
      <c r="I148" s="458">
        <v>0</v>
      </c>
      <c r="J148" s="374" t="str">
        <f t="shared" si="4"/>
        <v/>
      </c>
      <c r="K148" s="374" t="str">
        <f t="shared" si="5"/>
        <v/>
      </c>
      <c r="L148" s="580" t="s">
        <v>297</v>
      </c>
      <c r="M148" s="577" t="s">
        <v>297</v>
      </c>
      <c r="N148" s="527"/>
      <c r="O148" s="369" t="s">
        <v>280</v>
      </c>
    </row>
    <row r="149" spans="1:15" s="7" customFormat="1" ht="12.75" x14ac:dyDescent="0.2">
      <c r="A149" s="104">
        <v>145</v>
      </c>
      <c r="B149" s="566">
        <f>'APH Kategorichef'!D149</f>
        <v>0</v>
      </c>
      <c r="C149" s="568" t="str">
        <f>IF('1. Artikeldata Grund'!$D149="","", '1. Artikeldata Grund'!$D149&amp;" - "&amp;'1. Artikeldata Grund'!$E149)</f>
        <v/>
      </c>
      <c r="D149" s="420"/>
      <c r="E149" s="513" t="s">
        <v>184</v>
      </c>
      <c r="F149" s="525"/>
      <c r="G149" s="26">
        <v>1</v>
      </c>
      <c r="H149" s="526" t="s">
        <v>187</v>
      </c>
      <c r="I149" s="458">
        <v>0</v>
      </c>
      <c r="J149" s="374" t="str">
        <f t="shared" si="4"/>
        <v/>
      </c>
      <c r="K149" s="374" t="str">
        <f t="shared" si="5"/>
        <v/>
      </c>
      <c r="L149" s="580" t="s">
        <v>297</v>
      </c>
      <c r="M149" s="577" t="s">
        <v>297</v>
      </c>
      <c r="N149" s="527"/>
      <c r="O149" s="369" t="s">
        <v>280</v>
      </c>
    </row>
    <row r="150" spans="1:15" s="7" customFormat="1" ht="12.75" x14ac:dyDescent="0.2">
      <c r="A150" s="104">
        <v>146</v>
      </c>
      <c r="B150" s="566">
        <f>'APH Kategorichef'!D150</f>
        <v>0</v>
      </c>
      <c r="C150" s="568" t="str">
        <f>IF('1. Artikeldata Grund'!$D150="","", '1. Artikeldata Grund'!$D150&amp;" - "&amp;'1. Artikeldata Grund'!$E150)</f>
        <v/>
      </c>
      <c r="D150" s="420"/>
      <c r="E150" s="513" t="s">
        <v>184</v>
      </c>
      <c r="F150" s="525"/>
      <c r="G150" s="26">
        <v>1</v>
      </c>
      <c r="H150" s="526" t="s">
        <v>187</v>
      </c>
      <c r="I150" s="458">
        <v>0</v>
      </c>
      <c r="J150" s="374" t="str">
        <f t="shared" si="4"/>
        <v/>
      </c>
      <c r="K150" s="374" t="str">
        <f t="shared" si="5"/>
        <v/>
      </c>
      <c r="L150" s="580" t="s">
        <v>297</v>
      </c>
      <c r="M150" s="577" t="s">
        <v>297</v>
      </c>
      <c r="N150" s="527"/>
      <c r="O150" s="369" t="s">
        <v>280</v>
      </c>
    </row>
    <row r="151" spans="1:15" s="7" customFormat="1" ht="12.75" x14ac:dyDescent="0.2">
      <c r="A151" s="104">
        <v>147</v>
      </c>
      <c r="B151" s="566">
        <f>'APH Kategorichef'!D151</f>
        <v>0</v>
      </c>
      <c r="C151" s="568" t="str">
        <f>IF('1. Artikeldata Grund'!$D151="","", '1. Artikeldata Grund'!$D151&amp;" - "&amp;'1. Artikeldata Grund'!$E151)</f>
        <v/>
      </c>
      <c r="D151" s="420"/>
      <c r="E151" s="513" t="s">
        <v>184</v>
      </c>
      <c r="F151" s="525"/>
      <c r="G151" s="26">
        <v>1</v>
      </c>
      <c r="H151" s="526" t="s">
        <v>187</v>
      </c>
      <c r="I151" s="458">
        <v>0</v>
      </c>
      <c r="J151" s="374" t="str">
        <f t="shared" si="4"/>
        <v/>
      </c>
      <c r="K151" s="374" t="str">
        <f t="shared" si="5"/>
        <v/>
      </c>
      <c r="L151" s="580" t="s">
        <v>297</v>
      </c>
      <c r="M151" s="577" t="s">
        <v>297</v>
      </c>
      <c r="N151" s="527"/>
      <c r="O151" s="369" t="s">
        <v>280</v>
      </c>
    </row>
    <row r="152" spans="1:15" s="7" customFormat="1" ht="12.75" x14ac:dyDescent="0.2">
      <c r="A152" s="104">
        <v>148</v>
      </c>
      <c r="B152" s="566">
        <f>'APH Kategorichef'!D152</f>
        <v>0</v>
      </c>
      <c r="C152" s="568" t="str">
        <f>IF('1. Artikeldata Grund'!$D152="","", '1. Artikeldata Grund'!$D152&amp;" - "&amp;'1. Artikeldata Grund'!$E152)</f>
        <v/>
      </c>
      <c r="D152" s="420"/>
      <c r="E152" s="513" t="s">
        <v>184</v>
      </c>
      <c r="F152" s="525"/>
      <c r="G152" s="26">
        <v>1</v>
      </c>
      <c r="H152" s="526" t="s">
        <v>187</v>
      </c>
      <c r="I152" s="458">
        <v>0</v>
      </c>
      <c r="J152" s="374" t="str">
        <f t="shared" si="4"/>
        <v/>
      </c>
      <c r="K152" s="374" t="str">
        <f t="shared" si="5"/>
        <v/>
      </c>
      <c r="L152" s="580" t="s">
        <v>297</v>
      </c>
      <c r="M152" s="577" t="s">
        <v>297</v>
      </c>
      <c r="N152" s="527"/>
      <c r="O152" s="369" t="s">
        <v>280</v>
      </c>
    </row>
    <row r="153" spans="1:15" s="7" customFormat="1" ht="12.75" x14ac:dyDescent="0.2">
      <c r="A153" s="104">
        <v>149</v>
      </c>
      <c r="B153" s="566">
        <f>'APH Kategorichef'!D153</f>
        <v>0</v>
      </c>
      <c r="C153" s="568" t="str">
        <f>IF('1. Artikeldata Grund'!$D153="","", '1. Artikeldata Grund'!$D153&amp;" - "&amp;'1. Artikeldata Grund'!$E153)</f>
        <v/>
      </c>
      <c r="D153" s="420"/>
      <c r="E153" s="513" t="s">
        <v>184</v>
      </c>
      <c r="F153" s="525"/>
      <c r="G153" s="26">
        <v>1</v>
      </c>
      <c r="H153" s="526" t="s">
        <v>187</v>
      </c>
      <c r="I153" s="458">
        <v>0</v>
      </c>
      <c r="J153" s="374" t="str">
        <f t="shared" si="4"/>
        <v/>
      </c>
      <c r="K153" s="374" t="str">
        <f t="shared" si="5"/>
        <v/>
      </c>
      <c r="L153" s="580" t="s">
        <v>297</v>
      </c>
      <c r="M153" s="577" t="s">
        <v>297</v>
      </c>
      <c r="N153" s="527"/>
      <c r="O153" s="369" t="s">
        <v>280</v>
      </c>
    </row>
    <row r="154" spans="1:15" s="7" customFormat="1" ht="12.75" x14ac:dyDescent="0.2">
      <c r="A154" s="104">
        <v>150</v>
      </c>
      <c r="B154" s="566">
        <f>'APH Kategorichef'!D154</f>
        <v>0</v>
      </c>
      <c r="C154" s="568" t="str">
        <f>IF('1. Artikeldata Grund'!$D154="","", '1. Artikeldata Grund'!$D154&amp;" - "&amp;'1. Artikeldata Grund'!$E154)</f>
        <v/>
      </c>
      <c r="D154" s="420"/>
      <c r="E154" s="513" t="s">
        <v>184</v>
      </c>
      <c r="F154" s="525"/>
      <c r="G154" s="26">
        <v>1</v>
      </c>
      <c r="H154" s="526" t="s">
        <v>187</v>
      </c>
      <c r="I154" s="458">
        <v>0</v>
      </c>
      <c r="J154" s="374" t="str">
        <f t="shared" si="4"/>
        <v/>
      </c>
      <c r="K154" s="374" t="str">
        <f t="shared" si="5"/>
        <v/>
      </c>
      <c r="L154" s="580" t="s">
        <v>297</v>
      </c>
      <c r="M154" s="577" t="s">
        <v>297</v>
      </c>
      <c r="N154" s="527"/>
      <c r="O154" s="369" t="s">
        <v>280</v>
      </c>
    </row>
    <row r="155" spans="1:15" s="7" customFormat="1" ht="12.75" x14ac:dyDescent="0.2">
      <c r="A155" s="104">
        <v>151</v>
      </c>
      <c r="B155" s="566">
        <f>'APH Kategorichef'!D155</f>
        <v>0</v>
      </c>
      <c r="C155" s="568" t="str">
        <f>IF('1. Artikeldata Grund'!$D155="","", '1. Artikeldata Grund'!$D155&amp;" - "&amp;'1. Artikeldata Grund'!$E155)</f>
        <v/>
      </c>
      <c r="D155" s="420"/>
      <c r="E155" s="513" t="s">
        <v>184</v>
      </c>
      <c r="F155" s="525"/>
      <c r="G155" s="26">
        <v>1</v>
      </c>
      <c r="H155" s="526" t="s">
        <v>187</v>
      </c>
      <c r="I155" s="458">
        <v>0</v>
      </c>
      <c r="J155" s="374" t="str">
        <f t="shared" si="4"/>
        <v/>
      </c>
      <c r="K155" s="374" t="str">
        <f t="shared" si="5"/>
        <v/>
      </c>
      <c r="L155" s="580" t="s">
        <v>297</v>
      </c>
      <c r="M155" s="577" t="s">
        <v>297</v>
      </c>
      <c r="N155" s="527"/>
      <c r="O155" s="369" t="s">
        <v>280</v>
      </c>
    </row>
    <row r="156" spans="1:15" s="7" customFormat="1" ht="12.75" x14ac:dyDescent="0.2">
      <c r="A156" s="104">
        <v>152</v>
      </c>
      <c r="B156" s="566">
        <f>'APH Kategorichef'!D156</f>
        <v>0</v>
      </c>
      <c r="C156" s="568" t="str">
        <f>IF('1. Artikeldata Grund'!$D156="","", '1. Artikeldata Grund'!$D156&amp;" - "&amp;'1. Artikeldata Grund'!$E156)</f>
        <v/>
      </c>
      <c r="D156" s="420"/>
      <c r="E156" s="513" t="s">
        <v>184</v>
      </c>
      <c r="F156" s="525"/>
      <c r="G156" s="26">
        <v>1</v>
      </c>
      <c r="H156" s="526" t="s">
        <v>187</v>
      </c>
      <c r="I156" s="458">
        <v>0</v>
      </c>
      <c r="J156" s="374" t="str">
        <f t="shared" si="4"/>
        <v/>
      </c>
      <c r="K156" s="374" t="str">
        <f t="shared" si="5"/>
        <v/>
      </c>
      <c r="L156" s="580" t="s">
        <v>297</v>
      </c>
      <c r="M156" s="577" t="s">
        <v>297</v>
      </c>
      <c r="N156" s="527"/>
      <c r="O156" s="369" t="s">
        <v>280</v>
      </c>
    </row>
    <row r="157" spans="1:15" s="7" customFormat="1" ht="12.75" x14ac:dyDescent="0.2">
      <c r="A157" s="104">
        <v>153</v>
      </c>
      <c r="B157" s="566">
        <f>'APH Kategorichef'!D157</f>
        <v>0</v>
      </c>
      <c r="C157" s="568" t="str">
        <f>IF('1. Artikeldata Grund'!$D157="","", '1. Artikeldata Grund'!$D157&amp;" - "&amp;'1. Artikeldata Grund'!$E157)</f>
        <v/>
      </c>
      <c r="D157" s="420"/>
      <c r="E157" s="513" t="s">
        <v>184</v>
      </c>
      <c r="F157" s="525"/>
      <c r="G157" s="26">
        <v>1</v>
      </c>
      <c r="H157" s="526" t="s">
        <v>187</v>
      </c>
      <c r="I157" s="458">
        <v>0</v>
      </c>
      <c r="J157" s="374" t="str">
        <f t="shared" si="4"/>
        <v/>
      </c>
      <c r="K157" s="374" t="str">
        <f t="shared" si="5"/>
        <v/>
      </c>
      <c r="L157" s="580" t="s">
        <v>297</v>
      </c>
      <c r="M157" s="577" t="s">
        <v>297</v>
      </c>
      <c r="N157" s="527"/>
      <c r="O157" s="369" t="s">
        <v>280</v>
      </c>
    </row>
    <row r="158" spans="1:15" s="7" customFormat="1" ht="12.75" x14ac:dyDescent="0.2">
      <c r="A158" s="104">
        <v>154</v>
      </c>
      <c r="B158" s="566">
        <f>'APH Kategorichef'!D158</f>
        <v>0</v>
      </c>
      <c r="C158" s="568" t="str">
        <f>IF('1. Artikeldata Grund'!$D158="","", '1. Artikeldata Grund'!$D158&amp;" - "&amp;'1. Artikeldata Grund'!$E158)</f>
        <v/>
      </c>
      <c r="D158" s="420"/>
      <c r="E158" s="513" t="s">
        <v>184</v>
      </c>
      <c r="F158" s="525"/>
      <c r="G158" s="26">
        <v>1</v>
      </c>
      <c r="H158" s="526" t="s">
        <v>187</v>
      </c>
      <c r="I158" s="458">
        <v>0</v>
      </c>
      <c r="J158" s="374" t="str">
        <f t="shared" si="4"/>
        <v/>
      </c>
      <c r="K158" s="374" t="str">
        <f t="shared" si="5"/>
        <v/>
      </c>
      <c r="L158" s="580" t="s">
        <v>297</v>
      </c>
      <c r="M158" s="577" t="s">
        <v>297</v>
      </c>
      <c r="N158" s="527"/>
      <c r="O158" s="369" t="s">
        <v>280</v>
      </c>
    </row>
    <row r="159" spans="1:15" s="7" customFormat="1" ht="12.75" x14ac:dyDescent="0.2">
      <c r="A159" s="104">
        <v>155</v>
      </c>
      <c r="B159" s="566">
        <f>'APH Kategorichef'!D159</f>
        <v>0</v>
      </c>
      <c r="C159" s="568" t="str">
        <f>IF('1. Artikeldata Grund'!$D159="","", '1. Artikeldata Grund'!$D159&amp;" - "&amp;'1. Artikeldata Grund'!$E159)</f>
        <v/>
      </c>
      <c r="D159" s="420"/>
      <c r="E159" s="513" t="s">
        <v>184</v>
      </c>
      <c r="F159" s="525"/>
      <c r="G159" s="26">
        <v>1</v>
      </c>
      <c r="H159" s="526" t="s">
        <v>187</v>
      </c>
      <c r="I159" s="458">
        <v>0</v>
      </c>
      <c r="J159" s="374" t="str">
        <f t="shared" si="4"/>
        <v/>
      </c>
      <c r="K159" s="374" t="str">
        <f t="shared" si="5"/>
        <v/>
      </c>
      <c r="L159" s="580" t="s">
        <v>297</v>
      </c>
      <c r="M159" s="577" t="s">
        <v>297</v>
      </c>
      <c r="N159" s="527"/>
      <c r="O159" s="369" t="s">
        <v>280</v>
      </c>
    </row>
    <row r="160" spans="1:15" s="7" customFormat="1" ht="12.75" x14ac:dyDescent="0.2">
      <c r="A160" s="104">
        <v>156</v>
      </c>
      <c r="B160" s="566">
        <f>'APH Kategorichef'!D160</f>
        <v>0</v>
      </c>
      <c r="C160" s="568" t="str">
        <f>IF('1. Artikeldata Grund'!$D160="","", '1. Artikeldata Grund'!$D160&amp;" - "&amp;'1. Artikeldata Grund'!$E160)</f>
        <v/>
      </c>
      <c r="D160" s="420"/>
      <c r="E160" s="513" t="s">
        <v>184</v>
      </c>
      <c r="F160" s="525"/>
      <c r="G160" s="26">
        <v>1</v>
      </c>
      <c r="H160" s="526" t="s">
        <v>187</v>
      </c>
      <c r="I160" s="458">
        <v>0</v>
      </c>
      <c r="J160" s="374" t="str">
        <f t="shared" si="4"/>
        <v/>
      </c>
      <c r="K160" s="374" t="str">
        <f t="shared" si="5"/>
        <v/>
      </c>
      <c r="L160" s="580" t="s">
        <v>297</v>
      </c>
      <c r="M160" s="577" t="s">
        <v>297</v>
      </c>
      <c r="N160" s="527"/>
      <c r="O160" s="369" t="s">
        <v>280</v>
      </c>
    </row>
    <row r="161" spans="1:15" s="7" customFormat="1" ht="12.75" x14ac:dyDescent="0.2">
      <c r="A161" s="104">
        <v>157</v>
      </c>
      <c r="B161" s="566">
        <f>'APH Kategorichef'!D161</f>
        <v>0</v>
      </c>
      <c r="C161" s="568" t="str">
        <f>IF('1. Artikeldata Grund'!$D161="","", '1. Artikeldata Grund'!$D161&amp;" - "&amp;'1. Artikeldata Grund'!$E161)</f>
        <v/>
      </c>
      <c r="D161" s="420"/>
      <c r="E161" s="513" t="s">
        <v>184</v>
      </c>
      <c r="F161" s="525"/>
      <c r="G161" s="26">
        <v>1</v>
      </c>
      <c r="H161" s="526" t="s">
        <v>187</v>
      </c>
      <c r="I161" s="458">
        <v>0</v>
      </c>
      <c r="J161" s="374" t="str">
        <f t="shared" si="4"/>
        <v/>
      </c>
      <c r="K161" s="374" t="str">
        <f t="shared" si="5"/>
        <v/>
      </c>
      <c r="L161" s="580" t="s">
        <v>297</v>
      </c>
      <c r="M161" s="577" t="s">
        <v>297</v>
      </c>
      <c r="N161" s="527"/>
      <c r="O161" s="369" t="s">
        <v>280</v>
      </c>
    </row>
    <row r="162" spans="1:15" s="7" customFormat="1" ht="12.75" x14ac:dyDescent="0.2">
      <c r="A162" s="104">
        <v>158</v>
      </c>
      <c r="B162" s="566">
        <f>'APH Kategorichef'!D162</f>
        <v>0</v>
      </c>
      <c r="C162" s="568" t="str">
        <f>IF('1. Artikeldata Grund'!$D162="","", '1. Artikeldata Grund'!$D162&amp;" - "&amp;'1. Artikeldata Grund'!$E162)</f>
        <v/>
      </c>
      <c r="D162" s="420"/>
      <c r="E162" s="513" t="s">
        <v>184</v>
      </c>
      <c r="F162" s="525"/>
      <c r="G162" s="26">
        <v>1</v>
      </c>
      <c r="H162" s="526" t="s">
        <v>187</v>
      </c>
      <c r="I162" s="458">
        <v>0</v>
      </c>
      <c r="J162" s="374" t="str">
        <f t="shared" si="4"/>
        <v/>
      </c>
      <c r="K162" s="374" t="str">
        <f t="shared" si="5"/>
        <v/>
      </c>
      <c r="L162" s="580" t="s">
        <v>297</v>
      </c>
      <c r="M162" s="577" t="s">
        <v>297</v>
      </c>
      <c r="N162" s="527"/>
      <c r="O162" s="369" t="s">
        <v>280</v>
      </c>
    </row>
    <row r="163" spans="1:15" s="7" customFormat="1" ht="12.75" x14ac:dyDescent="0.2">
      <c r="A163" s="104">
        <v>159</v>
      </c>
      <c r="B163" s="566">
        <f>'APH Kategorichef'!D163</f>
        <v>0</v>
      </c>
      <c r="C163" s="568" t="str">
        <f>IF('1. Artikeldata Grund'!$D163="","", '1. Artikeldata Grund'!$D163&amp;" - "&amp;'1. Artikeldata Grund'!$E163)</f>
        <v/>
      </c>
      <c r="D163" s="420"/>
      <c r="E163" s="513" t="s">
        <v>184</v>
      </c>
      <c r="F163" s="525"/>
      <c r="G163" s="26">
        <v>1</v>
      </c>
      <c r="H163" s="526" t="s">
        <v>187</v>
      </c>
      <c r="I163" s="458">
        <v>0</v>
      </c>
      <c r="J163" s="374" t="str">
        <f t="shared" si="4"/>
        <v/>
      </c>
      <c r="K163" s="374" t="str">
        <f t="shared" si="5"/>
        <v/>
      </c>
      <c r="L163" s="580" t="s">
        <v>297</v>
      </c>
      <c r="M163" s="577" t="s">
        <v>297</v>
      </c>
      <c r="N163" s="527"/>
      <c r="O163" s="369" t="s">
        <v>280</v>
      </c>
    </row>
    <row r="164" spans="1:15" s="7" customFormat="1" ht="12.75" x14ac:dyDescent="0.2">
      <c r="A164" s="104">
        <v>160</v>
      </c>
      <c r="B164" s="566">
        <f>'APH Kategorichef'!D164</f>
        <v>0</v>
      </c>
      <c r="C164" s="568" t="str">
        <f>IF('1. Artikeldata Grund'!$D164="","", '1. Artikeldata Grund'!$D164&amp;" - "&amp;'1. Artikeldata Grund'!$E164)</f>
        <v/>
      </c>
      <c r="D164" s="420"/>
      <c r="E164" s="513" t="s">
        <v>184</v>
      </c>
      <c r="F164" s="525"/>
      <c r="G164" s="26">
        <v>1</v>
      </c>
      <c r="H164" s="526" t="s">
        <v>187</v>
      </c>
      <c r="I164" s="458">
        <v>0</v>
      </c>
      <c r="J164" s="374" t="str">
        <f t="shared" si="4"/>
        <v/>
      </c>
      <c r="K164" s="374" t="str">
        <f t="shared" si="5"/>
        <v/>
      </c>
      <c r="L164" s="580" t="s">
        <v>297</v>
      </c>
      <c r="M164" s="577" t="s">
        <v>297</v>
      </c>
      <c r="N164" s="527"/>
      <c r="O164" s="369" t="s">
        <v>280</v>
      </c>
    </row>
    <row r="165" spans="1:15" s="7" customFormat="1" ht="12.75" x14ac:dyDescent="0.2">
      <c r="A165" s="104">
        <v>161</v>
      </c>
      <c r="B165" s="566">
        <f>'APH Kategorichef'!D165</f>
        <v>0</v>
      </c>
      <c r="C165" s="568" t="str">
        <f>IF('1. Artikeldata Grund'!$D165="","", '1. Artikeldata Grund'!$D165&amp;" - "&amp;'1. Artikeldata Grund'!$E165)</f>
        <v/>
      </c>
      <c r="D165" s="420"/>
      <c r="E165" s="513" t="s">
        <v>184</v>
      </c>
      <c r="F165" s="525"/>
      <c r="G165" s="26">
        <v>1</v>
      </c>
      <c r="H165" s="526" t="s">
        <v>187</v>
      </c>
      <c r="I165" s="458">
        <v>0</v>
      </c>
      <c r="J165" s="374" t="str">
        <f t="shared" si="4"/>
        <v/>
      </c>
      <c r="K165" s="374" t="str">
        <f t="shared" si="5"/>
        <v/>
      </c>
      <c r="L165" s="580" t="s">
        <v>297</v>
      </c>
      <c r="M165" s="577" t="s">
        <v>297</v>
      </c>
      <c r="N165" s="527"/>
      <c r="O165" s="369" t="s">
        <v>280</v>
      </c>
    </row>
    <row r="166" spans="1:15" s="7" customFormat="1" ht="12.75" x14ac:dyDescent="0.2">
      <c r="A166" s="104">
        <v>162</v>
      </c>
      <c r="B166" s="566">
        <f>'APH Kategorichef'!D166</f>
        <v>0</v>
      </c>
      <c r="C166" s="568" t="str">
        <f>IF('1. Artikeldata Grund'!$D166="","", '1. Artikeldata Grund'!$D166&amp;" - "&amp;'1. Artikeldata Grund'!$E166)</f>
        <v/>
      </c>
      <c r="D166" s="420"/>
      <c r="E166" s="513" t="s">
        <v>184</v>
      </c>
      <c r="F166" s="525"/>
      <c r="G166" s="26">
        <v>1</v>
      </c>
      <c r="H166" s="526" t="s">
        <v>187</v>
      </c>
      <c r="I166" s="458">
        <v>0</v>
      </c>
      <c r="J166" s="374" t="str">
        <f t="shared" si="4"/>
        <v/>
      </c>
      <c r="K166" s="374" t="str">
        <f t="shared" si="5"/>
        <v/>
      </c>
      <c r="L166" s="580" t="s">
        <v>297</v>
      </c>
      <c r="M166" s="577" t="s">
        <v>297</v>
      </c>
      <c r="N166" s="527"/>
      <c r="O166" s="369" t="s">
        <v>280</v>
      </c>
    </row>
    <row r="167" spans="1:15" s="7" customFormat="1" ht="12.75" x14ac:dyDescent="0.2">
      <c r="A167" s="104">
        <v>163</v>
      </c>
      <c r="B167" s="566">
        <f>'APH Kategorichef'!D167</f>
        <v>0</v>
      </c>
      <c r="C167" s="568" t="str">
        <f>IF('1. Artikeldata Grund'!$D167="","", '1. Artikeldata Grund'!$D167&amp;" - "&amp;'1. Artikeldata Grund'!$E167)</f>
        <v/>
      </c>
      <c r="D167" s="420"/>
      <c r="E167" s="513" t="s">
        <v>184</v>
      </c>
      <c r="F167" s="525"/>
      <c r="G167" s="26">
        <v>1</v>
      </c>
      <c r="H167" s="526" t="s">
        <v>187</v>
      </c>
      <c r="I167" s="458">
        <v>0</v>
      </c>
      <c r="J167" s="374" t="str">
        <f t="shared" si="4"/>
        <v/>
      </c>
      <c r="K167" s="374" t="str">
        <f t="shared" si="5"/>
        <v/>
      </c>
      <c r="L167" s="580" t="s">
        <v>297</v>
      </c>
      <c r="M167" s="577" t="s">
        <v>297</v>
      </c>
      <c r="N167" s="527"/>
      <c r="O167" s="369" t="s">
        <v>280</v>
      </c>
    </row>
    <row r="168" spans="1:15" s="7" customFormat="1" ht="12.75" x14ac:dyDescent="0.2">
      <c r="A168" s="104">
        <v>164</v>
      </c>
      <c r="B168" s="566">
        <f>'APH Kategorichef'!D168</f>
        <v>0</v>
      </c>
      <c r="C168" s="568" t="str">
        <f>IF('1. Artikeldata Grund'!$D168="","", '1. Artikeldata Grund'!$D168&amp;" - "&amp;'1. Artikeldata Grund'!$E168)</f>
        <v/>
      </c>
      <c r="D168" s="420"/>
      <c r="E168" s="513" t="s">
        <v>184</v>
      </c>
      <c r="F168" s="525"/>
      <c r="G168" s="26">
        <v>1</v>
      </c>
      <c r="H168" s="526" t="s">
        <v>187</v>
      </c>
      <c r="I168" s="458">
        <v>0</v>
      </c>
      <c r="J168" s="374" t="str">
        <f t="shared" si="4"/>
        <v/>
      </c>
      <c r="K168" s="374" t="str">
        <f t="shared" si="5"/>
        <v/>
      </c>
      <c r="L168" s="580" t="s">
        <v>297</v>
      </c>
      <c r="M168" s="577" t="s">
        <v>297</v>
      </c>
      <c r="N168" s="527"/>
      <c r="O168" s="369" t="s">
        <v>280</v>
      </c>
    </row>
    <row r="169" spans="1:15" s="7" customFormat="1" ht="12.75" x14ac:dyDescent="0.2">
      <c r="A169" s="104">
        <v>165</v>
      </c>
      <c r="B169" s="566">
        <f>'APH Kategorichef'!D169</f>
        <v>0</v>
      </c>
      <c r="C169" s="568" t="str">
        <f>IF('1. Artikeldata Grund'!$D169="","", '1. Artikeldata Grund'!$D169&amp;" - "&amp;'1. Artikeldata Grund'!$E169)</f>
        <v/>
      </c>
      <c r="D169" s="420"/>
      <c r="E169" s="513" t="s">
        <v>184</v>
      </c>
      <c r="F169" s="525"/>
      <c r="G169" s="26">
        <v>1</v>
      </c>
      <c r="H169" s="526" t="s">
        <v>187</v>
      </c>
      <c r="I169" s="458">
        <v>0</v>
      </c>
      <c r="J169" s="374" t="str">
        <f t="shared" si="4"/>
        <v/>
      </c>
      <c r="K169" s="374" t="str">
        <f t="shared" si="5"/>
        <v/>
      </c>
      <c r="L169" s="580" t="s">
        <v>297</v>
      </c>
      <c r="M169" s="577" t="s">
        <v>297</v>
      </c>
      <c r="N169" s="527"/>
      <c r="O169" s="369" t="s">
        <v>280</v>
      </c>
    </row>
    <row r="170" spans="1:15" s="7" customFormat="1" ht="12.75" x14ac:dyDescent="0.2">
      <c r="A170" s="104">
        <v>166</v>
      </c>
      <c r="B170" s="566">
        <f>'APH Kategorichef'!D170</f>
        <v>0</v>
      </c>
      <c r="C170" s="568" t="str">
        <f>IF('1. Artikeldata Grund'!$D170="","", '1. Artikeldata Grund'!$D170&amp;" - "&amp;'1. Artikeldata Grund'!$E170)</f>
        <v/>
      </c>
      <c r="D170" s="420"/>
      <c r="E170" s="513" t="s">
        <v>184</v>
      </c>
      <c r="F170" s="525"/>
      <c r="G170" s="26">
        <v>1</v>
      </c>
      <c r="H170" s="526" t="s">
        <v>187</v>
      </c>
      <c r="I170" s="458">
        <v>0</v>
      </c>
      <c r="J170" s="374" t="str">
        <f t="shared" si="4"/>
        <v/>
      </c>
      <c r="K170" s="374" t="str">
        <f t="shared" si="5"/>
        <v/>
      </c>
      <c r="L170" s="580" t="s">
        <v>297</v>
      </c>
      <c r="M170" s="577" t="s">
        <v>297</v>
      </c>
      <c r="N170" s="527"/>
      <c r="O170" s="369" t="s">
        <v>280</v>
      </c>
    </row>
    <row r="171" spans="1:15" s="7" customFormat="1" ht="12.75" x14ac:dyDescent="0.2">
      <c r="A171" s="104">
        <v>167</v>
      </c>
      <c r="B171" s="566">
        <f>'APH Kategorichef'!D171</f>
        <v>0</v>
      </c>
      <c r="C171" s="568" t="str">
        <f>IF('1. Artikeldata Grund'!$D171="","", '1. Artikeldata Grund'!$D171&amp;" - "&amp;'1. Artikeldata Grund'!$E171)</f>
        <v/>
      </c>
      <c r="D171" s="420"/>
      <c r="E171" s="513" t="s">
        <v>184</v>
      </c>
      <c r="F171" s="525"/>
      <c r="G171" s="26">
        <v>1</v>
      </c>
      <c r="H171" s="526" t="s">
        <v>187</v>
      </c>
      <c r="I171" s="458">
        <v>0</v>
      </c>
      <c r="J171" s="374" t="str">
        <f t="shared" si="4"/>
        <v/>
      </c>
      <c r="K171" s="374" t="str">
        <f t="shared" si="5"/>
        <v/>
      </c>
      <c r="L171" s="580" t="s">
        <v>297</v>
      </c>
      <c r="M171" s="577" t="s">
        <v>297</v>
      </c>
      <c r="N171" s="527"/>
      <c r="O171" s="369" t="s">
        <v>280</v>
      </c>
    </row>
    <row r="172" spans="1:15" s="7" customFormat="1" ht="12.75" x14ac:dyDescent="0.2">
      <c r="A172" s="104">
        <v>168</v>
      </c>
      <c r="B172" s="566">
        <f>'APH Kategorichef'!D172</f>
        <v>0</v>
      </c>
      <c r="C172" s="568" t="str">
        <f>IF('1. Artikeldata Grund'!$D172="","", '1. Artikeldata Grund'!$D172&amp;" - "&amp;'1. Artikeldata Grund'!$E172)</f>
        <v/>
      </c>
      <c r="D172" s="420"/>
      <c r="E172" s="513" t="s">
        <v>184</v>
      </c>
      <c r="F172" s="525"/>
      <c r="G172" s="26">
        <v>1</v>
      </c>
      <c r="H172" s="526" t="s">
        <v>187</v>
      </c>
      <c r="I172" s="458">
        <v>0</v>
      </c>
      <c r="J172" s="374" t="str">
        <f t="shared" si="4"/>
        <v/>
      </c>
      <c r="K172" s="374" t="str">
        <f t="shared" si="5"/>
        <v/>
      </c>
      <c r="L172" s="580" t="s">
        <v>297</v>
      </c>
      <c r="M172" s="577" t="s">
        <v>297</v>
      </c>
      <c r="N172" s="527"/>
      <c r="O172" s="369" t="s">
        <v>280</v>
      </c>
    </row>
    <row r="173" spans="1:15" s="7" customFormat="1" ht="12.75" x14ac:dyDescent="0.2">
      <c r="A173" s="104">
        <v>169</v>
      </c>
      <c r="B173" s="566">
        <f>'APH Kategorichef'!D173</f>
        <v>0</v>
      </c>
      <c r="C173" s="568" t="str">
        <f>IF('1. Artikeldata Grund'!$D173="","", '1. Artikeldata Grund'!$D173&amp;" - "&amp;'1. Artikeldata Grund'!$E173)</f>
        <v/>
      </c>
      <c r="D173" s="420"/>
      <c r="E173" s="513" t="s">
        <v>184</v>
      </c>
      <c r="F173" s="525"/>
      <c r="G173" s="26">
        <v>1</v>
      </c>
      <c r="H173" s="526" t="s">
        <v>187</v>
      </c>
      <c r="I173" s="458">
        <v>0</v>
      </c>
      <c r="J173" s="374" t="str">
        <f t="shared" si="4"/>
        <v/>
      </c>
      <c r="K173" s="374" t="str">
        <f t="shared" si="5"/>
        <v/>
      </c>
      <c r="L173" s="580" t="s">
        <v>297</v>
      </c>
      <c r="M173" s="577" t="s">
        <v>297</v>
      </c>
      <c r="N173" s="527"/>
      <c r="O173" s="369" t="s">
        <v>280</v>
      </c>
    </row>
    <row r="174" spans="1:15" s="7" customFormat="1" ht="12.75" x14ac:dyDescent="0.2">
      <c r="A174" s="104">
        <v>170</v>
      </c>
      <c r="B174" s="566">
        <f>'APH Kategorichef'!D174</f>
        <v>0</v>
      </c>
      <c r="C174" s="568" t="str">
        <f>IF('1. Artikeldata Grund'!$D174="","", '1. Artikeldata Grund'!$D174&amp;" - "&amp;'1. Artikeldata Grund'!$E174)</f>
        <v/>
      </c>
      <c r="D174" s="420"/>
      <c r="E174" s="513" t="s">
        <v>184</v>
      </c>
      <c r="F174" s="525"/>
      <c r="G174" s="26">
        <v>1</v>
      </c>
      <c r="H174" s="526" t="s">
        <v>187</v>
      </c>
      <c r="I174" s="458">
        <v>0</v>
      </c>
      <c r="J174" s="374" t="str">
        <f t="shared" si="4"/>
        <v/>
      </c>
      <c r="K174" s="374" t="str">
        <f t="shared" si="5"/>
        <v/>
      </c>
      <c r="L174" s="580" t="s">
        <v>297</v>
      </c>
      <c r="M174" s="577" t="s">
        <v>297</v>
      </c>
      <c r="N174" s="527"/>
      <c r="O174" s="369" t="s">
        <v>280</v>
      </c>
    </row>
    <row r="175" spans="1:15" s="7" customFormat="1" ht="12.75" x14ac:dyDescent="0.2">
      <c r="A175" s="104">
        <v>171</v>
      </c>
      <c r="B175" s="566">
        <f>'APH Kategorichef'!D175</f>
        <v>0</v>
      </c>
      <c r="C175" s="568" t="str">
        <f>IF('1. Artikeldata Grund'!$D175="","", '1. Artikeldata Grund'!$D175&amp;" - "&amp;'1. Artikeldata Grund'!$E175)</f>
        <v/>
      </c>
      <c r="D175" s="420"/>
      <c r="E175" s="513" t="s">
        <v>184</v>
      </c>
      <c r="F175" s="525"/>
      <c r="G175" s="26">
        <v>1</v>
      </c>
      <c r="H175" s="526" t="s">
        <v>187</v>
      </c>
      <c r="I175" s="458">
        <v>0</v>
      </c>
      <c r="J175" s="374" t="str">
        <f t="shared" si="4"/>
        <v/>
      </c>
      <c r="K175" s="374" t="str">
        <f t="shared" si="5"/>
        <v/>
      </c>
      <c r="L175" s="580" t="s">
        <v>297</v>
      </c>
      <c r="M175" s="577" t="s">
        <v>297</v>
      </c>
      <c r="N175" s="527"/>
      <c r="O175" s="369" t="s">
        <v>280</v>
      </c>
    </row>
    <row r="176" spans="1:15" s="7" customFormat="1" ht="12.75" x14ac:dyDescent="0.2">
      <c r="A176" s="104">
        <v>172</v>
      </c>
      <c r="B176" s="566">
        <f>'APH Kategorichef'!D176</f>
        <v>0</v>
      </c>
      <c r="C176" s="568" t="str">
        <f>IF('1. Artikeldata Grund'!$D176="","", '1. Artikeldata Grund'!$D176&amp;" - "&amp;'1. Artikeldata Grund'!$E176)</f>
        <v/>
      </c>
      <c r="D176" s="420"/>
      <c r="E176" s="513" t="s">
        <v>184</v>
      </c>
      <c r="F176" s="525"/>
      <c r="G176" s="26">
        <v>1</v>
      </c>
      <c r="H176" s="526" t="s">
        <v>187</v>
      </c>
      <c r="I176" s="458">
        <v>0</v>
      </c>
      <c r="J176" s="374" t="str">
        <f t="shared" si="4"/>
        <v/>
      </c>
      <c r="K176" s="374" t="str">
        <f t="shared" si="5"/>
        <v/>
      </c>
      <c r="L176" s="580" t="s">
        <v>297</v>
      </c>
      <c r="M176" s="577" t="s">
        <v>297</v>
      </c>
      <c r="N176" s="527"/>
      <c r="O176" s="369" t="s">
        <v>280</v>
      </c>
    </row>
    <row r="177" spans="1:15" s="7" customFormat="1" ht="12.75" x14ac:dyDescent="0.2">
      <c r="A177" s="104">
        <v>173</v>
      </c>
      <c r="B177" s="566">
        <f>'APH Kategorichef'!D177</f>
        <v>0</v>
      </c>
      <c r="C177" s="568" t="str">
        <f>IF('1. Artikeldata Grund'!$D177="","", '1. Artikeldata Grund'!$D177&amp;" - "&amp;'1. Artikeldata Grund'!$E177)</f>
        <v/>
      </c>
      <c r="D177" s="420"/>
      <c r="E177" s="513" t="s">
        <v>184</v>
      </c>
      <c r="F177" s="525"/>
      <c r="G177" s="26">
        <v>1</v>
      </c>
      <c r="H177" s="526" t="s">
        <v>187</v>
      </c>
      <c r="I177" s="458">
        <v>0</v>
      </c>
      <c r="J177" s="374" t="str">
        <f t="shared" si="4"/>
        <v/>
      </c>
      <c r="K177" s="374" t="str">
        <f t="shared" si="5"/>
        <v/>
      </c>
      <c r="L177" s="580" t="s">
        <v>297</v>
      </c>
      <c r="M177" s="577" t="s">
        <v>297</v>
      </c>
      <c r="N177" s="527"/>
      <c r="O177" s="369" t="s">
        <v>280</v>
      </c>
    </row>
    <row r="178" spans="1:15" s="7" customFormat="1" ht="12.75" x14ac:dyDescent="0.2">
      <c r="A178" s="104">
        <v>174</v>
      </c>
      <c r="B178" s="566">
        <f>'APH Kategorichef'!D178</f>
        <v>0</v>
      </c>
      <c r="C178" s="568" t="str">
        <f>IF('1. Artikeldata Grund'!$D178="","", '1. Artikeldata Grund'!$D178&amp;" - "&amp;'1. Artikeldata Grund'!$E178)</f>
        <v/>
      </c>
      <c r="D178" s="420"/>
      <c r="E178" s="513" t="s">
        <v>184</v>
      </c>
      <c r="F178" s="525"/>
      <c r="G178" s="26">
        <v>1</v>
      </c>
      <c r="H178" s="526" t="s">
        <v>187</v>
      </c>
      <c r="I178" s="458">
        <v>0</v>
      </c>
      <c r="J178" s="374" t="str">
        <f t="shared" si="4"/>
        <v/>
      </c>
      <c r="K178" s="374" t="str">
        <f t="shared" si="5"/>
        <v/>
      </c>
      <c r="L178" s="580" t="s">
        <v>297</v>
      </c>
      <c r="M178" s="577" t="s">
        <v>297</v>
      </c>
      <c r="N178" s="527"/>
      <c r="O178" s="369" t="s">
        <v>280</v>
      </c>
    </row>
    <row r="179" spans="1:15" s="7" customFormat="1" ht="12.75" x14ac:dyDescent="0.2">
      <c r="A179" s="104">
        <v>175</v>
      </c>
      <c r="B179" s="566">
        <f>'APH Kategorichef'!D179</f>
        <v>0</v>
      </c>
      <c r="C179" s="568" t="str">
        <f>IF('1. Artikeldata Grund'!$D179="","", '1. Artikeldata Grund'!$D179&amp;" - "&amp;'1. Artikeldata Grund'!$E179)</f>
        <v/>
      </c>
      <c r="D179" s="420"/>
      <c r="E179" s="513" t="s">
        <v>184</v>
      </c>
      <c r="F179" s="525"/>
      <c r="G179" s="26">
        <v>1</v>
      </c>
      <c r="H179" s="526" t="s">
        <v>187</v>
      </c>
      <c r="I179" s="458">
        <v>0</v>
      </c>
      <c r="J179" s="374" t="str">
        <f t="shared" si="4"/>
        <v/>
      </c>
      <c r="K179" s="374" t="str">
        <f t="shared" si="5"/>
        <v/>
      </c>
      <c r="L179" s="580" t="s">
        <v>297</v>
      </c>
      <c r="M179" s="577" t="s">
        <v>297</v>
      </c>
      <c r="N179" s="527"/>
      <c r="O179" s="369" t="s">
        <v>280</v>
      </c>
    </row>
    <row r="180" spans="1:15" s="7" customFormat="1" ht="12.75" x14ac:dyDescent="0.2">
      <c r="A180" s="104">
        <v>176</v>
      </c>
      <c r="B180" s="566">
        <f>'APH Kategorichef'!D180</f>
        <v>0</v>
      </c>
      <c r="C180" s="568" t="str">
        <f>IF('1. Artikeldata Grund'!$D180="","", '1. Artikeldata Grund'!$D180&amp;" - "&amp;'1. Artikeldata Grund'!$E180)</f>
        <v/>
      </c>
      <c r="D180" s="420"/>
      <c r="E180" s="513" t="s">
        <v>184</v>
      </c>
      <c r="F180" s="525"/>
      <c r="G180" s="26">
        <v>1</v>
      </c>
      <c r="H180" s="526" t="s">
        <v>187</v>
      </c>
      <c r="I180" s="458">
        <v>0</v>
      </c>
      <c r="J180" s="374" t="str">
        <f t="shared" si="4"/>
        <v/>
      </c>
      <c r="K180" s="374" t="str">
        <f t="shared" si="5"/>
        <v/>
      </c>
      <c r="L180" s="580" t="s">
        <v>297</v>
      </c>
      <c r="M180" s="577" t="s">
        <v>297</v>
      </c>
      <c r="N180" s="527"/>
      <c r="O180" s="369" t="s">
        <v>280</v>
      </c>
    </row>
    <row r="181" spans="1:15" s="7" customFormat="1" ht="12.75" x14ac:dyDescent="0.2">
      <c r="A181" s="104">
        <v>177</v>
      </c>
      <c r="B181" s="566">
        <f>'APH Kategorichef'!D181</f>
        <v>0</v>
      </c>
      <c r="C181" s="568" t="str">
        <f>IF('1. Artikeldata Grund'!$D181="","", '1. Artikeldata Grund'!$D181&amp;" - "&amp;'1. Artikeldata Grund'!$E181)</f>
        <v/>
      </c>
      <c r="D181" s="420"/>
      <c r="E181" s="513" t="s">
        <v>184</v>
      </c>
      <c r="F181" s="525"/>
      <c r="G181" s="26">
        <v>1</v>
      </c>
      <c r="H181" s="526" t="s">
        <v>187</v>
      </c>
      <c r="I181" s="458">
        <v>0</v>
      </c>
      <c r="J181" s="374" t="str">
        <f t="shared" si="4"/>
        <v/>
      </c>
      <c r="K181" s="374" t="str">
        <f t="shared" si="5"/>
        <v/>
      </c>
      <c r="L181" s="580" t="s">
        <v>297</v>
      </c>
      <c r="M181" s="577" t="s">
        <v>297</v>
      </c>
      <c r="N181" s="527"/>
      <c r="O181" s="369" t="s">
        <v>280</v>
      </c>
    </row>
    <row r="182" spans="1:15" s="7" customFormat="1" ht="12.75" x14ac:dyDescent="0.2">
      <c r="A182" s="104">
        <v>178</v>
      </c>
      <c r="B182" s="566">
        <f>'APH Kategorichef'!D182</f>
        <v>0</v>
      </c>
      <c r="C182" s="568" t="str">
        <f>IF('1. Artikeldata Grund'!$D182="","", '1. Artikeldata Grund'!$D182&amp;" - "&amp;'1. Artikeldata Grund'!$E182)</f>
        <v/>
      </c>
      <c r="D182" s="420"/>
      <c r="E182" s="513" t="s">
        <v>184</v>
      </c>
      <c r="F182" s="525"/>
      <c r="G182" s="26">
        <v>1</v>
      </c>
      <c r="H182" s="526" t="s">
        <v>187</v>
      </c>
      <c r="I182" s="458">
        <v>0</v>
      </c>
      <c r="J182" s="374" t="str">
        <f t="shared" si="4"/>
        <v/>
      </c>
      <c r="K182" s="374" t="str">
        <f t="shared" si="5"/>
        <v/>
      </c>
      <c r="L182" s="580" t="s">
        <v>297</v>
      </c>
      <c r="M182" s="577" t="s">
        <v>297</v>
      </c>
      <c r="N182" s="527"/>
      <c r="O182" s="369" t="s">
        <v>280</v>
      </c>
    </row>
    <row r="183" spans="1:15" s="7" customFormat="1" ht="12.75" x14ac:dyDescent="0.2">
      <c r="A183" s="104">
        <v>179</v>
      </c>
      <c r="B183" s="566">
        <f>'APH Kategorichef'!D183</f>
        <v>0</v>
      </c>
      <c r="C183" s="568" t="str">
        <f>IF('1. Artikeldata Grund'!$D183="","", '1. Artikeldata Grund'!$D183&amp;" - "&amp;'1. Artikeldata Grund'!$E183)</f>
        <v/>
      </c>
      <c r="D183" s="420"/>
      <c r="E183" s="513" t="s">
        <v>184</v>
      </c>
      <c r="F183" s="525"/>
      <c r="G183" s="26">
        <v>1</v>
      </c>
      <c r="H183" s="526" t="s">
        <v>187</v>
      </c>
      <c r="I183" s="458">
        <v>0</v>
      </c>
      <c r="J183" s="374" t="str">
        <f t="shared" si="4"/>
        <v/>
      </c>
      <c r="K183" s="374" t="str">
        <f t="shared" si="5"/>
        <v/>
      </c>
      <c r="L183" s="580" t="s">
        <v>297</v>
      </c>
      <c r="M183" s="577" t="s">
        <v>297</v>
      </c>
      <c r="N183" s="527"/>
      <c r="O183" s="369" t="s">
        <v>280</v>
      </c>
    </row>
    <row r="184" spans="1:15" s="7" customFormat="1" ht="12.75" x14ac:dyDescent="0.2">
      <c r="A184" s="104">
        <v>180</v>
      </c>
      <c r="B184" s="566">
        <f>'APH Kategorichef'!D184</f>
        <v>0</v>
      </c>
      <c r="C184" s="568" t="str">
        <f>IF('1. Artikeldata Grund'!$D184="","", '1. Artikeldata Grund'!$D184&amp;" - "&amp;'1. Artikeldata Grund'!$E184)</f>
        <v/>
      </c>
      <c r="D184" s="420"/>
      <c r="E184" s="513" t="s">
        <v>184</v>
      </c>
      <c r="F184" s="525"/>
      <c r="G184" s="26">
        <v>1</v>
      </c>
      <c r="H184" s="526" t="s">
        <v>187</v>
      </c>
      <c r="I184" s="458">
        <v>0</v>
      </c>
      <c r="J184" s="374" t="str">
        <f t="shared" si="4"/>
        <v/>
      </c>
      <c r="K184" s="374" t="str">
        <f t="shared" si="5"/>
        <v/>
      </c>
      <c r="L184" s="580" t="s">
        <v>297</v>
      </c>
      <c r="M184" s="577" t="s">
        <v>297</v>
      </c>
      <c r="N184" s="527"/>
      <c r="O184" s="369" t="s">
        <v>280</v>
      </c>
    </row>
    <row r="185" spans="1:15" s="7" customFormat="1" ht="12.75" x14ac:dyDescent="0.2">
      <c r="A185" s="104">
        <v>181</v>
      </c>
      <c r="B185" s="566">
        <f>'APH Kategorichef'!D185</f>
        <v>0</v>
      </c>
      <c r="C185" s="568" t="str">
        <f>IF('1. Artikeldata Grund'!$D185="","", '1. Artikeldata Grund'!$D185&amp;" - "&amp;'1. Artikeldata Grund'!$E185)</f>
        <v/>
      </c>
      <c r="D185" s="420"/>
      <c r="E185" s="513" t="s">
        <v>184</v>
      </c>
      <c r="F185" s="525"/>
      <c r="G185" s="26">
        <v>1</v>
      </c>
      <c r="H185" s="526" t="s">
        <v>187</v>
      </c>
      <c r="I185" s="458">
        <v>0</v>
      </c>
      <c r="J185" s="374" t="str">
        <f t="shared" si="4"/>
        <v/>
      </c>
      <c r="K185" s="374" t="str">
        <f t="shared" si="5"/>
        <v/>
      </c>
      <c r="L185" s="580" t="s">
        <v>297</v>
      </c>
      <c r="M185" s="577" t="s">
        <v>297</v>
      </c>
      <c r="N185" s="527"/>
      <c r="O185" s="369" t="s">
        <v>280</v>
      </c>
    </row>
    <row r="186" spans="1:15" s="7" customFormat="1" ht="12.75" x14ac:dyDescent="0.2">
      <c r="A186" s="104">
        <v>182</v>
      </c>
      <c r="B186" s="566">
        <f>'APH Kategorichef'!D186</f>
        <v>0</v>
      </c>
      <c r="C186" s="568" t="str">
        <f>IF('1. Artikeldata Grund'!$D186="","", '1. Artikeldata Grund'!$D186&amp;" - "&amp;'1. Artikeldata Grund'!$E186)</f>
        <v/>
      </c>
      <c r="D186" s="420"/>
      <c r="E186" s="513" t="s">
        <v>184</v>
      </c>
      <c r="F186" s="525"/>
      <c r="G186" s="26">
        <v>1</v>
      </c>
      <c r="H186" s="526" t="s">
        <v>187</v>
      </c>
      <c r="I186" s="458">
        <v>0</v>
      </c>
      <c r="J186" s="374" t="str">
        <f t="shared" si="4"/>
        <v/>
      </c>
      <c r="K186" s="374" t="str">
        <f t="shared" si="5"/>
        <v/>
      </c>
      <c r="L186" s="580" t="s">
        <v>297</v>
      </c>
      <c r="M186" s="577" t="s">
        <v>297</v>
      </c>
      <c r="N186" s="527"/>
      <c r="O186" s="369" t="s">
        <v>280</v>
      </c>
    </row>
    <row r="187" spans="1:15" s="7" customFormat="1" ht="12.75" x14ac:dyDescent="0.2">
      <c r="A187" s="104">
        <v>183</v>
      </c>
      <c r="B187" s="566">
        <f>'APH Kategorichef'!D187</f>
        <v>0</v>
      </c>
      <c r="C187" s="568" t="str">
        <f>IF('1. Artikeldata Grund'!$D187="","", '1. Artikeldata Grund'!$D187&amp;" - "&amp;'1. Artikeldata Grund'!$E187)</f>
        <v/>
      </c>
      <c r="D187" s="420"/>
      <c r="E187" s="513" t="s">
        <v>184</v>
      </c>
      <c r="F187" s="525"/>
      <c r="G187" s="26">
        <v>1</v>
      </c>
      <c r="H187" s="526" t="s">
        <v>187</v>
      </c>
      <c r="I187" s="458">
        <v>0</v>
      </c>
      <c r="J187" s="374" t="str">
        <f t="shared" si="4"/>
        <v/>
      </c>
      <c r="K187" s="374" t="str">
        <f t="shared" si="5"/>
        <v/>
      </c>
      <c r="L187" s="580" t="s">
        <v>297</v>
      </c>
      <c r="M187" s="577" t="s">
        <v>297</v>
      </c>
      <c r="N187" s="527"/>
      <c r="O187" s="369" t="s">
        <v>280</v>
      </c>
    </row>
    <row r="188" spans="1:15" s="7" customFormat="1" ht="12.75" x14ac:dyDescent="0.2">
      <c r="A188" s="104">
        <v>184</v>
      </c>
      <c r="B188" s="566">
        <f>'APH Kategorichef'!D188</f>
        <v>0</v>
      </c>
      <c r="C188" s="568" t="str">
        <f>IF('1. Artikeldata Grund'!$D188="","", '1. Artikeldata Grund'!$D188&amp;" - "&amp;'1. Artikeldata Grund'!$E188)</f>
        <v/>
      </c>
      <c r="D188" s="420"/>
      <c r="E188" s="513" t="s">
        <v>184</v>
      </c>
      <c r="F188" s="525"/>
      <c r="G188" s="26">
        <v>1</v>
      </c>
      <c r="H188" s="526" t="s">
        <v>187</v>
      </c>
      <c r="I188" s="458">
        <v>0</v>
      </c>
      <c r="J188" s="374" t="str">
        <f t="shared" si="4"/>
        <v/>
      </c>
      <c r="K188" s="374" t="str">
        <f t="shared" si="5"/>
        <v/>
      </c>
      <c r="L188" s="580" t="s">
        <v>297</v>
      </c>
      <c r="M188" s="577" t="s">
        <v>297</v>
      </c>
      <c r="N188" s="527"/>
      <c r="O188" s="369" t="s">
        <v>280</v>
      </c>
    </row>
    <row r="189" spans="1:15" s="7" customFormat="1" ht="12.75" x14ac:dyDescent="0.2">
      <c r="A189" s="104">
        <v>185</v>
      </c>
      <c r="B189" s="566">
        <f>'APH Kategorichef'!D189</f>
        <v>0</v>
      </c>
      <c r="C189" s="568" t="str">
        <f>IF('1. Artikeldata Grund'!$D189="","", '1. Artikeldata Grund'!$D189&amp;" - "&amp;'1. Artikeldata Grund'!$E189)</f>
        <v/>
      </c>
      <c r="D189" s="420"/>
      <c r="E189" s="513" t="s">
        <v>184</v>
      </c>
      <c r="F189" s="525"/>
      <c r="G189" s="26">
        <v>1</v>
      </c>
      <c r="H189" s="526" t="s">
        <v>187</v>
      </c>
      <c r="I189" s="458">
        <v>0</v>
      </c>
      <c r="J189" s="374" t="str">
        <f t="shared" si="4"/>
        <v/>
      </c>
      <c r="K189" s="374" t="str">
        <f t="shared" si="5"/>
        <v/>
      </c>
      <c r="L189" s="580" t="s">
        <v>297</v>
      </c>
      <c r="M189" s="577" t="s">
        <v>297</v>
      </c>
      <c r="N189" s="527"/>
      <c r="O189" s="369" t="s">
        <v>280</v>
      </c>
    </row>
    <row r="190" spans="1:15" s="7" customFormat="1" ht="12.75" x14ac:dyDescent="0.2">
      <c r="A190" s="104">
        <v>186</v>
      </c>
      <c r="B190" s="566">
        <f>'APH Kategorichef'!D190</f>
        <v>0</v>
      </c>
      <c r="C190" s="568" t="str">
        <f>IF('1. Artikeldata Grund'!$D190="","", '1. Artikeldata Grund'!$D190&amp;" - "&amp;'1. Artikeldata Grund'!$E190)</f>
        <v/>
      </c>
      <c r="D190" s="420"/>
      <c r="E190" s="513" t="s">
        <v>184</v>
      </c>
      <c r="F190" s="525"/>
      <c r="G190" s="26">
        <v>1</v>
      </c>
      <c r="H190" s="526" t="s">
        <v>187</v>
      </c>
      <c r="I190" s="458">
        <v>0</v>
      </c>
      <c r="J190" s="374" t="str">
        <f t="shared" si="4"/>
        <v/>
      </c>
      <c r="K190" s="374" t="str">
        <f t="shared" si="5"/>
        <v/>
      </c>
      <c r="L190" s="580" t="s">
        <v>297</v>
      </c>
      <c r="M190" s="577" t="s">
        <v>297</v>
      </c>
      <c r="N190" s="527"/>
      <c r="O190" s="369" t="s">
        <v>280</v>
      </c>
    </row>
    <row r="191" spans="1:15" s="7" customFormat="1" ht="12.75" x14ac:dyDescent="0.2">
      <c r="A191" s="104">
        <v>187</v>
      </c>
      <c r="B191" s="566">
        <f>'APH Kategorichef'!D191</f>
        <v>0</v>
      </c>
      <c r="C191" s="568" t="str">
        <f>IF('1. Artikeldata Grund'!$D191="","", '1. Artikeldata Grund'!$D191&amp;" - "&amp;'1. Artikeldata Grund'!$E191)</f>
        <v/>
      </c>
      <c r="D191" s="420"/>
      <c r="E191" s="513" t="s">
        <v>184</v>
      </c>
      <c r="F191" s="525"/>
      <c r="G191" s="26">
        <v>1</v>
      </c>
      <c r="H191" s="526" t="s">
        <v>187</v>
      </c>
      <c r="I191" s="458">
        <v>0</v>
      </c>
      <c r="J191" s="374" t="str">
        <f t="shared" si="4"/>
        <v/>
      </c>
      <c r="K191" s="374" t="str">
        <f t="shared" si="5"/>
        <v/>
      </c>
      <c r="L191" s="580" t="s">
        <v>297</v>
      </c>
      <c r="M191" s="577" t="s">
        <v>297</v>
      </c>
      <c r="N191" s="527"/>
      <c r="O191" s="369" t="s">
        <v>280</v>
      </c>
    </row>
    <row r="192" spans="1:15" s="7" customFormat="1" ht="12.75" x14ac:dyDescent="0.2">
      <c r="A192" s="104">
        <v>188</v>
      </c>
      <c r="B192" s="566">
        <f>'APH Kategorichef'!D192</f>
        <v>0</v>
      </c>
      <c r="C192" s="568" t="str">
        <f>IF('1. Artikeldata Grund'!$D192="","", '1. Artikeldata Grund'!$D192&amp;" - "&amp;'1. Artikeldata Grund'!$E192)</f>
        <v/>
      </c>
      <c r="D192" s="420"/>
      <c r="E192" s="513" t="s">
        <v>184</v>
      </c>
      <c r="F192" s="525"/>
      <c r="G192" s="26">
        <v>1</v>
      </c>
      <c r="H192" s="526" t="s">
        <v>187</v>
      </c>
      <c r="I192" s="458">
        <v>0</v>
      </c>
      <c r="J192" s="374" t="str">
        <f t="shared" si="4"/>
        <v/>
      </c>
      <c r="K192" s="374" t="str">
        <f t="shared" si="5"/>
        <v/>
      </c>
      <c r="L192" s="580" t="s">
        <v>297</v>
      </c>
      <c r="M192" s="577" t="s">
        <v>297</v>
      </c>
      <c r="N192" s="527"/>
      <c r="O192" s="369" t="s">
        <v>280</v>
      </c>
    </row>
    <row r="193" spans="1:15" s="7" customFormat="1" ht="12.75" x14ac:dyDescent="0.2">
      <c r="A193" s="104">
        <v>189</v>
      </c>
      <c r="B193" s="566">
        <f>'APH Kategorichef'!D193</f>
        <v>0</v>
      </c>
      <c r="C193" s="568" t="str">
        <f>IF('1. Artikeldata Grund'!$D193="","", '1. Artikeldata Grund'!$D193&amp;" - "&amp;'1. Artikeldata Grund'!$E193)</f>
        <v/>
      </c>
      <c r="D193" s="420"/>
      <c r="E193" s="513" t="s">
        <v>184</v>
      </c>
      <c r="F193" s="525"/>
      <c r="G193" s="26">
        <v>1</v>
      </c>
      <c r="H193" s="526" t="s">
        <v>187</v>
      </c>
      <c r="I193" s="458">
        <v>0</v>
      </c>
      <c r="J193" s="374" t="str">
        <f t="shared" si="4"/>
        <v/>
      </c>
      <c r="K193" s="374" t="str">
        <f t="shared" si="5"/>
        <v/>
      </c>
      <c r="L193" s="580" t="s">
        <v>297</v>
      </c>
      <c r="M193" s="577" t="s">
        <v>297</v>
      </c>
      <c r="N193" s="527"/>
      <c r="O193" s="369" t="s">
        <v>280</v>
      </c>
    </row>
    <row r="194" spans="1:15" s="7" customFormat="1" ht="12.75" x14ac:dyDescent="0.2">
      <c r="A194" s="104">
        <v>190</v>
      </c>
      <c r="B194" s="566">
        <f>'APH Kategorichef'!D194</f>
        <v>0</v>
      </c>
      <c r="C194" s="568" t="str">
        <f>IF('1. Artikeldata Grund'!$D194="","", '1. Artikeldata Grund'!$D194&amp;" - "&amp;'1. Artikeldata Grund'!$E194)</f>
        <v/>
      </c>
      <c r="D194" s="420"/>
      <c r="E194" s="513" t="s">
        <v>184</v>
      </c>
      <c r="F194" s="525"/>
      <c r="G194" s="26">
        <v>1</v>
      </c>
      <c r="H194" s="526" t="s">
        <v>187</v>
      </c>
      <c r="I194" s="458">
        <v>0</v>
      </c>
      <c r="J194" s="374" t="str">
        <f t="shared" si="4"/>
        <v/>
      </c>
      <c r="K194" s="374" t="str">
        <f t="shared" si="5"/>
        <v/>
      </c>
      <c r="L194" s="580" t="s">
        <v>297</v>
      </c>
      <c r="M194" s="577" t="s">
        <v>297</v>
      </c>
      <c r="N194" s="527"/>
      <c r="O194" s="369" t="s">
        <v>280</v>
      </c>
    </row>
    <row r="195" spans="1:15" s="7" customFormat="1" ht="12.75" x14ac:dyDescent="0.2">
      <c r="A195" s="104">
        <v>191</v>
      </c>
      <c r="B195" s="566">
        <f>'APH Kategorichef'!D195</f>
        <v>0</v>
      </c>
      <c r="C195" s="568" t="str">
        <f>IF('1. Artikeldata Grund'!$D195="","", '1. Artikeldata Grund'!$D195&amp;" - "&amp;'1. Artikeldata Grund'!$E195)</f>
        <v/>
      </c>
      <c r="D195" s="420"/>
      <c r="E195" s="513" t="s">
        <v>184</v>
      </c>
      <c r="F195" s="525"/>
      <c r="G195" s="26">
        <v>1</v>
      </c>
      <c r="H195" s="526" t="s">
        <v>187</v>
      </c>
      <c r="I195" s="458">
        <v>0</v>
      </c>
      <c r="J195" s="374" t="str">
        <f t="shared" si="4"/>
        <v/>
      </c>
      <c r="K195" s="374" t="str">
        <f t="shared" si="5"/>
        <v/>
      </c>
      <c r="L195" s="580" t="s">
        <v>297</v>
      </c>
      <c r="M195" s="577" t="s">
        <v>297</v>
      </c>
      <c r="N195" s="527"/>
      <c r="O195" s="369" t="s">
        <v>280</v>
      </c>
    </row>
    <row r="196" spans="1:15" s="7" customFormat="1" ht="12.75" x14ac:dyDescent="0.2">
      <c r="A196" s="104">
        <v>192</v>
      </c>
      <c r="B196" s="566">
        <f>'APH Kategorichef'!D196</f>
        <v>0</v>
      </c>
      <c r="C196" s="568" t="str">
        <f>IF('1. Artikeldata Grund'!$D196="","", '1. Artikeldata Grund'!$D196&amp;" - "&amp;'1. Artikeldata Grund'!$E196)</f>
        <v/>
      </c>
      <c r="D196" s="420"/>
      <c r="E196" s="513" t="s">
        <v>184</v>
      </c>
      <c r="F196" s="525"/>
      <c r="G196" s="26">
        <v>1</v>
      </c>
      <c r="H196" s="526" t="s">
        <v>187</v>
      </c>
      <c r="I196" s="458">
        <v>0</v>
      </c>
      <c r="J196" s="374" t="str">
        <f t="shared" si="4"/>
        <v/>
      </c>
      <c r="K196" s="374" t="str">
        <f t="shared" si="5"/>
        <v/>
      </c>
      <c r="L196" s="580" t="s">
        <v>297</v>
      </c>
      <c r="M196" s="577" t="s">
        <v>297</v>
      </c>
      <c r="N196" s="527"/>
      <c r="O196" s="369" t="s">
        <v>280</v>
      </c>
    </row>
    <row r="197" spans="1:15" s="7" customFormat="1" ht="12.75" x14ac:dyDescent="0.2">
      <c r="A197" s="104">
        <v>193</v>
      </c>
      <c r="B197" s="566">
        <f>'APH Kategorichef'!D197</f>
        <v>0</v>
      </c>
      <c r="C197" s="568" t="str">
        <f>IF('1. Artikeldata Grund'!$D197="","", '1. Artikeldata Grund'!$D197&amp;" - "&amp;'1. Artikeldata Grund'!$E197)</f>
        <v/>
      </c>
      <c r="D197" s="420"/>
      <c r="E197" s="513" t="s">
        <v>184</v>
      </c>
      <c r="F197" s="525"/>
      <c r="G197" s="26">
        <v>1</v>
      </c>
      <c r="H197" s="526" t="s">
        <v>187</v>
      </c>
      <c r="I197" s="458">
        <v>0</v>
      </c>
      <c r="J197" s="374" t="str">
        <f t="shared" si="4"/>
        <v/>
      </c>
      <c r="K197" s="374" t="str">
        <f t="shared" si="5"/>
        <v/>
      </c>
      <c r="L197" s="580" t="s">
        <v>297</v>
      </c>
      <c r="M197" s="577" t="s">
        <v>297</v>
      </c>
      <c r="N197" s="527"/>
      <c r="O197" s="369" t="s">
        <v>280</v>
      </c>
    </row>
    <row r="198" spans="1:15" s="7" customFormat="1" ht="12.75" x14ac:dyDescent="0.2">
      <c r="A198" s="104">
        <v>194</v>
      </c>
      <c r="B198" s="566">
        <f>'APH Kategorichef'!D198</f>
        <v>0</v>
      </c>
      <c r="C198" s="568" t="str">
        <f>IF('1. Artikeldata Grund'!$D198="","", '1. Artikeldata Grund'!$D198&amp;" - "&amp;'1. Artikeldata Grund'!$E198)</f>
        <v/>
      </c>
      <c r="D198" s="420"/>
      <c r="E198" s="513" t="s">
        <v>184</v>
      </c>
      <c r="F198" s="525"/>
      <c r="G198" s="26">
        <v>1</v>
      </c>
      <c r="H198" s="526" t="s">
        <v>187</v>
      </c>
      <c r="I198" s="458">
        <v>0</v>
      </c>
      <c r="J198" s="374" t="str">
        <f t="shared" ref="J198:J204" si="6">IF(C198="","",ROUND(F198-(F198*I198),2))</f>
        <v/>
      </c>
      <c r="K198" s="374" t="str">
        <f t="shared" ref="K198:K204" si="7">IF(C198="","",G198*J198)</f>
        <v/>
      </c>
      <c r="L198" s="580" t="s">
        <v>297</v>
      </c>
      <c r="M198" s="577" t="s">
        <v>297</v>
      </c>
      <c r="N198" s="527"/>
      <c r="O198" s="369" t="s">
        <v>280</v>
      </c>
    </row>
    <row r="199" spans="1:15" s="7" customFormat="1" ht="12.75" x14ac:dyDescent="0.2">
      <c r="A199" s="104">
        <v>195</v>
      </c>
      <c r="B199" s="566">
        <f>'APH Kategorichef'!D199</f>
        <v>0</v>
      </c>
      <c r="C199" s="568" t="str">
        <f>IF('1. Artikeldata Grund'!$D199="","", '1. Artikeldata Grund'!$D199&amp;" - "&amp;'1. Artikeldata Grund'!$E199)</f>
        <v/>
      </c>
      <c r="D199" s="420"/>
      <c r="E199" s="513" t="s">
        <v>184</v>
      </c>
      <c r="F199" s="525"/>
      <c r="G199" s="26">
        <v>1</v>
      </c>
      <c r="H199" s="526" t="s">
        <v>187</v>
      </c>
      <c r="I199" s="458">
        <v>0</v>
      </c>
      <c r="J199" s="374" t="str">
        <f t="shared" si="6"/>
        <v/>
      </c>
      <c r="K199" s="374" t="str">
        <f t="shared" si="7"/>
        <v/>
      </c>
      <c r="L199" s="580" t="s">
        <v>297</v>
      </c>
      <c r="M199" s="577" t="s">
        <v>297</v>
      </c>
      <c r="N199" s="527"/>
      <c r="O199" s="369" t="s">
        <v>280</v>
      </c>
    </row>
    <row r="200" spans="1:15" s="7" customFormat="1" ht="12.75" x14ac:dyDescent="0.2">
      <c r="A200" s="104">
        <v>196</v>
      </c>
      <c r="B200" s="566">
        <f>'APH Kategorichef'!D200</f>
        <v>0</v>
      </c>
      <c r="C200" s="568" t="str">
        <f>IF('1. Artikeldata Grund'!$D200="","", '1. Artikeldata Grund'!$D200&amp;" - "&amp;'1. Artikeldata Grund'!$E200)</f>
        <v/>
      </c>
      <c r="D200" s="420"/>
      <c r="E200" s="513" t="s">
        <v>184</v>
      </c>
      <c r="F200" s="525"/>
      <c r="G200" s="26">
        <v>1</v>
      </c>
      <c r="H200" s="526" t="s">
        <v>187</v>
      </c>
      <c r="I200" s="458">
        <v>0</v>
      </c>
      <c r="J200" s="374" t="str">
        <f t="shared" si="6"/>
        <v/>
      </c>
      <c r="K200" s="374" t="str">
        <f t="shared" si="7"/>
        <v/>
      </c>
      <c r="L200" s="580" t="s">
        <v>297</v>
      </c>
      <c r="M200" s="577" t="s">
        <v>297</v>
      </c>
      <c r="N200" s="527"/>
      <c r="O200" s="369" t="s">
        <v>280</v>
      </c>
    </row>
    <row r="201" spans="1:15" s="7" customFormat="1" ht="12.75" x14ac:dyDescent="0.2">
      <c r="A201" s="104">
        <v>197</v>
      </c>
      <c r="B201" s="566">
        <f>'APH Kategorichef'!D201</f>
        <v>0</v>
      </c>
      <c r="C201" s="568" t="str">
        <f>IF('1. Artikeldata Grund'!$D201="","", '1. Artikeldata Grund'!$D201&amp;" - "&amp;'1. Artikeldata Grund'!$E201)</f>
        <v/>
      </c>
      <c r="D201" s="420"/>
      <c r="E201" s="513" t="s">
        <v>184</v>
      </c>
      <c r="F201" s="525"/>
      <c r="G201" s="26">
        <v>1</v>
      </c>
      <c r="H201" s="526" t="s">
        <v>187</v>
      </c>
      <c r="I201" s="458">
        <v>0</v>
      </c>
      <c r="J201" s="374" t="str">
        <f t="shared" si="6"/>
        <v/>
      </c>
      <c r="K201" s="374" t="str">
        <f t="shared" si="7"/>
        <v/>
      </c>
      <c r="L201" s="580" t="s">
        <v>297</v>
      </c>
      <c r="M201" s="577" t="s">
        <v>297</v>
      </c>
      <c r="N201" s="527"/>
      <c r="O201" s="369" t="s">
        <v>280</v>
      </c>
    </row>
    <row r="202" spans="1:15" s="7" customFormat="1" ht="12.75" x14ac:dyDescent="0.2">
      <c r="A202" s="104">
        <v>198</v>
      </c>
      <c r="B202" s="566">
        <f>'APH Kategorichef'!D202</f>
        <v>0</v>
      </c>
      <c r="C202" s="568" t="str">
        <f>IF('1. Artikeldata Grund'!$D202="","", '1. Artikeldata Grund'!$D202&amp;" - "&amp;'1. Artikeldata Grund'!$E202)</f>
        <v/>
      </c>
      <c r="D202" s="420"/>
      <c r="E202" s="513" t="s">
        <v>184</v>
      </c>
      <c r="F202" s="525"/>
      <c r="G202" s="26">
        <v>1</v>
      </c>
      <c r="H202" s="526" t="s">
        <v>187</v>
      </c>
      <c r="I202" s="458">
        <v>0</v>
      </c>
      <c r="J202" s="374" t="str">
        <f t="shared" si="6"/>
        <v/>
      </c>
      <c r="K202" s="374" t="str">
        <f t="shared" si="7"/>
        <v/>
      </c>
      <c r="L202" s="580" t="s">
        <v>297</v>
      </c>
      <c r="M202" s="577" t="s">
        <v>297</v>
      </c>
      <c r="N202" s="527"/>
      <c r="O202" s="369" t="s">
        <v>280</v>
      </c>
    </row>
    <row r="203" spans="1:15" s="7" customFormat="1" ht="12.75" x14ac:dyDescent="0.2">
      <c r="A203" s="104">
        <v>199</v>
      </c>
      <c r="B203" s="566">
        <f>'APH Kategorichef'!D203</f>
        <v>0</v>
      </c>
      <c r="C203" s="568" t="str">
        <f>IF('1. Artikeldata Grund'!$D203="","", '1. Artikeldata Grund'!$D203&amp;" - "&amp;'1. Artikeldata Grund'!$E203)</f>
        <v/>
      </c>
      <c r="D203" s="420"/>
      <c r="E203" s="513" t="s">
        <v>184</v>
      </c>
      <c r="F203" s="525"/>
      <c r="G203" s="26">
        <v>1</v>
      </c>
      <c r="H203" s="526" t="s">
        <v>187</v>
      </c>
      <c r="I203" s="458">
        <v>0</v>
      </c>
      <c r="J203" s="374" t="str">
        <f t="shared" si="6"/>
        <v/>
      </c>
      <c r="K203" s="374" t="str">
        <f t="shared" si="7"/>
        <v/>
      </c>
      <c r="L203" s="580" t="s">
        <v>297</v>
      </c>
      <c r="M203" s="577" t="s">
        <v>297</v>
      </c>
      <c r="N203" s="527"/>
      <c r="O203" s="369" t="s">
        <v>280</v>
      </c>
    </row>
    <row r="204" spans="1:15" s="7" customFormat="1" ht="12.75" x14ac:dyDescent="0.2">
      <c r="A204" s="104">
        <v>200</v>
      </c>
      <c r="B204" s="566">
        <f>'APH Kategorichef'!D204</f>
        <v>0</v>
      </c>
      <c r="C204" s="568" t="str">
        <f>IF('1. Artikeldata Grund'!$D204="","", '1. Artikeldata Grund'!$D204&amp;" - "&amp;'1. Artikeldata Grund'!$E204)</f>
        <v/>
      </c>
      <c r="D204" s="420"/>
      <c r="E204" s="513" t="s">
        <v>184</v>
      </c>
      <c r="F204" s="525"/>
      <c r="G204" s="26">
        <v>1</v>
      </c>
      <c r="H204" s="526" t="s">
        <v>187</v>
      </c>
      <c r="I204" s="458">
        <v>0</v>
      </c>
      <c r="J204" s="374" t="str">
        <f t="shared" si="6"/>
        <v/>
      </c>
      <c r="K204" s="374" t="str">
        <f t="shared" si="7"/>
        <v/>
      </c>
      <c r="L204" s="580" t="s">
        <v>297</v>
      </c>
      <c r="M204" s="577" t="s">
        <v>297</v>
      </c>
      <c r="N204" s="527"/>
      <c r="O204" s="369" t="s">
        <v>280</v>
      </c>
    </row>
  </sheetData>
  <sheetProtection algorithmName="SHA-512" hashValue="27jIByKCE5bbQU2UGL8f/FB53gXm6wk2KkXHIFut5xpeuIwQgfwuME18UdDQfw5e+YH4hhEalr4FsourRanFvg==" saltValue="J8/ead9oAScHp44K0crBYw==" spinCount="100000" sheet="1" objects="1" scenarios="1"/>
  <mergeCells count="15">
    <mergeCell ref="M1:M4"/>
    <mergeCell ref="N1:N4"/>
    <mergeCell ref="O1:O4"/>
    <mergeCell ref="F1:F4"/>
    <mergeCell ref="A1:C1"/>
    <mergeCell ref="A2:B2"/>
    <mergeCell ref="A3:B3"/>
    <mergeCell ref="D1:D4"/>
    <mergeCell ref="E1:E4"/>
    <mergeCell ref="G1:G4"/>
    <mergeCell ref="H1:H4"/>
    <mergeCell ref="I1:I4"/>
    <mergeCell ref="J1:J4"/>
    <mergeCell ref="K1:K4"/>
    <mergeCell ref="L1:L4"/>
  </mergeCells>
  <phoneticPr fontId="47" type="noConversion"/>
  <conditionalFormatting sqref="D5:D6">
    <cfRule type="duplicateValues" dxfId="3" priority="2"/>
  </conditionalFormatting>
  <conditionalFormatting sqref="D7:D204">
    <cfRule type="duplicateValues" dxfId="2" priority="1"/>
  </conditionalFormatting>
  <dataValidations count="11">
    <dataValidation type="list" allowBlank="1" showInputMessage="1" showErrorMessage="1" promptTitle="Currency" sqref="H5:H204" xr:uid="{7656AF3B-06C0-4BF5-9162-2FC987A24E0C}">
      <formula1>"SEK,EUR,USD,NOK,DKK,GBP"</formula1>
    </dataValidation>
    <dataValidation allowBlank="1" showInputMessage="1" showErrorMessage="1" promptTitle="Ordering number " prompt="Ordering number specified when purchasing from you_x000a__x000a_[Supplier-specific]" sqref="D5:D204" xr:uid="{F7FA2B8B-3DF5-4DC8-B3FE-3F904319AAA8}"/>
    <dataValidation allowBlank="1" showInputMessage="1" showErrorMessage="1" promptTitle="Order number " prompt="Order number specified when purchasing from you_x000a__x000a_[Supplier-specific]" sqref="D6" xr:uid="{B28281D8-726D-467E-A14F-EC42A81483CE}"/>
    <dataValidation allowBlank="1" showInputMessage="1" showErrorMessage="1" promptTitle="List price / Gross price" prompt="List price for Consumer package" sqref="F5:F204" xr:uid="{993AABBE-88BA-48FF-AE00-7C113B5BDC78}"/>
    <dataValidation allowBlank="1" showInputMessage="1" showErrorMessage="1" promptTitle="Units in purchasing unit" prompt="Number of Consumer packages in Purchasing Unit " sqref="G5:G204" xr:uid="{EC896061-184D-4841-85B1-F36F67924B7C}"/>
    <dataValidation allowBlank="1" showInputMessage="1" showErrorMessage="1" promptTitle="Contracted discount in %" prompt="Enter the contracted discount amount for purchasing in % " sqref="I5:I204" xr:uid="{5D77E2F6-7CEC-45DC-B662-3A3B348A2F09}"/>
    <dataValidation allowBlank="1" showInputMessage="1" showErrorMessage="1" promptTitle="Net price" prompt="This field is automatically calculated " sqref="J5:J204" xr:uid="{69022DAF-4FF1-4F12-9018-3D9B32870A34}"/>
    <dataValidation allowBlank="1" showInputMessage="1" showErrorMessage="1" promptTitle="Net price per Purchasing Unit " prompt="This field is automatically calculated " sqref="K5:K204" xr:uid="{3CB88C92-EE7B-4913-AB30-4415EB2E1CA7}"/>
    <dataValidation allowBlank="1" showInputMessage="1" showErrorMessage="1" promptTitle="Recommended consumer price" prompt="Enter recommended consumer price" sqref="N5:N204" xr:uid="{981B0722-9CA5-42EB-9CEE-C65E729700D5}"/>
    <dataValidation allowBlank="1" showInputMessage="1" showErrorMessage="1" promptTitle="Email address" prompt="Enter email address of contact person" sqref="C3" xr:uid="{1EA5B94C-F104-4639-8119-C0D8BAC37F09}"/>
    <dataValidation allowBlank="1" showInputMessage="1" showErrorMessage="1" promptTitle="Contact person" prompt="Enter contact person" sqref="C2" xr:uid="{4E681D37-D1C0-4314-BE65-C6925F05A766}"/>
  </dataValidations>
  <pageMargins left="0.7" right="0.7" top="0.75" bottom="0.75" header="0.3" footer="0.3"/>
  <pageSetup paperSize="9" scale="33" orientation="portrait"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promptTitle="VAT on sales" prompt="Enter VAT from list _x000a__x000a_Momsfritt = 0%" xr:uid="{71D39C86-5EE5-49BD-8515-002876547380}">
          <x14:formula1>
            <xm:f>Tabeller!$G$3:$G$7</xm:f>
          </x14:formula1>
          <xm:sqref>M5:M204</xm:sqref>
        </x14:dataValidation>
        <x14:dataValidation type="list" allowBlank="1" showInputMessage="1" showErrorMessage="1" promptTitle="Purchasing unit" prompt="Usually ST = One item " xr:uid="{19807051-4019-46D4-922C-A7302C7389DC}">
          <x14:formula1>
            <xm:f>Tabeller!$AO$3:$AO$8</xm:f>
          </x14:formula1>
          <xm:sqref>E5:E204</xm:sqref>
        </x14:dataValidation>
        <x14:dataValidation type="list" allowBlank="1" showInputMessage="1" showErrorMessage="1" promptTitle="Country of supplier" prompt="Enter country code from list" xr:uid="{A13D2695-8829-4E46-9453-E4CC5CAB374D}">
          <x14:formula1>
            <xm:f>Tabeller!$AG$3:$AG$243</xm:f>
          </x14:formula1>
          <xm:sqref>O5:O204</xm:sqref>
        </x14:dataValidation>
        <x14:dataValidation type="list" allowBlank="1" showInputMessage="1" showErrorMessage="1" promptTitle="VAT on purchases" prompt="Enter VAT from list _x000a__x000a_Momsfritt = 0%" xr:uid="{0281BC2F-6951-49F5-8368-5D66838C9E6C}">
          <x14:formula1>
            <xm:f>Tabeller!$G$3:$G$7</xm:f>
          </x14:formula1>
          <xm:sqref>L5:L204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B7E-B2B7-4E1D-8405-BCC1B67F0DE2}">
  <sheetPr codeName="Sheet10">
    <tabColor theme="0"/>
  </sheetPr>
  <dimension ref="A1:BA205"/>
  <sheetViews>
    <sheetView showGridLines="0" zoomScale="80" zoomScaleNormal="80" workbookViewId="0">
      <pane xSplit="5" ySplit="5" topLeftCell="L6" activePane="bottomRight" state="frozen"/>
      <selection activeCell="D26" sqref="D26"/>
      <selection pane="topRight" activeCell="D26" sqref="D26"/>
      <selection pane="bottomLeft" activeCell="D26" sqref="D26"/>
      <selection pane="bottomRight" activeCell="L6" sqref="L6"/>
    </sheetView>
  </sheetViews>
  <sheetFormatPr defaultColWidth="9.140625" defaultRowHeight="15" outlineLevelCol="1" x14ac:dyDescent="0.25"/>
  <cols>
    <col min="1" max="1" width="7.7109375" style="93" customWidth="1"/>
    <col min="2" max="2" width="9.140625" style="93" bestFit="1" customWidth="1"/>
    <col min="3" max="3" width="9.140625" style="93" customWidth="1"/>
    <col min="4" max="4" width="68.28515625" style="94" customWidth="1"/>
    <col min="5" max="5" width="25.140625" style="94" customWidth="1"/>
    <col min="6" max="6" width="35.42578125" style="95" customWidth="1"/>
    <col min="7" max="11" width="25.140625" style="95" customWidth="1"/>
    <col min="12" max="12" width="41.28515625" style="96" customWidth="1"/>
    <col min="13" max="13" width="20.28515625" style="96" bestFit="1" customWidth="1"/>
    <col min="14" max="14" width="24.5703125" style="96" customWidth="1"/>
    <col min="15" max="15" width="30.28515625" style="96" bestFit="1" customWidth="1"/>
    <col min="16" max="16" width="29.5703125" style="96" bestFit="1" customWidth="1"/>
    <col min="17" max="17" width="29.5703125" style="96" customWidth="1"/>
    <col min="18" max="18" width="36.42578125" style="96" customWidth="1"/>
    <col min="19" max="19" width="35.5703125" style="96" customWidth="1"/>
    <col min="20" max="20" width="33.85546875" style="96" customWidth="1"/>
    <col min="21" max="21" width="35.42578125" style="96" customWidth="1"/>
    <col min="22" max="22" width="65.140625" style="96" customWidth="1"/>
    <col min="23" max="23" width="65.7109375" style="96" customWidth="1"/>
    <col min="24" max="24" width="63" style="96" bestFit="1" customWidth="1"/>
    <col min="25" max="25" width="58" style="96" customWidth="1"/>
    <col min="26" max="26" width="26.85546875" style="96" bestFit="1" customWidth="1"/>
    <col min="27" max="27" width="26" style="96" bestFit="1" customWidth="1"/>
    <col min="28" max="28" width="26.5703125" style="96" customWidth="1"/>
    <col min="29" max="29" width="22.85546875" style="96" customWidth="1"/>
    <col min="30" max="30" width="21.5703125" style="96" customWidth="1"/>
    <col min="31" max="31" width="23.140625" style="96" customWidth="1"/>
    <col min="32" max="33" width="20.7109375" style="96" customWidth="1"/>
    <col min="34" max="34" width="3.7109375" style="96" customWidth="1"/>
    <col min="35" max="35" width="20.7109375" style="96" customWidth="1"/>
    <col min="36" max="36" width="29.5703125" style="96" hidden="1" customWidth="1" outlineLevel="1"/>
    <col min="37" max="37" width="30" style="96" hidden="1" customWidth="1" outlineLevel="1"/>
    <col min="38" max="38" width="27.85546875" style="96" hidden="1" customWidth="1" outlineLevel="1"/>
    <col min="39" max="39" width="27" style="96" hidden="1" customWidth="1" outlineLevel="1"/>
    <col min="40" max="40" width="3.7109375" style="96" customWidth="1" collapsed="1"/>
    <col min="41" max="41" width="20.7109375" style="96" customWidth="1"/>
    <col min="42" max="42" width="26.5703125" style="96" hidden="1" customWidth="1" outlineLevel="1"/>
    <col min="43" max="43" width="27.28515625" style="96" hidden="1" customWidth="1" outlineLevel="1"/>
    <col min="44" max="44" width="3.85546875" style="96" customWidth="1" collapsed="1"/>
    <col min="45" max="45" width="20.7109375" style="96" customWidth="1"/>
    <col min="46" max="46" width="27.140625" style="96" hidden="1" customWidth="1" outlineLevel="1"/>
    <col min="47" max="47" width="28" style="96" hidden="1" customWidth="1" outlineLevel="1"/>
    <col min="48" max="48" width="26.140625" style="96" hidden="1" customWidth="1" outlineLevel="1"/>
    <col min="49" max="49" width="26.42578125" style="96" hidden="1" customWidth="1" outlineLevel="1"/>
    <col min="50" max="50" width="27.42578125" style="96" hidden="1" customWidth="1" outlineLevel="1"/>
    <col min="51" max="51" width="3.7109375" style="96" customWidth="1" collapsed="1"/>
    <col min="52" max="52" width="23" style="96" customWidth="1"/>
    <col min="53" max="53" width="20.7109375" style="96" customWidth="1"/>
    <col min="54" max="16384" width="9.140625" style="96"/>
  </cols>
  <sheetData>
    <row r="1" spans="1:53" s="97" customFormat="1" ht="28.5" customHeight="1" x14ac:dyDescent="0.25">
      <c r="A1" s="692" t="s">
        <v>627</v>
      </c>
      <c r="B1" s="692"/>
      <c r="C1" s="692"/>
      <c r="D1" s="693"/>
      <c r="E1" s="676" t="s">
        <v>599</v>
      </c>
      <c r="F1" s="691" t="s">
        <v>314</v>
      </c>
      <c r="G1" s="691" t="s">
        <v>596</v>
      </c>
      <c r="H1" s="691" t="s">
        <v>597</v>
      </c>
      <c r="I1" s="691" t="s">
        <v>598</v>
      </c>
      <c r="J1" s="694" t="s">
        <v>2624</v>
      </c>
      <c r="K1" s="694" t="s">
        <v>2625</v>
      </c>
      <c r="L1" s="675" t="s">
        <v>2452</v>
      </c>
      <c r="M1" s="676" t="s">
        <v>2101</v>
      </c>
      <c r="N1" s="675" t="s">
        <v>1623</v>
      </c>
      <c r="O1" s="675" t="s">
        <v>1622</v>
      </c>
      <c r="P1" s="675" t="s">
        <v>583</v>
      </c>
      <c r="Q1" s="667" t="s">
        <v>1621</v>
      </c>
      <c r="R1" s="675" t="s">
        <v>584</v>
      </c>
      <c r="S1" s="675" t="s">
        <v>585</v>
      </c>
      <c r="T1" s="675" t="s">
        <v>586</v>
      </c>
      <c r="U1" s="675" t="s">
        <v>587</v>
      </c>
      <c r="V1" s="675" t="s">
        <v>588</v>
      </c>
      <c r="W1" s="675" t="s">
        <v>1620</v>
      </c>
      <c r="X1" s="675" t="s">
        <v>2113</v>
      </c>
      <c r="Y1" s="667" t="s">
        <v>2112</v>
      </c>
      <c r="Z1" s="675" t="s">
        <v>1619</v>
      </c>
      <c r="AA1" s="675" t="s">
        <v>1618</v>
      </c>
      <c r="AB1" s="675" t="s">
        <v>1617</v>
      </c>
      <c r="AC1" s="675" t="s">
        <v>1616</v>
      </c>
      <c r="AD1" s="675" t="s">
        <v>2102</v>
      </c>
      <c r="AE1" s="675" t="s">
        <v>2103</v>
      </c>
      <c r="AF1" s="676" t="s">
        <v>2111</v>
      </c>
      <c r="AG1" s="676" t="s">
        <v>2110</v>
      </c>
      <c r="AH1" s="552"/>
      <c r="AI1" s="684" t="s">
        <v>612</v>
      </c>
      <c r="AJ1" s="676" t="s">
        <v>2104</v>
      </c>
      <c r="AK1" s="676" t="s">
        <v>2105</v>
      </c>
      <c r="AL1" s="687" t="s">
        <v>592</v>
      </c>
      <c r="AM1" s="676" t="s">
        <v>593</v>
      </c>
      <c r="AN1" s="554"/>
      <c r="AO1" s="671" t="s">
        <v>2107</v>
      </c>
      <c r="AP1" s="673" t="s">
        <v>601</v>
      </c>
      <c r="AQ1" s="673" t="s">
        <v>2108</v>
      </c>
      <c r="AR1" s="556"/>
      <c r="AS1" s="679" t="s">
        <v>2106</v>
      </c>
      <c r="AT1" s="670" t="s">
        <v>607</v>
      </c>
      <c r="AU1" s="670" t="s">
        <v>608</v>
      </c>
      <c r="AV1" s="670" t="s">
        <v>611</v>
      </c>
      <c r="AW1" s="670" t="s">
        <v>609</v>
      </c>
      <c r="AX1" s="670" t="s">
        <v>610</v>
      </c>
      <c r="AY1" s="558"/>
      <c r="AZ1" s="667" t="s">
        <v>640</v>
      </c>
      <c r="BA1" s="667" t="s">
        <v>2109</v>
      </c>
    </row>
    <row r="2" spans="1:53" s="97" customFormat="1" ht="34.5" customHeight="1" x14ac:dyDescent="0.25">
      <c r="A2" s="630" t="s">
        <v>625</v>
      </c>
      <c r="B2" s="630"/>
      <c r="C2" s="630"/>
      <c r="D2" s="584"/>
      <c r="E2" s="676"/>
      <c r="F2" s="691"/>
      <c r="G2" s="691"/>
      <c r="H2" s="691"/>
      <c r="I2" s="691"/>
      <c r="J2" s="695"/>
      <c r="K2" s="695"/>
      <c r="L2" s="675"/>
      <c r="M2" s="676"/>
      <c r="N2" s="675"/>
      <c r="O2" s="675"/>
      <c r="P2" s="675"/>
      <c r="Q2" s="669"/>
      <c r="R2" s="675"/>
      <c r="S2" s="675"/>
      <c r="T2" s="675"/>
      <c r="U2" s="675"/>
      <c r="V2" s="675"/>
      <c r="W2" s="675"/>
      <c r="X2" s="675"/>
      <c r="Y2" s="669"/>
      <c r="Z2" s="675"/>
      <c r="AA2" s="675"/>
      <c r="AB2" s="675"/>
      <c r="AC2" s="675"/>
      <c r="AD2" s="675"/>
      <c r="AE2" s="675"/>
      <c r="AF2" s="676"/>
      <c r="AG2" s="676"/>
      <c r="AH2" s="553"/>
      <c r="AI2" s="685"/>
      <c r="AJ2" s="676"/>
      <c r="AK2" s="676"/>
      <c r="AL2" s="687"/>
      <c r="AM2" s="676"/>
      <c r="AN2" s="555"/>
      <c r="AO2" s="671"/>
      <c r="AP2" s="674"/>
      <c r="AQ2" s="674"/>
      <c r="AR2" s="557"/>
      <c r="AS2" s="680"/>
      <c r="AT2" s="670"/>
      <c r="AU2" s="670"/>
      <c r="AV2" s="670"/>
      <c r="AW2" s="670"/>
      <c r="AX2" s="670"/>
      <c r="AY2" s="559"/>
      <c r="AZ2" s="668"/>
      <c r="BA2" s="668"/>
    </row>
    <row r="3" spans="1:53" s="98" customFormat="1" ht="31.5" customHeight="1" x14ac:dyDescent="0.25">
      <c r="A3" s="630" t="s">
        <v>626</v>
      </c>
      <c r="B3" s="630"/>
      <c r="C3" s="630"/>
      <c r="D3" s="584"/>
      <c r="E3" s="365" t="s">
        <v>1615</v>
      </c>
      <c r="F3" s="343"/>
      <c r="G3" s="343"/>
      <c r="H3" s="343"/>
      <c r="I3" s="343"/>
      <c r="J3" s="343"/>
      <c r="K3" s="343"/>
      <c r="L3" s="348" t="s">
        <v>577</v>
      </c>
      <c r="M3" s="349" t="s">
        <v>315</v>
      </c>
      <c r="N3" s="348" t="s">
        <v>595</v>
      </c>
      <c r="O3" s="348" t="s">
        <v>316</v>
      </c>
      <c r="P3" s="348" t="s">
        <v>317</v>
      </c>
      <c r="Q3" s="348" t="s">
        <v>1614</v>
      </c>
      <c r="R3" s="347" t="s">
        <v>318</v>
      </c>
      <c r="S3" s="347" t="s">
        <v>319</v>
      </c>
      <c r="T3" s="347" t="s">
        <v>320</v>
      </c>
      <c r="U3" s="347" t="s">
        <v>321</v>
      </c>
      <c r="V3" s="346" t="s">
        <v>602</v>
      </c>
      <c r="W3" s="346" t="s">
        <v>600</v>
      </c>
      <c r="X3" s="345" t="s">
        <v>322</v>
      </c>
      <c r="Y3" s="345"/>
      <c r="Z3" s="344" t="s">
        <v>573</v>
      </c>
      <c r="AA3" s="344" t="s">
        <v>574</v>
      </c>
      <c r="AB3" s="344" t="s">
        <v>575</v>
      </c>
      <c r="AC3" s="343" t="s">
        <v>589</v>
      </c>
      <c r="AD3" s="343" t="s">
        <v>323</v>
      </c>
      <c r="AE3" s="343" t="s">
        <v>1613</v>
      </c>
      <c r="AF3" s="343" t="s">
        <v>324</v>
      </c>
      <c r="AG3" s="343" t="s">
        <v>325</v>
      </c>
      <c r="AH3" s="553"/>
      <c r="AI3" s="686"/>
      <c r="AJ3" s="507" t="s">
        <v>613</v>
      </c>
      <c r="AK3" s="507" t="s">
        <v>613</v>
      </c>
      <c r="AL3" s="507" t="s">
        <v>2100</v>
      </c>
      <c r="AM3" s="507" t="s">
        <v>2100</v>
      </c>
      <c r="AN3" s="555"/>
      <c r="AO3" s="672"/>
      <c r="AP3" s="507" t="s">
        <v>2100</v>
      </c>
      <c r="AQ3" s="507" t="s">
        <v>2100</v>
      </c>
      <c r="AR3" s="557"/>
      <c r="AS3" s="681"/>
      <c r="AT3" s="507" t="s">
        <v>613</v>
      </c>
      <c r="AU3" s="507" t="s">
        <v>613</v>
      </c>
      <c r="AV3" s="507" t="s">
        <v>613</v>
      </c>
      <c r="AW3" s="507" t="s">
        <v>613</v>
      </c>
      <c r="AX3" s="507" t="s">
        <v>613</v>
      </c>
      <c r="AY3" s="559"/>
      <c r="AZ3" s="669"/>
      <c r="BA3" s="669"/>
    </row>
    <row r="4" spans="1:53" s="98" customFormat="1" ht="32.25" customHeight="1" x14ac:dyDescent="0.25">
      <c r="A4" s="218"/>
      <c r="B4" s="218"/>
      <c r="C4" s="218"/>
      <c r="D4" s="219"/>
      <c r="E4" s="342"/>
      <c r="F4" s="545"/>
      <c r="G4" s="545"/>
      <c r="H4" s="545"/>
      <c r="I4" s="545"/>
      <c r="J4" s="545"/>
      <c r="K4" s="545"/>
      <c r="L4" s="340" t="s">
        <v>579</v>
      </c>
      <c r="M4" s="340" t="s">
        <v>2062</v>
      </c>
      <c r="N4" s="341" t="s">
        <v>2063</v>
      </c>
      <c r="O4" s="340" t="s">
        <v>579</v>
      </c>
      <c r="P4" s="340" t="s">
        <v>579</v>
      </c>
      <c r="Q4" s="340" t="s">
        <v>579</v>
      </c>
      <c r="R4" s="340" t="s">
        <v>579</v>
      </c>
      <c r="S4" s="340" t="s">
        <v>579</v>
      </c>
      <c r="T4" s="340" t="s">
        <v>579</v>
      </c>
      <c r="U4" s="340" t="s">
        <v>579</v>
      </c>
      <c r="V4" s="340" t="s">
        <v>579</v>
      </c>
      <c r="W4" s="340" t="s">
        <v>579</v>
      </c>
      <c r="X4" s="340" t="s">
        <v>579</v>
      </c>
      <c r="Y4" s="339" t="s">
        <v>579</v>
      </c>
      <c r="Z4" s="91" t="s">
        <v>603</v>
      </c>
      <c r="AA4" s="91" t="s">
        <v>604</v>
      </c>
      <c r="AB4" s="91" t="s">
        <v>2739</v>
      </c>
      <c r="AC4" s="91" t="s">
        <v>605</v>
      </c>
      <c r="AD4" s="91" t="s">
        <v>606</v>
      </c>
      <c r="AE4" s="91" t="s">
        <v>1612</v>
      </c>
      <c r="AF4" s="340" t="s">
        <v>579</v>
      </c>
      <c r="AG4" s="340" t="s">
        <v>579</v>
      </c>
      <c r="AH4" s="553"/>
      <c r="AI4" s="689" t="s">
        <v>2096</v>
      </c>
      <c r="AJ4" s="91" t="s">
        <v>614</v>
      </c>
      <c r="AK4" s="91" t="s">
        <v>615</v>
      </c>
      <c r="AL4" s="92" t="s">
        <v>616</v>
      </c>
      <c r="AM4" s="91" t="s">
        <v>617</v>
      </c>
      <c r="AN4" s="555"/>
      <c r="AO4" s="339" t="s">
        <v>2097</v>
      </c>
      <c r="AP4" s="92" t="s">
        <v>618</v>
      </c>
      <c r="AQ4" s="92" t="s">
        <v>619</v>
      </c>
      <c r="AR4" s="557"/>
      <c r="AS4" s="689" t="s">
        <v>2098</v>
      </c>
      <c r="AT4" s="92" t="s">
        <v>624</v>
      </c>
      <c r="AU4" s="90" t="s">
        <v>623</v>
      </c>
      <c r="AV4" s="92" t="s">
        <v>620</v>
      </c>
      <c r="AW4" s="90" t="s">
        <v>622</v>
      </c>
      <c r="AX4" s="92" t="s">
        <v>621</v>
      </c>
      <c r="AY4" s="559"/>
      <c r="AZ4" s="217" t="s">
        <v>639</v>
      </c>
      <c r="BA4" s="216" t="s">
        <v>2063</v>
      </c>
    </row>
    <row r="5" spans="1:53" s="99" customFormat="1" ht="60" x14ac:dyDescent="0.25">
      <c r="A5" s="101" t="s">
        <v>330</v>
      </c>
      <c r="B5" s="101" t="s">
        <v>834</v>
      </c>
      <c r="C5" s="591" t="s">
        <v>2465</v>
      </c>
      <c r="D5" s="459" t="s">
        <v>2446</v>
      </c>
      <c r="E5" s="216" t="s">
        <v>2451</v>
      </c>
      <c r="F5" s="216" t="s">
        <v>576</v>
      </c>
      <c r="G5" s="216" t="s">
        <v>576</v>
      </c>
      <c r="H5" s="216" t="s">
        <v>576</v>
      </c>
      <c r="I5" s="216" t="s">
        <v>576</v>
      </c>
      <c r="J5" s="216" t="s">
        <v>576</v>
      </c>
      <c r="K5" s="216" t="s">
        <v>576</v>
      </c>
      <c r="L5" s="441" t="s">
        <v>581</v>
      </c>
      <c r="M5" s="441" t="s">
        <v>578</v>
      </c>
      <c r="N5" s="441" t="s">
        <v>581</v>
      </c>
      <c r="O5" s="441" t="s">
        <v>581</v>
      </c>
      <c r="P5" s="441" t="s">
        <v>581</v>
      </c>
      <c r="Q5" s="441" t="s">
        <v>581</v>
      </c>
      <c r="R5" s="441" t="s">
        <v>581</v>
      </c>
      <c r="S5" s="441" t="s">
        <v>581</v>
      </c>
      <c r="T5" s="441" t="s">
        <v>581</v>
      </c>
      <c r="U5" s="441" t="s">
        <v>581</v>
      </c>
      <c r="V5" s="441" t="s">
        <v>581</v>
      </c>
      <c r="W5" s="441" t="s">
        <v>580</v>
      </c>
      <c r="X5" s="441" t="s">
        <v>580</v>
      </c>
      <c r="Y5" s="441" t="s">
        <v>1611</v>
      </c>
      <c r="Z5" s="441" t="s">
        <v>582</v>
      </c>
      <c r="AA5" s="441" t="s">
        <v>582</v>
      </c>
      <c r="AB5" s="441" t="s">
        <v>582</v>
      </c>
      <c r="AC5" s="441" t="s">
        <v>582</v>
      </c>
      <c r="AD5" s="441" t="s">
        <v>582</v>
      </c>
      <c r="AE5" s="441" t="s">
        <v>582</v>
      </c>
      <c r="AF5" s="441" t="s">
        <v>582</v>
      </c>
      <c r="AG5" s="441" t="s">
        <v>582</v>
      </c>
      <c r="AH5" s="553"/>
      <c r="AI5" s="690"/>
      <c r="AJ5" s="339" t="s">
        <v>582</v>
      </c>
      <c r="AK5" s="339" t="s">
        <v>582</v>
      </c>
      <c r="AL5" s="339" t="s">
        <v>582</v>
      </c>
      <c r="AM5" s="339" t="s">
        <v>582</v>
      </c>
      <c r="AN5" s="555"/>
      <c r="AO5" s="339" t="s">
        <v>643</v>
      </c>
      <c r="AP5" s="339" t="s">
        <v>582</v>
      </c>
      <c r="AQ5" s="339" t="s">
        <v>582</v>
      </c>
      <c r="AR5" s="557"/>
      <c r="AS5" s="690"/>
      <c r="AT5" s="339" t="s">
        <v>582</v>
      </c>
      <c r="AU5" s="339" t="s">
        <v>582</v>
      </c>
      <c r="AV5" s="339" t="s">
        <v>582</v>
      </c>
      <c r="AW5" s="339" t="s">
        <v>582</v>
      </c>
      <c r="AX5" s="339" t="s">
        <v>582</v>
      </c>
      <c r="AY5" s="559"/>
      <c r="AZ5" s="339" t="s">
        <v>582</v>
      </c>
      <c r="BA5" s="339" t="s">
        <v>582</v>
      </c>
    </row>
    <row r="6" spans="1:53" x14ac:dyDescent="0.25">
      <c r="A6" s="376">
        <v>1</v>
      </c>
      <c r="B6" s="569">
        <f>'APH Kategorichef'!D5</f>
        <v>0</v>
      </c>
      <c r="C6" s="569" t="str">
        <f>'APH Kategorichef'!H5</f>
        <v>Välj…</v>
      </c>
      <c r="D6" s="570" t="str">
        <f>IF('1. Artikeldata Grund'!$E5="","",'1. Artikeldata Grund'!$E5)</f>
        <v/>
      </c>
      <c r="E6" s="571" t="str">
        <f>IF('1. Artikeldata Grund'!D5="","",'1. Artikeldata Grund'!D5)</f>
        <v/>
      </c>
      <c r="F6" s="572" t="str">
        <f>'2. Artikeldata Utökad'!I5</f>
        <v xml:space="preserve">  Välj…</v>
      </c>
      <c r="G6" s="572" t="str">
        <f>'2. Artikeldata Utökad'!K5</f>
        <v xml:space="preserve">  Välj…</v>
      </c>
      <c r="H6" s="572" t="str">
        <f>'2. Artikeldata Utökad'!L5</f>
        <v xml:space="preserve">  Välj…</v>
      </c>
      <c r="I6" s="572" t="str">
        <f>'2. Artikeldata Utökad'!M5</f>
        <v xml:space="preserve">  Välj…</v>
      </c>
      <c r="J6" s="572" t="str">
        <f>'2. Artikeldata Utökad'!N5</f>
        <v xml:space="preserve">  Välj…</v>
      </c>
      <c r="K6" s="572" t="str">
        <f>'2. Artikeldata Utökad'!O5</f>
        <v xml:space="preserve">  Välj…</v>
      </c>
      <c r="L6" s="377"/>
      <c r="M6" s="377"/>
      <c r="N6" s="377" t="s">
        <v>280</v>
      </c>
      <c r="O6" s="378"/>
      <c r="P6" s="378"/>
      <c r="Q6" s="378"/>
      <c r="R6" s="378"/>
      <c r="S6" s="378"/>
      <c r="T6" s="378"/>
      <c r="U6" s="378"/>
      <c r="V6" s="378"/>
      <c r="W6" s="378"/>
      <c r="X6" s="378"/>
      <c r="Y6" s="378"/>
      <c r="Z6" s="377"/>
      <c r="AA6" s="378"/>
      <c r="AB6" s="378"/>
      <c r="AC6" s="378"/>
      <c r="AD6" s="378"/>
      <c r="AE6" s="378"/>
      <c r="AF6" s="378"/>
      <c r="AG6" s="378"/>
      <c r="AH6" s="553"/>
      <c r="AI6" s="682"/>
      <c r="AJ6" s="84"/>
      <c r="AK6" s="84"/>
      <c r="AL6" s="84" t="s">
        <v>297</v>
      </c>
      <c r="AM6" s="84" t="s">
        <v>297</v>
      </c>
      <c r="AN6" s="555"/>
      <c r="AO6" s="406" t="s">
        <v>594</v>
      </c>
      <c r="AP6" s="84" t="s">
        <v>297</v>
      </c>
      <c r="AQ6" s="84" t="s">
        <v>297</v>
      </c>
      <c r="AR6" s="557"/>
      <c r="AS6" s="682"/>
      <c r="AT6" s="84"/>
      <c r="AU6" s="84"/>
      <c r="AV6" s="84"/>
      <c r="AW6" s="84"/>
      <c r="AX6" s="84"/>
      <c r="AY6" s="559"/>
      <c r="AZ6" s="407" t="s">
        <v>594</v>
      </c>
      <c r="BA6" s="408" t="s">
        <v>297</v>
      </c>
    </row>
    <row r="7" spans="1:53" x14ac:dyDescent="0.25">
      <c r="A7" s="102">
        <v>2</v>
      </c>
      <c r="B7" s="569">
        <f>'APH Kategorichef'!D6</f>
        <v>0</v>
      </c>
      <c r="C7" s="569" t="str">
        <f>'APH Kategorichef'!H6</f>
        <v>Välj…</v>
      </c>
      <c r="D7" s="570" t="str">
        <f>IF('1. Artikeldata Grund'!$E6="","",'1. Artikeldata Grund'!$E6)</f>
        <v/>
      </c>
      <c r="E7" s="571" t="str">
        <f>IF('1. Artikeldata Grund'!D6="","",'1. Artikeldata Grund'!D6)</f>
        <v/>
      </c>
      <c r="F7" s="573" t="str">
        <f>'2. Artikeldata Utökad'!I6</f>
        <v xml:space="preserve">  Välj…</v>
      </c>
      <c r="G7" s="573" t="str">
        <f>'2. Artikeldata Utökad'!K6</f>
        <v xml:space="preserve">  Välj…</v>
      </c>
      <c r="H7" s="573" t="str">
        <f>'2. Artikeldata Utökad'!L6</f>
        <v xml:space="preserve">  Välj…</v>
      </c>
      <c r="I7" s="573" t="str">
        <f>'2. Artikeldata Utökad'!M6</f>
        <v xml:space="preserve">  Välj…</v>
      </c>
      <c r="J7" s="572" t="str">
        <f>'2. Artikeldata Utökad'!N6</f>
        <v xml:space="preserve">  Välj…</v>
      </c>
      <c r="K7" s="572" t="str">
        <f>'2. Artikeldata Utökad'!O6</f>
        <v xml:space="preserve">  Välj…</v>
      </c>
      <c r="L7" s="377"/>
      <c r="M7" s="83"/>
      <c r="N7" s="377" t="s">
        <v>280</v>
      </c>
      <c r="O7" s="378"/>
      <c r="P7" s="378"/>
      <c r="Q7" s="378"/>
      <c r="R7" s="378"/>
      <c r="S7" s="378"/>
      <c r="T7" s="378"/>
      <c r="U7" s="378"/>
      <c r="V7" s="378"/>
      <c r="W7" s="378"/>
      <c r="X7" s="378"/>
      <c r="Y7" s="378"/>
      <c r="Z7" s="377"/>
      <c r="AA7" s="378"/>
      <c r="AB7" s="378"/>
      <c r="AC7" s="378"/>
      <c r="AD7" s="378"/>
      <c r="AE7" s="378"/>
      <c r="AF7" s="378"/>
      <c r="AG7" s="378"/>
      <c r="AH7" s="553"/>
      <c r="AI7" s="683"/>
      <c r="AJ7" s="84"/>
      <c r="AK7" s="84"/>
      <c r="AL7" s="84" t="s">
        <v>297</v>
      </c>
      <c r="AM7" s="84" t="s">
        <v>297</v>
      </c>
      <c r="AN7" s="555"/>
      <c r="AO7" s="406" t="s">
        <v>594</v>
      </c>
      <c r="AP7" s="84" t="s">
        <v>297</v>
      </c>
      <c r="AQ7" s="84" t="s">
        <v>297</v>
      </c>
      <c r="AR7" s="557"/>
      <c r="AS7" s="683"/>
      <c r="AT7" s="84"/>
      <c r="AU7" s="84"/>
      <c r="AV7" s="84"/>
      <c r="AW7" s="84"/>
      <c r="AX7" s="84"/>
      <c r="AY7" s="559"/>
      <c r="AZ7" s="407" t="s">
        <v>594</v>
      </c>
      <c r="BA7" s="408" t="s">
        <v>297</v>
      </c>
    </row>
    <row r="8" spans="1:53" x14ac:dyDescent="0.25">
      <c r="A8" s="102">
        <v>3</v>
      </c>
      <c r="B8" s="569">
        <f>'APH Kategorichef'!D7</f>
        <v>0</v>
      </c>
      <c r="C8" s="569" t="str">
        <f>'APH Kategorichef'!H7</f>
        <v>Välj…</v>
      </c>
      <c r="D8" s="570" t="str">
        <f>IF('1. Artikeldata Grund'!$E7="","",'1. Artikeldata Grund'!$E7)</f>
        <v/>
      </c>
      <c r="E8" s="571" t="str">
        <f>IF('1. Artikeldata Grund'!D7="","",'1. Artikeldata Grund'!D7)</f>
        <v/>
      </c>
      <c r="F8" s="573" t="str">
        <f>'2. Artikeldata Utökad'!I7</f>
        <v xml:space="preserve">  Välj…</v>
      </c>
      <c r="G8" s="573" t="str">
        <f>'2. Artikeldata Utökad'!K7</f>
        <v xml:space="preserve">  Välj…</v>
      </c>
      <c r="H8" s="573" t="str">
        <f>'2. Artikeldata Utökad'!L7</f>
        <v xml:space="preserve">  Välj…</v>
      </c>
      <c r="I8" s="573" t="str">
        <f>'2. Artikeldata Utökad'!M7</f>
        <v xml:space="preserve">  Välj…</v>
      </c>
      <c r="J8" s="572" t="str">
        <f>'2. Artikeldata Utökad'!N7</f>
        <v xml:space="preserve">  Välj…</v>
      </c>
      <c r="K8" s="572" t="str">
        <f>'2. Artikeldata Utökad'!O7</f>
        <v xml:space="preserve">  Välj…</v>
      </c>
      <c r="L8" s="377"/>
      <c r="M8" s="83"/>
      <c r="N8" s="377" t="s">
        <v>280</v>
      </c>
      <c r="O8" s="378"/>
      <c r="P8" s="378"/>
      <c r="Q8" s="378"/>
      <c r="R8" s="378"/>
      <c r="S8" s="378"/>
      <c r="T8" s="378"/>
      <c r="U8" s="378"/>
      <c r="V8" s="378"/>
      <c r="W8" s="378"/>
      <c r="X8" s="378"/>
      <c r="Y8" s="378"/>
      <c r="Z8" s="377"/>
      <c r="AA8" s="378"/>
      <c r="AB8" s="378"/>
      <c r="AC8" s="378"/>
      <c r="AD8" s="378"/>
      <c r="AE8" s="378"/>
      <c r="AF8" s="378"/>
      <c r="AG8" s="378"/>
      <c r="AH8" s="553"/>
      <c r="AI8" s="683"/>
      <c r="AJ8" s="84"/>
      <c r="AK8" s="84"/>
      <c r="AL8" s="84" t="s">
        <v>297</v>
      </c>
      <c r="AM8" s="84" t="s">
        <v>297</v>
      </c>
      <c r="AN8" s="555"/>
      <c r="AO8" s="406" t="s">
        <v>594</v>
      </c>
      <c r="AP8" s="84" t="s">
        <v>297</v>
      </c>
      <c r="AQ8" s="84" t="s">
        <v>297</v>
      </c>
      <c r="AR8" s="557"/>
      <c r="AS8" s="683"/>
      <c r="AT8" s="84"/>
      <c r="AU8" s="84"/>
      <c r="AV8" s="84"/>
      <c r="AW8" s="84"/>
      <c r="AX8" s="84"/>
      <c r="AY8" s="559"/>
      <c r="AZ8" s="407" t="s">
        <v>594</v>
      </c>
      <c r="BA8" s="408" t="s">
        <v>297</v>
      </c>
    </row>
    <row r="9" spans="1:53" x14ac:dyDescent="0.25">
      <c r="A9" s="102">
        <v>4</v>
      </c>
      <c r="B9" s="569">
        <f>'APH Kategorichef'!D8</f>
        <v>0</v>
      </c>
      <c r="C9" s="569" t="str">
        <f>'APH Kategorichef'!H8</f>
        <v>Välj…</v>
      </c>
      <c r="D9" s="570" t="str">
        <f>IF('1. Artikeldata Grund'!$E8="","",'1. Artikeldata Grund'!$E8)</f>
        <v/>
      </c>
      <c r="E9" s="571" t="str">
        <f>IF('1. Artikeldata Grund'!D8="","",'1. Artikeldata Grund'!D8)</f>
        <v/>
      </c>
      <c r="F9" s="573" t="str">
        <f>'2. Artikeldata Utökad'!I8</f>
        <v xml:space="preserve">  Välj…</v>
      </c>
      <c r="G9" s="573" t="str">
        <f>'2. Artikeldata Utökad'!K8</f>
        <v xml:space="preserve">  Välj…</v>
      </c>
      <c r="H9" s="573" t="str">
        <f>'2. Artikeldata Utökad'!L8</f>
        <v xml:space="preserve">  Välj…</v>
      </c>
      <c r="I9" s="573" t="str">
        <f>'2. Artikeldata Utökad'!M8</f>
        <v xml:space="preserve">  Välj…</v>
      </c>
      <c r="J9" s="572" t="str">
        <f>'2. Artikeldata Utökad'!N8</f>
        <v xml:space="preserve">  Välj…</v>
      </c>
      <c r="K9" s="572" t="str">
        <f>'2. Artikeldata Utökad'!O8</f>
        <v xml:space="preserve">  Välj…</v>
      </c>
      <c r="L9" s="377"/>
      <c r="M9" s="83"/>
      <c r="N9" s="377" t="s">
        <v>280</v>
      </c>
      <c r="O9" s="378"/>
      <c r="P9" s="378"/>
      <c r="Q9" s="378"/>
      <c r="R9" s="378"/>
      <c r="S9" s="378"/>
      <c r="T9" s="378"/>
      <c r="U9" s="378"/>
      <c r="V9" s="378"/>
      <c r="W9" s="378"/>
      <c r="X9" s="378"/>
      <c r="Y9" s="378"/>
      <c r="Z9" s="377"/>
      <c r="AA9" s="378"/>
      <c r="AB9" s="378"/>
      <c r="AC9" s="378"/>
      <c r="AD9" s="378"/>
      <c r="AE9" s="378"/>
      <c r="AF9" s="378"/>
      <c r="AG9" s="378"/>
      <c r="AH9" s="553"/>
      <c r="AI9" s="683"/>
      <c r="AJ9" s="84"/>
      <c r="AK9" s="84"/>
      <c r="AL9" s="84" t="s">
        <v>297</v>
      </c>
      <c r="AM9" s="84" t="s">
        <v>297</v>
      </c>
      <c r="AN9" s="555"/>
      <c r="AO9" s="406" t="s">
        <v>594</v>
      </c>
      <c r="AP9" s="84" t="s">
        <v>297</v>
      </c>
      <c r="AQ9" s="84" t="s">
        <v>297</v>
      </c>
      <c r="AR9" s="557"/>
      <c r="AS9" s="683"/>
      <c r="AT9" s="84"/>
      <c r="AU9" s="84"/>
      <c r="AV9" s="84"/>
      <c r="AW9" s="84"/>
      <c r="AX9" s="84"/>
      <c r="AY9" s="559"/>
      <c r="AZ9" s="407" t="s">
        <v>594</v>
      </c>
      <c r="BA9" s="408" t="s">
        <v>297</v>
      </c>
    </row>
    <row r="10" spans="1:53" x14ac:dyDescent="0.25">
      <c r="A10" s="102">
        <v>5</v>
      </c>
      <c r="B10" s="569">
        <f>'APH Kategorichef'!D9</f>
        <v>0</v>
      </c>
      <c r="C10" s="569" t="str">
        <f>'APH Kategorichef'!H9</f>
        <v>Välj…</v>
      </c>
      <c r="D10" s="570" t="str">
        <f>IF('1. Artikeldata Grund'!$E9="","",'1. Artikeldata Grund'!$E9)</f>
        <v/>
      </c>
      <c r="E10" s="571" t="str">
        <f>IF('1. Artikeldata Grund'!D9="","",'1. Artikeldata Grund'!D9)</f>
        <v/>
      </c>
      <c r="F10" s="573" t="str">
        <f>'2. Artikeldata Utökad'!I9</f>
        <v xml:space="preserve">  Välj…</v>
      </c>
      <c r="G10" s="573" t="str">
        <f>'2. Artikeldata Utökad'!K9</f>
        <v xml:space="preserve">  Välj…</v>
      </c>
      <c r="H10" s="573" t="str">
        <f>'2. Artikeldata Utökad'!L9</f>
        <v xml:space="preserve">  Välj…</v>
      </c>
      <c r="I10" s="573" t="str">
        <f>'2. Artikeldata Utökad'!M9</f>
        <v xml:space="preserve">  Välj…</v>
      </c>
      <c r="J10" s="572" t="str">
        <f>'2. Artikeldata Utökad'!N9</f>
        <v xml:space="preserve">  Välj…</v>
      </c>
      <c r="K10" s="572" t="str">
        <f>'2. Artikeldata Utökad'!O9</f>
        <v xml:space="preserve">  Välj…</v>
      </c>
      <c r="L10" s="377"/>
      <c r="M10" s="83"/>
      <c r="N10" s="377" t="s">
        <v>280</v>
      </c>
      <c r="O10" s="378"/>
      <c r="P10" s="378"/>
      <c r="Q10" s="378"/>
      <c r="R10" s="378"/>
      <c r="S10" s="378"/>
      <c r="T10" s="378"/>
      <c r="U10" s="378"/>
      <c r="V10" s="378"/>
      <c r="W10" s="378"/>
      <c r="X10" s="378"/>
      <c r="Y10" s="378"/>
      <c r="Z10" s="377"/>
      <c r="AA10" s="378"/>
      <c r="AB10" s="378"/>
      <c r="AC10" s="378"/>
      <c r="AD10" s="378"/>
      <c r="AE10" s="378"/>
      <c r="AF10" s="378"/>
      <c r="AG10" s="378"/>
      <c r="AH10" s="553"/>
      <c r="AI10" s="683"/>
      <c r="AJ10" s="84"/>
      <c r="AK10" s="84"/>
      <c r="AL10" s="84" t="s">
        <v>297</v>
      </c>
      <c r="AM10" s="84" t="s">
        <v>297</v>
      </c>
      <c r="AN10" s="555"/>
      <c r="AO10" s="406" t="s">
        <v>594</v>
      </c>
      <c r="AP10" s="84" t="s">
        <v>297</v>
      </c>
      <c r="AQ10" s="84" t="s">
        <v>297</v>
      </c>
      <c r="AR10" s="557"/>
      <c r="AS10" s="683"/>
      <c r="AT10" s="84"/>
      <c r="AU10" s="84"/>
      <c r="AV10" s="84"/>
      <c r="AW10" s="84"/>
      <c r="AX10" s="84"/>
      <c r="AY10" s="559"/>
      <c r="AZ10" s="407" t="s">
        <v>594</v>
      </c>
      <c r="BA10" s="408" t="s">
        <v>297</v>
      </c>
    </row>
    <row r="11" spans="1:53" x14ac:dyDescent="0.25">
      <c r="A11" s="102">
        <v>6</v>
      </c>
      <c r="B11" s="569">
        <f>'APH Kategorichef'!D10</f>
        <v>0</v>
      </c>
      <c r="C11" s="569" t="str">
        <f>'APH Kategorichef'!H10</f>
        <v>Välj…</v>
      </c>
      <c r="D11" s="570" t="str">
        <f>IF('1. Artikeldata Grund'!$E10="","",'1. Artikeldata Grund'!$E10)</f>
        <v/>
      </c>
      <c r="E11" s="571" t="str">
        <f>IF('1. Artikeldata Grund'!D10="","",'1. Artikeldata Grund'!D10)</f>
        <v/>
      </c>
      <c r="F11" s="573" t="str">
        <f>'2. Artikeldata Utökad'!I10</f>
        <v xml:space="preserve">  Välj…</v>
      </c>
      <c r="G11" s="573" t="str">
        <f>'2. Artikeldata Utökad'!K10</f>
        <v xml:space="preserve">  Välj…</v>
      </c>
      <c r="H11" s="573" t="str">
        <f>'2. Artikeldata Utökad'!L10</f>
        <v xml:space="preserve">  Välj…</v>
      </c>
      <c r="I11" s="573" t="str">
        <f>'2. Artikeldata Utökad'!M10</f>
        <v xml:space="preserve">  Välj…</v>
      </c>
      <c r="J11" s="572" t="str">
        <f>'2. Artikeldata Utökad'!N10</f>
        <v xml:space="preserve">  Välj…</v>
      </c>
      <c r="K11" s="572" t="str">
        <f>'2. Artikeldata Utökad'!O10</f>
        <v xml:space="preserve">  Välj…</v>
      </c>
      <c r="L11" s="377"/>
      <c r="M11" s="83"/>
      <c r="N11" s="377" t="s">
        <v>280</v>
      </c>
      <c r="O11" s="378"/>
      <c r="P11" s="378"/>
      <c r="Q11" s="378"/>
      <c r="R11" s="378"/>
      <c r="S11" s="378"/>
      <c r="T11" s="378"/>
      <c r="U11" s="378"/>
      <c r="V11" s="378"/>
      <c r="W11" s="378"/>
      <c r="X11" s="378"/>
      <c r="Y11" s="378"/>
      <c r="Z11" s="377"/>
      <c r="AA11" s="378"/>
      <c r="AB11" s="378"/>
      <c r="AC11" s="378"/>
      <c r="AD11" s="378"/>
      <c r="AE11" s="378"/>
      <c r="AF11" s="378"/>
      <c r="AG11" s="378"/>
      <c r="AH11" s="553"/>
      <c r="AI11" s="683"/>
      <c r="AJ11" s="84"/>
      <c r="AK11" s="84"/>
      <c r="AL11" s="84" t="s">
        <v>297</v>
      </c>
      <c r="AM11" s="84" t="s">
        <v>297</v>
      </c>
      <c r="AN11" s="555"/>
      <c r="AO11" s="406" t="s">
        <v>594</v>
      </c>
      <c r="AP11" s="84" t="s">
        <v>297</v>
      </c>
      <c r="AQ11" s="84" t="s">
        <v>297</v>
      </c>
      <c r="AR11" s="557"/>
      <c r="AS11" s="683"/>
      <c r="AT11" s="84"/>
      <c r="AU11" s="84"/>
      <c r="AV11" s="84"/>
      <c r="AW11" s="84"/>
      <c r="AX11" s="84"/>
      <c r="AY11" s="559"/>
      <c r="AZ11" s="407" t="s">
        <v>594</v>
      </c>
      <c r="BA11" s="408" t="s">
        <v>297</v>
      </c>
    </row>
    <row r="12" spans="1:53" x14ac:dyDescent="0.25">
      <c r="A12" s="102">
        <v>7</v>
      </c>
      <c r="B12" s="569">
        <f>'APH Kategorichef'!D11</f>
        <v>0</v>
      </c>
      <c r="C12" s="569" t="str">
        <f>'APH Kategorichef'!H11</f>
        <v>Välj…</v>
      </c>
      <c r="D12" s="570" t="str">
        <f>IF('1. Artikeldata Grund'!$E11="","",'1. Artikeldata Grund'!$E11)</f>
        <v/>
      </c>
      <c r="E12" s="571" t="str">
        <f>IF('1. Artikeldata Grund'!D11="","",'1. Artikeldata Grund'!D11)</f>
        <v/>
      </c>
      <c r="F12" s="573" t="str">
        <f>'2. Artikeldata Utökad'!I11</f>
        <v xml:space="preserve">  Välj…</v>
      </c>
      <c r="G12" s="573" t="str">
        <f>'2. Artikeldata Utökad'!K11</f>
        <v xml:space="preserve">  Välj…</v>
      </c>
      <c r="H12" s="573" t="str">
        <f>'2. Artikeldata Utökad'!L11</f>
        <v xml:space="preserve">  Välj…</v>
      </c>
      <c r="I12" s="573" t="str">
        <f>'2. Artikeldata Utökad'!M11</f>
        <v xml:space="preserve">  Välj…</v>
      </c>
      <c r="J12" s="572" t="str">
        <f>'2. Artikeldata Utökad'!N11</f>
        <v xml:space="preserve">  Välj…</v>
      </c>
      <c r="K12" s="572" t="str">
        <f>'2. Artikeldata Utökad'!O11</f>
        <v xml:space="preserve">  Välj…</v>
      </c>
      <c r="L12" s="377"/>
      <c r="M12" s="83"/>
      <c r="N12" s="377" t="s">
        <v>280</v>
      </c>
      <c r="O12" s="378"/>
      <c r="P12" s="378"/>
      <c r="Q12" s="378"/>
      <c r="R12" s="378"/>
      <c r="S12" s="378"/>
      <c r="T12" s="378"/>
      <c r="U12" s="378"/>
      <c r="V12" s="378"/>
      <c r="W12" s="378"/>
      <c r="X12" s="378"/>
      <c r="Y12" s="378"/>
      <c r="Z12" s="377"/>
      <c r="AA12" s="378"/>
      <c r="AB12" s="378"/>
      <c r="AC12" s="378"/>
      <c r="AD12" s="378"/>
      <c r="AE12" s="378"/>
      <c r="AF12" s="378"/>
      <c r="AG12" s="378"/>
      <c r="AH12" s="553"/>
      <c r="AI12" s="683"/>
      <c r="AJ12" s="84"/>
      <c r="AK12" s="84"/>
      <c r="AL12" s="84" t="s">
        <v>297</v>
      </c>
      <c r="AM12" s="84" t="s">
        <v>297</v>
      </c>
      <c r="AN12" s="555"/>
      <c r="AO12" s="406" t="s">
        <v>594</v>
      </c>
      <c r="AP12" s="84" t="s">
        <v>297</v>
      </c>
      <c r="AQ12" s="84" t="s">
        <v>297</v>
      </c>
      <c r="AR12" s="557"/>
      <c r="AS12" s="683"/>
      <c r="AT12" s="84"/>
      <c r="AU12" s="84"/>
      <c r="AV12" s="84"/>
      <c r="AW12" s="84"/>
      <c r="AX12" s="84"/>
      <c r="AY12" s="559"/>
      <c r="AZ12" s="407" t="s">
        <v>594</v>
      </c>
      <c r="BA12" s="408" t="s">
        <v>297</v>
      </c>
    </row>
    <row r="13" spans="1:53" x14ac:dyDescent="0.25">
      <c r="A13" s="102">
        <v>8</v>
      </c>
      <c r="B13" s="569">
        <f>'APH Kategorichef'!D12</f>
        <v>0</v>
      </c>
      <c r="C13" s="569" t="str">
        <f>'APH Kategorichef'!H12</f>
        <v>Välj…</v>
      </c>
      <c r="D13" s="570" t="str">
        <f>IF('1. Artikeldata Grund'!$E12="","",'1. Artikeldata Grund'!$E12)</f>
        <v/>
      </c>
      <c r="E13" s="571" t="str">
        <f>IF('1. Artikeldata Grund'!D12="","",'1. Artikeldata Grund'!D12)</f>
        <v/>
      </c>
      <c r="F13" s="573" t="str">
        <f>'2. Artikeldata Utökad'!I12</f>
        <v xml:space="preserve">  Välj…</v>
      </c>
      <c r="G13" s="573" t="str">
        <f>'2. Artikeldata Utökad'!K12</f>
        <v xml:space="preserve">  Välj…</v>
      </c>
      <c r="H13" s="573" t="str">
        <f>'2. Artikeldata Utökad'!L12</f>
        <v xml:space="preserve">  Välj…</v>
      </c>
      <c r="I13" s="573" t="str">
        <f>'2. Artikeldata Utökad'!M12</f>
        <v xml:space="preserve">  Välj…</v>
      </c>
      <c r="J13" s="572" t="str">
        <f>'2. Artikeldata Utökad'!N12</f>
        <v xml:space="preserve">  Välj…</v>
      </c>
      <c r="K13" s="572" t="str">
        <f>'2. Artikeldata Utökad'!O12</f>
        <v xml:space="preserve">  Välj…</v>
      </c>
      <c r="L13" s="377"/>
      <c r="M13" s="83"/>
      <c r="N13" s="377" t="s">
        <v>280</v>
      </c>
      <c r="O13" s="378"/>
      <c r="P13" s="378"/>
      <c r="Q13" s="378"/>
      <c r="R13" s="378"/>
      <c r="S13" s="378"/>
      <c r="T13" s="378"/>
      <c r="U13" s="378"/>
      <c r="V13" s="378"/>
      <c r="W13" s="378"/>
      <c r="X13" s="378"/>
      <c r="Y13" s="378"/>
      <c r="Z13" s="377"/>
      <c r="AA13" s="378"/>
      <c r="AB13" s="378"/>
      <c r="AC13" s="378"/>
      <c r="AD13" s="378"/>
      <c r="AE13" s="378"/>
      <c r="AF13" s="378"/>
      <c r="AG13" s="378"/>
      <c r="AH13" s="553"/>
      <c r="AI13" s="683"/>
      <c r="AJ13" s="84"/>
      <c r="AK13" s="84"/>
      <c r="AL13" s="84" t="s">
        <v>297</v>
      </c>
      <c r="AM13" s="84" t="s">
        <v>297</v>
      </c>
      <c r="AN13" s="555"/>
      <c r="AO13" s="406" t="s">
        <v>594</v>
      </c>
      <c r="AP13" s="84" t="s">
        <v>297</v>
      </c>
      <c r="AQ13" s="84" t="s">
        <v>297</v>
      </c>
      <c r="AR13" s="557"/>
      <c r="AS13" s="683"/>
      <c r="AT13" s="84"/>
      <c r="AU13" s="84"/>
      <c r="AV13" s="84"/>
      <c r="AW13" s="84"/>
      <c r="AX13" s="84"/>
      <c r="AY13" s="559"/>
      <c r="AZ13" s="407" t="s">
        <v>594</v>
      </c>
      <c r="BA13" s="408" t="s">
        <v>297</v>
      </c>
    </row>
    <row r="14" spans="1:53" x14ac:dyDescent="0.25">
      <c r="A14" s="102">
        <v>9</v>
      </c>
      <c r="B14" s="569">
        <f>'APH Kategorichef'!D13</f>
        <v>0</v>
      </c>
      <c r="C14" s="569" t="str">
        <f>'APH Kategorichef'!H13</f>
        <v>Välj…</v>
      </c>
      <c r="D14" s="570" t="str">
        <f>IF('1. Artikeldata Grund'!$E13="","",'1. Artikeldata Grund'!$E13)</f>
        <v/>
      </c>
      <c r="E14" s="571" t="str">
        <f>IF('1. Artikeldata Grund'!D13="","",'1. Artikeldata Grund'!D13)</f>
        <v/>
      </c>
      <c r="F14" s="573" t="str">
        <f>'2. Artikeldata Utökad'!I13</f>
        <v xml:space="preserve">  Välj…</v>
      </c>
      <c r="G14" s="573" t="str">
        <f>'2. Artikeldata Utökad'!K13</f>
        <v xml:space="preserve">  Välj…</v>
      </c>
      <c r="H14" s="573" t="str">
        <f>'2. Artikeldata Utökad'!L13</f>
        <v xml:space="preserve">  Välj…</v>
      </c>
      <c r="I14" s="573" t="str">
        <f>'2. Artikeldata Utökad'!M13</f>
        <v xml:space="preserve">  Välj…</v>
      </c>
      <c r="J14" s="572" t="str">
        <f>'2. Artikeldata Utökad'!N13</f>
        <v xml:space="preserve">  Välj…</v>
      </c>
      <c r="K14" s="572" t="str">
        <f>'2. Artikeldata Utökad'!O13</f>
        <v xml:space="preserve">  Välj…</v>
      </c>
      <c r="L14" s="377"/>
      <c r="M14" s="83"/>
      <c r="N14" s="377" t="s">
        <v>280</v>
      </c>
      <c r="O14" s="378"/>
      <c r="P14" s="378"/>
      <c r="Q14" s="378"/>
      <c r="R14" s="378"/>
      <c r="S14" s="378"/>
      <c r="T14" s="378"/>
      <c r="U14" s="378"/>
      <c r="V14" s="378"/>
      <c r="W14" s="378"/>
      <c r="X14" s="378"/>
      <c r="Y14" s="378"/>
      <c r="Z14" s="377"/>
      <c r="AA14" s="378"/>
      <c r="AB14" s="378"/>
      <c r="AC14" s="378"/>
      <c r="AD14" s="378"/>
      <c r="AE14" s="378"/>
      <c r="AF14" s="378"/>
      <c r="AG14" s="378"/>
      <c r="AH14" s="553"/>
      <c r="AI14" s="683"/>
      <c r="AJ14" s="84"/>
      <c r="AK14" s="84"/>
      <c r="AL14" s="84" t="s">
        <v>297</v>
      </c>
      <c r="AM14" s="84" t="s">
        <v>297</v>
      </c>
      <c r="AN14" s="555"/>
      <c r="AO14" s="406" t="s">
        <v>594</v>
      </c>
      <c r="AP14" s="84" t="s">
        <v>297</v>
      </c>
      <c r="AQ14" s="84" t="s">
        <v>297</v>
      </c>
      <c r="AR14" s="557"/>
      <c r="AS14" s="683"/>
      <c r="AT14" s="84"/>
      <c r="AU14" s="84"/>
      <c r="AV14" s="84"/>
      <c r="AW14" s="84"/>
      <c r="AX14" s="84"/>
      <c r="AY14" s="559"/>
      <c r="AZ14" s="407" t="s">
        <v>594</v>
      </c>
      <c r="BA14" s="408" t="s">
        <v>297</v>
      </c>
    </row>
    <row r="15" spans="1:53" x14ac:dyDescent="0.25">
      <c r="A15" s="102">
        <v>10</v>
      </c>
      <c r="B15" s="569">
        <f>'APH Kategorichef'!D14</f>
        <v>0</v>
      </c>
      <c r="C15" s="569" t="str">
        <f>'APH Kategorichef'!H14</f>
        <v>Välj…</v>
      </c>
      <c r="D15" s="570" t="str">
        <f>IF('1. Artikeldata Grund'!$E14="","",'1. Artikeldata Grund'!$E14)</f>
        <v/>
      </c>
      <c r="E15" s="571" t="str">
        <f>IF('1. Artikeldata Grund'!D14="","",'1. Artikeldata Grund'!D14)</f>
        <v/>
      </c>
      <c r="F15" s="573" t="str">
        <f>'2. Artikeldata Utökad'!I14</f>
        <v xml:space="preserve">  Välj…</v>
      </c>
      <c r="G15" s="573" t="str">
        <f>'2. Artikeldata Utökad'!K14</f>
        <v xml:space="preserve">  Välj…</v>
      </c>
      <c r="H15" s="573" t="str">
        <f>'2. Artikeldata Utökad'!L14</f>
        <v xml:space="preserve">  Välj…</v>
      </c>
      <c r="I15" s="573" t="str">
        <f>'2. Artikeldata Utökad'!M14</f>
        <v xml:space="preserve">  Välj…</v>
      </c>
      <c r="J15" s="572" t="str">
        <f>'2. Artikeldata Utökad'!N14</f>
        <v xml:space="preserve">  Välj…</v>
      </c>
      <c r="K15" s="572" t="str">
        <f>'2. Artikeldata Utökad'!O14</f>
        <v xml:space="preserve">  Välj…</v>
      </c>
      <c r="L15" s="377"/>
      <c r="M15" s="83"/>
      <c r="N15" s="377" t="s">
        <v>280</v>
      </c>
      <c r="O15" s="378"/>
      <c r="P15" s="378"/>
      <c r="Q15" s="378"/>
      <c r="R15" s="378"/>
      <c r="S15" s="378"/>
      <c r="T15" s="378"/>
      <c r="U15" s="378"/>
      <c r="V15" s="378"/>
      <c r="W15" s="378"/>
      <c r="X15" s="378"/>
      <c r="Y15" s="378"/>
      <c r="Z15" s="377"/>
      <c r="AA15" s="378"/>
      <c r="AB15" s="378"/>
      <c r="AC15" s="378"/>
      <c r="AD15" s="378"/>
      <c r="AE15" s="378"/>
      <c r="AF15" s="378"/>
      <c r="AG15" s="378"/>
      <c r="AH15" s="553"/>
      <c r="AI15" s="683"/>
      <c r="AJ15" s="84"/>
      <c r="AK15" s="84"/>
      <c r="AL15" s="84" t="s">
        <v>297</v>
      </c>
      <c r="AM15" s="84" t="s">
        <v>297</v>
      </c>
      <c r="AN15" s="555"/>
      <c r="AO15" s="406" t="s">
        <v>594</v>
      </c>
      <c r="AP15" s="84" t="s">
        <v>297</v>
      </c>
      <c r="AQ15" s="84" t="s">
        <v>297</v>
      </c>
      <c r="AR15" s="557"/>
      <c r="AS15" s="683"/>
      <c r="AT15" s="84"/>
      <c r="AU15" s="84"/>
      <c r="AV15" s="84"/>
      <c r="AW15" s="84"/>
      <c r="AX15" s="84"/>
      <c r="AY15" s="559"/>
      <c r="AZ15" s="407" t="s">
        <v>594</v>
      </c>
      <c r="BA15" s="408" t="s">
        <v>297</v>
      </c>
    </row>
    <row r="16" spans="1:53" x14ac:dyDescent="0.25">
      <c r="A16" s="102">
        <v>11</v>
      </c>
      <c r="B16" s="569">
        <f>'APH Kategorichef'!D15</f>
        <v>0</v>
      </c>
      <c r="C16" s="569" t="str">
        <f>'APH Kategorichef'!H15</f>
        <v>Välj…</v>
      </c>
      <c r="D16" s="570" t="str">
        <f>IF('1. Artikeldata Grund'!$E15="","",'1. Artikeldata Grund'!$E15)</f>
        <v/>
      </c>
      <c r="E16" s="571" t="str">
        <f>IF('1. Artikeldata Grund'!D15="","",'1. Artikeldata Grund'!D15)</f>
        <v/>
      </c>
      <c r="F16" s="573" t="str">
        <f>'2. Artikeldata Utökad'!I15</f>
        <v xml:space="preserve">  Välj…</v>
      </c>
      <c r="G16" s="573" t="str">
        <f>'2. Artikeldata Utökad'!K15</f>
        <v xml:space="preserve">  Välj…</v>
      </c>
      <c r="H16" s="573" t="str">
        <f>'2. Artikeldata Utökad'!L15</f>
        <v xml:space="preserve">  Välj…</v>
      </c>
      <c r="I16" s="573" t="str">
        <f>'2. Artikeldata Utökad'!M15</f>
        <v xml:space="preserve">  Välj…</v>
      </c>
      <c r="J16" s="572" t="str">
        <f>'2. Artikeldata Utökad'!N15</f>
        <v xml:space="preserve">  Välj…</v>
      </c>
      <c r="K16" s="572" t="str">
        <f>'2. Artikeldata Utökad'!O15</f>
        <v xml:space="preserve">  Välj…</v>
      </c>
      <c r="L16" s="377"/>
      <c r="M16" s="83"/>
      <c r="N16" s="377" t="s">
        <v>280</v>
      </c>
      <c r="O16" s="378"/>
      <c r="P16" s="378"/>
      <c r="Q16" s="378"/>
      <c r="R16" s="378"/>
      <c r="S16" s="378"/>
      <c r="T16" s="378"/>
      <c r="U16" s="378"/>
      <c r="V16" s="378"/>
      <c r="W16" s="378"/>
      <c r="X16" s="378"/>
      <c r="Y16" s="378"/>
      <c r="Z16" s="377"/>
      <c r="AA16" s="378"/>
      <c r="AB16" s="378"/>
      <c r="AC16" s="378"/>
      <c r="AD16" s="378"/>
      <c r="AE16" s="378"/>
      <c r="AF16" s="378"/>
      <c r="AG16" s="378"/>
      <c r="AH16" s="553"/>
      <c r="AI16" s="683"/>
      <c r="AJ16" s="84"/>
      <c r="AK16" s="84"/>
      <c r="AL16" s="84" t="s">
        <v>297</v>
      </c>
      <c r="AM16" s="84" t="s">
        <v>297</v>
      </c>
      <c r="AN16" s="555"/>
      <c r="AO16" s="406" t="s">
        <v>594</v>
      </c>
      <c r="AP16" s="84" t="s">
        <v>297</v>
      </c>
      <c r="AQ16" s="84" t="s">
        <v>297</v>
      </c>
      <c r="AR16" s="557"/>
      <c r="AS16" s="683"/>
      <c r="AT16" s="84"/>
      <c r="AU16" s="84"/>
      <c r="AV16" s="84"/>
      <c r="AW16" s="84"/>
      <c r="AX16" s="84"/>
      <c r="AY16" s="559"/>
      <c r="AZ16" s="407" t="s">
        <v>594</v>
      </c>
      <c r="BA16" s="408" t="s">
        <v>297</v>
      </c>
    </row>
    <row r="17" spans="1:53" x14ac:dyDescent="0.25">
      <c r="A17" s="102">
        <v>12</v>
      </c>
      <c r="B17" s="569">
        <f>'APH Kategorichef'!D16</f>
        <v>0</v>
      </c>
      <c r="C17" s="569" t="str">
        <f>'APH Kategorichef'!H16</f>
        <v>Välj…</v>
      </c>
      <c r="D17" s="570" t="str">
        <f>IF('1. Artikeldata Grund'!$E16="","",'1. Artikeldata Grund'!$E16)</f>
        <v/>
      </c>
      <c r="E17" s="571" t="str">
        <f>IF('1. Artikeldata Grund'!D16="","",'1. Artikeldata Grund'!D16)</f>
        <v/>
      </c>
      <c r="F17" s="573" t="str">
        <f>'2. Artikeldata Utökad'!I16</f>
        <v xml:space="preserve">  Välj…</v>
      </c>
      <c r="G17" s="573" t="str">
        <f>'2. Artikeldata Utökad'!K16</f>
        <v xml:space="preserve">  Välj…</v>
      </c>
      <c r="H17" s="573" t="str">
        <f>'2. Artikeldata Utökad'!L16</f>
        <v xml:space="preserve">  Välj…</v>
      </c>
      <c r="I17" s="573" t="str">
        <f>'2. Artikeldata Utökad'!M16</f>
        <v xml:space="preserve">  Välj…</v>
      </c>
      <c r="J17" s="572" t="str">
        <f>'2. Artikeldata Utökad'!N16</f>
        <v xml:space="preserve">  Välj…</v>
      </c>
      <c r="K17" s="572" t="str">
        <f>'2. Artikeldata Utökad'!O16</f>
        <v xml:space="preserve">  Välj…</v>
      </c>
      <c r="L17" s="377"/>
      <c r="M17" s="83"/>
      <c r="N17" s="377" t="s">
        <v>280</v>
      </c>
      <c r="O17" s="378"/>
      <c r="P17" s="378"/>
      <c r="Q17" s="378"/>
      <c r="R17" s="378"/>
      <c r="S17" s="378"/>
      <c r="T17" s="378"/>
      <c r="U17" s="378"/>
      <c r="V17" s="378"/>
      <c r="W17" s="378"/>
      <c r="X17" s="378"/>
      <c r="Y17" s="378"/>
      <c r="Z17" s="377"/>
      <c r="AA17" s="378"/>
      <c r="AB17" s="378"/>
      <c r="AC17" s="378"/>
      <c r="AD17" s="378"/>
      <c r="AE17" s="378"/>
      <c r="AF17" s="378"/>
      <c r="AG17" s="378"/>
      <c r="AH17" s="553"/>
      <c r="AI17" s="683"/>
      <c r="AJ17" s="84"/>
      <c r="AK17" s="84"/>
      <c r="AL17" s="84" t="s">
        <v>297</v>
      </c>
      <c r="AM17" s="84" t="s">
        <v>297</v>
      </c>
      <c r="AN17" s="555"/>
      <c r="AO17" s="406" t="s">
        <v>594</v>
      </c>
      <c r="AP17" s="84" t="s">
        <v>297</v>
      </c>
      <c r="AQ17" s="84" t="s">
        <v>297</v>
      </c>
      <c r="AR17" s="557"/>
      <c r="AS17" s="683"/>
      <c r="AT17" s="84"/>
      <c r="AU17" s="84"/>
      <c r="AV17" s="84"/>
      <c r="AW17" s="84"/>
      <c r="AX17" s="84"/>
      <c r="AY17" s="559"/>
      <c r="AZ17" s="407" t="s">
        <v>594</v>
      </c>
      <c r="BA17" s="408" t="s">
        <v>297</v>
      </c>
    </row>
    <row r="18" spans="1:53" x14ac:dyDescent="0.25">
      <c r="A18" s="102">
        <v>13</v>
      </c>
      <c r="B18" s="569">
        <f>'APH Kategorichef'!D17</f>
        <v>0</v>
      </c>
      <c r="C18" s="569" t="str">
        <f>'APH Kategorichef'!H17</f>
        <v>Välj…</v>
      </c>
      <c r="D18" s="570" t="str">
        <f>IF('1. Artikeldata Grund'!$E17="","",'1. Artikeldata Grund'!$E17)</f>
        <v/>
      </c>
      <c r="E18" s="571" t="str">
        <f>IF('1. Artikeldata Grund'!D17="","",'1. Artikeldata Grund'!D17)</f>
        <v/>
      </c>
      <c r="F18" s="573" t="str">
        <f>'2. Artikeldata Utökad'!I17</f>
        <v xml:space="preserve">  Välj…</v>
      </c>
      <c r="G18" s="573" t="str">
        <f>'2. Artikeldata Utökad'!K17</f>
        <v xml:space="preserve">  Välj…</v>
      </c>
      <c r="H18" s="573" t="str">
        <f>'2. Artikeldata Utökad'!L17</f>
        <v xml:space="preserve">  Välj…</v>
      </c>
      <c r="I18" s="573" t="str">
        <f>'2. Artikeldata Utökad'!M17</f>
        <v xml:space="preserve">  Välj…</v>
      </c>
      <c r="J18" s="572" t="str">
        <f>'2. Artikeldata Utökad'!N17</f>
        <v xml:space="preserve">  Välj…</v>
      </c>
      <c r="K18" s="572" t="str">
        <f>'2. Artikeldata Utökad'!O17</f>
        <v xml:space="preserve">  Välj…</v>
      </c>
      <c r="L18" s="377"/>
      <c r="M18" s="83"/>
      <c r="N18" s="377" t="s">
        <v>280</v>
      </c>
      <c r="O18" s="378"/>
      <c r="P18" s="378"/>
      <c r="Q18" s="378"/>
      <c r="R18" s="378"/>
      <c r="S18" s="378"/>
      <c r="T18" s="378"/>
      <c r="U18" s="378"/>
      <c r="V18" s="378"/>
      <c r="W18" s="378"/>
      <c r="X18" s="378"/>
      <c r="Y18" s="378"/>
      <c r="Z18" s="377"/>
      <c r="AA18" s="378"/>
      <c r="AB18" s="378"/>
      <c r="AC18" s="378"/>
      <c r="AD18" s="378"/>
      <c r="AE18" s="378"/>
      <c r="AF18" s="378"/>
      <c r="AG18" s="378"/>
      <c r="AH18" s="553"/>
      <c r="AI18" s="683"/>
      <c r="AJ18" s="84"/>
      <c r="AK18" s="84"/>
      <c r="AL18" s="84" t="s">
        <v>297</v>
      </c>
      <c r="AM18" s="84" t="s">
        <v>297</v>
      </c>
      <c r="AN18" s="555"/>
      <c r="AO18" s="406" t="s">
        <v>594</v>
      </c>
      <c r="AP18" s="84" t="s">
        <v>297</v>
      </c>
      <c r="AQ18" s="84" t="s">
        <v>297</v>
      </c>
      <c r="AR18" s="557"/>
      <c r="AS18" s="683"/>
      <c r="AT18" s="84"/>
      <c r="AU18" s="84"/>
      <c r="AV18" s="84"/>
      <c r="AW18" s="84"/>
      <c r="AX18" s="84"/>
      <c r="AY18" s="559"/>
      <c r="AZ18" s="407" t="s">
        <v>594</v>
      </c>
      <c r="BA18" s="408" t="s">
        <v>297</v>
      </c>
    </row>
    <row r="19" spans="1:53" x14ac:dyDescent="0.25">
      <c r="A19" s="102">
        <v>14</v>
      </c>
      <c r="B19" s="569">
        <f>'APH Kategorichef'!D18</f>
        <v>0</v>
      </c>
      <c r="C19" s="569" t="str">
        <f>'APH Kategorichef'!H18</f>
        <v>Välj…</v>
      </c>
      <c r="D19" s="570" t="str">
        <f>IF('1. Artikeldata Grund'!$E18="","",'1. Artikeldata Grund'!$E18)</f>
        <v/>
      </c>
      <c r="E19" s="571" t="str">
        <f>IF('1. Artikeldata Grund'!D18="","",'1. Artikeldata Grund'!D18)</f>
        <v/>
      </c>
      <c r="F19" s="573" t="str">
        <f>'2. Artikeldata Utökad'!I18</f>
        <v xml:space="preserve">  Välj…</v>
      </c>
      <c r="G19" s="573" t="str">
        <f>'2. Artikeldata Utökad'!K18</f>
        <v xml:space="preserve">  Välj…</v>
      </c>
      <c r="H19" s="573" t="str">
        <f>'2. Artikeldata Utökad'!L18</f>
        <v xml:space="preserve">  Välj…</v>
      </c>
      <c r="I19" s="573" t="str">
        <f>'2. Artikeldata Utökad'!M18</f>
        <v xml:space="preserve">  Välj…</v>
      </c>
      <c r="J19" s="572" t="str">
        <f>'2. Artikeldata Utökad'!N18</f>
        <v xml:space="preserve">  Välj…</v>
      </c>
      <c r="K19" s="572" t="str">
        <f>'2. Artikeldata Utökad'!O18</f>
        <v xml:space="preserve">  Välj…</v>
      </c>
      <c r="L19" s="377"/>
      <c r="M19" s="83"/>
      <c r="N19" s="377" t="s">
        <v>280</v>
      </c>
      <c r="O19" s="378"/>
      <c r="P19" s="378"/>
      <c r="Q19" s="378"/>
      <c r="R19" s="378"/>
      <c r="S19" s="378"/>
      <c r="T19" s="378"/>
      <c r="U19" s="378"/>
      <c r="V19" s="378"/>
      <c r="W19" s="378"/>
      <c r="X19" s="378"/>
      <c r="Y19" s="378"/>
      <c r="Z19" s="377"/>
      <c r="AA19" s="378"/>
      <c r="AB19" s="378"/>
      <c r="AC19" s="378"/>
      <c r="AD19" s="378"/>
      <c r="AE19" s="378"/>
      <c r="AF19" s="378"/>
      <c r="AG19" s="378"/>
      <c r="AH19" s="553"/>
      <c r="AI19" s="683"/>
      <c r="AJ19" s="84"/>
      <c r="AK19" s="84"/>
      <c r="AL19" s="84" t="s">
        <v>297</v>
      </c>
      <c r="AM19" s="84" t="s">
        <v>297</v>
      </c>
      <c r="AN19" s="555"/>
      <c r="AO19" s="406" t="s">
        <v>594</v>
      </c>
      <c r="AP19" s="84" t="s">
        <v>297</v>
      </c>
      <c r="AQ19" s="84" t="s">
        <v>297</v>
      </c>
      <c r="AR19" s="557"/>
      <c r="AS19" s="683"/>
      <c r="AT19" s="84"/>
      <c r="AU19" s="84"/>
      <c r="AV19" s="84"/>
      <c r="AW19" s="84"/>
      <c r="AX19" s="84"/>
      <c r="AY19" s="559"/>
      <c r="AZ19" s="407" t="s">
        <v>594</v>
      </c>
      <c r="BA19" s="408" t="s">
        <v>297</v>
      </c>
    </row>
    <row r="20" spans="1:53" x14ac:dyDescent="0.25">
      <c r="A20" s="102">
        <v>15</v>
      </c>
      <c r="B20" s="569">
        <f>'APH Kategorichef'!D19</f>
        <v>0</v>
      </c>
      <c r="C20" s="569" t="str">
        <f>'APH Kategorichef'!H19</f>
        <v>Välj…</v>
      </c>
      <c r="D20" s="570" t="str">
        <f>IF('1. Artikeldata Grund'!$E19="","",'1. Artikeldata Grund'!$E19)</f>
        <v/>
      </c>
      <c r="E20" s="571" t="str">
        <f>IF('1. Artikeldata Grund'!D19="","",'1. Artikeldata Grund'!D19)</f>
        <v/>
      </c>
      <c r="F20" s="573" t="str">
        <f>'2. Artikeldata Utökad'!I19</f>
        <v xml:space="preserve">  Välj…</v>
      </c>
      <c r="G20" s="573" t="str">
        <f>'2. Artikeldata Utökad'!K19</f>
        <v xml:space="preserve">  Välj…</v>
      </c>
      <c r="H20" s="573" t="str">
        <f>'2. Artikeldata Utökad'!L19</f>
        <v xml:space="preserve">  Välj…</v>
      </c>
      <c r="I20" s="573" t="str">
        <f>'2. Artikeldata Utökad'!M19</f>
        <v xml:space="preserve">  Välj…</v>
      </c>
      <c r="J20" s="572" t="str">
        <f>'2. Artikeldata Utökad'!N19</f>
        <v xml:space="preserve">  Välj…</v>
      </c>
      <c r="K20" s="572" t="str">
        <f>'2. Artikeldata Utökad'!O19</f>
        <v xml:space="preserve">  Välj…</v>
      </c>
      <c r="L20" s="377"/>
      <c r="M20" s="83"/>
      <c r="N20" s="377" t="s">
        <v>280</v>
      </c>
      <c r="O20" s="378"/>
      <c r="P20" s="378"/>
      <c r="Q20" s="378"/>
      <c r="R20" s="378"/>
      <c r="S20" s="378"/>
      <c r="T20" s="378"/>
      <c r="U20" s="378"/>
      <c r="V20" s="378"/>
      <c r="W20" s="378"/>
      <c r="X20" s="378"/>
      <c r="Y20" s="378"/>
      <c r="Z20" s="377"/>
      <c r="AA20" s="378"/>
      <c r="AB20" s="378"/>
      <c r="AC20" s="378"/>
      <c r="AD20" s="378"/>
      <c r="AE20" s="378"/>
      <c r="AF20" s="378"/>
      <c r="AG20" s="378"/>
      <c r="AH20" s="553"/>
      <c r="AI20" s="683"/>
      <c r="AJ20" s="84"/>
      <c r="AK20" s="84"/>
      <c r="AL20" s="84" t="s">
        <v>297</v>
      </c>
      <c r="AM20" s="84" t="s">
        <v>297</v>
      </c>
      <c r="AN20" s="555"/>
      <c r="AO20" s="406" t="s">
        <v>594</v>
      </c>
      <c r="AP20" s="84" t="s">
        <v>297</v>
      </c>
      <c r="AQ20" s="84" t="s">
        <v>297</v>
      </c>
      <c r="AR20" s="557"/>
      <c r="AS20" s="683"/>
      <c r="AT20" s="84"/>
      <c r="AU20" s="84"/>
      <c r="AV20" s="84"/>
      <c r="AW20" s="84"/>
      <c r="AX20" s="84"/>
      <c r="AY20" s="559"/>
      <c r="AZ20" s="407" t="s">
        <v>594</v>
      </c>
      <c r="BA20" s="408" t="s">
        <v>297</v>
      </c>
    </row>
    <row r="21" spans="1:53" x14ac:dyDescent="0.25">
      <c r="A21" s="102">
        <v>16</v>
      </c>
      <c r="B21" s="569">
        <f>'APH Kategorichef'!D20</f>
        <v>0</v>
      </c>
      <c r="C21" s="569" t="str">
        <f>'APH Kategorichef'!H20</f>
        <v>Välj…</v>
      </c>
      <c r="D21" s="570" t="str">
        <f>IF('1. Artikeldata Grund'!$E20="","",'1. Artikeldata Grund'!$E20)</f>
        <v/>
      </c>
      <c r="E21" s="571" t="str">
        <f>IF('1. Artikeldata Grund'!D20="","",'1. Artikeldata Grund'!D20)</f>
        <v/>
      </c>
      <c r="F21" s="573" t="str">
        <f>'2. Artikeldata Utökad'!I20</f>
        <v xml:space="preserve">  Välj…</v>
      </c>
      <c r="G21" s="573" t="str">
        <f>'2. Artikeldata Utökad'!K20</f>
        <v xml:space="preserve">  Välj…</v>
      </c>
      <c r="H21" s="573" t="str">
        <f>'2. Artikeldata Utökad'!L20</f>
        <v xml:space="preserve">  Välj…</v>
      </c>
      <c r="I21" s="573" t="str">
        <f>'2. Artikeldata Utökad'!M20</f>
        <v xml:space="preserve">  Välj…</v>
      </c>
      <c r="J21" s="572" t="str">
        <f>'2. Artikeldata Utökad'!N20</f>
        <v xml:space="preserve">  Välj…</v>
      </c>
      <c r="K21" s="572" t="str">
        <f>'2. Artikeldata Utökad'!O20</f>
        <v xml:space="preserve">  Välj…</v>
      </c>
      <c r="L21" s="377"/>
      <c r="M21" s="83"/>
      <c r="N21" s="377" t="s">
        <v>280</v>
      </c>
      <c r="O21" s="378"/>
      <c r="P21" s="378"/>
      <c r="Q21" s="378"/>
      <c r="R21" s="378"/>
      <c r="S21" s="378"/>
      <c r="T21" s="378"/>
      <c r="U21" s="378"/>
      <c r="V21" s="378"/>
      <c r="W21" s="378"/>
      <c r="X21" s="378"/>
      <c r="Y21" s="378"/>
      <c r="Z21" s="377"/>
      <c r="AA21" s="378"/>
      <c r="AB21" s="378"/>
      <c r="AC21" s="378"/>
      <c r="AD21" s="378"/>
      <c r="AE21" s="378"/>
      <c r="AF21" s="378"/>
      <c r="AG21" s="378"/>
      <c r="AH21" s="553"/>
      <c r="AI21" s="683"/>
      <c r="AJ21" s="84"/>
      <c r="AK21" s="84"/>
      <c r="AL21" s="84" t="s">
        <v>297</v>
      </c>
      <c r="AM21" s="84" t="s">
        <v>297</v>
      </c>
      <c r="AN21" s="555"/>
      <c r="AO21" s="406" t="s">
        <v>594</v>
      </c>
      <c r="AP21" s="84" t="s">
        <v>297</v>
      </c>
      <c r="AQ21" s="84" t="s">
        <v>297</v>
      </c>
      <c r="AR21" s="557"/>
      <c r="AS21" s="683"/>
      <c r="AT21" s="84"/>
      <c r="AU21" s="84"/>
      <c r="AV21" s="84"/>
      <c r="AW21" s="84"/>
      <c r="AX21" s="84"/>
      <c r="AY21" s="559"/>
      <c r="AZ21" s="407" t="s">
        <v>594</v>
      </c>
      <c r="BA21" s="408" t="s">
        <v>297</v>
      </c>
    </row>
    <row r="22" spans="1:53" x14ac:dyDescent="0.25">
      <c r="A22" s="102">
        <v>17</v>
      </c>
      <c r="B22" s="569">
        <f>'APH Kategorichef'!D21</f>
        <v>0</v>
      </c>
      <c r="C22" s="569" t="str">
        <f>'APH Kategorichef'!H21</f>
        <v>Välj…</v>
      </c>
      <c r="D22" s="570" t="str">
        <f>IF('1. Artikeldata Grund'!$E21="","",'1. Artikeldata Grund'!$E21)</f>
        <v/>
      </c>
      <c r="E22" s="571" t="str">
        <f>IF('1. Artikeldata Grund'!D21="","",'1. Artikeldata Grund'!D21)</f>
        <v/>
      </c>
      <c r="F22" s="573" t="str">
        <f>'2. Artikeldata Utökad'!I21</f>
        <v xml:space="preserve">  Välj…</v>
      </c>
      <c r="G22" s="573" t="str">
        <f>'2. Artikeldata Utökad'!K21</f>
        <v xml:space="preserve">  Välj…</v>
      </c>
      <c r="H22" s="573" t="str">
        <f>'2. Artikeldata Utökad'!L21</f>
        <v xml:space="preserve">  Välj…</v>
      </c>
      <c r="I22" s="573" t="str">
        <f>'2. Artikeldata Utökad'!M21</f>
        <v xml:space="preserve">  Välj…</v>
      </c>
      <c r="J22" s="572" t="str">
        <f>'2. Artikeldata Utökad'!N21</f>
        <v xml:space="preserve">  Välj…</v>
      </c>
      <c r="K22" s="572" t="str">
        <f>'2. Artikeldata Utökad'!O21</f>
        <v xml:space="preserve">  Välj…</v>
      </c>
      <c r="L22" s="377"/>
      <c r="M22" s="83"/>
      <c r="N22" s="377" t="s">
        <v>280</v>
      </c>
      <c r="O22" s="378"/>
      <c r="P22" s="378"/>
      <c r="Q22" s="378"/>
      <c r="R22" s="378"/>
      <c r="S22" s="378"/>
      <c r="T22" s="378"/>
      <c r="U22" s="378"/>
      <c r="V22" s="378"/>
      <c r="W22" s="378"/>
      <c r="X22" s="378"/>
      <c r="Y22" s="378"/>
      <c r="Z22" s="377"/>
      <c r="AA22" s="378"/>
      <c r="AB22" s="378"/>
      <c r="AC22" s="378"/>
      <c r="AD22" s="378"/>
      <c r="AE22" s="378"/>
      <c r="AF22" s="378"/>
      <c r="AG22" s="378"/>
      <c r="AH22" s="553"/>
      <c r="AI22" s="683"/>
      <c r="AJ22" s="84"/>
      <c r="AK22" s="84"/>
      <c r="AL22" s="84" t="s">
        <v>297</v>
      </c>
      <c r="AM22" s="84" t="s">
        <v>297</v>
      </c>
      <c r="AN22" s="555"/>
      <c r="AO22" s="406" t="s">
        <v>594</v>
      </c>
      <c r="AP22" s="84" t="s">
        <v>297</v>
      </c>
      <c r="AQ22" s="84" t="s">
        <v>297</v>
      </c>
      <c r="AR22" s="557"/>
      <c r="AS22" s="683"/>
      <c r="AT22" s="84"/>
      <c r="AU22" s="84"/>
      <c r="AV22" s="84"/>
      <c r="AW22" s="84"/>
      <c r="AX22" s="84"/>
      <c r="AY22" s="559"/>
      <c r="AZ22" s="407" t="s">
        <v>594</v>
      </c>
      <c r="BA22" s="408" t="s">
        <v>297</v>
      </c>
    </row>
    <row r="23" spans="1:53" x14ac:dyDescent="0.25">
      <c r="A23" s="102">
        <v>18</v>
      </c>
      <c r="B23" s="569">
        <f>'APH Kategorichef'!D22</f>
        <v>0</v>
      </c>
      <c r="C23" s="569" t="str">
        <f>'APH Kategorichef'!H22</f>
        <v>Välj…</v>
      </c>
      <c r="D23" s="570" t="str">
        <f>IF('1. Artikeldata Grund'!$E22="","",'1. Artikeldata Grund'!$E22)</f>
        <v/>
      </c>
      <c r="E23" s="571" t="str">
        <f>IF('1. Artikeldata Grund'!D22="","",'1. Artikeldata Grund'!D22)</f>
        <v/>
      </c>
      <c r="F23" s="573" t="str">
        <f>'2. Artikeldata Utökad'!I22</f>
        <v xml:space="preserve">  Välj…</v>
      </c>
      <c r="G23" s="573" t="str">
        <f>'2. Artikeldata Utökad'!K22</f>
        <v xml:space="preserve">  Välj…</v>
      </c>
      <c r="H23" s="573" t="str">
        <f>'2. Artikeldata Utökad'!L22</f>
        <v xml:space="preserve">  Välj…</v>
      </c>
      <c r="I23" s="573" t="str">
        <f>'2. Artikeldata Utökad'!M22</f>
        <v xml:space="preserve">  Välj…</v>
      </c>
      <c r="J23" s="572" t="str">
        <f>'2. Artikeldata Utökad'!N22</f>
        <v xml:space="preserve">  Välj…</v>
      </c>
      <c r="K23" s="572" t="str">
        <f>'2. Artikeldata Utökad'!O22</f>
        <v xml:space="preserve">  Välj…</v>
      </c>
      <c r="L23" s="377"/>
      <c r="M23" s="83"/>
      <c r="N23" s="377" t="s">
        <v>280</v>
      </c>
      <c r="O23" s="378"/>
      <c r="P23" s="378"/>
      <c r="Q23" s="378"/>
      <c r="R23" s="378"/>
      <c r="S23" s="378"/>
      <c r="T23" s="378"/>
      <c r="U23" s="378"/>
      <c r="V23" s="378"/>
      <c r="W23" s="378"/>
      <c r="X23" s="378"/>
      <c r="Y23" s="378"/>
      <c r="Z23" s="377"/>
      <c r="AA23" s="378"/>
      <c r="AB23" s="378"/>
      <c r="AC23" s="378"/>
      <c r="AD23" s="378"/>
      <c r="AE23" s="378"/>
      <c r="AF23" s="378"/>
      <c r="AG23" s="378"/>
      <c r="AH23" s="553"/>
      <c r="AI23" s="683"/>
      <c r="AJ23" s="84"/>
      <c r="AK23" s="84"/>
      <c r="AL23" s="84" t="s">
        <v>297</v>
      </c>
      <c r="AM23" s="84" t="s">
        <v>297</v>
      </c>
      <c r="AN23" s="555"/>
      <c r="AO23" s="406" t="s">
        <v>594</v>
      </c>
      <c r="AP23" s="84" t="s">
        <v>297</v>
      </c>
      <c r="AQ23" s="84" t="s">
        <v>297</v>
      </c>
      <c r="AR23" s="557"/>
      <c r="AS23" s="683"/>
      <c r="AT23" s="84"/>
      <c r="AU23" s="84"/>
      <c r="AV23" s="84"/>
      <c r="AW23" s="84"/>
      <c r="AX23" s="84"/>
      <c r="AY23" s="559"/>
      <c r="AZ23" s="407" t="s">
        <v>594</v>
      </c>
      <c r="BA23" s="408" t="s">
        <v>297</v>
      </c>
    </row>
    <row r="24" spans="1:53" x14ac:dyDescent="0.25">
      <c r="A24" s="102">
        <v>19</v>
      </c>
      <c r="B24" s="569">
        <f>'APH Kategorichef'!D23</f>
        <v>0</v>
      </c>
      <c r="C24" s="569" t="str">
        <f>'APH Kategorichef'!H23</f>
        <v>Välj…</v>
      </c>
      <c r="D24" s="570" t="str">
        <f>IF('1. Artikeldata Grund'!$E23="","",'1. Artikeldata Grund'!$E23)</f>
        <v/>
      </c>
      <c r="E24" s="571" t="str">
        <f>IF('1. Artikeldata Grund'!D23="","",'1. Artikeldata Grund'!D23)</f>
        <v/>
      </c>
      <c r="F24" s="573" t="str">
        <f>'2. Artikeldata Utökad'!I23</f>
        <v xml:space="preserve">  Välj…</v>
      </c>
      <c r="G24" s="573" t="str">
        <f>'2. Artikeldata Utökad'!K23</f>
        <v xml:space="preserve">  Välj…</v>
      </c>
      <c r="H24" s="573" t="str">
        <f>'2. Artikeldata Utökad'!L23</f>
        <v xml:space="preserve">  Välj…</v>
      </c>
      <c r="I24" s="573" t="str">
        <f>'2. Artikeldata Utökad'!M23</f>
        <v xml:space="preserve">  Välj…</v>
      </c>
      <c r="J24" s="572" t="str">
        <f>'2. Artikeldata Utökad'!N23</f>
        <v xml:space="preserve">  Välj…</v>
      </c>
      <c r="K24" s="572" t="str">
        <f>'2. Artikeldata Utökad'!O23</f>
        <v xml:space="preserve">  Välj…</v>
      </c>
      <c r="L24" s="377"/>
      <c r="M24" s="83"/>
      <c r="N24" s="377" t="s">
        <v>280</v>
      </c>
      <c r="O24" s="378"/>
      <c r="P24" s="378"/>
      <c r="Q24" s="378"/>
      <c r="R24" s="378"/>
      <c r="S24" s="378"/>
      <c r="T24" s="378"/>
      <c r="U24" s="378"/>
      <c r="V24" s="378"/>
      <c r="W24" s="378"/>
      <c r="X24" s="378"/>
      <c r="Y24" s="378"/>
      <c r="Z24" s="377"/>
      <c r="AA24" s="378"/>
      <c r="AB24" s="378"/>
      <c r="AC24" s="378"/>
      <c r="AD24" s="378"/>
      <c r="AE24" s="378"/>
      <c r="AF24" s="378"/>
      <c r="AG24" s="378"/>
      <c r="AH24" s="553"/>
      <c r="AI24" s="683"/>
      <c r="AJ24" s="84"/>
      <c r="AK24" s="84"/>
      <c r="AL24" s="84" t="s">
        <v>297</v>
      </c>
      <c r="AM24" s="84" t="s">
        <v>297</v>
      </c>
      <c r="AN24" s="555"/>
      <c r="AO24" s="406" t="s">
        <v>594</v>
      </c>
      <c r="AP24" s="84" t="s">
        <v>297</v>
      </c>
      <c r="AQ24" s="84" t="s">
        <v>297</v>
      </c>
      <c r="AR24" s="557"/>
      <c r="AS24" s="683"/>
      <c r="AT24" s="84"/>
      <c r="AU24" s="84"/>
      <c r="AV24" s="84"/>
      <c r="AW24" s="84"/>
      <c r="AX24" s="84"/>
      <c r="AY24" s="559"/>
      <c r="AZ24" s="407" t="s">
        <v>594</v>
      </c>
      <c r="BA24" s="408" t="s">
        <v>297</v>
      </c>
    </row>
    <row r="25" spans="1:53" x14ac:dyDescent="0.25">
      <c r="A25" s="102">
        <v>20</v>
      </c>
      <c r="B25" s="569">
        <f>'APH Kategorichef'!D24</f>
        <v>0</v>
      </c>
      <c r="C25" s="569" t="str">
        <f>'APH Kategorichef'!H24</f>
        <v>Välj…</v>
      </c>
      <c r="D25" s="570" t="str">
        <f>IF('1. Artikeldata Grund'!$E24="","",'1. Artikeldata Grund'!$E24)</f>
        <v/>
      </c>
      <c r="E25" s="571" t="str">
        <f>IF('1. Artikeldata Grund'!D24="","",'1. Artikeldata Grund'!D24)</f>
        <v/>
      </c>
      <c r="F25" s="573" t="str">
        <f>'2. Artikeldata Utökad'!I24</f>
        <v xml:space="preserve">  Välj…</v>
      </c>
      <c r="G25" s="573" t="str">
        <f>'2. Artikeldata Utökad'!K24</f>
        <v xml:space="preserve">  Välj…</v>
      </c>
      <c r="H25" s="573" t="str">
        <f>'2. Artikeldata Utökad'!L24</f>
        <v xml:space="preserve">  Välj…</v>
      </c>
      <c r="I25" s="573" t="str">
        <f>'2. Artikeldata Utökad'!M24</f>
        <v xml:space="preserve">  Välj…</v>
      </c>
      <c r="J25" s="572" t="str">
        <f>'2. Artikeldata Utökad'!N24</f>
        <v xml:space="preserve">  Välj…</v>
      </c>
      <c r="K25" s="572" t="str">
        <f>'2. Artikeldata Utökad'!O24</f>
        <v xml:space="preserve">  Välj…</v>
      </c>
      <c r="L25" s="377"/>
      <c r="M25" s="83"/>
      <c r="N25" s="377" t="s">
        <v>280</v>
      </c>
      <c r="O25" s="378"/>
      <c r="P25" s="378"/>
      <c r="Q25" s="378"/>
      <c r="R25" s="378"/>
      <c r="S25" s="378"/>
      <c r="T25" s="378"/>
      <c r="U25" s="378"/>
      <c r="V25" s="378"/>
      <c r="W25" s="378"/>
      <c r="X25" s="378"/>
      <c r="Y25" s="378"/>
      <c r="Z25" s="377"/>
      <c r="AA25" s="378"/>
      <c r="AB25" s="378"/>
      <c r="AC25" s="378"/>
      <c r="AD25" s="378"/>
      <c r="AE25" s="378"/>
      <c r="AF25" s="378"/>
      <c r="AG25" s="378"/>
      <c r="AH25" s="553"/>
      <c r="AI25" s="683"/>
      <c r="AJ25" s="84"/>
      <c r="AK25" s="84"/>
      <c r="AL25" s="84" t="s">
        <v>297</v>
      </c>
      <c r="AM25" s="84" t="s">
        <v>297</v>
      </c>
      <c r="AN25" s="555"/>
      <c r="AO25" s="406" t="s">
        <v>594</v>
      </c>
      <c r="AP25" s="84" t="s">
        <v>297</v>
      </c>
      <c r="AQ25" s="84" t="s">
        <v>297</v>
      </c>
      <c r="AR25" s="557"/>
      <c r="AS25" s="683"/>
      <c r="AT25" s="84"/>
      <c r="AU25" s="84"/>
      <c r="AV25" s="84"/>
      <c r="AW25" s="84"/>
      <c r="AX25" s="84"/>
      <c r="AY25" s="559"/>
      <c r="AZ25" s="407" t="s">
        <v>594</v>
      </c>
      <c r="BA25" s="408" t="s">
        <v>297</v>
      </c>
    </row>
    <row r="26" spans="1:53" x14ac:dyDescent="0.25">
      <c r="A26" s="102">
        <v>21</v>
      </c>
      <c r="B26" s="569">
        <f>'APH Kategorichef'!D25</f>
        <v>0</v>
      </c>
      <c r="C26" s="569" t="str">
        <f>'APH Kategorichef'!H25</f>
        <v>Välj…</v>
      </c>
      <c r="D26" s="570" t="str">
        <f>IF('1. Artikeldata Grund'!$E25="","",'1. Artikeldata Grund'!$E25)</f>
        <v/>
      </c>
      <c r="E26" s="571" t="str">
        <f>IF('1. Artikeldata Grund'!D25="","",'1. Artikeldata Grund'!D25)</f>
        <v/>
      </c>
      <c r="F26" s="573" t="str">
        <f>'2. Artikeldata Utökad'!I25</f>
        <v xml:space="preserve">  Välj…</v>
      </c>
      <c r="G26" s="573" t="str">
        <f>'2. Artikeldata Utökad'!K25</f>
        <v xml:space="preserve">  Välj…</v>
      </c>
      <c r="H26" s="573" t="str">
        <f>'2. Artikeldata Utökad'!L25</f>
        <v xml:space="preserve">  Välj…</v>
      </c>
      <c r="I26" s="573" t="str">
        <f>'2. Artikeldata Utökad'!M25</f>
        <v xml:space="preserve">  Välj…</v>
      </c>
      <c r="J26" s="572" t="str">
        <f>'2. Artikeldata Utökad'!N25</f>
        <v xml:space="preserve">  Välj…</v>
      </c>
      <c r="K26" s="572" t="str">
        <f>'2. Artikeldata Utökad'!O25</f>
        <v xml:space="preserve">  Välj…</v>
      </c>
      <c r="L26" s="377"/>
      <c r="M26" s="83"/>
      <c r="N26" s="377" t="s">
        <v>280</v>
      </c>
      <c r="O26" s="378"/>
      <c r="P26" s="378"/>
      <c r="Q26" s="378"/>
      <c r="R26" s="378"/>
      <c r="S26" s="378"/>
      <c r="T26" s="378"/>
      <c r="U26" s="378"/>
      <c r="V26" s="378"/>
      <c r="W26" s="378"/>
      <c r="X26" s="378"/>
      <c r="Y26" s="378"/>
      <c r="Z26" s="377"/>
      <c r="AA26" s="378"/>
      <c r="AB26" s="378"/>
      <c r="AC26" s="378"/>
      <c r="AD26" s="378"/>
      <c r="AE26" s="378"/>
      <c r="AF26" s="378"/>
      <c r="AG26" s="378"/>
      <c r="AH26" s="553"/>
      <c r="AI26" s="683"/>
      <c r="AJ26" s="84"/>
      <c r="AK26" s="84"/>
      <c r="AL26" s="84" t="s">
        <v>297</v>
      </c>
      <c r="AM26" s="84" t="s">
        <v>297</v>
      </c>
      <c r="AN26" s="555"/>
      <c r="AO26" s="406" t="s">
        <v>594</v>
      </c>
      <c r="AP26" s="84" t="s">
        <v>297</v>
      </c>
      <c r="AQ26" s="84" t="s">
        <v>297</v>
      </c>
      <c r="AR26" s="557"/>
      <c r="AS26" s="683"/>
      <c r="AT26" s="84"/>
      <c r="AU26" s="84"/>
      <c r="AV26" s="84"/>
      <c r="AW26" s="84"/>
      <c r="AX26" s="84"/>
      <c r="AY26" s="559"/>
      <c r="AZ26" s="407" t="s">
        <v>594</v>
      </c>
      <c r="BA26" s="408" t="s">
        <v>297</v>
      </c>
    </row>
    <row r="27" spans="1:53" x14ac:dyDescent="0.25">
      <c r="A27" s="102">
        <v>22</v>
      </c>
      <c r="B27" s="569">
        <f>'APH Kategorichef'!D26</f>
        <v>0</v>
      </c>
      <c r="C27" s="569" t="str">
        <f>'APH Kategorichef'!H26</f>
        <v>Välj…</v>
      </c>
      <c r="D27" s="570" t="str">
        <f>IF('1. Artikeldata Grund'!$E26="","",'1. Artikeldata Grund'!$E26)</f>
        <v/>
      </c>
      <c r="E27" s="571" t="str">
        <f>IF('1. Artikeldata Grund'!D26="","",'1. Artikeldata Grund'!D26)</f>
        <v/>
      </c>
      <c r="F27" s="573" t="str">
        <f>'2. Artikeldata Utökad'!I26</f>
        <v xml:space="preserve">  Välj…</v>
      </c>
      <c r="G27" s="573" t="str">
        <f>'2. Artikeldata Utökad'!K26</f>
        <v xml:space="preserve">  Välj…</v>
      </c>
      <c r="H27" s="573" t="str">
        <f>'2. Artikeldata Utökad'!L26</f>
        <v xml:space="preserve">  Välj…</v>
      </c>
      <c r="I27" s="573" t="str">
        <f>'2. Artikeldata Utökad'!M26</f>
        <v xml:space="preserve">  Välj…</v>
      </c>
      <c r="J27" s="572" t="str">
        <f>'2. Artikeldata Utökad'!N26</f>
        <v xml:space="preserve">  Välj…</v>
      </c>
      <c r="K27" s="572" t="str">
        <f>'2. Artikeldata Utökad'!O26</f>
        <v xml:space="preserve">  Välj…</v>
      </c>
      <c r="L27" s="377"/>
      <c r="M27" s="83"/>
      <c r="N27" s="377" t="s">
        <v>280</v>
      </c>
      <c r="O27" s="378"/>
      <c r="P27" s="378"/>
      <c r="Q27" s="378"/>
      <c r="R27" s="378"/>
      <c r="S27" s="378"/>
      <c r="T27" s="378"/>
      <c r="U27" s="378"/>
      <c r="V27" s="378"/>
      <c r="W27" s="378"/>
      <c r="X27" s="378"/>
      <c r="Y27" s="378"/>
      <c r="Z27" s="377"/>
      <c r="AA27" s="378"/>
      <c r="AB27" s="378"/>
      <c r="AC27" s="378"/>
      <c r="AD27" s="378"/>
      <c r="AE27" s="378"/>
      <c r="AF27" s="378"/>
      <c r="AG27" s="378"/>
      <c r="AH27" s="553"/>
      <c r="AI27" s="683"/>
      <c r="AJ27" s="84"/>
      <c r="AK27" s="84"/>
      <c r="AL27" s="84" t="s">
        <v>297</v>
      </c>
      <c r="AM27" s="84" t="s">
        <v>297</v>
      </c>
      <c r="AN27" s="555"/>
      <c r="AO27" s="406" t="s">
        <v>594</v>
      </c>
      <c r="AP27" s="84" t="s">
        <v>297</v>
      </c>
      <c r="AQ27" s="84" t="s">
        <v>297</v>
      </c>
      <c r="AR27" s="557"/>
      <c r="AS27" s="683"/>
      <c r="AT27" s="84"/>
      <c r="AU27" s="84"/>
      <c r="AV27" s="84"/>
      <c r="AW27" s="84"/>
      <c r="AX27" s="84"/>
      <c r="AY27" s="559"/>
      <c r="AZ27" s="407" t="s">
        <v>594</v>
      </c>
      <c r="BA27" s="408" t="s">
        <v>297</v>
      </c>
    </row>
    <row r="28" spans="1:53" x14ac:dyDescent="0.25">
      <c r="A28" s="102">
        <v>23</v>
      </c>
      <c r="B28" s="569">
        <f>'APH Kategorichef'!D27</f>
        <v>0</v>
      </c>
      <c r="C28" s="569" t="str">
        <f>'APH Kategorichef'!H27</f>
        <v>Välj…</v>
      </c>
      <c r="D28" s="570" t="str">
        <f>IF('1. Artikeldata Grund'!$E27="","",'1. Artikeldata Grund'!$E27)</f>
        <v/>
      </c>
      <c r="E28" s="571" t="str">
        <f>IF('1. Artikeldata Grund'!D27="","",'1. Artikeldata Grund'!D27)</f>
        <v/>
      </c>
      <c r="F28" s="573" t="str">
        <f>'2. Artikeldata Utökad'!I27</f>
        <v xml:space="preserve">  Välj…</v>
      </c>
      <c r="G28" s="573" t="str">
        <f>'2. Artikeldata Utökad'!K27</f>
        <v xml:space="preserve">  Välj…</v>
      </c>
      <c r="H28" s="573" t="str">
        <f>'2. Artikeldata Utökad'!L27</f>
        <v xml:space="preserve">  Välj…</v>
      </c>
      <c r="I28" s="573" t="str">
        <f>'2. Artikeldata Utökad'!M27</f>
        <v xml:space="preserve">  Välj…</v>
      </c>
      <c r="J28" s="572" t="str">
        <f>'2. Artikeldata Utökad'!N27</f>
        <v xml:space="preserve">  Välj…</v>
      </c>
      <c r="K28" s="572" t="str">
        <f>'2. Artikeldata Utökad'!O27</f>
        <v xml:space="preserve">  Välj…</v>
      </c>
      <c r="L28" s="377"/>
      <c r="M28" s="83"/>
      <c r="N28" s="377" t="s">
        <v>280</v>
      </c>
      <c r="O28" s="378"/>
      <c r="P28" s="378"/>
      <c r="Q28" s="378"/>
      <c r="R28" s="378"/>
      <c r="S28" s="378"/>
      <c r="T28" s="378"/>
      <c r="U28" s="378"/>
      <c r="V28" s="378"/>
      <c r="W28" s="378"/>
      <c r="X28" s="378"/>
      <c r="Y28" s="378"/>
      <c r="Z28" s="377"/>
      <c r="AA28" s="378"/>
      <c r="AB28" s="378"/>
      <c r="AC28" s="378"/>
      <c r="AD28" s="378"/>
      <c r="AE28" s="378"/>
      <c r="AF28" s="378"/>
      <c r="AG28" s="378"/>
      <c r="AH28" s="553"/>
      <c r="AI28" s="683"/>
      <c r="AJ28" s="84"/>
      <c r="AK28" s="84"/>
      <c r="AL28" s="84" t="s">
        <v>297</v>
      </c>
      <c r="AM28" s="84" t="s">
        <v>297</v>
      </c>
      <c r="AN28" s="555"/>
      <c r="AO28" s="406" t="s">
        <v>594</v>
      </c>
      <c r="AP28" s="84" t="s">
        <v>297</v>
      </c>
      <c r="AQ28" s="84" t="s">
        <v>297</v>
      </c>
      <c r="AR28" s="557"/>
      <c r="AS28" s="683"/>
      <c r="AT28" s="84"/>
      <c r="AU28" s="84"/>
      <c r="AV28" s="84"/>
      <c r="AW28" s="84"/>
      <c r="AX28" s="84"/>
      <c r="AY28" s="559"/>
      <c r="AZ28" s="407" t="s">
        <v>594</v>
      </c>
      <c r="BA28" s="408" t="s">
        <v>297</v>
      </c>
    </row>
    <row r="29" spans="1:53" x14ac:dyDescent="0.25">
      <c r="A29" s="102">
        <v>24</v>
      </c>
      <c r="B29" s="569">
        <f>'APH Kategorichef'!D28</f>
        <v>0</v>
      </c>
      <c r="C29" s="569" t="str">
        <f>'APH Kategorichef'!H28</f>
        <v>Välj…</v>
      </c>
      <c r="D29" s="570" t="str">
        <f>IF('1. Artikeldata Grund'!$E28="","",'1. Artikeldata Grund'!$E28)</f>
        <v/>
      </c>
      <c r="E29" s="571" t="str">
        <f>IF('1. Artikeldata Grund'!D28="","",'1. Artikeldata Grund'!D28)</f>
        <v/>
      </c>
      <c r="F29" s="573" t="str">
        <f>'2. Artikeldata Utökad'!I28</f>
        <v xml:space="preserve">  Välj…</v>
      </c>
      <c r="G29" s="573" t="str">
        <f>'2. Artikeldata Utökad'!K28</f>
        <v xml:space="preserve">  Välj…</v>
      </c>
      <c r="H29" s="573" t="str">
        <f>'2. Artikeldata Utökad'!L28</f>
        <v xml:space="preserve">  Välj…</v>
      </c>
      <c r="I29" s="573" t="str">
        <f>'2. Artikeldata Utökad'!M28</f>
        <v xml:space="preserve">  Välj…</v>
      </c>
      <c r="J29" s="572" t="str">
        <f>'2. Artikeldata Utökad'!N28</f>
        <v xml:space="preserve">  Välj…</v>
      </c>
      <c r="K29" s="572" t="str">
        <f>'2. Artikeldata Utökad'!O28</f>
        <v xml:space="preserve">  Välj…</v>
      </c>
      <c r="L29" s="377"/>
      <c r="M29" s="83"/>
      <c r="N29" s="377" t="s">
        <v>280</v>
      </c>
      <c r="O29" s="378"/>
      <c r="P29" s="378"/>
      <c r="Q29" s="378"/>
      <c r="R29" s="378"/>
      <c r="S29" s="378"/>
      <c r="T29" s="378"/>
      <c r="U29" s="378"/>
      <c r="V29" s="378"/>
      <c r="W29" s="378"/>
      <c r="X29" s="378"/>
      <c r="Y29" s="378"/>
      <c r="Z29" s="377"/>
      <c r="AA29" s="378"/>
      <c r="AB29" s="378"/>
      <c r="AC29" s="378"/>
      <c r="AD29" s="378"/>
      <c r="AE29" s="378"/>
      <c r="AF29" s="378"/>
      <c r="AG29" s="378"/>
      <c r="AH29" s="553"/>
      <c r="AI29" s="683"/>
      <c r="AJ29" s="84"/>
      <c r="AK29" s="84"/>
      <c r="AL29" s="84" t="s">
        <v>297</v>
      </c>
      <c r="AM29" s="84" t="s">
        <v>297</v>
      </c>
      <c r="AN29" s="555"/>
      <c r="AO29" s="406" t="s">
        <v>594</v>
      </c>
      <c r="AP29" s="84" t="s">
        <v>297</v>
      </c>
      <c r="AQ29" s="84" t="s">
        <v>297</v>
      </c>
      <c r="AR29" s="557"/>
      <c r="AS29" s="683"/>
      <c r="AT29" s="84"/>
      <c r="AU29" s="84"/>
      <c r="AV29" s="84"/>
      <c r="AW29" s="84"/>
      <c r="AX29" s="84"/>
      <c r="AY29" s="559"/>
      <c r="AZ29" s="407" t="s">
        <v>594</v>
      </c>
      <c r="BA29" s="408" t="s">
        <v>297</v>
      </c>
    </row>
    <row r="30" spans="1:53" x14ac:dyDescent="0.25">
      <c r="A30" s="102">
        <v>25</v>
      </c>
      <c r="B30" s="569">
        <f>'APH Kategorichef'!D29</f>
        <v>0</v>
      </c>
      <c r="C30" s="569" t="str">
        <f>'APH Kategorichef'!H29</f>
        <v>Välj…</v>
      </c>
      <c r="D30" s="570" t="str">
        <f>IF('1. Artikeldata Grund'!$E29="","",'1. Artikeldata Grund'!$E29)</f>
        <v/>
      </c>
      <c r="E30" s="571" t="str">
        <f>IF('1. Artikeldata Grund'!D29="","",'1. Artikeldata Grund'!D29)</f>
        <v/>
      </c>
      <c r="F30" s="573" t="str">
        <f>'2. Artikeldata Utökad'!I29</f>
        <v xml:space="preserve">  Välj…</v>
      </c>
      <c r="G30" s="573" t="str">
        <f>'2. Artikeldata Utökad'!K29</f>
        <v xml:space="preserve">  Välj…</v>
      </c>
      <c r="H30" s="573" t="str">
        <f>'2. Artikeldata Utökad'!L29</f>
        <v xml:space="preserve">  Välj…</v>
      </c>
      <c r="I30" s="573" t="str">
        <f>'2. Artikeldata Utökad'!M29</f>
        <v xml:space="preserve">  Välj…</v>
      </c>
      <c r="J30" s="572" t="str">
        <f>'2. Artikeldata Utökad'!N29</f>
        <v xml:space="preserve">  Välj…</v>
      </c>
      <c r="K30" s="572" t="str">
        <f>'2. Artikeldata Utökad'!O29</f>
        <v xml:space="preserve">  Välj…</v>
      </c>
      <c r="L30" s="377"/>
      <c r="M30" s="83"/>
      <c r="N30" s="377" t="s">
        <v>280</v>
      </c>
      <c r="O30" s="378"/>
      <c r="P30" s="378"/>
      <c r="Q30" s="378"/>
      <c r="R30" s="378"/>
      <c r="S30" s="378"/>
      <c r="T30" s="378"/>
      <c r="U30" s="378"/>
      <c r="V30" s="378"/>
      <c r="W30" s="378"/>
      <c r="X30" s="378"/>
      <c r="Y30" s="378"/>
      <c r="Z30" s="377"/>
      <c r="AA30" s="378"/>
      <c r="AB30" s="378"/>
      <c r="AC30" s="378"/>
      <c r="AD30" s="378"/>
      <c r="AE30" s="378"/>
      <c r="AF30" s="378"/>
      <c r="AG30" s="378"/>
      <c r="AH30" s="553"/>
      <c r="AI30" s="683"/>
      <c r="AJ30" s="84"/>
      <c r="AK30" s="84"/>
      <c r="AL30" s="84" t="s">
        <v>297</v>
      </c>
      <c r="AM30" s="84" t="s">
        <v>297</v>
      </c>
      <c r="AN30" s="555"/>
      <c r="AO30" s="406" t="s">
        <v>594</v>
      </c>
      <c r="AP30" s="84" t="s">
        <v>297</v>
      </c>
      <c r="AQ30" s="84" t="s">
        <v>297</v>
      </c>
      <c r="AR30" s="557"/>
      <c r="AS30" s="683"/>
      <c r="AT30" s="84"/>
      <c r="AU30" s="84"/>
      <c r="AV30" s="84"/>
      <c r="AW30" s="84"/>
      <c r="AX30" s="84"/>
      <c r="AY30" s="559"/>
      <c r="AZ30" s="407" t="s">
        <v>594</v>
      </c>
      <c r="BA30" s="408" t="s">
        <v>297</v>
      </c>
    </row>
    <row r="31" spans="1:53" x14ac:dyDescent="0.25">
      <c r="A31" s="102">
        <v>26</v>
      </c>
      <c r="B31" s="569">
        <f>'APH Kategorichef'!D30</f>
        <v>0</v>
      </c>
      <c r="C31" s="569" t="str">
        <f>'APH Kategorichef'!H30</f>
        <v>Välj…</v>
      </c>
      <c r="D31" s="570" t="str">
        <f>IF('1. Artikeldata Grund'!$E30="","",'1. Artikeldata Grund'!$E30)</f>
        <v/>
      </c>
      <c r="E31" s="571" t="str">
        <f>IF('1. Artikeldata Grund'!D30="","",'1. Artikeldata Grund'!D30)</f>
        <v/>
      </c>
      <c r="F31" s="573" t="str">
        <f>'2. Artikeldata Utökad'!I30</f>
        <v xml:space="preserve">  Välj…</v>
      </c>
      <c r="G31" s="573" t="str">
        <f>'2. Artikeldata Utökad'!K30</f>
        <v xml:space="preserve">  Välj…</v>
      </c>
      <c r="H31" s="573" t="str">
        <f>'2. Artikeldata Utökad'!L30</f>
        <v xml:space="preserve">  Välj…</v>
      </c>
      <c r="I31" s="573" t="str">
        <f>'2. Artikeldata Utökad'!M30</f>
        <v xml:space="preserve">  Välj…</v>
      </c>
      <c r="J31" s="572" t="str">
        <f>'2. Artikeldata Utökad'!N30</f>
        <v xml:space="preserve">  Välj…</v>
      </c>
      <c r="K31" s="572" t="str">
        <f>'2. Artikeldata Utökad'!O30</f>
        <v xml:space="preserve">  Välj…</v>
      </c>
      <c r="L31" s="377"/>
      <c r="M31" s="83"/>
      <c r="N31" s="377" t="s">
        <v>280</v>
      </c>
      <c r="O31" s="378"/>
      <c r="P31" s="378"/>
      <c r="Q31" s="378"/>
      <c r="R31" s="378"/>
      <c r="S31" s="378"/>
      <c r="T31" s="378"/>
      <c r="U31" s="378"/>
      <c r="V31" s="378"/>
      <c r="W31" s="378"/>
      <c r="X31" s="378"/>
      <c r="Y31" s="378"/>
      <c r="Z31" s="377"/>
      <c r="AA31" s="378"/>
      <c r="AB31" s="378"/>
      <c r="AC31" s="378"/>
      <c r="AD31" s="378"/>
      <c r="AE31" s="378"/>
      <c r="AF31" s="378"/>
      <c r="AG31" s="378"/>
      <c r="AH31" s="553"/>
      <c r="AI31" s="683"/>
      <c r="AJ31" s="84"/>
      <c r="AK31" s="84"/>
      <c r="AL31" s="84" t="s">
        <v>297</v>
      </c>
      <c r="AM31" s="84" t="s">
        <v>297</v>
      </c>
      <c r="AN31" s="555"/>
      <c r="AO31" s="406" t="s">
        <v>594</v>
      </c>
      <c r="AP31" s="84" t="s">
        <v>297</v>
      </c>
      <c r="AQ31" s="84" t="s">
        <v>297</v>
      </c>
      <c r="AR31" s="557"/>
      <c r="AS31" s="683"/>
      <c r="AT31" s="84"/>
      <c r="AU31" s="84"/>
      <c r="AV31" s="84"/>
      <c r="AW31" s="84"/>
      <c r="AX31" s="84"/>
      <c r="AY31" s="559"/>
      <c r="AZ31" s="407" t="s">
        <v>594</v>
      </c>
      <c r="BA31" s="408" t="s">
        <v>297</v>
      </c>
    </row>
    <row r="32" spans="1:53" x14ac:dyDescent="0.25">
      <c r="A32" s="102">
        <v>27</v>
      </c>
      <c r="B32" s="569">
        <f>'APH Kategorichef'!D31</f>
        <v>0</v>
      </c>
      <c r="C32" s="569" t="str">
        <f>'APH Kategorichef'!H31</f>
        <v>Välj…</v>
      </c>
      <c r="D32" s="570" t="str">
        <f>IF('1. Artikeldata Grund'!$E31="","",'1. Artikeldata Grund'!$E31)</f>
        <v/>
      </c>
      <c r="E32" s="571" t="str">
        <f>IF('1. Artikeldata Grund'!D31="","",'1. Artikeldata Grund'!D31)</f>
        <v/>
      </c>
      <c r="F32" s="573" t="str">
        <f>'2. Artikeldata Utökad'!I31</f>
        <v xml:space="preserve">  Välj…</v>
      </c>
      <c r="G32" s="573" t="str">
        <f>'2. Artikeldata Utökad'!K31</f>
        <v xml:space="preserve">  Välj…</v>
      </c>
      <c r="H32" s="573" t="str">
        <f>'2. Artikeldata Utökad'!L31</f>
        <v xml:space="preserve">  Välj…</v>
      </c>
      <c r="I32" s="573" t="str">
        <f>'2. Artikeldata Utökad'!M31</f>
        <v xml:space="preserve">  Välj…</v>
      </c>
      <c r="J32" s="572" t="str">
        <f>'2. Artikeldata Utökad'!N31</f>
        <v xml:space="preserve">  Välj…</v>
      </c>
      <c r="K32" s="572" t="str">
        <f>'2. Artikeldata Utökad'!O31</f>
        <v xml:space="preserve">  Välj…</v>
      </c>
      <c r="L32" s="377"/>
      <c r="M32" s="83"/>
      <c r="N32" s="377" t="s">
        <v>280</v>
      </c>
      <c r="O32" s="378"/>
      <c r="P32" s="378"/>
      <c r="Q32" s="378"/>
      <c r="R32" s="378"/>
      <c r="S32" s="378"/>
      <c r="T32" s="378"/>
      <c r="U32" s="378"/>
      <c r="V32" s="378"/>
      <c r="W32" s="378"/>
      <c r="X32" s="378"/>
      <c r="Y32" s="378"/>
      <c r="Z32" s="377"/>
      <c r="AA32" s="378"/>
      <c r="AB32" s="378"/>
      <c r="AC32" s="378"/>
      <c r="AD32" s="378"/>
      <c r="AE32" s="378"/>
      <c r="AF32" s="378"/>
      <c r="AG32" s="378"/>
      <c r="AH32" s="553"/>
      <c r="AI32" s="683"/>
      <c r="AJ32" s="84"/>
      <c r="AK32" s="84"/>
      <c r="AL32" s="84" t="s">
        <v>297</v>
      </c>
      <c r="AM32" s="84" t="s">
        <v>297</v>
      </c>
      <c r="AN32" s="555"/>
      <c r="AO32" s="406" t="s">
        <v>594</v>
      </c>
      <c r="AP32" s="84" t="s">
        <v>297</v>
      </c>
      <c r="AQ32" s="84" t="s">
        <v>297</v>
      </c>
      <c r="AR32" s="557"/>
      <c r="AS32" s="683"/>
      <c r="AT32" s="84"/>
      <c r="AU32" s="84"/>
      <c r="AV32" s="84"/>
      <c r="AW32" s="84"/>
      <c r="AX32" s="84"/>
      <c r="AY32" s="559"/>
      <c r="AZ32" s="407" t="s">
        <v>594</v>
      </c>
      <c r="BA32" s="408" t="s">
        <v>297</v>
      </c>
    </row>
    <row r="33" spans="1:53" x14ac:dyDescent="0.25">
      <c r="A33" s="102">
        <v>28</v>
      </c>
      <c r="B33" s="569">
        <f>'APH Kategorichef'!D32</f>
        <v>0</v>
      </c>
      <c r="C33" s="569" t="str">
        <f>'APH Kategorichef'!H32</f>
        <v>Välj…</v>
      </c>
      <c r="D33" s="570" t="str">
        <f>IF('1. Artikeldata Grund'!$E32="","",'1. Artikeldata Grund'!$E32)</f>
        <v/>
      </c>
      <c r="E33" s="571" t="str">
        <f>IF('1. Artikeldata Grund'!D32="","",'1. Artikeldata Grund'!D32)</f>
        <v/>
      </c>
      <c r="F33" s="573" t="str">
        <f>'2. Artikeldata Utökad'!I32</f>
        <v xml:space="preserve">  Välj…</v>
      </c>
      <c r="G33" s="573" t="str">
        <f>'2. Artikeldata Utökad'!K32</f>
        <v xml:space="preserve">  Välj…</v>
      </c>
      <c r="H33" s="573" t="str">
        <f>'2. Artikeldata Utökad'!L32</f>
        <v xml:space="preserve">  Välj…</v>
      </c>
      <c r="I33" s="573" t="str">
        <f>'2. Artikeldata Utökad'!M32</f>
        <v xml:space="preserve">  Välj…</v>
      </c>
      <c r="J33" s="572" t="str">
        <f>'2. Artikeldata Utökad'!N32</f>
        <v xml:space="preserve">  Välj…</v>
      </c>
      <c r="K33" s="572" t="str">
        <f>'2. Artikeldata Utökad'!O32</f>
        <v xml:space="preserve">  Välj…</v>
      </c>
      <c r="L33" s="377"/>
      <c r="M33" s="83"/>
      <c r="N33" s="377" t="s">
        <v>280</v>
      </c>
      <c r="O33" s="378"/>
      <c r="P33" s="378"/>
      <c r="Q33" s="378"/>
      <c r="R33" s="378"/>
      <c r="S33" s="378"/>
      <c r="T33" s="378"/>
      <c r="U33" s="378"/>
      <c r="V33" s="378"/>
      <c r="W33" s="378"/>
      <c r="X33" s="378"/>
      <c r="Y33" s="378"/>
      <c r="Z33" s="377"/>
      <c r="AA33" s="378"/>
      <c r="AB33" s="378"/>
      <c r="AC33" s="378"/>
      <c r="AD33" s="378"/>
      <c r="AE33" s="378"/>
      <c r="AF33" s="378"/>
      <c r="AG33" s="378"/>
      <c r="AH33" s="553"/>
      <c r="AI33" s="683"/>
      <c r="AJ33" s="84"/>
      <c r="AK33" s="84"/>
      <c r="AL33" s="84" t="s">
        <v>297</v>
      </c>
      <c r="AM33" s="84" t="s">
        <v>297</v>
      </c>
      <c r="AN33" s="555"/>
      <c r="AO33" s="406" t="s">
        <v>594</v>
      </c>
      <c r="AP33" s="84" t="s">
        <v>297</v>
      </c>
      <c r="AQ33" s="84" t="s">
        <v>297</v>
      </c>
      <c r="AR33" s="557"/>
      <c r="AS33" s="683"/>
      <c r="AT33" s="84"/>
      <c r="AU33" s="84"/>
      <c r="AV33" s="84"/>
      <c r="AW33" s="84"/>
      <c r="AX33" s="84"/>
      <c r="AY33" s="559"/>
      <c r="AZ33" s="407" t="s">
        <v>594</v>
      </c>
      <c r="BA33" s="408" t="s">
        <v>297</v>
      </c>
    </row>
    <row r="34" spans="1:53" x14ac:dyDescent="0.25">
      <c r="A34" s="102">
        <v>29</v>
      </c>
      <c r="B34" s="569">
        <f>'APH Kategorichef'!D33</f>
        <v>0</v>
      </c>
      <c r="C34" s="569" t="str">
        <f>'APH Kategorichef'!H33</f>
        <v>Välj…</v>
      </c>
      <c r="D34" s="570" t="str">
        <f>IF('1. Artikeldata Grund'!$E33="","",'1. Artikeldata Grund'!$E33)</f>
        <v/>
      </c>
      <c r="E34" s="571" t="str">
        <f>IF('1. Artikeldata Grund'!D33="","",'1. Artikeldata Grund'!D33)</f>
        <v/>
      </c>
      <c r="F34" s="573" t="str">
        <f>'2. Artikeldata Utökad'!I33</f>
        <v xml:space="preserve">  Välj…</v>
      </c>
      <c r="G34" s="573" t="str">
        <f>'2. Artikeldata Utökad'!K33</f>
        <v xml:space="preserve">  Välj…</v>
      </c>
      <c r="H34" s="573" t="str">
        <f>'2. Artikeldata Utökad'!L33</f>
        <v xml:space="preserve">  Välj…</v>
      </c>
      <c r="I34" s="573" t="str">
        <f>'2. Artikeldata Utökad'!M33</f>
        <v xml:space="preserve">  Välj…</v>
      </c>
      <c r="J34" s="572" t="str">
        <f>'2. Artikeldata Utökad'!N33</f>
        <v xml:space="preserve">  Välj…</v>
      </c>
      <c r="K34" s="572" t="str">
        <f>'2. Artikeldata Utökad'!O33</f>
        <v xml:space="preserve">  Välj…</v>
      </c>
      <c r="L34" s="377"/>
      <c r="M34" s="83"/>
      <c r="N34" s="377" t="s">
        <v>280</v>
      </c>
      <c r="O34" s="378"/>
      <c r="P34" s="378"/>
      <c r="Q34" s="378"/>
      <c r="R34" s="378"/>
      <c r="S34" s="378"/>
      <c r="T34" s="378"/>
      <c r="U34" s="378"/>
      <c r="V34" s="378"/>
      <c r="W34" s="378"/>
      <c r="X34" s="378"/>
      <c r="Y34" s="378"/>
      <c r="Z34" s="377"/>
      <c r="AA34" s="378"/>
      <c r="AB34" s="378"/>
      <c r="AC34" s="378"/>
      <c r="AD34" s="378"/>
      <c r="AE34" s="378"/>
      <c r="AF34" s="378"/>
      <c r="AG34" s="378"/>
      <c r="AH34" s="553"/>
      <c r="AI34" s="683"/>
      <c r="AJ34" s="84"/>
      <c r="AK34" s="84"/>
      <c r="AL34" s="84" t="s">
        <v>297</v>
      </c>
      <c r="AM34" s="84" t="s">
        <v>297</v>
      </c>
      <c r="AN34" s="555"/>
      <c r="AO34" s="406" t="s">
        <v>594</v>
      </c>
      <c r="AP34" s="84" t="s">
        <v>297</v>
      </c>
      <c r="AQ34" s="84" t="s">
        <v>297</v>
      </c>
      <c r="AR34" s="557"/>
      <c r="AS34" s="683"/>
      <c r="AT34" s="84"/>
      <c r="AU34" s="84"/>
      <c r="AV34" s="84"/>
      <c r="AW34" s="84"/>
      <c r="AX34" s="84"/>
      <c r="AY34" s="559"/>
      <c r="AZ34" s="407" t="s">
        <v>594</v>
      </c>
      <c r="BA34" s="408" t="s">
        <v>297</v>
      </c>
    </row>
    <row r="35" spans="1:53" x14ac:dyDescent="0.25">
      <c r="A35" s="102">
        <v>30</v>
      </c>
      <c r="B35" s="569">
        <f>'APH Kategorichef'!D34</f>
        <v>0</v>
      </c>
      <c r="C35" s="569" t="str">
        <f>'APH Kategorichef'!H34</f>
        <v>Välj…</v>
      </c>
      <c r="D35" s="570" t="str">
        <f>IF('1. Artikeldata Grund'!$E34="","",'1. Artikeldata Grund'!$E34)</f>
        <v/>
      </c>
      <c r="E35" s="571" t="str">
        <f>IF('1. Artikeldata Grund'!D34="","",'1. Artikeldata Grund'!D34)</f>
        <v/>
      </c>
      <c r="F35" s="573" t="str">
        <f>'2. Artikeldata Utökad'!I34</f>
        <v xml:space="preserve">  Välj…</v>
      </c>
      <c r="G35" s="573" t="str">
        <f>'2. Artikeldata Utökad'!K34</f>
        <v xml:space="preserve">  Välj…</v>
      </c>
      <c r="H35" s="573" t="str">
        <f>'2. Artikeldata Utökad'!L34</f>
        <v xml:space="preserve">  Välj…</v>
      </c>
      <c r="I35" s="573" t="str">
        <f>'2. Artikeldata Utökad'!M34</f>
        <v xml:space="preserve">  Välj…</v>
      </c>
      <c r="J35" s="572" t="str">
        <f>'2. Artikeldata Utökad'!N34</f>
        <v xml:space="preserve">  Välj…</v>
      </c>
      <c r="K35" s="572" t="str">
        <f>'2. Artikeldata Utökad'!O34</f>
        <v xml:space="preserve">  Välj…</v>
      </c>
      <c r="L35" s="377"/>
      <c r="M35" s="83"/>
      <c r="N35" s="377" t="s">
        <v>280</v>
      </c>
      <c r="O35" s="378"/>
      <c r="P35" s="378"/>
      <c r="Q35" s="378"/>
      <c r="R35" s="378"/>
      <c r="S35" s="378"/>
      <c r="T35" s="378"/>
      <c r="U35" s="378"/>
      <c r="V35" s="378"/>
      <c r="W35" s="378"/>
      <c r="X35" s="378"/>
      <c r="Y35" s="378"/>
      <c r="Z35" s="377"/>
      <c r="AA35" s="378"/>
      <c r="AB35" s="378"/>
      <c r="AC35" s="378"/>
      <c r="AD35" s="378"/>
      <c r="AE35" s="378"/>
      <c r="AF35" s="378"/>
      <c r="AG35" s="378"/>
      <c r="AH35" s="553"/>
      <c r="AI35" s="683"/>
      <c r="AJ35" s="84"/>
      <c r="AK35" s="84"/>
      <c r="AL35" s="84" t="s">
        <v>297</v>
      </c>
      <c r="AM35" s="84" t="s">
        <v>297</v>
      </c>
      <c r="AN35" s="555"/>
      <c r="AO35" s="406" t="s">
        <v>594</v>
      </c>
      <c r="AP35" s="84" t="s">
        <v>297</v>
      </c>
      <c r="AQ35" s="84" t="s">
        <v>297</v>
      </c>
      <c r="AR35" s="557"/>
      <c r="AS35" s="683"/>
      <c r="AT35" s="84"/>
      <c r="AU35" s="84"/>
      <c r="AV35" s="84"/>
      <c r="AW35" s="84"/>
      <c r="AX35" s="84"/>
      <c r="AY35" s="559"/>
      <c r="AZ35" s="407" t="s">
        <v>594</v>
      </c>
      <c r="BA35" s="408" t="s">
        <v>297</v>
      </c>
    </row>
    <row r="36" spans="1:53" x14ac:dyDescent="0.25">
      <c r="A36" s="102">
        <v>31</v>
      </c>
      <c r="B36" s="569">
        <f>'APH Kategorichef'!D35</f>
        <v>0</v>
      </c>
      <c r="C36" s="569" t="str">
        <f>'APH Kategorichef'!H35</f>
        <v>Välj…</v>
      </c>
      <c r="D36" s="570" t="str">
        <f>IF('1. Artikeldata Grund'!$E35="","",'1. Artikeldata Grund'!$E35)</f>
        <v/>
      </c>
      <c r="E36" s="571" t="str">
        <f>IF('1. Artikeldata Grund'!D35="","",'1. Artikeldata Grund'!D35)</f>
        <v/>
      </c>
      <c r="F36" s="573" t="str">
        <f>'2. Artikeldata Utökad'!I35</f>
        <v xml:space="preserve">  Välj…</v>
      </c>
      <c r="G36" s="573" t="str">
        <f>'2. Artikeldata Utökad'!K35</f>
        <v xml:space="preserve">  Välj…</v>
      </c>
      <c r="H36" s="573" t="str">
        <f>'2. Artikeldata Utökad'!L35</f>
        <v xml:space="preserve">  Välj…</v>
      </c>
      <c r="I36" s="573" t="str">
        <f>'2. Artikeldata Utökad'!M35</f>
        <v xml:space="preserve">  Välj…</v>
      </c>
      <c r="J36" s="572" t="str">
        <f>'2. Artikeldata Utökad'!N35</f>
        <v xml:space="preserve">  Välj…</v>
      </c>
      <c r="K36" s="572" t="str">
        <f>'2. Artikeldata Utökad'!O35</f>
        <v xml:space="preserve">  Välj…</v>
      </c>
      <c r="L36" s="377"/>
      <c r="M36" s="83"/>
      <c r="N36" s="377" t="s">
        <v>280</v>
      </c>
      <c r="O36" s="378"/>
      <c r="P36" s="378"/>
      <c r="Q36" s="378"/>
      <c r="R36" s="378"/>
      <c r="S36" s="378"/>
      <c r="T36" s="378"/>
      <c r="U36" s="378"/>
      <c r="V36" s="378"/>
      <c r="W36" s="378"/>
      <c r="X36" s="378"/>
      <c r="Y36" s="378"/>
      <c r="Z36" s="377"/>
      <c r="AA36" s="378"/>
      <c r="AB36" s="378"/>
      <c r="AC36" s="378"/>
      <c r="AD36" s="378"/>
      <c r="AE36" s="378"/>
      <c r="AF36" s="378"/>
      <c r="AG36" s="378"/>
      <c r="AH36" s="553"/>
      <c r="AI36" s="683"/>
      <c r="AJ36" s="84"/>
      <c r="AK36" s="84"/>
      <c r="AL36" s="84" t="s">
        <v>297</v>
      </c>
      <c r="AM36" s="84" t="s">
        <v>297</v>
      </c>
      <c r="AN36" s="555"/>
      <c r="AO36" s="406" t="s">
        <v>594</v>
      </c>
      <c r="AP36" s="84" t="s">
        <v>297</v>
      </c>
      <c r="AQ36" s="84" t="s">
        <v>297</v>
      </c>
      <c r="AR36" s="557"/>
      <c r="AS36" s="683"/>
      <c r="AT36" s="84"/>
      <c r="AU36" s="84"/>
      <c r="AV36" s="84"/>
      <c r="AW36" s="84"/>
      <c r="AX36" s="84"/>
      <c r="AY36" s="559"/>
      <c r="AZ36" s="407" t="s">
        <v>594</v>
      </c>
      <c r="BA36" s="408" t="s">
        <v>297</v>
      </c>
    </row>
    <row r="37" spans="1:53" x14ac:dyDescent="0.25">
      <c r="A37" s="102">
        <v>32</v>
      </c>
      <c r="B37" s="569">
        <f>'APH Kategorichef'!D36</f>
        <v>0</v>
      </c>
      <c r="C37" s="569" t="str">
        <f>'APH Kategorichef'!H36</f>
        <v>Välj…</v>
      </c>
      <c r="D37" s="570" t="str">
        <f>IF('1. Artikeldata Grund'!$E36="","",'1. Artikeldata Grund'!$E36)</f>
        <v/>
      </c>
      <c r="E37" s="571" t="str">
        <f>IF('1. Artikeldata Grund'!D36="","",'1. Artikeldata Grund'!D36)</f>
        <v/>
      </c>
      <c r="F37" s="573" t="str">
        <f>'2. Artikeldata Utökad'!I36</f>
        <v xml:space="preserve">  Välj…</v>
      </c>
      <c r="G37" s="573" t="str">
        <f>'2. Artikeldata Utökad'!K36</f>
        <v xml:space="preserve">  Välj…</v>
      </c>
      <c r="H37" s="573" t="str">
        <f>'2. Artikeldata Utökad'!L36</f>
        <v xml:space="preserve">  Välj…</v>
      </c>
      <c r="I37" s="573" t="str">
        <f>'2. Artikeldata Utökad'!M36</f>
        <v xml:space="preserve">  Välj…</v>
      </c>
      <c r="J37" s="572" t="str">
        <f>'2. Artikeldata Utökad'!N36</f>
        <v xml:space="preserve">  Välj…</v>
      </c>
      <c r="K37" s="572" t="str">
        <f>'2. Artikeldata Utökad'!O36</f>
        <v xml:space="preserve">  Välj…</v>
      </c>
      <c r="L37" s="377"/>
      <c r="M37" s="83"/>
      <c r="N37" s="377" t="s">
        <v>280</v>
      </c>
      <c r="O37" s="378"/>
      <c r="P37" s="378"/>
      <c r="Q37" s="378"/>
      <c r="R37" s="378"/>
      <c r="S37" s="378"/>
      <c r="T37" s="378"/>
      <c r="U37" s="378"/>
      <c r="V37" s="378"/>
      <c r="W37" s="378"/>
      <c r="X37" s="378"/>
      <c r="Y37" s="378"/>
      <c r="Z37" s="377"/>
      <c r="AA37" s="378"/>
      <c r="AB37" s="378"/>
      <c r="AC37" s="378"/>
      <c r="AD37" s="378"/>
      <c r="AE37" s="378"/>
      <c r="AF37" s="378"/>
      <c r="AG37" s="378"/>
      <c r="AH37" s="553"/>
      <c r="AI37" s="683"/>
      <c r="AJ37" s="84"/>
      <c r="AK37" s="84"/>
      <c r="AL37" s="84" t="s">
        <v>297</v>
      </c>
      <c r="AM37" s="84" t="s">
        <v>297</v>
      </c>
      <c r="AN37" s="555"/>
      <c r="AO37" s="406" t="s">
        <v>594</v>
      </c>
      <c r="AP37" s="84" t="s">
        <v>297</v>
      </c>
      <c r="AQ37" s="84" t="s">
        <v>297</v>
      </c>
      <c r="AR37" s="557"/>
      <c r="AS37" s="683"/>
      <c r="AT37" s="84"/>
      <c r="AU37" s="84"/>
      <c r="AV37" s="84"/>
      <c r="AW37" s="84"/>
      <c r="AX37" s="84"/>
      <c r="AY37" s="559"/>
      <c r="AZ37" s="407" t="s">
        <v>594</v>
      </c>
      <c r="BA37" s="408" t="s">
        <v>297</v>
      </c>
    </row>
    <row r="38" spans="1:53" x14ac:dyDescent="0.25">
      <c r="A38" s="102">
        <v>33</v>
      </c>
      <c r="B38" s="569">
        <f>'APH Kategorichef'!D37</f>
        <v>0</v>
      </c>
      <c r="C38" s="569" t="str">
        <f>'APH Kategorichef'!H37</f>
        <v>Välj…</v>
      </c>
      <c r="D38" s="570" t="str">
        <f>IF('1. Artikeldata Grund'!$E37="","",'1. Artikeldata Grund'!$E37)</f>
        <v/>
      </c>
      <c r="E38" s="571" t="str">
        <f>IF('1. Artikeldata Grund'!D37="","",'1. Artikeldata Grund'!D37)</f>
        <v/>
      </c>
      <c r="F38" s="573" t="str">
        <f>'2. Artikeldata Utökad'!I37</f>
        <v xml:space="preserve">  Välj…</v>
      </c>
      <c r="G38" s="573" t="str">
        <f>'2. Artikeldata Utökad'!K37</f>
        <v xml:space="preserve">  Välj…</v>
      </c>
      <c r="H38" s="573" t="str">
        <f>'2. Artikeldata Utökad'!L37</f>
        <v xml:space="preserve">  Välj…</v>
      </c>
      <c r="I38" s="573" t="str">
        <f>'2. Artikeldata Utökad'!M37</f>
        <v xml:space="preserve">  Välj…</v>
      </c>
      <c r="J38" s="572" t="str">
        <f>'2. Artikeldata Utökad'!N37</f>
        <v xml:space="preserve">  Välj…</v>
      </c>
      <c r="K38" s="572" t="str">
        <f>'2. Artikeldata Utökad'!O37</f>
        <v xml:space="preserve">  Välj…</v>
      </c>
      <c r="L38" s="377"/>
      <c r="M38" s="83"/>
      <c r="N38" s="377" t="s">
        <v>280</v>
      </c>
      <c r="O38" s="378"/>
      <c r="P38" s="378"/>
      <c r="Q38" s="378"/>
      <c r="R38" s="378"/>
      <c r="S38" s="378"/>
      <c r="T38" s="378"/>
      <c r="U38" s="378"/>
      <c r="V38" s="378"/>
      <c r="W38" s="378"/>
      <c r="X38" s="378"/>
      <c r="Y38" s="378"/>
      <c r="Z38" s="377"/>
      <c r="AA38" s="378"/>
      <c r="AB38" s="378"/>
      <c r="AC38" s="378"/>
      <c r="AD38" s="378"/>
      <c r="AE38" s="378"/>
      <c r="AF38" s="378"/>
      <c r="AG38" s="378"/>
      <c r="AH38" s="553"/>
      <c r="AI38" s="683"/>
      <c r="AJ38" s="84"/>
      <c r="AK38" s="84"/>
      <c r="AL38" s="84" t="s">
        <v>297</v>
      </c>
      <c r="AM38" s="84" t="s">
        <v>297</v>
      </c>
      <c r="AN38" s="555"/>
      <c r="AO38" s="406" t="s">
        <v>594</v>
      </c>
      <c r="AP38" s="84" t="s">
        <v>297</v>
      </c>
      <c r="AQ38" s="84" t="s">
        <v>297</v>
      </c>
      <c r="AR38" s="557"/>
      <c r="AS38" s="683"/>
      <c r="AT38" s="84"/>
      <c r="AU38" s="84"/>
      <c r="AV38" s="84"/>
      <c r="AW38" s="84"/>
      <c r="AX38" s="84"/>
      <c r="AY38" s="559"/>
      <c r="AZ38" s="407" t="s">
        <v>594</v>
      </c>
      <c r="BA38" s="408" t="s">
        <v>297</v>
      </c>
    </row>
    <row r="39" spans="1:53" x14ac:dyDescent="0.25">
      <c r="A39" s="102">
        <v>34</v>
      </c>
      <c r="B39" s="569">
        <f>'APH Kategorichef'!D38</f>
        <v>0</v>
      </c>
      <c r="C39" s="569" t="str">
        <f>'APH Kategorichef'!H38</f>
        <v>Välj…</v>
      </c>
      <c r="D39" s="570" t="str">
        <f>IF('1. Artikeldata Grund'!$E38="","",'1. Artikeldata Grund'!$E38)</f>
        <v/>
      </c>
      <c r="E39" s="571" t="str">
        <f>IF('1. Artikeldata Grund'!D38="","",'1. Artikeldata Grund'!D38)</f>
        <v/>
      </c>
      <c r="F39" s="573" t="str">
        <f>'2. Artikeldata Utökad'!I38</f>
        <v xml:space="preserve">  Välj…</v>
      </c>
      <c r="G39" s="573" t="str">
        <f>'2. Artikeldata Utökad'!K38</f>
        <v xml:space="preserve">  Välj…</v>
      </c>
      <c r="H39" s="573" t="str">
        <f>'2. Artikeldata Utökad'!L38</f>
        <v xml:space="preserve">  Välj…</v>
      </c>
      <c r="I39" s="573" t="str">
        <f>'2. Artikeldata Utökad'!M38</f>
        <v xml:space="preserve">  Välj…</v>
      </c>
      <c r="J39" s="572" t="str">
        <f>'2. Artikeldata Utökad'!N38</f>
        <v xml:space="preserve">  Välj…</v>
      </c>
      <c r="K39" s="572" t="str">
        <f>'2. Artikeldata Utökad'!O38</f>
        <v xml:space="preserve">  Välj…</v>
      </c>
      <c r="L39" s="377"/>
      <c r="M39" s="83"/>
      <c r="N39" s="377" t="s">
        <v>280</v>
      </c>
      <c r="O39" s="378"/>
      <c r="P39" s="378"/>
      <c r="Q39" s="378"/>
      <c r="R39" s="378"/>
      <c r="S39" s="378"/>
      <c r="T39" s="378"/>
      <c r="U39" s="378"/>
      <c r="V39" s="378"/>
      <c r="W39" s="378"/>
      <c r="X39" s="378"/>
      <c r="Y39" s="378"/>
      <c r="Z39" s="377"/>
      <c r="AA39" s="378"/>
      <c r="AB39" s="378"/>
      <c r="AC39" s="378"/>
      <c r="AD39" s="378"/>
      <c r="AE39" s="378"/>
      <c r="AF39" s="378"/>
      <c r="AG39" s="378"/>
      <c r="AH39" s="553"/>
      <c r="AI39" s="683"/>
      <c r="AJ39" s="84"/>
      <c r="AK39" s="84"/>
      <c r="AL39" s="84" t="s">
        <v>297</v>
      </c>
      <c r="AM39" s="84" t="s">
        <v>297</v>
      </c>
      <c r="AN39" s="555"/>
      <c r="AO39" s="406" t="s">
        <v>594</v>
      </c>
      <c r="AP39" s="84" t="s">
        <v>297</v>
      </c>
      <c r="AQ39" s="84" t="s">
        <v>297</v>
      </c>
      <c r="AR39" s="557"/>
      <c r="AS39" s="683"/>
      <c r="AT39" s="84"/>
      <c r="AU39" s="84"/>
      <c r="AV39" s="84"/>
      <c r="AW39" s="84"/>
      <c r="AX39" s="84"/>
      <c r="AY39" s="559"/>
      <c r="AZ39" s="407" t="s">
        <v>594</v>
      </c>
      <c r="BA39" s="408" t="s">
        <v>297</v>
      </c>
    </row>
    <row r="40" spans="1:53" x14ac:dyDescent="0.25">
      <c r="A40" s="102">
        <v>35</v>
      </c>
      <c r="B40" s="569">
        <f>'APH Kategorichef'!D39</f>
        <v>0</v>
      </c>
      <c r="C40" s="569" t="str">
        <f>'APH Kategorichef'!H39</f>
        <v>Välj…</v>
      </c>
      <c r="D40" s="570" t="str">
        <f>IF('1. Artikeldata Grund'!$E39="","",'1. Artikeldata Grund'!$E39)</f>
        <v/>
      </c>
      <c r="E40" s="571" t="str">
        <f>IF('1. Artikeldata Grund'!D39="","",'1. Artikeldata Grund'!D39)</f>
        <v/>
      </c>
      <c r="F40" s="573" t="str">
        <f>'2. Artikeldata Utökad'!I39</f>
        <v xml:space="preserve">  Välj…</v>
      </c>
      <c r="G40" s="573" t="str">
        <f>'2. Artikeldata Utökad'!K39</f>
        <v xml:space="preserve">  Välj…</v>
      </c>
      <c r="H40" s="573" t="str">
        <f>'2. Artikeldata Utökad'!L39</f>
        <v xml:space="preserve">  Välj…</v>
      </c>
      <c r="I40" s="573" t="str">
        <f>'2. Artikeldata Utökad'!M39</f>
        <v xml:space="preserve">  Välj…</v>
      </c>
      <c r="J40" s="572" t="str">
        <f>'2. Artikeldata Utökad'!N39</f>
        <v xml:space="preserve">  Välj…</v>
      </c>
      <c r="K40" s="572" t="str">
        <f>'2. Artikeldata Utökad'!O39</f>
        <v xml:space="preserve">  Välj…</v>
      </c>
      <c r="L40" s="377"/>
      <c r="M40" s="83"/>
      <c r="N40" s="377" t="s">
        <v>280</v>
      </c>
      <c r="O40" s="378"/>
      <c r="P40" s="378"/>
      <c r="Q40" s="378"/>
      <c r="R40" s="378"/>
      <c r="S40" s="378"/>
      <c r="T40" s="378"/>
      <c r="U40" s="378"/>
      <c r="V40" s="378"/>
      <c r="W40" s="378"/>
      <c r="X40" s="378"/>
      <c r="Y40" s="378"/>
      <c r="Z40" s="377"/>
      <c r="AA40" s="378"/>
      <c r="AB40" s="378"/>
      <c r="AC40" s="378"/>
      <c r="AD40" s="378"/>
      <c r="AE40" s="378"/>
      <c r="AF40" s="378"/>
      <c r="AG40" s="378"/>
      <c r="AH40" s="553"/>
      <c r="AI40" s="683"/>
      <c r="AJ40" s="84"/>
      <c r="AK40" s="84"/>
      <c r="AL40" s="84" t="s">
        <v>297</v>
      </c>
      <c r="AM40" s="84" t="s">
        <v>297</v>
      </c>
      <c r="AN40" s="555"/>
      <c r="AO40" s="406" t="s">
        <v>594</v>
      </c>
      <c r="AP40" s="84" t="s">
        <v>297</v>
      </c>
      <c r="AQ40" s="84" t="s">
        <v>297</v>
      </c>
      <c r="AR40" s="557"/>
      <c r="AS40" s="683"/>
      <c r="AT40" s="84"/>
      <c r="AU40" s="84"/>
      <c r="AV40" s="84"/>
      <c r="AW40" s="84"/>
      <c r="AX40" s="84"/>
      <c r="AY40" s="559"/>
      <c r="AZ40" s="407" t="s">
        <v>594</v>
      </c>
      <c r="BA40" s="408" t="s">
        <v>297</v>
      </c>
    </row>
    <row r="41" spans="1:53" x14ac:dyDescent="0.25">
      <c r="A41" s="102">
        <v>36</v>
      </c>
      <c r="B41" s="569">
        <f>'APH Kategorichef'!D40</f>
        <v>0</v>
      </c>
      <c r="C41" s="569" t="str">
        <f>'APH Kategorichef'!H40</f>
        <v>Välj…</v>
      </c>
      <c r="D41" s="570" t="str">
        <f>IF('1. Artikeldata Grund'!$E40="","",'1. Artikeldata Grund'!$E40)</f>
        <v/>
      </c>
      <c r="E41" s="571" t="str">
        <f>IF('1. Artikeldata Grund'!D40="","",'1. Artikeldata Grund'!D40)</f>
        <v/>
      </c>
      <c r="F41" s="573" t="str">
        <f>'2. Artikeldata Utökad'!I40</f>
        <v xml:space="preserve">  Välj…</v>
      </c>
      <c r="G41" s="573" t="str">
        <f>'2. Artikeldata Utökad'!K40</f>
        <v xml:space="preserve">  Välj…</v>
      </c>
      <c r="H41" s="573" t="str">
        <f>'2. Artikeldata Utökad'!L40</f>
        <v xml:space="preserve">  Välj…</v>
      </c>
      <c r="I41" s="573" t="str">
        <f>'2. Artikeldata Utökad'!M40</f>
        <v xml:space="preserve">  Välj…</v>
      </c>
      <c r="J41" s="572" t="str">
        <f>'2. Artikeldata Utökad'!N40</f>
        <v xml:space="preserve">  Välj…</v>
      </c>
      <c r="K41" s="572" t="str">
        <f>'2. Artikeldata Utökad'!O40</f>
        <v xml:space="preserve">  Välj…</v>
      </c>
      <c r="L41" s="377"/>
      <c r="M41" s="83"/>
      <c r="N41" s="377" t="s">
        <v>280</v>
      </c>
      <c r="O41" s="378"/>
      <c r="P41" s="378"/>
      <c r="Q41" s="378"/>
      <c r="R41" s="378"/>
      <c r="S41" s="378"/>
      <c r="T41" s="378"/>
      <c r="U41" s="378"/>
      <c r="V41" s="378"/>
      <c r="W41" s="378"/>
      <c r="X41" s="378"/>
      <c r="Y41" s="378"/>
      <c r="Z41" s="377"/>
      <c r="AA41" s="378"/>
      <c r="AB41" s="378"/>
      <c r="AC41" s="378"/>
      <c r="AD41" s="378"/>
      <c r="AE41" s="378"/>
      <c r="AF41" s="378"/>
      <c r="AG41" s="378"/>
      <c r="AH41" s="553"/>
      <c r="AI41" s="683"/>
      <c r="AJ41" s="84"/>
      <c r="AK41" s="84"/>
      <c r="AL41" s="84" t="s">
        <v>297</v>
      </c>
      <c r="AM41" s="84" t="s">
        <v>297</v>
      </c>
      <c r="AN41" s="555"/>
      <c r="AO41" s="406" t="s">
        <v>594</v>
      </c>
      <c r="AP41" s="84" t="s">
        <v>297</v>
      </c>
      <c r="AQ41" s="84" t="s">
        <v>297</v>
      </c>
      <c r="AR41" s="557"/>
      <c r="AS41" s="683"/>
      <c r="AT41" s="84"/>
      <c r="AU41" s="84"/>
      <c r="AV41" s="84"/>
      <c r="AW41" s="84"/>
      <c r="AX41" s="84"/>
      <c r="AY41" s="559"/>
      <c r="AZ41" s="407" t="s">
        <v>594</v>
      </c>
      <c r="BA41" s="408" t="s">
        <v>297</v>
      </c>
    </row>
    <row r="42" spans="1:53" x14ac:dyDescent="0.25">
      <c r="A42" s="102">
        <v>37</v>
      </c>
      <c r="B42" s="569">
        <f>'APH Kategorichef'!D41</f>
        <v>0</v>
      </c>
      <c r="C42" s="569" t="str">
        <f>'APH Kategorichef'!H41</f>
        <v>Välj…</v>
      </c>
      <c r="D42" s="570" t="str">
        <f>IF('1. Artikeldata Grund'!$E41="","",'1. Artikeldata Grund'!$E41)</f>
        <v/>
      </c>
      <c r="E42" s="571" t="str">
        <f>IF('1. Artikeldata Grund'!D41="","",'1. Artikeldata Grund'!D41)</f>
        <v/>
      </c>
      <c r="F42" s="573" t="str">
        <f>'2. Artikeldata Utökad'!I41</f>
        <v xml:space="preserve">  Välj…</v>
      </c>
      <c r="G42" s="573" t="str">
        <f>'2. Artikeldata Utökad'!K41</f>
        <v xml:space="preserve">  Välj…</v>
      </c>
      <c r="H42" s="573" t="str">
        <f>'2. Artikeldata Utökad'!L41</f>
        <v xml:space="preserve">  Välj…</v>
      </c>
      <c r="I42" s="573" t="str">
        <f>'2. Artikeldata Utökad'!M41</f>
        <v xml:space="preserve">  Välj…</v>
      </c>
      <c r="J42" s="572" t="str">
        <f>'2. Artikeldata Utökad'!N41</f>
        <v xml:space="preserve">  Välj…</v>
      </c>
      <c r="K42" s="572" t="str">
        <f>'2. Artikeldata Utökad'!O41</f>
        <v xml:space="preserve">  Välj…</v>
      </c>
      <c r="L42" s="377"/>
      <c r="M42" s="83"/>
      <c r="N42" s="377" t="s">
        <v>280</v>
      </c>
      <c r="O42" s="378"/>
      <c r="P42" s="378"/>
      <c r="Q42" s="378"/>
      <c r="R42" s="378"/>
      <c r="S42" s="378"/>
      <c r="T42" s="378"/>
      <c r="U42" s="378"/>
      <c r="V42" s="378"/>
      <c r="W42" s="378"/>
      <c r="X42" s="378"/>
      <c r="Y42" s="378"/>
      <c r="Z42" s="377"/>
      <c r="AA42" s="378"/>
      <c r="AB42" s="378"/>
      <c r="AC42" s="378"/>
      <c r="AD42" s="378"/>
      <c r="AE42" s="378"/>
      <c r="AF42" s="378"/>
      <c r="AG42" s="378"/>
      <c r="AH42" s="553"/>
      <c r="AI42" s="683"/>
      <c r="AJ42" s="84"/>
      <c r="AK42" s="84"/>
      <c r="AL42" s="84" t="s">
        <v>297</v>
      </c>
      <c r="AM42" s="84" t="s">
        <v>297</v>
      </c>
      <c r="AN42" s="555"/>
      <c r="AO42" s="406" t="s">
        <v>594</v>
      </c>
      <c r="AP42" s="84" t="s">
        <v>297</v>
      </c>
      <c r="AQ42" s="84" t="s">
        <v>297</v>
      </c>
      <c r="AR42" s="557"/>
      <c r="AS42" s="683"/>
      <c r="AT42" s="84"/>
      <c r="AU42" s="84"/>
      <c r="AV42" s="84"/>
      <c r="AW42" s="84"/>
      <c r="AX42" s="84"/>
      <c r="AY42" s="559"/>
      <c r="AZ42" s="407" t="s">
        <v>594</v>
      </c>
      <c r="BA42" s="408" t="s">
        <v>297</v>
      </c>
    </row>
    <row r="43" spans="1:53" x14ac:dyDescent="0.25">
      <c r="A43" s="102">
        <v>38</v>
      </c>
      <c r="B43" s="569">
        <f>'APH Kategorichef'!D42</f>
        <v>0</v>
      </c>
      <c r="C43" s="569" t="str">
        <f>'APH Kategorichef'!H42</f>
        <v>Välj…</v>
      </c>
      <c r="D43" s="570" t="str">
        <f>IF('1. Artikeldata Grund'!$E42="","",'1. Artikeldata Grund'!$E42)</f>
        <v/>
      </c>
      <c r="E43" s="571" t="str">
        <f>IF('1. Artikeldata Grund'!D42="","",'1. Artikeldata Grund'!D42)</f>
        <v/>
      </c>
      <c r="F43" s="573" t="str">
        <f>'2. Artikeldata Utökad'!I42</f>
        <v xml:space="preserve">  Välj…</v>
      </c>
      <c r="G43" s="573" t="str">
        <f>'2. Artikeldata Utökad'!K42</f>
        <v xml:space="preserve">  Välj…</v>
      </c>
      <c r="H43" s="573" t="str">
        <f>'2. Artikeldata Utökad'!L42</f>
        <v xml:space="preserve">  Välj…</v>
      </c>
      <c r="I43" s="573" t="str">
        <f>'2. Artikeldata Utökad'!M42</f>
        <v xml:space="preserve">  Välj…</v>
      </c>
      <c r="J43" s="572" t="str">
        <f>'2. Artikeldata Utökad'!N42</f>
        <v xml:space="preserve">  Välj…</v>
      </c>
      <c r="K43" s="572" t="str">
        <f>'2. Artikeldata Utökad'!O42</f>
        <v xml:space="preserve">  Välj…</v>
      </c>
      <c r="L43" s="377"/>
      <c r="M43" s="83"/>
      <c r="N43" s="377" t="s">
        <v>280</v>
      </c>
      <c r="O43" s="378"/>
      <c r="P43" s="378"/>
      <c r="Q43" s="378"/>
      <c r="R43" s="378"/>
      <c r="S43" s="378"/>
      <c r="T43" s="378"/>
      <c r="U43" s="378"/>
      <c r="V43" s="378"/>
      <c r="W43" s="378"/>
      <c r="X43" s="378"/>
      <c r="Y43" s="378"/>
      <c r="Z43" s="377"/>
      <c r="AA43" s="378"/>
      <c r="AB43" s="378"/>
      <c r="AC43" s="378"/>
      <c r="AD43" s="378"/>
      <c r="AE43" s="378"/>
      <c r="AF43" s="378"/>
      <c r="AG43" s="378"/>
      <c r="AH43" s="553"/>
      <c r="AI43" s="683"/>
      <c r="AJ43" s="84"/>
      <c r="AK43" s="84"/>
      <c r="AL43" s="84" t="s">
        <v>297</v>
      </c>
      <c r="AM43" s="84" t="s">
        <v>297</v>
      </c>
      <c r="AN43" s="555"/>
      <c r="AO43" s="406" t="s">
        <v>594</v>
      </c>
      <c r="AP43" s="84" t="s">
        <v>297</v>
      </c>
      <c r="AQ43" s="84" t="s">
        <v>297</v>
      </c>
      <c r="AR43" s="557"/>
      <c r="AS43" s="683"/>
      <c r="AT43" s="84"/>
      <c r="AU43" s="84"/>
      <c r="AV43" s="84"/>
      <c r="AW43" s="84"/>
      <c r="AX43" s="84"/>
      <c r="AY43" s="559"/>
      <c r="AZ43" s="407" t="s">
        <v>594</v>
      </c>
      <c r="BA43" s="408" t="s">
        <v>297</v>
      </c>
    </row>
    <row r="44" spans="1:53" x14ac:dyDescent="0.25">
      <c r="A44" s="102">
        <v>39</v>
      </c>
      <c r="B44" s="569">
        <f>'APH Kategorichef'!D43</f>
        <v>0</v>
      </c>
      <c r="C44" s="569" t="str">
        <f>'APH Kategorichef'!H43</f>
        <v>Välj…</v>
      </c>
      <c r="D44" s="570" t="str">
        <f>IF('1. Artikeldata Grund'!$E43="","",'1. Artikeldata Grund'!$E43)</f>
        <v/>
      </c>
      <c r="E44" s="571" t="str">
        <f>IF('1. Artikeldata Grund'!D43="","",'1. Artikeldata Grund'!D43)</f>
        <v/>
      </c>
      <c r="F44" s="573" t="str">
        <f>'2. Artikeldata Utökad'!I43</f>
        <v xml:space="preserve">  Välj…</v>
      </c>
      <c r="G44" s="573" t="str">
        <f>'2. Artikeldata Utökad'!K43</f>
        <v xml:space="preserve">  Välj…</v>
      </c>
      <c r="H44" s="573" t="str">
        <f>'2. Artikeldata Utökad'!L43</f>
        <v xml:space="preserve">  Välj…</v>
      </c>
      <c r="I44" s="573" t="str">
        <f>'2. Artikeldata Utökad'!M43</f>
        <v xml:space="preserve">  Välj…</v>
      </c>
      <c r="J44" s="572" t="str">
        <f>'2. Artikeldata Utökad'!N43</f>
        <v xml:space="preserve">  Välj…</v>
      </c>
      <c r="K44" s="572" t="str">
        <f>'2. Artikeldata Utökad'!O43</f>
        <v xml:space="preserve">  Välj…</v>
      </c>
      <c r="L44" s="377"/>
      <c r="M44" s="83"/>
      <c r="N44" s="377" t="s">
        <v>280</v>
      </c>
      <c r="O44" s="378"/>
      <c r="P44" s="378"/>
      <c r="Q44" s="378"/>
      <c r="R44" s="378"/>
      <c r="S44" s="378"/>
      <c r="T44" s="378"/>
      <c r="U44" s="378"/>
      <c r="V44" s="378"/>
      <c r="W44" s="378"/>
      <c r="X44" s="378"/>
      <c r="Y44" s="378"/>
      <c r="Z44" s="377"/>
      <c r="AA44" s="378"/>
      <c r="AB44" s="378"/>
      <c r="AC44" s="378"/>
      <c r="AD44" s="378"/>
      <c r="AE44" s="378"/>
      <c r="AF44" s="378"/>
      <c r="AG44" s="378"/>
      <c r="AH44" s="553"/>
      <c r="AI44" s="683"/>
      <c r="AJ44" s="84"/>
      <c r="AK44" s="84"/>
      <c r="AL44" s="84" t="s">
        <v>297</v>
      </c>
      <c r="AM44" s="84" t="s">
        <v>297</v>
      </c>
      <c r="AN44" s="555"/>
      <c r="AO44" s="406" t="s">
        <v>594</v>
      </c>
      <c r="AP44" s="84" t="s">
        <v>297</v>
      </c>
      <c r="AQ44" s="84" t="s">
        <v>297</v>
      </c>
      <c r="AR44" s="557"/>
      <c r="AS44" s="683"/>
      <c r="AT44" s="84"/>
      <c r="AU44" s="84"/>
      <c r="AV44" s="84"/>
      <c r="AW44" s="84"/>
      <c r="AX44" s="84"/>
      <c r="AY44" s="559"/>
      <c r="AZ44" s="407" t="s">
        <v>594</v>
      </c>
      <c r="BA44" s="408" t="s">
        <v>297</v>
      </c>
    </row>
    <row r="45" spans="1:53" x14ac:dyDescent="0.25">
      <c r="A45" s="102">
        <v>40</v>
      </c>
      <c r="B45" s="569">
        <f>'APH Kategorichef'!D44</f>
        <v>0</v>
      </c>
      <c r="C45" s="569" t="str">
        <f>'APH Kategorichef'!H44</f>
        <v>Välj…</v>
      </c>
      <c r="D45" s="570" t="str">
        <f>IF('1. Artikeldata Grund'!$E44="","",'1. Artikeldata Grund'!$E44)</f>
        <v/>
      </c>
      <c r="E45" s="571" t="str">
        <f>IF('1. Artikeldata Grund'!D44="","",'1. Artikeldata Grund'!D44)</f>
        <v/>
      </c>
      <c r="F45" s="573" t="str">
        <f>'2. Artikeldata Utökad'!I44</f>
        <v xml:space="preserve">  Välj…</v>
      </c>
      <c r="G45" s="573" t="str">
        <f>'2. Artikeldata Utökad'!K44</f>
        <v xml:space="preserve">  Välj…</v>
      </c>
      <c r="H45" s="573" t="str">
        <f>'2. Artikeldata Utökad'!L44</f>
        <v xml:space="preserve">  Välj…</v>
      </c>
      <c r="I45" s="573" t="str">
        <f>'2. Artikeldata Utökad'!M44</f>
        <v xml:space="preserve">  Välj…</v>
      </c>
      <c r="J45" s="572" t="str">
        <f>'2. Artikeldata Utökad'!N44</f>
        <v xml:space="preserve">  Välj…</v>
      </c>
      <c r="K45" s="572" t="str">
        <f>'2. Artikeldata Utökad'!O44</f>
        <v xml:space="preserve">  Välj…</v>
      </c>
      <c r="L45" s="377"/>
      <c r="M45" s="83"/>
      <c r="N45" s="377" t="s">
        <v>280</v>
      </c>
      <c r="O45" s="378"/>
      <c r="P45" s="378"/>
      <c r="Q45" s="378"/>
      <c r="R45" s="378"/>
      <c r="S45" s="378"/>
      <c r="T45" s="378"/>
      <c r="U45" s="378"/>
      <c r="V45" s="378"/>
      <c r="W45" s="378"/>
      <c r="X45" s="378"/>
      <c r="Y45" s="378"/>
      <c r="Z45" s="377"/>
      <c r="AA45" s="378"/>
      <c r="AB45" s="378"/>
      <c r="AC45" s="378"/>
      <c r="AD45" s="378"/>
      <c r="AE45" s="378"/>
      <c r="AF45" s="378"/>
      <c r="AG45" s="378"/>
      <c r="AH45" s="553"/>
      <c r="AI45" s="683"/>
      <c r="AJ45" s="84"/>
      <c r="AK45" s="84"/>
      <c r="AL45" s="84" t="s">
        <v>297</v>
      </c>
      <c r="AM45" s="84" t="s">
        <v>297</v>
      </c>
      <c r="AN45" s="555"/>
      <c r="AO45" s="406" t="s">
        <v>594</v>
      </c>
      <c r="AP45" s="84" t="s">
        <v>297</v>
      </c>
      <c r="AQ45" s="84" t="s">
        <v>297</v>
      </c>
      <c r="AR45" s="557"/>
      <c r="AS45" s="683"/>
      <c r="AT45" s="84"/>
      <c r="AU45" s="84"/>
      <c r="AV45" s="84"/>
      <c r="AW45" s="84"/>
      <c r="AX45" s="84"/>
      <c r="AY45" s="559"/>
      <c r="AZ45" s="407" t="s">
        <v>594</v>
      </c>
      <c r="BA45" s="408" t="s">
        <v>297</v>
      </c>
    </row>
    <row r="46" spans="1:53" x14ac:dyDescent="0.25">
      <c r="A46" s="102">
        <v>41</v>
      </c>
      <c r="B46" s="569">
        <f>'APH Kategorichef'!D45</f>
        <v>0</v>
      </c>
      <c r="C46" s="569" t="str">
        <f>'APH Kategorichef'!H45</f>
        <v>Välj…</v>
      </c>
      <c r="D46" s="570" t="str">
        <f>IF('1. Artikeldata Grund'!$E45="","",'1. Artikeldata Grund'!$E45)</f>
        <v/>
      </c>
      <c r="E46" s="571" t="str">
        <f>IF('1. Artikeldata Grund'!D45="","",'1. Artikeldata Grund'!D45)</f>
        <v/>
      </c>
      <c r="F46" s="573" t="str">
        <f>'2. Artikeldata Utökad'!I45</f>
        <v xml:space="preserve">  Välj…</v>
      </c>
      <c r="G46" s="573" t="str">
        <f>'2. Artikeldata Utökad'!K45</f>
        <v xml:space="preserve">  Välj…</v>
      </c>
      <c r="H46" s="573" t="str">
        <f>'2. Artikeldata Utökad'!L45</f>
        <v xml:space="preserve">  Välj…</v>
      </c>
      <c r="I46" s="573" t="str">
        <f>'2. Artikeldata Utökad'!M45</f>
        <v xml:space="preserve">  Välj…</v>
      </c>
      <c r="J46" s="572" t="str">
        <f>'2. Artikeldata Utökad'!N45</f>
        <v xml:space="preserve">  Välj…</v>
      </c>
      <c r="K46" s="572" t="str">
        <f>'2. Artikeldata Utökad'!O45</f>
        <v xml:space="preserve">  Välj…</v>
      </c>
      <c r="L46" s="377"/>
      <c r="M46" s="83"/>
      <c r="N46" s="377" t="s">
        <v>280</v>
      </c>
      <c r="O46" s="378"/>
      <c r="P46" s="378"/>
      <c r="Q46" s="378"/>
      <c r="R46" s="378"/>
      <c r="S46" s="378"/>
      <c r="T46" s="378"/>
      <c r="U46" s="378"/>
      <c r="V46" s="378"/>
      <c r="W46" s="378"/>
      <c r="X46" s="378"/>
      <c r="Y46" s="378"/>
      <c r="Z46" s="377"/>
      <c r="AA46" s="378"/>
      <c r="AB46" s="378"/>
      <c r="AC46" s="378"/>
      <c r="AD46" s="378"/>
      <c r="AE46" s="378"/>
      <c r="AF46" s="378"/>
      <c r="AG46" s="378"/>
      <c r="AH46" s="553"/>
      <c r="AI46" s="683"/>
      <c r="AJ46" s="84"/>
      <c r="AK46" s="84"/>
      <c r="AL46" s="84" t="s">
        <v>297</v>
      </c>
      <c r="AM46" s="84" t="s">
        <v>297</v>
      </c>
      <c r="AN46" s="555"/>
      <c r="AO46" s="406" t="s">
        <v>594</v>
      </c>
      <c r="AP46" s="84" t="s">
        <v>297</v>
      </c>
      <c r="AQ46" s="84" t="s">
        <v>297</v>
      </c>
      <c r="AR46" s="557"/>
      <c r="AS46" s="683"/>
      <c r="AT46" s="84"/>
      <c r="AU46" s="84"/>
      <c r="AV46" s="84"/>
      <c r="AW46" s="84"/>
      <c r="AX46" s="84"/>
      <c r="AY46" s="559"/>
      <c r="AZ46" s="407" t="s">
        <v>594</v>
      </c>
      <c r="BA46" s="408" t="s">
        <v>297</v>
      </c>
    </row>
    <row r="47" spans="1:53" x14ac:dyDescent="0.25">
      <c r="A47" s="102">
        <v>42</v>
      </c>
      <c r="B47" s="569">
        <f>'APH Kategorichef'!D46</f>
        <v>0</v>
      </c>
      <c r="C47" s="569" t="str">
        <f>'APH Kategorichef'!H46</f>
        <v>Välj…</v>
      </c>
      <c r="D47" s="570" t="str">
        <f>IF('1. Artikeldata Grund'!$E46="","",'1. Artikeldata Grund'!$E46)</f>
        <v/>
      </c>
      <c r="E47" s="571" t="str">
        <f>IF('1. Artikeldata Grund'!D46="","",'1. Artikeldata Grund'!D46)</f>
        <v/>
      </c>
      <c r="F47" s="573" t="str">
        <f>'2. Artikeldata Utökad'!I46</f>
        <v xml:space="preserve">  Välj…</v>
      </c>
      <c r="G47" s="573" t="str">
        <f>'2. Artikeldata Utökad'!K46</f>
        <v xml:space="preserve">  Välj…</v>
      </c>
      <c r="H47" s="573" t="str">
        <f>'2. Artikeldata Utökad'!L46</f>
        <v xml:space="preserve">  Välj…</v>
      </c>
      <c r="I47" s="573" t="str">
        <f>'2. Artikeldata Utökad'!M46</f>
        <v xml:space="preserve">  Välj…</v>
      </c>
      <c r="J47" s="572" t="str">
        <f>'2. Artikeldata Utökad'!N46</f>
        <v xml:space="preserve">  Välj…</v>
      </c>
      <c r="K47" s="572" t="str">
        <f>'2. Artikeldata Utökad'!O46</f>
        <v xml:space="preserve">  Välj…</v>
      </c>
      <c r="L47" s="377"/>
      <c r="M47" s="83"/>
      <c r="N47" s="377" t="s">
        <v>280</v>
      </c>
      <c r="O47" s="378"/>
      <c r="P47" s="378"/>
      <c r="Q47" s="378"/>
      <c r="R47" s="378"/>
      <c r="S47" s="378"/>
      <c r="T47" s="378"/>
      <c r="U47" s="378"/>
      <c r="V47" s="378"/>
      <c r="W47" s="378"/>
      <c r="X47" s="378"/>
      <c r="Y47" s="378"/>
      <c r="Z47" s="377"/>
      <c r="AA47" s="378"/>
      <c r="AB47" s="378"/>
      <c r="AC47" s="378"/>
      <c r="AD47" s="378"/>
      <c r="AE47" s="378"/>
      <c r="AF47" s="378"/>
      <c r="AG47" s="378"/>
      <c r="AH47" s="553"/>
      <c r="AI47" s="683"/>
      <c r="AJ47" s="84"/>
      <c r="AK47" s="84"/>
      <c r="AL47" s="84" t="s">
        <v>297</v>
      </c>
      <c r="AM47" s="84" t="s">
        <v>297</v>
      </c>
      <c r="AN47" s="555"/>
      <c r="AO47" s="406" t="s">
        <v>594</v>
      </c>
      <c r="AP47" s="84" t="s">
        <v>297</v>
      </c>
      <c r="AQ47" s="84" t="s">
        <v>297</v>
      </c>
      <c r="AR47" s="557"/>
      <c r="AS47" s="683"/>
      <c r="AT47" s="84"/>
      <c r="AU47" s="84"/>
      <c r="AV47" s="84"/>
      <c r="AW47" s="84"/>
      <c r="AX47" s="84"/>
      <c r="AY47" s="559"/>
      <c r="AZ47" s="407" t="s">
        <v>594</v>
      </c>
      <c r="BA47" s="408" t="s">
        <v>297</v>
      </c>
    </row>
    <row r="48" spans="1:53" x14ac:dyDescent="0.25">
      <c r="A48" s="102">
        <v>43</v>
      </c>
      <c r="B48" s="569">
        <f>'APH Kategorichef'!D47</f>
        <v>0</v>
      </c>
      <c r="C48" s="569" t="str">
        <f>'APH Kategorichef'!H47</f>
        <v>Välj…</v>
      </c>
      <c r="D48" s="570" t="str">
        <f>IF('1. Artikeldata Grund'!$E47="","",'1. Artikeldata Grund'!$E47)</f>
        <v/>
      </c>
      <c r="E48" s="571" t="str">
        <f>IF('1. Artikeldata Grund'!D47="","",'1. Artikeldata Grund'!D47)</f>
        <v/>
      </c>
      <c r="F48" s="573" t="str">
        <f>'2. Artikeldata Utökad'!I47</f>
        <v xml:space="preserve">  Välj…</v>
      </c>
      <c r="G48" s="573" t="str">
        <f>'2. Artikeldata Utökad'!K47</f>
        <v xml:space="preserve">  Välj…</v>
      </c>
      <c r="H48" s="573" t="str">
        <f>'2. Artikeldata Utökad'!L47</f>
        <v xml:space="preserve">  Välj…</v>
      </c>
      <c r="I48" s="573" t="str">
        <f>'2. Artikeldata Utökad'!M47</f>
        <v xml:space="preserve">  Välj…</v>
      </c>
      <c r="J48" s="572" t="str">
        <f>'2. Artikeldata Utökad'!N47</f>
        <v xml:space="preserve">  Välj…</v>
      </c>
      <c r="K48" s="572" t="str">
        <f>'2. Artikeldata Utökad'!O47</f>
        <v xml:space="preserve">  Välj…</v>
      </c>
      <c r="L48" s="377"/>
      <c r="M48" s="83"/>
      <c r="N48" s="377" t="s">
        <v>280</v>
      </c>
      <c r="O48" s="378"/>
      <c r="P48" s="378"/>
      <c r="Q48" s="378"/>
      <c r="R48" s="378"/>
      <c r="S48" s="378"/>
      <c r="T48" s="378"/>
      <c r="U48" s="378"/>
      <c r="V48" s="378"/>
      <c r="W48" s="378"/>
      <c r="X48" s="378"/>
      <c r="Y48" s="378"/>
      <c r="Z48" s="377"/>
      <c r="AA48" s="378"/>
      <c r="AB48" s="378"/>
      <c r="AC48" s="378"/>
      <c r="AD48" s="378"/>
      <c r="AE48" s="378"/>
      <c r="AF48" s="378"/>
      <c r="AG48" s="378"/>
      <c r="AH48" s="553"/>
      <c r="AI48" s="683"/>
      <c r="AJ48" s="84"/>
      <c r="AK48" s="84"/>
      <c r="AL48" s="84" t="s">
        <v>297</v>
      </c>
      <c r="AM48" s="84" t="s">
        <v>297</v>
      </c>
      <c r="AN48" s="555"/>
      <c r="AO48" s="406" t="s">
        <v>594</v>
      </c>
      <c r="AP48" s="84" t="s">
        <v>297</v>
      </c>
      <c r="AQ48" s="84" t="s">
        <v>297</v>
      </c>
      <c r="AR48" s="557"/>
      <c r="AS48" s="683"/>
      <c r="AT48" s="84"/>
      <c r="AU48" s="84"/>
      <c r="AV48" s="84"/>
      <c r="AW48" s="84"/>
      <c r="AX48" s="84"/>
      <c r="AY48" s="559"/>
      <c r="AZ48" s="407" t="s">
        <v>594</v>
      </c>
      <c r="BA48" s="408" t="s">
        <v>297</v>
      </c>
    </row>
    <row r="49" spans="1:53" x14ac:dyDescent="0.25">
      <c r="A49" s="102">
        <v>44</v>
      </c>
      <c r="B49" s="569">
        <f>'APH Kategorichef'!D48</f>
        <v>0</v>
      </c>
      <c r="C49" s="569" t="str">
        <f>'APH Kategorichef'!H48</f>
        <v>Välj…</v>
      </c>
      <c r="D49" s="570" t="str">
        <f>IF('1. Artikeldata Grund'!$E48="","",'1. Artikeldata Grund'!$E48)</f>
        <v/>
      </c>
      <c r="E49" s="571" t="str">
        <f>IF('1. Artikeldata Grund'!D48="","",'1. Artikeldata Grund'!D48)</f>
        <v/>
      </c>
      <c r="F49" s="573" t="str">
        <f>'2. Artikeldata Utökad'!I48</f>
        <v xml:space="preserve">  Välj…</v>
      </c>
      <c r="G49" s="573" t="str">
        <f>'2. Artikeldata Utökad'!K48</f>
        <v xml:space="preserve">  Välj…</v>
      </c>
      <c r="H49" s="573" t="str">
        <f>'2. Artikeldata Utökad'!L48</f>
        <v xml:space="preserve">  Välj…</v>
      </c>
      <c r="I49" s="573" t="str">
        <f>'2. Artikeldata Utökad'!M48</f>
        <v xml:space="preserve">  Välj…</v>
      </c>
      <c r="J49" s="572" t="str">
        <f>'2. Artikeldata Utökad'!N48</f>
        <v xml:space="preserve">  Välj…</v>
      </c>
      <c r="K49" s="572" t="str">
        <f>'2. Artikeldata Utökad'!O48</f>
        <v xml:space="preserve">  Välj…</v>
      </c>
      <c r="L49" s="377"/>
      <c r="M49" s="83"/>
      <c r="N49" s="377" t="s">
        <v>280</v>
      </c>
      <c r="O49" s="378"/>
      <c r="P49" s="378"/>
      <c r="Q49" s="378"/>
      <c r="R49" s="378"/>
      <c r="S49" s="378"/>
      <c r="T49" s="378"/>
      <c r="U49" s="378"/>
      <c r="V49" s="378"/>
      <c r="W49" s="378"/>
      <c r="X49" s="378"/>
      <c r="Y49" s="378"/>
      <c r="Z49" s="377"/>
      <c r="AA49" s="378"/>
      <c r="AB49" s="378"/>
      <c r="AC49" s="378"/>
      <c r="AD49" s="378"/>
      <c r="AE49" s="378"/>
      <c r="AF49" s="378"/>
      <c r="AG49" s="378"/>
      <c r="AH49" s="553"/>
      <c r="AI49" s="683"/>
      <c r="AJ49" s="84"/>
      <c r="AK49" s="84"/>
      <c r="AL49" s="84" t="s">
        <v>297</v>
      </c>
      <c r="AM49" s="84" t="s">
        <v>297</v>
      </c>
      <c r="AN49" s="555"/>
      <c r="AO49" s="406" t="s">
        <v>594</v>
      </c>
      <c r="AP49" s="84" t="s">
        <v>297</v>
      </c>
      <c r="AQ49" s="84" t="s">
        <v>297</v>
      </c>
      <c r="AR49" s="557"/>
      <c r="AS49" s="683"/>
      <c r="AT49" s="84"/>
      <c r="AU49" s="84"/>
      <c r="AV49" s="84"/>
      <c r="AW49" s="84"/>
      <c r="AX49" s="84"/>
      <c r="AY49" s="559"/>
      <c r="AZ49" s="407" t="s">
        <v>594</v>
      </c>
      <c r="BA49" s="408" t="s">
        <v>297</v>
      </c>
    </row>
    <row r="50" spans="1:53" x14ac:dyDescent="0.25">
      <c r="A50" s="102">
        <v>45</v>
      </c>
      <c r="B50" s="569">
        <f>'APH Kategorichef'!D49</f>
        <v>0</v>
      </c>
      <c r="C50" s="569" t="str">
        <f>'APH Kategorichef'!H49</f>
        <v>Välj…</v>
      </c>
      <c r="D50" s="570" t="str">
        <f>IF('1. Artikeldata Grund'!$E49="","",'1. Artikeldata Grund'!$E49)</f>
        <v/>
      </c>
      <c r="E50" s="571" t="str">
        <f>IF('1. Artikeldata Grund'!D49="","",'1. Artikeldata Grund'!D49)</f>
        <v/>
      </c>
      <c r="F50" s="573" t="str">
        <f>'2. Artikeldata Utökad'!I49</f>
        <v xml:space="preserve">  Välj…</v>
      </c>
      <c r="G50" s="573" t="str">
        <f>'2. Artikeldata Utökad'!K49</f>
        <v xml:space="preserve">  Välj…</v>
      </c>
      <c r="H50" s="573" t="str">
        <f>'2. Artikeldata Utökad'!L49</f>
        <v xml:space="preserve">  Välj…</v>
      </c>
      <c r="I50" s="573" t="str">
        <f>'2. Artikeldata Utökad'!M49</f>
        <v xml:space="preserve">  Välj…</v>
      </c>
      <c r="J50" s="572" t="str">
        <f>'2. Artikeldata Utökad'!N49</f>
        <v xml:space="preserve">  Välj…</v>
      </c>
      <c r="K50" s="572" t="str">
        <f>'2. Artikeldata Utökad'!O49</f>
        <v xml:space="preserve">  Välj…</v>
      </c>
      <c r="L50" s="377"/>
      <c r="M50" s="83"/>
      <c r="N50" s="377" t="s">
        <v>280</v>
      </c>
      <c r="O50" s="378"/>
      <c r="P50" s="378"/>
      <c r="Q50" s="378"/>
      <c r="R50" s="378"/>
      <c r="S50" s="378"/>
      <c r="T50" s="378"/>
      <c r="U50" s="378"/>
      <c r="V50" s="378"/>
      <c r="W50" s="378"/>
      <c r="X50" s="378"/>
      <c r="Y50" s="378"/>
      <c r="Z50" s="377"/>
      <c r="AA50" s="378"/>
      <c r="AB50" s="378"/>
      <c r="AC50" s="378"/>
      <c r="AD50" s="378"/>
      <c r="AE50" s="378"/>
      <c r="AF50" s="378"/>
      <c r="AG50" s="378"/>
      <c r="AH50" s="553"/>
      <c r="AI50" s="683"/>
      <c r="AJ50" s="84"/>
      <c r="AK50" s="84"/>
      <c r="AL50" s="84" t="s">
        <v>297</v>
      </c>
      <c r="AM50" s="84" t="s">
        <v>297</v>
      </c>
      <c r="AN50" s="555"/>
      <c r="AO50" s="406" t="s">
        <v>594</v>
      </c>
      <c r="AP50" s="84" t="s">
        <v>297</v>
      </c>
      <c r="AQ50" s="84" t="s">
        <v>297</v>
      </c>
      <c r="AR50" s="557"/>
      <c r="AS50" s="683"/>
      <c r="AT50" s="84"/>
      <c r="AU50" s="84"/>
      <c r="AV50" s="84"/>
      <c r="AW50" s="84"/>
      <c r="AX50" s="84"/>
      <c r="AY50" s="559"/>
      <c r="AZ50" s="407" t="s">
        <v>594</v>
      </c>
      <c r="BA50" s="408" t="s">
        <v>297</v>
      </c>
    </row>
    <row r="51" spans="1:53" x14ac:dyDescent="0.25">
      <c r="A51" s="102">
        <v>46</v>
      </c>
      <c r="B51" s="569">
        <f>'APH Kategorichef'!D50</f>
        <v>0</v>
      </c>
      <c r="C51" s="569" t="str">
        <f>'APH Kategorichef'!H50</f>
        <v>Välj…</v>
      </c>
      <c r="D51" s="570" t="str">
        <f>IF('1. Artikeldata Grund'!$E50="","",'1. Artikeldata Grund'!$E50)</f>
        <v/>
      </c>
      <c r="E51" s="571" t="str">
        <f>IF('1. Artikeldata Grund'!D50="","",'1. Artikeldata Grund'!D50)</f>
        <v/>
      </c>
      <c r="F51" s="573" t="str">
        <f>'2. Artikeldata Utökad'!I50</f>
        <v xml:space="preserve">  Välj…</v>
      </c>
      <c r="G51" s="573" t="str">
        <f>'2. Artikeldata Utökad'!K50</f>
        <v xml:space="preserve">  Välj…</v>
      </c>
      <c r="H51" s="573" t="str">
        <f>'2. Artikeldata Utökad'!L50</f>
        <v xml:space="preserve">  Välj…</v>
      </c>
      <c r="I51" s="573" t="str">
        <f>'2. Artikeldata Utökad'!M50</f>
        <v xml:space="preserve">  Välj…</v>
      </c>
      <c r="J51" s="572" t="str">
        <f>'2. Artikeldata Utökad'!N50</f>
        <v xml:space="preserve">  Välj…</v>
      </c>
      <c r="K51" s="572" t="str">
        <f>'2. Artikeldata Utökad'!O50</f>
        <v xml:space="preserve">  Välj…</v>
      </c>
      <c r="L51" s="377"/>
      <c r="M51" s="83"/>
      <c r="N51" s="377" t="s">
        <v>280</v>
      </c>
      <c r="O51" s="378"/>
      <c r="P51" s="378"/>
      <c r="Q51" s="378"/>
      <c r="R51" s="378"/>
      <c r="S51" s="378"/>
      <c r="T51" s="378"/>
      <c r="U51" s="378"/>
      <c r="V51" s="378"/>
      <c r="W51" s="378"/>
      <c r="X51" s="378"/>
      <c r="Y51" s="378"/>
      <c r="Z51" s="377"/>
      <c r="AA51" s="378"/>
      <c r="AB51" s="378"/>
      <c r="AC51" s="378"/>
      <c r="AD51" s="378"/>
      <c r="AE51" s="378"/>
      <c r="AF51" s="378"/>
      <c r="AG51" s="378"/>
      <c r="AH51" s="553"/>
      <c r="AI51" s="683"/>
      <c r="AJ51" s="84"/>
      <c r="AK51" s="84"/>
      <c r="AL51" s="84" t="s">
        <v>297</v>
      </c>
      <c r="AM51" s="84" t="s">
        <v>297</v>
      </c>
      <c r="AN51" s="555"/>
      <c r="AO51" s="406" t="s">
        <v>594</v>
      </c>
      <c r="AP51" s="84" t="s">
        <v>297</v>
      </c>
      <c r="AQ51" s="84" t="s">
        <v>297</v>
      </c>
      <c r="AR51" s="557"/>
      <c r="AS51" s="683"/>
      <c r="AT51" s="84"/>
      <c r="AU51" s="84"/>
      <c r="AV51" s="84"/>
      <c r="AW51" s="84"/>
      <c r="AX51" s="84"/>
      <c r="AY51" s="559"/>
      <c r="AZ51" s="407" t="s">
        <v>594</v>
      </c>
      <c r="BA51" s="408" t="s">
        <v>297</v>
      </c>
    </row>
    <row r="52" spans="1:53" x14ac:dyDescent="0.25">
      <c r="A52" s="102">
        <v>47</v>
      </c>
      <c r="B52" s="569">
        <f>'APH Kategorichef'!D51</f>
        <v>0</v>
      </c>
      <c r="C52" s="569" t="str">
        <f>'APH Kategorichef'!H51</f>
        <v>Välj…</v>
      </c>
      <c r="D52" s="570" t="str">
        <f>IF('1. Artikeldata Grund'!$E51="","",'1. Artikeldata Grund'!$E51)</f>
        <v/>
      </c>
      <c r="E52" s="571" t="str">
        <f>IF('1. Artikeldata Grund'!D51="","",'1. Artikeldata Grund'!D51)</f>
        <v/>
      </c>
      <c r="F52" s="573" t="str">
        <f>'2. Artikeldata Utökad'!I51</f>
        <v xml:space="preserve">  Välj…</v>
      </c>
      <c r="G52" s="573" t="str">
        <f>'2. Artikeldata Utökad'!K51</f>
        <v xml:space="preserve">  Välj…</v>
      </c>
      <c r="H52" s="573" t="str">
        <f>'2. Artikeldata Utökad'!L51</f>
        <v xml:space="preserve">  Välj…</v>
      </c>
      <c r="I52" s="573" t="str">
        <f>'2. Artikeldata Utökad'!M51</f>
        <v xml:space="preserve">  Välj…</v>
      </c>
      <c r="J52" s="572" t="str">
        <f>'2. Artikeldata Utökad'!N51</f>
        <v xml:space="preserve">  Välj…</v>
      </c>
      <c r="K52" s="572" t="str">
        <f>'2. Artikeldata Utökad'!O51</f>
        <v xml:space="preserve">  Välj…</v>
      </c>
      <c r="L52" s="377"/>
      <c r="M52" s="83"/>
      <c r="N52" s="377" t="s">
        <v>280</v>
      </c>
      <c r="O52" s="378"/>
      <c r="P52" s="378"/>
      <c r="Q52" s="378"/>
      <c r="R52" s="378"/>
      <c r="S52" s="378"/>
      <c r="T52" s="378"/>
      <c r="U52" s="378"/>
      <c r="V52" s="378"/>
      <c r="W52" s="378"/>
      <c r="X52" s="378"/>
      <c r="Y52" s="378"/>
      <c r="Z52" s="377"/>
      <c r="AA52" s="378"/>
      <c r="AB52" s="378"/>
      <c r="AC52" s="378"/>
      <c r="AD52" s="378"/>
      <c r="AE52" s="378"/>
      <c r="AF52" s="378"/>
      <c r="AG52" s="378"/>
      <c r="AH52" s="553"/>
      <c r="AI52" s="683"/>
      <c r="AJ52" s="84"/>
      <c r="AK52" s="84"/>
      <c r="AL52" s="84" t="s">
        <v>297</v>
      </c>
      <c r="AM52" s="84" t="s">
        <v>297</v>
      </c>
      <c r="AN52" s="555"/>
      <c r="AO52" s="406" t="s">
        <v>594</v>
      </c>
      <c r="AP52" s="84" t="s">
        <v>297</v>
      </c>
      <c r="AQ52" s="84" t="s">
        <v>297</v>
      </c>
      <c r="AR52" s="557"/>
      <c r="AS52" s="683"/>
      <c r="AT52" s="84"/>
      <c r="AU52" s="84"/>
      <c r="AV52" s="84"/>
      <c r="AW52" s="84"/>
      <c r="AX52" s="84"/>
      <c r="AY52" s="559"/>
      <c r="AZ52" s="407" t="s">
        <v>594</v>
      </c>
      <c r="BA52" s="408" t="s">
        <v>297</v>
      </c>
    </row>
    <row r="53" spans="1:53" x14ac:dyDescent="0.25">
      <c r="A53" s="102">
        <v>48</v>
      </c>
      <c r="B53" s="569">
        <f>'APH Kategorichef'!D52</f>
        <v>0</v>
      </c>
      <c r="C53" s="569" t="str">
        <f>'APH Kategorichef'!H52</f>
        <v>Välj…</v>
      </c>
      <c r="D53" s="570" t="str">
        <f>IF('1. Artikeldata Grund'!$E52="","",'1. Artikeldata Grund'!$E52)</f>
        <v/>
      </c>
      <c r="E53" s="571" t="str">
        <f>IF('1. Artikeldata Grund'!D52="","",'1. Artikeldata Grund'!D52)</f>
        <v/>
      </c>
      <c r="F53" s="573" t="str">
        <f>'2. Artikeldata Utökad'!I52</f>
        <v xml:space="preserve">  Välj…</v>
      </c>
      <c r="G53" s="573" t="str">
        <f>'2. Artikeldata Utökad'!K52</f>
        <v xml:space="preserve">  Välj…</v>
      </c>
      <c r="H53" s="573" t="str">
        <f>'2. Artikeldata Utökad'!L52</f>
        <v xml:space="preserve">  Välj…</v>
      </c>
      <c r="I53" s="573" t="str">
        <f>'2. Artikeldata Utökad'!M52</f>
        <v xml:space="preserve">  Välj…</v>
      </c>
      <c r="J53" s="572" t="str">
        <f>'2. Artikeldata Utökad'!N52</f>
        <v xml:space="preserve">  Välj…</v>
      </c>
      <c r="K53" s="572" t="str">
        <f>'2. Artikeldata Utökad'!O52</f>
        <v xml:space="preserve">  Välj…</v>
      </c>
      <c r="L53" s="377"/>
      <c r="M53" s="83"/>
      <c r="N53" s="377" t="s">
        <v>280</v>
      </c>
      <c r="O53" s="378"/>
      <c r="P53" s="378"/>
      <c r="Q53" s="378"/>
      <c r="R53" s="378"/>
      <c r="S53" s="378"/>
      <c r="T53" s="378"/>
      <c r="U53" s="378"/>
      <c r="V53" s="378"/>
      <c r="W53" s="378"/>
      <c r="X53" s="378"/>
      <c r="Y53" s="378"/>
      <c r="Z53" s="377"/>
      <c r="AA53" s="378"/>
      <c r="AB53" s="378"/>
      <c r="AC53" s="378"/>
      <c r="AD53" s="378"/>
      <c r="AE53" s="378"/>
      <c r="AF53" s="378"/>
      <c r="AG53" s="378"/>
      <c r="AH53" s="553"/>
      <c r="AI53" s="683"/>
      <c r="AJ53" s="84"/>
      <c r="AK53" s="84"/>
      <c r="AL53" s="84" t="s">
        <v>297</v>
      </c>
      <c r="AM53" s="84" t="s">
        <v>297</v>
      </c>
      <c r="AN53" s="555"/>
      <c r="AO53" s="406" t="s">
        <v>594</v>
      </c>
      <c r="AP53" s="84" t="s">
        <v>297</v>
      </c>
      <c r="AQ53" s="84" t="s">
        <v>297</v>
      </c>
      <c r="AR53" s="557"/>
      <c r="AS53" s="683"/>
      <c r="AT53" s="84"/>
      <c r="AU53" s="84"/>
      <c r="AV53" s="84"/>
      <c r="AW53" s="84"/>
      <c r="AX53" s="84"/>
      <c r="AY53" s="559"/>
      <c r="AZ53" s="407" t="s">
        <v>594</v>
      </c>
      <c r="BA53" s="408" t="s">
        <v>297</v>
      </c>
    </row>
    <row r="54" spans="1:53" x14ac:dyDescent="0.25">
      <c r="A54" s="102">
        <v>49</v>
      </c>
      <c r="B54" s="569">
        <f>'APH Kategorichef'!D53</f>
        <v>0</v>
      </c>
      <c r="C54" s="569" t="str">
        <f>'APH Kategorichef'!H53</f>
        <v>Välj…</v>
      </c>
      <c r="D54" s="570" t="str">
        <f>IF('1. Artikeldata Grund'!$E53="","",'1. Artikeldata Grund'!$E53)</f>
        <v/>
      </c>
      <c r="E54" s="571" t="str">
        <f>IF('1. Artikeldata Grund'!D53="","",'1. Artikeldata Grund'!D53)</f>
        <v/>
      </c>
      <c r="F54" s="573" t="str">
        <f>'2. Artikeldata Utökad'!I53</f>
        <v xml:space="preserve">  Välj…</v>
      </c>
      <c r="G54" s="573" t="str">
        <f>'2. Artikeldata Utökad'!K53</f>
        <v xml:space="preserve">  Välj…</v>
      </c>
      <c r="H54" s="573" t="str">
        <f>'2. Artikeldata Utökad'!L53</f>
        <v xml:space="preserve">  Välj…</v>
      </c>
      <c r="I54" s="573" t="str">
        <f>'2. Artikeldata Utökad'!M53</f>
        <v xml:space="preserve">  Välj…</v>
      </c>
      <c r="J54" s="572" t="str">
        <f>'2. Artikeldata Utökad'!N53</f>
        <v xml:space="preserve">  Välj…</v>
      </c>
      <c r="K54" s="572" t="str">
        <f>'2. Artikeldata Utökad'!O53</f>
        <v xml:space="preserve">  Välj…</v>
      </c>
      <c r="L54" s="377"/>
      <c r="M54" s="83"/>
      <c r="N54" s="377" t="s">
        <v>280</v>
      </c>
      <c r="O54" s="378"/>
      <c r="P54" s="378"/>
      <c r="Q54" s="378"/>
      <c r="R54" s="378"/>
      <c r="S54" s="378"/>
      <c r="T54" s="378"/>
      <c r="U54" s="378"/>
      <c r="V54" s="378"/>
      <c r="W54" s="378"/>
      <c r="X54" s="378"/>
      <c r="Y54" s="378"/>
      <c r="Z54" s="377"/>
      <c r="AA54" s="378"/>
      <c r="AB54" s="378"/>
      <c r="AC54" s="378"/>
      <c r="AD54" s="378"/>
      <c r="AE54" s="378"/>
      <c r="AF54" s="378"/>
      <c r="AG54" s="378"/>
      <c r="AH54" s="553"/>
      <c r="AI54" s="683"/>
      <c r="AJ54" s="84"/>
      <c r="AK54" s="84"/>
      <c r="AL54" s="84" t="s">
        <v>297</v>
      </c>
      <c r="AM54" s="84" t="s">
        <v>297</v>
      </c>
      <c r="AN54" s="555"/>
      <c r="AO54" s="406" t="s">
        <v>594</v>
      </c>
      <c r="AP54" s="84" t="s">
        <v>297</v>
      </c>
      <c r="AQ54" s="84" t="s">
        <v>297</v>
      </c>
      <c r="AR54" s="557"/>
      <c r="AS54" s="683"/>
      <c r="AT54" s="84"/>
      <c r="AU54" s="84"/>
      <c r="AV54" s="84"/>
      <c r="AW54" s="84"/>
      <c r="AX54" s="84"/>
      <c r="AY54" s="559"/>
      <c r="AZ54" s="407" t="s">
        <v>594</v>
      </c>
      <c r="BA54" s="408" t="s">
        <v>297</v>
      </c>
    </row>
    <row r="55" spans="1:53" x14ac:dyDescent="0.25">
      <c r="A55" s="102">
        <v>50</v>
      </c>
      <c r="B55" s="569">
        <f>'APH Kategorichef'!D54</f>
        <v>0</v>
      </c>
      <c r="C55" s="569" t="str">
        <f>'APH Kategorichef'!H54</f>
        <v>Välj…</v>
      </c>
      <c r="D55" s="570" t="str">
        <f>IF('1. Artikeldata Grund'!$E54="","",'1. Artikeldata Grund'!$E54)</f>
        <v/>
      </c>
      <c r="E55" s="571" t="str">
        <f>IF('1. Artikeldata Grund'!D54="","",'1. Artikeldata Grund'!D54)</f>
        <v/>
      </c>
      <c r="F55" s="573" t="str">
        <f>'2. Artikeldata Utökad'!I54</f>
        <v xml:space="preserve">  Välj…</v>
      </c>
      <c r="G55" s="573" t="str">
        <f>'2. Artikeldata Utökad'!K54</f>
        <v xml:space="preserve">  Välj…</v>
      </c>
      <c r="H55" s="573" t="str">
        <f>'2. Artikeldata Utökad'!L54</f>
        <v xml:space="preserve">  Välj…</v>
      </c>
      <c r="I55" s="573" t="str">
        <f>'2. Artikeldata Utökad'!M54</f>
        <v xml:space="preserve">  Välj…</v>
      </c>
      <c r="J55" s="572" t="str">
        <f>'2. Artikeldata Utökad'!N54</f>
        <v xml:space="preserve">  Välj…</v>
      </c>
      <c r="K55" s="572" t="str">
        <f>'2. Artikeldata Utökad'!O54</f>
        <v xml:space="preserve">  Välj…</v>
      </c>
      <c r="L55" s="377"/>
      <c r="M55" s="83"/>
      <c r="N55" s="377" t="s">
        <v>280</v>
      </c>
      <c r="O55" s="378"/>
      <c r="P55" s="378"/>
      <c r="Q55" s="378"/>
      <c r="R55" s="378"/>
      <c r="S55" s="378"/>
      <c r="T55" s="378"/>
      <c r="U55" s="378"/>
      <c r="V55" s="378"/>
      <c r="W55" s="378"/>
      <c r="X55" s="378"/>
      <c r="Y55" s="378"/>
      <c r="Z55" s="377"/>
      <c r="AA55" s="378"/>
      <c r="AB55" s="378"/>
      <c r="AC55" s="378"/>
      <c r="AD55" s="378"/>
      <c r="AE55" s="378"/>
      <c r="AF55" s="378"/>
      <c r="AG55" s="378"/>
      <c r="AH55" s="553"/>
      <c r="AI55" s="683"/>
      <c r="AJ55" s="84"/>
      <c r="AK55" s="84"/>
      <c r="AL55" s="84" t="s">
        <v>297</v>
      </c>
      <c r="AM55" s="84" t="s">
        <v>297</v>
      </c>
      <c r="AN55" s="555"/>
      <c r="AO55" s="406" t="s">
        <v>594</v>
      </c>
      <c r="AP55" s="84" t="s">
        <v>297</v>
      </c>
      <c r="AQ55" s="84" t="s">
        <v>297</v>
      </c>
      <c r="AR55" s="557"/>
      <c r="AS55" s="683"/>
      <c r="AT55" s="84"/>
      <c r="AU55" s="84"/>
      <c r="AV55" s="84"/>
      <c r="AW55" s="84"/>
      <c r="AX55" s="84"/>
      <c r="AY55" s="559"/>
      <c r="AZ55" s="407" t="s">
        <v>594</v>
      </c>
      <c r="BA55" s="408" t="s">
        <v>297</v>
      </c>
    </row>
    <row r="56" spans="1:53" x14ac:dyDescent="0.25">
      <c r="A56" s="102">
        <v>51</v>
      </c>
      <c r="B56" s="569">
        <f>'APH Kategorichef'!D55</f>
        <v>0</v>
      </c>
      <c r="C56" s="569" t="str">
        <f>'APH Kategorichef'!H55</f>
        <v>Välj…</v>
      </c>
      <c r="D56" s="570" t="str">
        <f>IF('1. Artikeldata Grund'!$E55="","",'1. Artikeldata Grund'!$E55)</f>
        <v/>
      </c>
      <c r="E56" s="571" t="str">
        <f>IF('1. Artikeldata Grund'!D55="","",'1. Artikeldata Grund'!D55)</f>
        <v/>
      </c>
      <c r="F56" s="573" t="str">
        <f>'2. Artikeldata Utökad'!I55</f>
        <v xml:space="preserve">  Välj…</v>
      </c>
      <c r="G56" s="573" t="str">
        <f>'2. Artikeldata Utökad'!K55</f>
        <v xml:space="preserve">  Välj…</v>
      </c>
      <c r="H56" s="573" t="str">
        <f>'2. Artikeldata Utökad'!L55</f>
        <v xml:space="preserve">  Välj…</v>
      </c>
      <c r="I56" s="573" t="str">
        <f>'2. Artikeldata Utökad'!M55</f>
        <v xml:space="preserve">  Välj…</v>
      </c>
      <c r="J56" s="572" t="str">
        <f>'2. Artikeldata Utökad'!N55</f>
        <v xml:space="preserve">  Välj…</v>
      </c>
      <c r="K56" s="572" t="str">
        <f>'2. Artikeldata Utökad'!O55</f>
        <v xml:space="preserve">  Välj…</v>
      </c>
      <c r="L56" s="377"/>
      <c r="M56" s="83"/>
      <c r="N56" s="377" t="s">
        <v>280</v>
      </c>
      <c r="O56" s="378"/>
      <c r="P56" s="378"/>
      <c r="Q56" s="378"/>
      <c r="R56" s="378"/>
      <c r="S56" s="378"/>
      <c r="T56" s="378"/>
      <c r="U56" s="378"/>
      <c r="V56" s="378"/>
      <c r="W56" s="378"/>
      <c r="X56" s="378"/>
      <c r="Y56" s="378"/>
      <c r="Z56" s="377"/>
      <c r="AA56" s="378"/>
      <c r="AB56" s="378"/>
      <c r="AC56" s="378"/>
      <c r="AD56" s="378"/>
      <c r="AE56" s="378"/>
      <c r="AF56" s="378"/>
      <c r="AG56" s="378"/>
      <c r="AH56" s="553"/>
      <c r="AI56" s="683"/>
      <c r="AJ56" s="84"/>
      <c r="AK56" s="84"/>
      <c r="AL56" s="84" t="s">
        <v>297</v>
      </c>
      <c r="AM56" s="84" t="s">
        <v>297</v>
      </c>
      <c r="AN56" s="555"/>
      <c r="AO56" s="406" t="s">
        <v>594</v>
      </c>
      <c r="AP56" s="84" t="s">
        <v>297</v>
      </c>
      <c r="AQ56" s="84" t="s">
        <v>297</v>
      </c>
      <c r="AR56" s="557"/>
      <c r="AS56" s="683"/>
      <c r="AT56" s="84"/>
      <c r="AU56" s="84"/>
      <c r="AV56" s="84"/>
      <c r="AW56" s="84"/>
      <c r="AX56" s="84"/>
      <c r="AY56" s="559"/>
      <c r="AZ56" s="407" t="s">
        <v>594</v>
      </c>
      <c r="BA56" s="408" t="s">
        <v>297</v>
      </c>
    </row>
    <row r="57" spans="1:53" x14ac:dyDescent="0.25">
      <c r="A57" s="102">
        <v>52</v>
      </c>
      <c r="B57" s="569">
        <f>'APH Kategorichef'!D56</f>
        <v>0</v>
      </c>
      <c r="C57" s="569" t="str">
        <f>'APH Kategorichef'!H56</f>
        <v>Välj…</v>
      </c>
      <c r="D57" s="570" t="str">
        <f>IF('1. Artikeldata Grund'!$E56="","",'1. Artikeldata Grund'!$E56)</f>
        <v/>
      </c>
      <c r="E57" s="571" t="str">
        <f>IF('1. Artikeldata Grund'!D56="","",'1. Artikeldata Grund'!D56)</f>
        <v/>
      </c>
      <c r="F57" s="573" t="str">
        <f>'2. Artikeldata Utökad'!I56</f>
        <v xml:space="preserve">  Välj…</v>
      </c>
      <c r="G57" s="573" t="str">
        <f>'2. Artikeldata Utökad'!K56</f>
        <v xml:space="preserve">  Välj…</v>
      </c>
      <c r="H57" s="573" t="str">
        <f>'2. Artikeldata Utökad'!L56</f>
        <v xml:space="preserve">  Välj…</v>
      </c>
      <c r="I57" s="573" t="str">
        <f>'2. Artikeldata Utökad'!M56</f>
        <v xml:space="preserve">  Välj…</v>
      </c>
      <c r="J57" s="572" t="str">
        <f>'2. Artikeldata Utökad'!N56</f>
        <v xml:space="preserve">  Välj…</v>
      </c>
      <c r="K57" s="572" t="str">
        <f>'2. Artikeldata Utökad'!O56</f>
        <v xml:space="preserve">  Välj…</v>
      </c>
      <c r="L57" s="377"/>
      <c r="M57" s="83"/>
      <c r="N57" s="377" t="s">
        <v>280</v>
      </c>
      <c r="O57" s="378"/>
      <c r="P57" s="378"/>
      <c r="Q57" s="378"/>
      <c r="R57" s="378"/>
      <c r="S57" s="378"/>
      <c r="T57" s="378"/>
      <c r="U57" s="378"/>
      <c r="V57" s="378"/>
      <c r="W57" s="378"/>
      <c r="X57" s="378"/>
      <c r="Y57" s="378"/>
      <c r="Z57" s="377"/>
      <c r="AA57" s="378"/>
      <c r="AB57" s="378"/>
      <c r="AC57" s="378"/>
      <c r="AD57" s="378"/>
      <c r="AE57" s="378"/>
      <c r="AF57" s="378"/>
      <c r="AG57" s="378"/>
      <c r="AH57" s="553"/>
      <c r="AI57" s="683"/>
      <c r="AJ57" s="84"/>
      <c r="AK57" s="84"/>
      <c r="AL57" s="84" t="s">
        <v>297</v>
      </c>
      <c r="AM57" s="84" t="s">
        <v>297</v>
      </c>
      <c r="AN57" s="555"/>
      <c r="AO57" s="406" t="s">
        <v>594</v>
      </c>
      <c r="AP57" s="84" t="s">
        <v>297</v>
      </c>
      <c r="AQ57" s="84" t="s">
        <v>297</v>
      </c>
      <c r="AR57" s="557"/>
      <c r="AS57" s="683"/>
      <c r="AT57" s="84"/>
      <c r="AU57" s="84"/>
      <c r="AV57" s="84"/>
      <c r="AW57" s="84"/>
      <c r="AX57" s="84"/>
      <c r="AY57" s="559"/>
      <c r="AZ57" s="407" t="s">
        <v>594</v>
      </c>
      <c r="BA57" s="408" t="s">
        <v>297</v>
      </c>
    </row>
    <row r="58" spans="1:53" x14ac:dyDescent="0.25">
      <c r="A58" s="102">
        <v>53</v>
      </c>
      <c r="B58" s="569">
        <f>'APH Kategorichef'!D57</f>
        <v>0</v>
      </c>
      <c r="C58" s="569" t="str">
        <f>'APH Kategorichef'!H57</f>
        <v>Välj…</v>
      </c>
      <c r="D58" s="570" t="str">
        <f>IF('1. Artikeldata Grund'!$E57="","",'1. Artikeldata Grund'!$E57)</f>
        <v/>
      </c>
      <c r="E58" s="571" t="str">
        <f>IF('1. Artikeldata Grund'!D57="","",'1. Artikeldata Grund'!D57)</f>
        <v/>
      </c>
      <c r="F58" s="573" t="str">
        <f>'2. Artikeldata Utökad'!I57</f>
        <v xml:space="preserve">  Välj…</v>
      </c>
      <c r="G58" s="573" t="str">
        <f>'2. Artikeldata Utökad'!K57</f>
        <v xml:space="preserve">  Välj…</v>
      </c>
      <c r="H58" s="573" t="str">
        <f>'2. Artikeldata Utökad'!L57</f>
        <v xml:space="preserve">  Välj…</v>
      </c>
      <c r="I58" s="573" t="str">
        <f>'2. Artikeldata Utökad'!M57</f>
        <v xml:space="preserve">  Välj…</v>
      </c>
      <c r="J58" s="572" t="str">
        <f>'2. Artikeldata Utökad'!N57</f>
        <v xml:space="preserve">  Välj…</v>
      </c>
      <c r="K58" s="572" t="str">
        <f>'2. Artikeldata Utökad'!O57</f>
        <v xml:space="preserve">  Välj…</v>
      </c>
      <c r="L58" s="377"/>
      <c r="M58" s="83"/>
      <c r="N58" s="377" t="s">
        <v>280</v>
      </c>
      <c r="O58" s="378"/>
      <c r="P58" s="378"/>
      <c r="Q58" s="378"/>
      <c r="R58" s="378"/>
      <c r="S58" s="378"/>
      <c r="T58" s="378"/>
      <c r="U58" s="378"/>
      <c r="V58" s="378"/>
      <c r="W58" s="378"/>
      <c r="X58" s="378"/>
      <c r="Y58" s="378"/>
      <c r="Z58" s="377"/>
      <c r="AA58" s="378"/>
      <c r="AB58" s="378"/>
      <c r="AC58" s="378"/>
      <c r="AD58" s="378"/>
      <c r="AE58" s="378"/>
      <c r="AF58" s="378"/>
      <c r="AG58" s="378"/>
      <c r="AH58" s="553"/>
      <c r="AI58" s="683"/>
      <c r="AJ58" s="84"/>
      <c r="AK58" s="84"/>
      <c r="AL58" s="84" t="s">
        <v>297</v>
      </c>
      <c r="AM58" s="84" t="s">
        <v>297</v>
      </c>
      <c r="AN58" s="555"/>
      <c r="AO58" s="406" t="s">
        <v>594</v>
      </c>
      <c r="AP58" s="84" t="s">
        <v>297</v>
      </c>
      <c r="AQ58" s="84" t="s">
        <v>297</v>
      </c>
      <c r="AR58" s="557"/>
      <c r="AS58" s="683"/>
      <c r="AT58" s="84"/>
      <c r="AU58" s="84"/>
      <c r="AV58" s="84"/>
      <c r="AW58" s="84"/>
      <c r="AX58" s="84"/>
      <c r="AY58" s="559"/>
      <c r="AZ58" s="407" t="s">
        <v>594</v>
      </c>
      <c r="BA58" s="408" t="s">
        <v>297</v>
      </c>
    </row>
    <row r="59" spans="1:53" x14ac:dyDescent="0.25">
      <c r="A59" s="102">
        <v>54</v>
      </c>
      <c r="B59" s="569">
        <f>'APH Kategorichef'!D58</f>
        <v>0</v>
      </c>
      <c r="C59" s="569" t="str">
        <f>'APH Kategorichef'!H58</f>
        <v>Välj…</v>
      </c>
      <c r="D59" s="570" t="str">
        <f>IF('1. Artikeldata Grund'!$E58="","",'1. Artikeldata Grund'!$E58)</f>
        <v/>
      </c>
      <c r="E59" s="571" t="str">
        <f>IF('1. Artikeldata Grund'!D58="","",'1. Artikeldata Grund'!D58)</f>
        <v/>
      </c>
      <c r="F59" s="573" t="str">
        <f>'2. Artikeldata Utökad'!I58</f>
        <v xml:space="preserve">  Välj…</v>
      </c>
      <c r="G59" s="573" t="str">
        <f>'2. Artikeldata Utökad'!K58</f>
        <v xml:space="preserve">  Välj…</v>
      </c>
      <c r="H59" s="573" t="str">
        <f>'2. Artikeldata Utökad'!L58</f>
        <v xml:space="preserve">  Välj…</v>
      </c>
      <c r="I59" s="573" t="str">
        <f>'2. Artikeldata Utökad'!M58</f>
        <v xml:space="preserve">  Välj…</v>
      </c>
      <c r="J59" s="572" t="str">
        <f>'2. Artikeldata Utökad'!N58</f>
        <v xml:space="preserve">  Välj…</v>
      </c>
      <c r="K59" s="572" t="str">
        <f>'2. Artikeldata Utökad'!O58</f>
        <v xml:space="preserve">  Välj…</v>
      </c>
      <c r="L59" s="377"/>
      <c r="M59" s="83"/>
      <c r="N59" s="377" t="s">
        <v>280</v>
      </c>
      <c r="O59" s="378"/>
      <c r="P59" s="378"/>
      <c r="Q59" s="378"/>
      <c r="R59" s="378"/>
      <c r="S59" s="378"/>
      <c r="T59" s="378"/>
      <c r="U59" s="378"/>
      <c r="V59" s="378"/>
      <c r="W59" s="378"/>
      <c r="X59" s="378"/>
      <c r="Y59" s="378"/>
      <c r="Z59" s="377"/>
      <c r="AA59" s="378"/>
      <c r="AB59" s="378"/>
      <c r="AC59" s="378"/>
      <c r="AD59" s="378"/>
      <c r="AE59" s="378"/>
      <c r="AF59" s="378"/>
      <c r="AG59" s="378"/>
      <c r="AH59" s="553"/>
      <c r="AI59" s="683"/>
      <c r="AJ59" s="84"/>
      <c r="AK59" s="84"/>
      <c r="AL59" s="84" t="s">
        <v>297</v>
      </c>
      <c r="AM59" s="84" t="s">
        <v>297</v>
      </c>
      <c r="AN59" s="555"/>
      <c r="AO59" s="406" t="s">
        <v>594</v>
      </c>
      <c r="AP59" s="84" t="s">
        <v>297</v>
      </c>
      <c r="AQ59" s="84" t="s">
        <v>297</v>
      </c>
      <c r="AR59" s="557"/>
      <c r="AS59" s="683"/>
      <c r="AT59" s="84"/>
      <c r="AU59" s="84"/>
      <c r="AV59" s="84"/>
      <c r="AW59" s="84"/>
      <c r="AX59" s="84"/>
      <c r="AY59" s="559"/>
      <c r="AZ59" s="407" t="s">
        <v>594</v>
      </c>
      <c r="BA59" s="408" t="s">
        <v>297</v>
      </c>
    </row>
    <row r="60" spans="1:53" x14ac:dyDescent="0.25">
      <c r="A60" s="102">
        <v>55</v>
      </c>
      <c r="B60" s="569">
        <f>'APH Kategorichef'!D59</f>
        <v>0</v>
      </c>
      <c r="C60" s="569" t="str">
        <f>'APH Kategorichef'!H59</f>
        <v>Välj…</v>
      </c>
      <c r="D60" s="570" t="str">
        <f>IF('1. Artikeldata Grund'!$E59="","",'1. Artikeldata Grund'!$E59)</f>
        <v/>
      </c>
      <c r="E60" s="571" t="str">
        <f>IF('1. Artikeldata Grund'!D59="","",'1. Artikeldata Grund'!D59)</f>
        <v/>
      </c>
      <c r="F60" s="573" t="str">
        <f>'2. Artikeldata Utökad'!I59</f>
        <v xml:space="preserve">  Välj…</v>
      </c>
      <c r="G60" s="573" t="str">
        <f>'2. Artikeldata Utökad'!K59</f>
        <v xml:space="preserve">  Välj…</v>
      </c>
      <c r="H60" s="573" t="str">
        <f>'2. Artikeldata Utökad'!L59</f>
        <v xml:space="preserve">  Välj…</v>
      </c>
      <c r="I60" s="573" t="str">
        <f>'2. Artikeldata Utökad'!M59</f>
        <v xml:space="preserve">  Välj…</v>
      </c>
      <c r="J60" s="572" t="str">
        <f>'2. Artikeldata Utökad'!N59</f>
        <v xml:space="preserve">  Välj…</v>
      </c>
      <c r="K60" s="572" t="str">
        <f>'2. Artikeldata Utökad'!O59</f>
        <v xml:space="preserve">  Välj…</v>
      </c>
      <c r="L60" s="377"/>
      <c r="M60" s="83"/>
      <c r="N60" s="377" t="s">
        <v>280</v>
      </c>
      <c r="O60" s="378"/>
      <c r="P60" s="378"/>
      <c r="Q60" s="378"/>
      <c r="R60" s="378"/>
      <c r="S60" s="378"/>
      <c r="T60" s="378"/>
      <c r="U60" s="378"/>
      <c r="V60" s="378"/>
      <c r="W60" s="378"/>
      <c r="X60" s="378"/>
      <c r="Y60" s="378"/>
      <c r="Z60" s="377"/>
      <c r="AA60" s="378"/>
      <c r="AB60" s="378"/>
      <c r="AC60" s="378"/>
      <c r="AD60" s="378"/>
      <c r="AE60" s="378"/>
      <c r="AF60" s="378"/>
      <c r="AG60" s="378"/>
      <c r="AH60" s="553"/>
      <c r="AI60" s="683"/>
      <c r="AJ60" s="84"/>
      <c r="AK60" s="84"/>
      <c r="AL60" s="84" t="s">
        <v>297</v>
      </c>
      <c r="AM60" s="84" t="s">
        <v>297</v>
      </c>
      <c r="AN60" s="555"/>
      <c r="AO60" s="406" t="s">
        <v>594</v>
      </c>
      <c r="AP60" s="84" t="s">
        <v>297</v>
      </c>
      <c r="AQ60" s="84" t="s">
        <v>297</v>
      </c>
      <c r="AR60" s="557"/>
      <c r="AS60" s="683"/>
      <c r="AT60" s="84"/>
      <c r="AU60" s="84"/>
      <c r="AV60" s="84"/>
      <c r="AW60" s="84"/>
      <c r="AX60" s="84"/>
      <c r="AY60" s="559"/>
      <c r="AZ60" s="407" t="s">
        <v>594</v>
      </c>
      <c r="BA60" s="408" t="s">
        <v>297</v>
      </c>
    </row>
    <row r="61" spans="1:53" x14ac:dyDescent="0.25">
      <c r="A61" s="102">
        <v>56</v>
      </c>
      <c r="B61" s="569">
        <f>'APH Kategorichef'!D60</f>
        <v>0</v>
      </c>
      <c r="C61" s="569" t="str">
        <f>'APH Kategorichef'!H60</f>
        <v>Välj…</v>
      </c>
      <c r="D61" s="570" t="str">
        <f>IF('1. Artikeldata Grund'!$E60="","",'1. Artikeldata Grund'!$E60)</f>
        <v/>
      </c>
      <c r="E61" s="571" t="str">
        <f>IF('1. Artikeldata Grund'!D60="","",'1. Artikeldata Grund'!D60)</f>
        <v/>
      </c>
      <c r="F61" s="573" t="str">
        <f>'2. Artikeldata Utökad'!I60</f>
        <v xml:space="preserve">  Välj…</v>
      </c>
      <c r="G61" s="573" t="str">
        <f>'2. Artikeldata Utökad'!K60</f>
        <v xml:space="preserve">  Välj…</v>
      </c>
      <c r="H61" s="573" t="str">
        <f>'2. Artikeldata Utökad'!L60</f>
        <v xml:space="preserve">  Välj…</v>
      </c>
      <c r="I61" s="573" t="str">
        <f>'2. Artikeldata Utökad'!M60</f>
        <v xml:space="preserve">  Välj…</v>
      </c>
      <c r="J61" s="572" t="str">
        <f>'2. Artikeldata Utökad'!N60</f>
        <v xml:space="preserve">  Välj…</v>
      </c>
      <c r="K61" s="572" t="str">
        <f>'2. Artikeldata Utökad'!O60</f>
        <v xml:space="preserve">  Välj…</v>
      </c>
      <c r="L61" s="377"/>
      <c r="M61" s="83"/>
      <c r="N61" s="377" t="s">
        <v>280</v>
      </c>
      <c r="O61" s="378"/>
      <c r="P61" s="378"/>
      <c r="Q61" s="378"/>
      <c r="R61" s="378"/>
      <c r="S61" s="378"/>
      <c r="T61" s="378"/>
      <c r="U61" s="378"/>
      <c r="V61" s="378"/>
      <c r="W61" s="378"/>
      <c r="X61" s="378"/>
      <c r="Y61" s="378"/>
      <c r="Z61" s="377"/>
      <c r="AA61" s="378"/>
      <c r="AB61" s="378"/>
      <c r="AC61" s="378"/>
      <c r="AD61" s="378"/>
      <c r="AE61" s="378"/>
      <c r="AF61" s="378"/>
      <c r="AG61" s="378"/>
      <c r="AH61" s="553"/>
      <c r="AI61" s="683"/>
      <c r="AJ61" s="84"/>
      <c r="AK61" s="84"/>
      <c r="AL61" s="84" t="s">
        <v>297</v>
      </c>
      <c r="AM61" s="84" t="s">
        <v>297</v>
      </c>
      <c r="AN61" s="555"/>
      <c r="AO61" s="406" t="s">
        <v>594</v>
      </c>
      <c r="AP61" s="84" t="s">
        <v>297</v>
      </c>
      <c r="AQ61" s="84" t="s">
        <v>297</v>
      </c>
      <c r="AR61" s="557"/>
      <c r="AS61" s="683"/>
      <c r="AT61" s="84"/>
      <c r="AU61" s="84"/>
      <c r="AV61" s="84"/>
      <c r="AW61" s="84"/>
      <c r="AX61" s="84"/>
      <c r="AY61" s="559"/>
      <c r="AZ61" s="407" t="s">
        <v>594</v>
      </c>
      <c r="BA61" s="408" t="s">
        <v>297</v>
      </c>
    </row>
    <row r="62" spans="1:53" x14ac:dyDescent="0.25">
      <c r="A62" s="102">
        <v>57</v>
      </c>
      <c r="B62" s="569">
        <f>'APH Kategorichef'!D61</f>
        <v>0</v>
      </c>
      <c r="C62" s="569" t="str">
        <f>'APH Kategorichef'!H61</f>
        <v>Välj…</v>
      </c>
      <c r="D62" s="570" t="str">
        <f>IF('1. Artikeldata Grund'!$E61="","",'1. Artikeldata Grund'!$E61)</f>
        <v/>
      </c>
      <c r="E62" s="571" t="str">
        <f>IF('1. Artikeldata Grund'!D61="","",'1. Artikeldata Grund'!D61)</f>
        <v/>
      </c>
      <c r="F62" s="573" t="str">
        <f>'2. Artikeldata Utökad'!I61</f>
        <v xml:space="preserve">  Välj…</v>
      </c>
      <c r="G62" s="573" t="str">
        <f>'2. Artikeldata Utökad'!K61</f>
        <v xml:space="preserve">  Välj…</v>
      </c>
      <c r="H62" s="573" t="str">
        <f>'2. Artikeldata Utökad'!L61</f>
        <v xml:space="preserve">  Välj…</v>
      </c>
      <c r="I62" s="573" t="str">
        <f>'2. Artikeldata Utökad'!M61</f>
        <v xml:space="preserve">  Välj…</v>
      </c>
      <c r="J62" s="572" t="str">
        <f>'2. Artikeldata Utökad'!N61</f>
        <v xml:space="preserve">  Välj…</v>
      </c>
      <c r="K62" s="572" t="str">
        <f>'2. Artikeldata Utökad'!O61</f>
        <v xml:space="preserve">  Välj…</v>
      </c>
      <c r="L62" s="377"/>
      <c r="M62" s="83"/>
      <c r="N62" s="377" t="s">
        <v>280</v>
      </c>
      <c r="O62" s="378"/>
      <c r="P62" s="378"/>
      <c r="Q62" s="378"/>
      <c r="R62" s="378"/>
      <c r="S62" s="378"/>
      <c r="T62" s="378"/>
      <c r="U62" s="378"/>
      <c r="V62" s="378"/>
      <c r="W62" s="378"/>
      <c r="X62" s="378"/>
      <c r="Y62" s="378"/>
      <c r="Z62" s="377"/>
      <c r="AA62" s="378"/>
      <c r="AB62" s="378"/>
      <c r="AC62" s="378"/>
      <c r="AD62" s="378"/>
      <c r="AE62" s="378"/>
      <c r="AF62" s="378"/>
      <c r="AG62" s="378"/>
      <c r="AH62" s="553"/>
      <c r="AI62" s="683"/>
      <c r="AJ62" s="84"/>
      <c r="AK62" s="84"/>
      <c r="AL62" s="84" t="s">
        <v>297</v>
      </c>
      <c r="AM62" s="84" t="s">
        <v>297</v>
      </c>
      <c r="AN62" s="555"/>
      <c r="AO62" s="406" t="s">
        <v>594</v>
      </c>
      <c r="AP62" s="84" t="s">
        <v>297</v>
      </c>
      <c r="AQ62" s="84" t="s">
        <v>297</v>
      </c>
      <c r="AR62" s="557"/>
      <c r="AS62" s="683"/>
      <c r="AT62" s="84"/>
      <c r="AU62" s="84"/>
      <c r="AV62" s="84"/>
      <c r="AW62" s="84"/>
      <c r="AX62" s="84"/>
      <c r="AY62" s="559"/>
      <c r="AZ62" s="407" t="s">
        <v>594</v>
      </c>
      <c r="BA62" s="408" t="s">
        <v>297</v>
      </c>
    </row>
    <row r="63" spans="1:53" x14ac:dyDescent="0.25">
      <c r="A63" s="102">
        <v>58</v>
      </c>
      <c r="B63" s="569">
        <f>'APH Kategorichef'!D62</f>
        <v>0</v>
      </c>
      <c r="C63" s="569" t="str">
        <f>'APH Kategorichef'!H62</f>
        <v>Välj…</v>
      </c>
      <c r="D63" s="570" t="str">
        <f>IF('1. Artikeldata Grund'!$E62="","",'1. Artikeldata Grund'!$E62)</f>
        <v/>
      </c>
      <c r="E63" s="571" t="str">
        <f>IF('1. Artikeldata Grund'!D62="","",'1. Artikeldata Grund'!D62)</f>
        <v/>
      </c>
      <c r="F63" s="573" t="str">
        <f>'2. Artikeldata Utökad'!I62</f>
        <v xml:space="preserve">  Välj…</v>
      </c>
      <c r="G63" s="573" t="str">
        <f>'2. Artikeldata Utökad'!K62</f>
        <v xml:space="preserve">  Välj…</v>
      </c>
      <c r="H63" s="573" t="str">
        <f>'2. Artikeldata Utökad'!L62</f>
        <v xml:space="preserve">  Välj…</v>
      </c>
      <c r="I63" s="573" t="str">
        <f>'2. Artikeldata Utökad'!M62</f>
        <v xml:space="preserve">  Välj…</v>
      </c>
      <c r="J63" s="572" t="str">
        <f>'2. Artikeldata Utökad'!N62</f>
        <v xml:space="preserve">  Välj…</v>
      </c>
      <c r="K63" s="572" t="str">
        <f>'2. Artikeldata Utökad'!O62</f>
        <v xml:space="preserve">  Välj…</v>
      </c>
      <c r="L63" s="377"/>
      <c r="M63" s="83"/>
      <c r="N63" s="377" t="s">
        <v>280</v>
      </c>
      <c r="O63" s="378"/>
      <c r="P63" s="378"/>
      <c r="Q63" s="378"/>
      <c r="R63" s="378"/>
      <c r="S63" s="378"/>
      <c r="T63" s="378"/>
      <c r="U63" s="378"/>
      <c r="V63" s="378"/>
      <c r="W63" s="378"/>
      <c r="X63" s="378"/>
      <c r="Y63" s="378"/>
      <c r="Z63" s="377"/>
      <c r="AA63" s="378"/>
      <c r="AB63" s="378"/>
      <c r="AC63" s="378"/>
      <c r="AD63" s="378"/>
      <c r="AE63" s="378"/>
      <c r="AF63" s="378"/>
      <c r="AG63" s="378"/>
      <c r="AH63" s="553"/>
      <c r="AI63" s="683"/>
      <c r="AJ63" s="84"/>
      <c r="AK63" s="84"/>
      <c r="AL63" s="84" t="s">
        <v>297</v>
      </c>
      <c r="AM63" s="84" t="s">
        <v>297</v>
      </c>
      <c r="AN63" s="555"/>
      <c r="AO63" s="406" t="s">
        <v>594</v>
      </c>
      <c r="AP63" s="84" t="s">
        <v>297</v>
      </c>
      <c r="AQ63" s="84" t="s">
        <v>297</v>
      </c>
      <c r="AR63" s="557"/>
      <c r="AS63" s="683"/>
      <c r="AT63" s="84"/>
      <c r="AU63" s="84"/>
      <c r="AV63" s="84"/>
      <c r="AW63" s="84"/>
      <c r="AX63" s="84"/>
      <c r="AY63" s="559"/>
      <c r="AZ63" s="407" t="s">
        <v>594</v>
      </c>
      <c r="BA63" s="408" t="s">
        <v>297</v>
      </c>
    </row>
    <row r="64" spans="1:53" x14ac:dyDescent="0.25">
      <c r="A64" s="102">
        <v>59</v>
      </c>
      <c r="B64" s="569">
        <f>'APH Kategorichef'!D63</f>
        <v>0</v>
      </c>
      <c r="C64" s="569" t="str">
        <f>'APH Kategorichef'!H63</f>
        <v>Välj…</v>
      </c>
      <c r="D64" s="570" t="str">
        <f>IF('1. Artikeldata Grund'!$E63="","",'1. Artikeldata Grund'!$E63)</f>
        <v/>
      </c>
      <c r="E64" s="571" t="str">
        <f>IF('1. Artikeldata Grund'!D63="","",'1. Artikeldata Grund'!D63)</f>
        <v/>
      </c>
      <c r="F64" s="573" t="str">
        <f>'2. Artikeldata Utökad'!I63</f>
        <v xml:space="preserve">  Välj…</v>
      </c>
      <c r="G64" s="573" t="str">
        <f>'2. Artikeldata Utökad'!K63</f>
        <v xml:space="preserve">  Välj…</v>
      </c>
      <c r="H64" s="573" t="str">
        <f>'2. Artikeldata Utökad'!L63</f>
        <v xml:space="preserve">  Välj…</v>
      </c>
      <c r="I64" s="573" t="str">
        <f>'2. Artikeldata Utökad'!M63</f>
        <v xml:space="preserve">  Välj…</v>
      </c>
      <c r="J64" s="572" t="str">
        <f>'2. Artikeldata Utökad'!N63</f>
        <v xml:space="preserve">  Välj…</v>
      </c>
      <c r="K64" s="572" t="str">
        <f>'2. Artikeldata Utökad'!O63</f>
        <v xml:space="preserve">  Välj…</v>
      </c>
      <c r="L64" s="377"/>
      <c r="M64" s="83"/>
      <c r="N64" s="377" t="s">
        <v>280</v>
      </c>
      <c r="O64" s="378"/>
      <c r="P64" s="378"/>
      <c r="Q64" s="378"/>
      <c r="R64" s="378"/>
      <c r="S64" s="378"/>
      <c r="T64" s="378"/>
      <c r="U64" s="378"/>
      <c r="V64" s="378"/>
      <c r="W64" s="378"/>
      <c r="X64" s="378"/>
      <c r="Y64" s="378"/>
      <c r="Z64" s="377"/>
      <c r="AA64" s="378"/>
      <c r="AB64" s="378"/>
      <c r="AC64" s="378"/>
      <c r="AD64" s="378"/>
      <c r="AE64" s="378"/>
      <c r="AF64" s="378"/>
      <c r="AG64" s="378"/>
      <c r="AH64" s="553"/>
      <c r="AI64" s="683"/>
      <c r="AJ64" s="84"/>
      <c r="AK64" s="84"/>
      <c r="AL64" s="84" t="s">
        <v>297</v>
      </c>
      <c r="AM64" s="84" t="s">
        <v>297</v>
      </c>
      <c r="AN64" s="555"/>
      <c r="AO64" s="406" t="s">
        <v>594</v>
      </c>
      <c r="AP64" s="84" t="s">
        <v>297</v>
      </c>
      <c r="AQ64" s="84" t="s">
        <v>297</v>
      </c>
      <c r="AR64" s="557"/>
      <c r="AS64" s="683"/>
      <c r="AT64" s="84"/>
      <c r="AU64" s="84"/>
      <c r="AV64" s="84"/>
      <c r="AW64" s="84"/>
      <c r="AX64" s="84"/>
      <c r="AY64" s="559"/>
      <c r="AZ64" s="407" t="s">
        <v>594</v>
      </c>
      <c r="BA64" s="408" t="s">
        <v>297</v>
      </c>
    </row>
    <row r="65" spans="1:53" x14ac:dyDescent="0.25">
      <c r="A65" s="102">
        <v>60</v>
      </c>
      <c r="B65" s="569">
        <f>'APH Kategorichef'!D64</f>
        <v>0</v>
      </c>
      <c r="C65" s="569" t="str">
        <f>'APH Kategorichef'!H64</f>
        <v>Välj…</v>
      </c>
      <c r="D65" s="570" t="str">
        <f>IF('1. Artikeldata Grund'!$E64="","",'1. Artikeldata Grund'!$E64)</f>
        <v/>
      </c>
      <c r="E65" s="571" t="str">
        <f>IF('1. Artikeldata Grund'!D64="","",'1. Artikeldata Grund'!D64)</f>
        <v/>
      </c>
      <c r="F65" s="573" t="str">
        <f>'2. Artikeldata Utökad'!I64</f>
        <v xml:space="preserve">  Välj…</v>
      </c>
      <c r="G65" s="573" t="str">
        <f>'2. Artikeldata Utökad'!K64</f>
        <v xml:space="preserve">  Välj…</v>
      </c>
      <c r="H65" s="573" t="str">
        <f>'2. Artikeldata Utökad'!L64</f>
        <v xml:space="preserve">  Välj…</v>
      </c>
      <c r="I65" s="573" t="str">
        <f>'2. Artikeldata Utökad'!M64</f>
        <v xml:space="preserve">  Välj…</v>
      </c>
      <c r="J65" s="572" t="str">
        <f>'2. Artikeldata Utökad'!N64</f>
        <v xml:space="preserve">  Välj…</v>
      </c>
      <c r="K65" s="572" t="str">
        <f>'2. Artikeldata Utökad'!O64</f>
        <v xml:space="preserve">  Välj…</v>
      </c>
      <c r="L65" s="377"/>
      <c r="M65" s="83"/>
      <c r="N65" s="377" t="s">
        <v>280</v>
      </c>
      <c r="O65" s="378"/>
      <c r="P65" s="378"/>
      <c r="Q65" s="378"/>
      <c r="R65" s="378"/>
      <c r="S65" s="378"/>
      <c r="T65" s="378"/>
      <c r="U65" s="378"/>
      <c r="V65" s="378"/>
      <c r="W65" s="378"/>
      <c r="X65" s="378"/>
      <c r="Y65" s="378"/>
      <c r="Z65" s="377"/>
      <c r="AA65" s="378"/>
      <c r="AB65" s="378"/>
      <c r="AC65" s="378"/>
      <c r="AD65" s="378"/>
      <c r="AE65" s="378"/>
      <c r="AF65" s="378"/>
      <c r="AG65" s="378"/>
      <c r="AH65" s="553"/>
      <c r="AI65" s="683"/>
      <c r="AJ65" s="84"/>
      <c r="AK65" s="84"/>
      <c r="AL65" s="84" t="s">
        <v>297</v>
      </c>
      <c r="AM65" s="84" t="s">
        <v>297</v>
      </c>
      <c r="AN65" s="555"/>
      <c r="AO65" s="406" t="s">
        <v>594</v>
      </c>
      <c r="AP65" s="84" t="s">
        <v>297</v>
      </c>
      <c r="AQ65" s="84" t="s">
        <v>297</v>
      </c>
      <c r="AR65" s="557"/>
      <c r="AS65" s="683"/>
      <c r="AT65" s="84"/>
      <c r="AU65" s="84"/>
      <c r="AV65" s="84"/>
      <c r="AW65" s="84"/>
      <c r="AX65" s="84"/>
      <c r="AY65" s="559"/>
      <c r="AZ65" s="407" t="s">
        <v>594</v>
      </c>
      <c r="BA65" s="408" t="s">
        <v>297</v>
      </c>
    </row>
    <row r="66" spans="1:53" x14ac:dyDescent="0.25">
      <c r="A66" s="102">
        <v>61</v>
      </c>
      <c r="B66" s="569">
        <f>'APH Kategorichef'!D65</f>
        <v>0</v>
      </c>
      <c r="C66" s="569" t="str">
        <f>'APH Kategorichef'!H65</f>
        <v>Välj…</v>
      </c>
      <c r="D66" s="570" t="str">
        <f>IF('1. Artikeldata Grund'!$E65="","",'1. Artikeldata Grund'!$E65)</f>
        <v/>
      </c>
      <c r="E66" s="571" t="str">
        <f>IF('1. Artikeldata Grund'!D65="","",'1. Artikeldata Grund'!D65)</f>
        <v/>
      </c>
      <c r="F66" s="573" t="str">
        <f>'2. Artikeldata Utökad'!I65</f>
        <v xml:space="preserve">  Välj…</v>
      </c>
      <c r="G66" s="573" t="str">
        <f>'2. Artikeldata Utökad'!K65</f>
        <v xml:space="preserve">  Välj…</v>
      </c>
      <c r="H66" s="573" t="str">
        <f>'2. Artikeldata Utökad'!L65</f>
        <v xml:space="preserve">  Välj…</v>
      </c>
      <c r="I66" s="573" t="str">
        <f>'2. Artikeldata Utökad'!M65</f>
        <v xml:space="preserve">  Välj…</v>
      </c>
      <c r="J66" s="572" t="str">
        <f>'2. Artikeldata Utökad'!N65</f>
        <v xml:space="preserve">  Välj…</v>
      </c>
      <c r="K66" s="572" t="str">
        <f>'2. Artikeldata Utökad'!O65</f>
        <v xml:space="preserve">  Välj…</v>
      </c>
      <c r="L66" s="377"/>
      <c r="M66" s="83"/>
      <c r="N66" s="377" t="s">
        <v>280</v>
      </c>
      <c r="O66" s="378"/>
      <c r="P66" s="378"/>
      <c r="Q66" s="378"/>
      <c r="R66" s="378"/>
      <c r="S66" s="378"/>
      <c r="T66" s="378"/>
      <c r="U66" s="378"/>
      <c r="V66" s="378"/>
      <c r="W66" s="378"/>
      <c r="X66" s="378"/>
      <c r="Y66" s="378"/>
      <c r="Z66" s="377"/>
      <c r="AA66" s="378"/>
      <c r="AB66" s="378"/>
      <c r="AC66" s="378"/>
      <c r="AD66" s="378"/>
      <c r="AE66" s="378"/>
      <c r="AF66" s="378"/>
      <c r="AG66" s="378"/>
      <c r="AH66" s="553"/>
      <c r="AI66" s="683"/>
      <c r="AJ66" s="84"/>
      <c r="AK66" s="84"/>
      <c r="AL66" s="84" t="s">
        <v>297</v>
      </c>
      <c r="AM66" s="84" t="s">
        <v>297</v>
      </c>
      <c r="AN66" s="555"/>
      <c r="AO66" s="406" t="s">
        <v>594</v>
      </c>
      <c r="AP66" s="84" t="s">
        <v>297</v>
      </c>
      <c r="AQ66" s="84" t="s">
        <v>297</v>
      </c>
      <c r="AR66" s="557"/>
      <c r="AS66" s="683"/>
      <c r="AT66" s="84"/>
      <c r="AU66" s="84"/>
      <c r="AV66" s="84"/>
      <c r="AW66" s="84"/>
      <c r="AX66" s="84"/>
      <c r="AY66" s="559"/>
      <c r="AZ66" s="407" t="s">
        <v>594</v>
      </c>
      <c r="BA66" s="408" t="s">
        <v>297</v>
      </c>
    </row>
    <row r="67" spans="1:53" x14ac:dyDescent="0.25">
      <c r="A67" s="102">
        <v>62</v>
      </c>
      <c r="B67" s="569">
        <f>'APH Kategorichef'!D66</f>
        <v>0</v>
      </c>
      <c r="C67" s="569" t="str">
        <f>'APH Kategorichef'!H66</f>
        <v>Välj…</v>
      </c>
      <c r="D67" s="570" t="str">
        <f>IF('1. Artikeldata Grund'!$E66="","",'1. Artikeldata Grund'!$E66)</f>
        <v/>
      </c>
      <c r="E67" s="571" t="str">
        <f>IF('1. Artikeldata Grund'!D66="","",'1. Artikeldata Grund'!D66)</f>
        <v/>
      </c>
      <c r="F67" s="573" t="str">
        <f>'2. Artikeldata Utökad'!I66</f>
        <v xml:space="preserve">  Välj…</v>
      </c>
      <c r="G67" s="573" t="str">
        <f>'2. Artikeldata Utökad'!K66</f>
        <v xml:space="preserve">  Välj…</v>
      </c>
      <c r="H67" s="573" t="str">
        <f>'2. Artikeldata Utökad'!L66</f>
        <v xml:space="preserve">  Välj…</v>
      </c>
      <c r="I67" s="573" t="str">
        <f>'2. Artikeldata Utökad'!M66</f>
        <v xml:space="preserve">  Välj…</v>
      </c>
      <c r="J67" s="572" t="str">
        <f>'2. Artikeldata Utökad'!N66</f>
        <v xml:space="preserve">  Välj…</v>
      </c>
      <c r="K67" s="572" t="str">
        <f>'2. Artikeldata Utökad'!O66</f>
        <v xml:space="preserve">  Välj…</v>
      </c>
      <c r="L67" s="377"/>
      <c r="M67" s="83"/>
      <c r="N67" s="377" t="s">
        <v>280</v>
      </c>
      <c r="O67" s="378"/>
      <c r="P67" s="378"/>
      <c r="Q67" s="378"/>
      <c r="R67" s="378"/>
      <c r="S67" s="378"/>
      <c r="T67" s="378"/>
      <c r="U67" s="378"/>
      <c r="V67" s="378"/>
      <c r="W67" s="378"/>
      <c r="X67" s="378"/>
      <c r="Y67" s="378"/>
      <c r="Z67" s="377"/>
      <c r="AA67" s="378"/>
      <c r="AB67" s="378"/>
      <c r="AC67" s="378"/>
      <c r="AD67" s="378"/>
      <c r="AE67" s="378"/>
      <c r="AF67" s="378"/>
      <c r="AG67" s="378"/>
      <c r="AH67" s="553"/>
      <c r="AI67" s="683"/>
      <c r="AJ67" s="84"/>
      <c r="AK67" s="84"/>
      <c r="AL67" s="84" t="s">
        <v>297</v>
      </c>
      <c r="AM67" s="84" t="s">
        <v>297</v>
      </c>
      <c r="AN67" s="555"/>
      <c r="AO67" s="406" t="s">
        <v>594</v>
      </c>
      <c r="AP67" s="84" t="s">
        <v>297</v>
      </c>
      <c r="AQ67" s="84" t="s">
        <v>297</v>
      </c>
      <c r="AR67" s="557"/>
      <c r="AS67" s="683"/>
      <c r="AT67" s="84"/>
      <c r="AU67" s="84"/>
      <c r="AV67" s="84"/>
      <c r="AW67" s="84"/>
      <c r="AX67" s="84"/>
      <c r="AY67" s="559"/>
      <c r="AZ67" s="407" t="s">
        <v>594</v>
      </c>
      <c r="BA67" s="408" t="s">
        <v>297</v>
      </c>
    </row>
    <row r="68" spans="1:53" x14ac:dyDescent="0.25">
      <c r="A68" s="102">
        <v>63</v>
      </c>
      <c r="B68" s="569">
        <f>'APH Kategorichef'!D67</f>
        <v>0</v>
      </c>
      <c r="C68" s="569" t="str">
        <f>'APH Kategorichef'!H67</f>
        <v>Välj…</v>
      </c>
      <c r="D68" s="570" t="str">
        <f>IF('1. Artikeldata Grund'!$E67="","",'1. Artikeldata Grund'!$E67)</f>
        <v/>
      </c>
      <c r="E68" s="571" t="str">
        <f>IF('1. Artikeldata Grund'!D67="","",'1. Artikeldata Grund'!D67)</f>
        <v/>
      </c>
      <c r="F68" s="573" t="str">
        <f>'2. Artikeldata Utökad'!I67</f>
        <v xml:space="preserve">  Välj…</v>
      </c>
      <c r="G68" s="573" t="str">
        <f>'2. Artikeldata Utökad'!K67</f>
        <v xml:space="preserve">  Välj…</v>
      </c>
      <c r="H68" s="573" t="str">
        <f>'2. Artikeldata Utökad'!L67</f>
        <v xml:space="preserve">  Välj…</v>
      </c>
      <c r="I68" s="573" t="str">
        <f>'2. Artikeldata Utökad'!M67</f>
        <v xml:space="preserve">  Välj…</v>
      </c>
      <c r="J68" s="572" t="str">
        <f>'2. Artikeldata Utökad'!N67</f>
        <v xml:space="preserve">  Välj…</v>
      </c>
      <c r="K68" s="572" t="str">
        <f>'2. Artikeldata Utökad'!O67</f>
        <v xml:space="preserve">  Välj…</v>
      </c>
      <c r="L68" s="377"/>
      <c r="M68" s="83"/>
      <c r="N68" s="377" t="s">
        <v>280</v>
      </c>
      <c r="O68" s="378"/>
      <c r="P68" s="378"/>
      <c r="Q68" s="378"/>
      <c r="R68" s="378"/>
      <c r="S68" s="378"/>
      <c r="T68" s="378"/>
      <c r="U68" s="378"/>
      <c r="V68" s="378"/>
      <c r="W68" s="378"/>
      <c r="X68" s="378"/>
      <c r="Y68" s="378"/>
      <c r="Z68" s="377"/>
      <c r="AA68" s="378"/>
      <c r="AB68" s="378"/>
      <c r="AC68" s="378"/>
      <c r="AD68" s="378"/>
      <c r="AE68" s="378"/>
      <c r="AF68" s="378"/>
      <c r="AG68" s="378"/>
      <c r="AH68" s="553"/>
      <c r="AI68" s="683"/>
      <c r="AJ68" s="84"/>
      <c r="AK68" s="84"/>
      <c r="AL68" s="84" t="s">
        <v>297</v>
      </c>
      <c r="AM68" s="84" t="s">
        <v>297</v>
      </c>
      <c r="AN68" s="555"/>
      <c r="AO68" s="406" t="s">
        <v>594</v>
      </c>
      <c r="AP68" s="84" t="s">
        <v>297</v>
      </c>
      <c r="AQ68" s="84" t="s">
        <v>297</v>
      </c>
      <c r="AR68" s="557"/>
      <c r="AS68" s="683"/>
      <c r="AT68" s="84"/>
      <c r="AU68" s="84"/>
      <c r="AV68" s="84"/>
      <c r="AW68" s="84"/>
      <c r="AX68" s="84"/>
      <c r="AY68" s="559"/>
      <c r="AZ68" s="407" t="s">
        <v>594</v>
      </c>
      <c r="BA68" s="408" t="s">
        <v>297</v>
      </c>
    </row>
    <row r="69" spans="1:53" x14ac:dyDescent="0.25">
      <c r="A69" s="102">
        <v>64</v>
      </c>
      <c r="B69" s="569">
        <f>'APH Kategorichef'!D68</f>
        <v>0</v>
      </c>
      <c r="C69" s="569" t="str">
        <f>'APH Kategorichef'!H68</f>
        <v>Välj…</v>
      </c>
      <c r="D69" s="570" t="str">
        <f>IF('1. Artikeldata Grund'!$E68="","",'1. Artikeldata Grund'!$E68)</f>
        <v/>
      </c>
      <c r="E69" s="571" t="str">
        <f>IF('1. Artikeldata Grund'!D68="","",'1. Artikeldata Grund'!D68)</f>
        <v/>
      </c>
      <c r="F69" s="573" t="str">
        <f>'2. Artikeldata Utökad'!I68</f>
        <v xml:space="preserve">  Välj…</v>
      </c>
      <c r="G69" s="573" t="str">
        <f>'2. Artikeldata Utökad'!K68</f>
        <v xml:space="preserve">  Välj…</v>
      </c>
      <c r="H69" s="573" t="str">
        <f>'2. Artikeldata Utökad'!L68</f>
        <v xml:space="preserve">  Välj…</v>
      </c>
      <c r="I69" s="573" t="str">
        <f>'2. Artikeldata Utökad'!M68</f>
        <v xml:space="preserve">  Välj…</v>
      </c>
      <c r="J69" s="572" t="str">
        <f>'2. Artikeldata Utökad'!N68</f>
        <v xml:space="preserve">  Välj…</v>
      </c>
      <c r="K69" s="572" t="str">
        <f>'2. Artikeldata Utökad'!O68</f>
        <v xml:space="preserve">  Välj…</v>
      </c>
      <c r="L69" s="377"/>
      <c r="M69" s="83"/>
      <c r="N69" s="377" t="s">
        <v>280</v>
      </c>
      <c r="O69" s="378"/>
      <c r="P69" s="378"/>
      <c r="Q69" s="378"/>
      <c r="R69" s="378"/>
      <c r="S69" s="378"/>
      <c r="T69" s="378"/>
      <c r="U69" s="378"/>
      <c r="V69" s="378"/>
      <c r="W69" s="378"/>
      <c r="X69" s="378"/>
      <c r="Y69" s="378"/>
      <c r="Z69" s="377"/>
      <c r="AA69" s="378"/>
      <c r="AB69" s="378"/>
      <c r="AC69" s="378"/>
      <c r="AD69" s="378"/>
      <c r="AE69" s="378"/>
      <c r="AF69" s="378"/>
      <c r="AG69" s="378"/>
      <c r="AH69" s="553"/>
      <c r="AI69" s="683"/>
      <c r="AJ69" s="84"/>
      <c r="AK69" s="84"/>
      <c r="AL69" s="84" t="s">
        <v>297</v>
      </c>
      <c r="AM69" s="84" t="s">
        <v>297</v>
      </c>
      <c r="AN69" s="555"/>
      <c r="AO69" s="406" t="s">
        <v>594</v>
      </c>
      <c r="AP69" s="84" t="s">
        <v>297</v>
      </c>
      <c r="AQ69" s="84" t="s">
        <v>297</v>
      </c>
      <c r="AR69" s="557"/>
      <c r="AS69" s="683"/>
      <c r="AT69" s="84"/>
      <c r="AU69" s="84"/>
      <c r="AV69" s="84"/>
      <c r="AW69" s="84"/>
      <c r="AX69" s="84"/>
      <c r="AY69" s="559"/>
      <c r="AZ69" s="407" t="s">
        <v>594</v>
      </c>
      <c r="BA69" s="408" t="s">
        <v>297</v>
      </c>
    </row>
    <row r="70" spans="1:53" x14ac:dyDescent="0.25">
      <c r="A70" s="102">
        <v>65</v>
      </c>
      <c r="B70" s="569">
        <f>'APH Kategorichef'!D69</f>
        <v>0</v>
      </c>
      <c r="C70" s="569" t="str">
        <f>'APH Kategorichef'!H69</f>
        <v>Välj…</v>
      </c>
      <c r="D70" s="570" t="str">
        <f>IF('1. Artikeldata Grund'!$E69="","",'1. Artikeldata Grund'!$E69)</f>
        <v/>
      </c>
      <c r="E70" s="571" t="str">
        <f>IF('1. Artikeldata Grund'!D69="","",'1. Artikeldata Grund'!D69)</f>
        <v/>
      </c>
      <c r="F70" s="573" t="str">
        <f>'2. Artikeldata Utökad'!I69</f>
        <v xml:space="preserve">  Välj…</v>
      </c>
      <c r="G70" s="573" t="str">
        <f>'2. Artikeldata Utökad'!K69</f>
        <v xml:space="preserve">  Välj…</v>
      </c>
      <c r="H70" s="573" t="str">
        <f>'2. Artikeldata Utökad'!L69</f>
        <v xml:space="preserve">  Välj…</v>
      </c>
      <c r="I70" s="573" t="str">
        <f>'2. Artikeldata Utökad'!M69</f>
        <v xml:space="preserve">  Välj…</v>
      </c>
      <c r="J70" s="572" t="str">
        <f>'2. Artikeldata Utökad'!N69</f>
        <v xml:space="preserve">  Välj…</v>
      </c>
      <c r="K70" s="572" t="str">
        <f>'2. Artikeldata Utökad'!O69</f>
        <v xml:space="preserve">  Välj…</v>
      </c>
      <c r="L70" s="377"/>
      <c r="M70" s="83"/>
      <c r="N70" s="377" t="s">
        <v>280</v>
      </c>
      <c r="O70" s="378"/>
      <c r="P70" s="378"/>
      <c r="Q70" s="378"/>
      <c r="R70" s="378"/>
      <c r="S70" s="378"/>
      <c r="T70" s="378"/>
      <c r="U70" s="378"/>
      <c r="V70" s="378"/>
      <c r="W70" s="378"/>
      <c r="X70" s="378"/>
      <c r="Y70" s="378"/>
      <c r="Z70" s="377"/>
      <c r="AA70" s="378"/>
      <c r="AB70" s="378"/>
      <c r="AC70" s="378"/>
      <c r="AD70" s="378"/>
      <c r="AE70" s="378"/>
      <c r="AF70" s="378"/>
      <c r="AG70" s="378"/>
      <c r="AH70" s="553"/>
      <c r="AI70" s="683"/>
      <c r="AJ70" s="84"/>
      <c r="AK70" s="84"/>
      <c r="AL70" s="84" t="s">
        <v>297</v>
      </c>
      <c r="AM70" s="84" t="s">
        <v>297</v>
      </c>
      <c r="AN70" s="555"/>
      <c r="AO70" s="406" t="s">
        <v>594</v>
      </c>
      <c r="AP70" s="84" t="s">
        <v>297</v>
      </c>
      <c r="AQ70" s="84" t="s">
        <v>297</v>
      </c>
      <c r="AR70" s="557"/>
      <c r="AS70" s="683"/>
      <c r="AT70" s="84"/>
      <c r="AU70" s="84"/>
      <c r="AV70" s="84"/>
      <c r="AW70" s="84"/>
      <c r="AX70" s="84"/>
      <c r="AY70" s="559"/>
      <c r="AZ70" s="407" t="s">
        <v>594</v>
      </c>
      <c r="BA70" s="408" t="s">
        <v>297</v>
      </c>
    </row>
    <row r="71" spans="1:53" x14ac:dyDescent="0.25">
      <c r="A71" s="102">
        <v>66</v>
      </c>
      <c r="B71" s="569">
        <f>'APH Kategorichef'!D70</f>
        <v>0</v>
      </c>
      <c r="C71" s="569" t="str">
        <f>'APH Kategorichef'!H70</f>
        <v>Välj…</v>
      </c>
      <c r="D71" s="570" t="str">
        <f>IF('1. Artikeldata Grund'!$E70="","",'1. Artikeldata Grund'!$E70)</f>
        <v/>
      </c>
      <c r="E71" s="571" t="str">
        <f>IF('1. Artikeldata Grund'!D70="","",'1. Artikeldata Grund'!D70)</f>
        <v/>
      </c>
      <c r="F71" s="573" t="str">
        <f>'2. Artikeldata Utökad'!I70</f>
        <v xml:space="preserve">  Välj…</v>
      </c>
      <c r="G71" s="573" t="str">
        <f>'2. Artikeldata Utökad'!K70</f>
        <v xml:space="preserve">  Välj…</v>
      </c>
      <c r="H71" s="573" t="str">
        <f>'2. Artikeldata Utökad'!L70</f>
        <v xml:space="preserve">  Välj…</v>
      </c>
      <c r="I71" s="573" t="str">
        <f>'2. Artikeldata Utökad'!M70</f>
        <v xml:space="preserve">  Välj…</v>
      </c>
      <c r="J71" s="572" t="str">
        <f>'2. Artikeldata Utökad'!N70</f>
        <v xml:space="preserve">  Välj…</v>
      </c>
      <c r="K71" s="572" t="str">
        <f>'2. Artikeldata Utökad'!O70</f>
        <v xml:space="preserve">  Välj…</v>
      </c>
      <c r="L71" s="377"/>
      <c r="M71" s="83"/>
      <c r="N71" s="377" t="s">
        <v>280</v>
      </c>
      <c r="O71" s="378"/>
      <c r="P71" s="378"/>
      <c r="Q71" s="378"/>
      <c r="R71" s="378"/>
      <c r="S71" s="378"/>
      <c r="T71" s="378"/>
      <c r="U71" s="378"/>
      <c r="V71" s="378"/>
      <c r="W71" s="378"/>
      <c r="X71" s="378"/>
      <c r="Y71" s="378"/>
      <c r="Z71" s="377"/>
      <c r="AA71" s="378"/>
      <c r="AB71" s="378"/>
      <c r="AC71" s="378"/>
      <c r="AD71" s="378"/>
      <c r="AE71" s="378"/>
      <c r="AF71" s="378"/>
      <c r="AG71" s="378"/>
      <c r="AH71" s="553"/>
      <c r="AI71" s="683"/>
      <c r="AJ71" s="84"/>
      <c r="AK71" s="84"/>
      <c r="AL71" s="84" t="s">
        <v>297</v>
      </c>
      <c r="AM71" s="84" t="s">
        <v>297</v>
      </c>
      <c r="AN71" s="555"/>
      <c r="AO71" s="406" t="s">
        <v>594</v>
      </c>
      <c r="AP71" s="84" t="s">
        <v>297</v>
      </c>
      <c r="AQ71" s="84" t="s">
        <v>297</v>
      </c>
      <c r="AR71" s="557"/>
      <c r="AS71" s="683"/>
      <c r="AT71" s="84"/>
      <c r="AU71" s="84"/>
      <c r="AV71" s="84"/>
      <c r="AW71" s="84"/>
      <c r="AX71" s="84"/>
      <c r="AY71" s="559"/>
      <c r="AZ71" s="407" t="s">
        <v>594</v>
      </c>
      <c r="BA71" s="408" t="s">
        <v>297</v>
      </c>
    </row>
    <row r="72" spans="1:53" x14ac:dyDescent="0.25">
      <c r="A72" s="102">
        <v>67</v>
      </c>
      <c r="B72" s="569">
        <f>'APH Kategorichef'!D71</f>
        <v>0</v>
      </c>
      <c r="C72" s="569" t="str">
        <f>'APH Kategorichef'!H71</f>
        <v>Välj…</v>
      </c>
      <c r="D72" s="570" t="str">
        <f>IF('1. Artikeldata Grund'!$E71="","",'1. Artikeldata Grund'!$E71)</f>
        <v/>
      </c>
      <c r="E72" s="571" t="str">
        <f>IF('1. Artikeldata Grund'!D71="","",'1. Artikeldata Grund'!D71)</f>
        <v/>
      </c>
      <c r="F72" s="573" t="str">
        <f>'2. Artikeldata Utökad'!I71</f>
        <v xml:space="preserve">  Välj…</v>
      </c>
      <c r="G72" s="573" t="str">
        <f>'2. Artikeldata Utökad'!K71</f>
        <v xml:space="preserve">  Välj…</v>
      </c>
      <c r="H72" s="573" t="str">
        <f>'2. Artikeldata Utökad'!L71</f>
        <v xml:space="preserve">  Välj…</v>
      </c>
      <c r="I72" s="573" t="str">
        <f>'2. Artikeldata Utökad'!M71</f>
        <v xml:space="preserve">  Välj…</v>
      </c>
      <c r="J72" s="572" t="str">
        <f>'2. Artikeldata Utökad'!N71</f>
        <v xml:space="preserve">  Välj…</v>
      </c>
      <c r="K72" s="572" t="str">
        <f>'2. Artikeldata Utökad'!O71</f>
        <v xml:space="preserve">  Välj…</v>
      </c>
      <c r="L72" s="377"/>
      <c r="M72" s="83"/>
      <c r="N72" s="377" t="s">
        <v>280</v>
      </c>
      <c r="O72" s="378"/>
      <c r="P72" s="378"/>
      <c r="Q72" s="378"/>
      <c r="R72" s="378"/>
      <c r="S72" s="378"/>
      <c r="T72" s="378"/>
      <c r="U72" s="378"/>
      <c r="V72" s="378"/>
      <c r="W72" s="378"/>
      <c r="X72" s="378"/>
      <c r="Y72" s="378"/>
      <c r="Z72" s="377"/>
      <c r="AA72" s="378"/>
      <c r="AB72" s="378"/>
      <c r="AC72" s="378"/>
      <c r="AD72" s="378"/>
      <c r="AE72" s="378"/>
      <c r="AF72" s="378"/>
      <c r="AG72" s="378"/>
      <c r="AH72" s="553"/>
      <c r="AI72" s="683"/>
      <c r="AJ72" s="84"/>
      <c r="AK72" s="84"/>
      <c r="AL72" s="84" t="s">
        <v>297</v>
      </c>
      <c r="AM72" s="84" t="s">
        <v>297</v>
      </c>
      <c r="AN72" s="555"/>
      <c r="AO72" s="406" t="s">
        <v>594</v>
      </c>
      <c r="AP72" s="84" t="s">
        <v>297</v>
      </c>
      <c r="AQ72" s="84" t="s">
        <v>297</v>
      </c>
      <c r="AR72" s="557"/>
      <c r="AS72" s="683"/>
      <c r="AT72" s="84"/>
      <c r="AU72" s="84"/>
      <c r="AV72" s="84"/>
      <c r="AW72" s="84"/>
      <c r="AX72" s="84"/>
      <c r="AY72" s="559"/>
      <c r="AZ72" s="407" t="s">
        <v>594</v>
      </c>
      <c r="BA72" s="408" t="s">
        <v>297</v>
      </c>
    </row>
    <row r="73" spans="1:53" x14ac:dyDescent="0.25">
      <c r="A73" s="102">
        <v>68</v>
      </c>
      <c r="B73" s="569">
        <f>'APH Kategorichef'!D72</f>
        <v>0</v>
      </c>
      <c r="C73" s="569" t="str">
        <f>'APH Kategorichef'!H72</f>
        <v>Välj…</v>
      </c>
      <c r="D73" s="570" t="str">
        <f>IF('1. Artikeldata Grund'!$E72="","",'1. Artikeldata Grund'!$E72)</f>
        <v/>
      </c>
      <c r="E73" s="571" t="str">
        <f>IF('1. Artikeldata Grund'!D72="","",'1. Artikeldata Grund'!D72)</f>
        <v/>
      </c>
      <c r="F73" s="573" t="str">
        <f>'2. Artikeldata Utökad'!I72</f>
        <v xml:space="preserve">  Välj…</v>
      </c>
      <c r="G73" s="573" t="str">
        <f>'2. Artikeldata Utökad'!K72</f>
        <v xml:space="preserve">  Välj…</v>
      </c>
      <c r="H73" s="573" t="str">
        <f>'2. Artikeldata Utökad'!L72</f>
        <v xml:space="preserve">  Välj…</v>
      </c>
      <c r="I73" s="573" t="str">
        <f>'2. Artikeldata Utökad'!M72</f>
        <v xml:space="preserve">  Välj…</v>
      </c>
      <c r="J73" s="572" t="str">
        <f>'2. Artikeldata Utökad'!N72</f>
        <v xml:space="preserve">  Välj…</v>
      </c>
      <c r="K73" s="572" t="str">
        <f>'2. Artikeldata Utökad'!O72</f>
        <v xml:space="preserve">  Välj…</v>
      </c>
      <c r="L73" s="377"/>
      <c r="M73" s="83"/>
      <c r="N73" s="377" t="s">
        <v>280</v>
      </c>
      <c r="O73" s="378"/>
      <c r="P73" s="378"/>
      <c r="Q73" s="378"/>
      <c r="R73" s="378"/>
      <c r="S73" s="378"/>
      <c r="T73" s="378"/>
      <c r="U73" s="378"/>
      <c r="V73" s="378"/>
      <c r="W73" s="378"/>
      <c r="X73" s="378"/>
      <c r="Y73" s="378"/>
      <c r="Z73" s="377"/>
      <c r="AA73" s="378"/>
      <c r="AB73" s="378"/>
      <c r="AC73" s="378"/>
      <c r="AD73" s="378"/>
      <c r="AE73" s="378"/>
      <c r="AF73" s="378"/>
      <c r="AG73" s="378"/>
      <c r="AH73" s="553"/>
      <c r="AI73" s="683"/>
      <c r="AJ73" s="84"/>
      <c r="AK73" s="84"/>
      <c r="AL73" s="84" t="s">
        <v>297</v>
      </c>
      <c r="AM73" s="84" t="s">
        <v>297</v>
      </c>
      <c r="AN73" s="555"/>
      <c r="AO73" s="406" t="s">
        <v>594</v>
      </c>
      <c r="AP73" s="84" t="s">
        <v>297</v>
      </c>
      <c r="AQ73" s="84" t="s">
        <v>297</v>
      </c>
      <c r="AR73" s="557"/>
      <c r="AS73" s="683"/>
      <c r="AT73" s="84"/>
      <c r="AU73" s="84"/>
      <c r="AV73" s="84"/>
      <c r="AW73" s="84"/>
      <c r="AX73" s="84"/>
      <c r="AY73" s="559"/>
      <c r="AZ73" s="407" t="s">
        <v>594</v>
      </c>
      <c r="BA73" s="408" t="s">
        <v>297</v>
      </c>
    </row>
    <row r="74" spans="1:53" x14ac:dyDescent="0.25">
      <c r="A74" s="102">
        <v>69</v>
      </c>
      <c r="B74" s="569">
        <f>'APH Kategorichef'!D73</f>
        <v>0</v>
      </c>
      <c r="C74" s="569" t="str">
        <f>'APH Kategorichef'!H73</f>
        <v>Välj…</v>
      </c>
      <c r="D74" s="570" t="str">
        <f>IF('1. Artikeldata Grund'!$E73="","",'1. Artikeldata Grund'!$E73)</f>
        <v/>
      </c>
      <c r="E74" s="571" t="str">
        <f>IF('1. Artikeldata Grund'!D73="","",'1. Artikeldata Grund'!D73)</f>
        <v/>
      </c>
      <c r="F74" s="573" t="str">
        <f>'2. Artikeldata Utökad'!I73</f>
        <v xml:space="preserve">  Välj…</v>
      </c>
      <c r="G74" s="573" t="str">
        <f>'2. Artikeldata Utökad'!K73</f>
        <v xml:space="preserve">  Välj…</v>
      </c>
      <c r="H74" s="573" t="str">
        <f>'2. Artikeldata Utökad'!L73</f>
        <v xml:space="preserve">  Välj…</v>
      </c>
      <c r="I74" s="573" t="str">
        <f>'2. Artikeldata Utökad'!M73</f>
        <v xml:space="preserve">  Välj…</v>
      </c>
      <c r="J74" s="572" t="str">
        <f>'2. Artikeldata Utökad'!N73</f>
        <v xml:space="preserve">  Välj…</v>
      </c>
      <c r="K74" s="572" t="str">
        <f>'2. Artikeldata Utökad'!O73</f>
        <v xml:space="preserve">  Välj…</v>
      </c>
      <c r="L74" s="377"/>
      <c r="M74" s="83"/>
      <c r="N74" s="377" t="s">
        <v>280</v>
      </c>
      <c r="O74" s="378"/>
      <c r="P74" s="378"/>
      <c r="Q74" s="378"/>
      <c r="R74" s="378"/>
      <c r="S74" s="378"/>
      <c r="T74" s="378"/>
      <c r="U74" s="378"/>
      <c r="V74" s="378"/>
      <c r="W74" s="378"/>
      <c r="X74" s="378"/>
      <c r="Y74" s="378"/>
      <c r="Z74" s="377"/>
      <c r="AA74" s="378"/>
      <c r="AB74" s="378"/>
      <c r="AC74" s="378"/>
      <c r="AD74" s="378"/>
      <c r="AE74" s="378"/>
      <c r="AF74" s="378"/>
      <c r="AG74" s="378"/>
      <c r="AH74" s="553"/>
      <c r="AI74" s="683"/>
      <c r="AJ74" s="84"/>
      <c r="AK74" s="84"/>
      <c r="AL74" s="84" t="s">
        <v>297</v>
      </c>
      <c r="AM74" s="84" t="s">
        <v>297</v>
      </c>
      <c r="AN74" s="555"/>
      <c r="AO74" s="406" t="s">
        <v>594</v>
      </c>
      <c r="AP74" s="84" t="s">
        <v>297</v>
      </c>
      <c r="AQ74" s="84" t="s">
        <v>297</v>
      </c>
      <c r="AR74" s="557"/>
      <c r="AS74" s="683"/>
      <c r="AT74" s="84"/>
      <c r="AU74" s="84"/>
      <c r="AV74" s="84"/>
      <c r="AW74" s="84"/>
      <c r="AX74" s="84"/>
      <c r="AY74" s="559"/>
      <c r="AZ74" s="407" t="s">
        <v>594</v>
      </c>
      <c r="BA74" s="408" t="s">
        <v>297</v>
      </c>
    </row>
    <row r="75" spans="1:53" x14ac:dyDescent="0.25">
      <c r="A75" s="102">
        <v>70</v>
      </c>
      <c r="B75" s="569">
        <f>'APH Kategorichef'!D74</f>
        <v>0</v>
      </c>
      <c r="C75" s="569" t="str">
        <f>'APH Kategorichef'!H74</f>
        <v>Välj…</v>
      </c>
      <c r="D75" s="570" t="str">
        <f>IF('1. Artikeldata Grund'!$E74="","",'1. Artikeldata Grund'!$E74)</f>
        <v/>
      </c>
      <c r="E75" s="571" t="str">
        <f>IF('1. Artikeldata Grund'!D74="","",'1. Artikeldata Grund'!D74)</f>
        <v/>
      </c>
      <c r="F75" s="573" t="str">
        <f>'2. Artikeldata Utökad'!I74</f>
        <v xml:space="preserve">  Välj…</v>
      </c>
      <c r="G75" s="573" t="str">
        <f>'2. Artikeldata Utökad'!K74</f>
        <v xml:space="preserve">  Välj…</v>
      </c>
      <c r="H75" s="573" t="str">
        <f>'2. Artikeldata Utökad'!L74</f>
        <v xml:space="preserve">  Välj…</v>
      </c>
      <c r="I75" s="573" t="str">
        <f>'2. Artikeldata Utökad'!M74</f>
        <v xml:space="preserve">  Välj…</v>
      </c>
      <c r="J75" s="572" t="str">
        <f>'2. Artikeldata Utökad'!N74</f>
        <v xml:space="preserve">  Välj…</v>
      </c>
      <c r="K75" s="572" t="str">
        <f>'2. Artikeldata Utökad'!O74</f>
        <v xml:space="preserve">  Välj…</v>
      </c>
      <c r="L75" s="377"/>
      <c r="M75" s="83"/>
      <c r="N75" s="377" t="s">
        <v>280</v>
      </c>
      <c r="O75" s="378"/>
      <c r="P75" s="378"/>
      <c r="Q75" s="378"/>
      <c r="R75" s="378"/>
      <c r="S75" s="378"/>
      <c r="T75" s="378"/>
      <c r="U75" s="378"/>
      <c r="V75" s="378"/>
      <c r="W75" s="378"/>
      <c r="X75" s="378"/>
      <c r="Y75" s="378"/>
      <c r="Z75" s="377"/>
      <c r="AA75" s="378"/>
      <c r="AB75" s="378"/>
      <c r="AC75" s="378"/>
      <c r="AD75" s="378"/>
      <c r="AE75" s="378"/>
      <c r="AF75" s="378"/>
      <c r="AG75" s="378"/>
      <c r="AH75" s="553"/>
      <c r="AI75" s="683"/>
      <c r="AJ75" s="84"/>
      <c r="AK75" s="84"/>
      <c r="AL75" s="84" t="s">
        <v>297</v>
      </c>
      <c r="AM75" s="84" t="s">
        <v>297</v>
      </c>
      <c r="AN75" s="555"/>
      <c r="AO75" s="406" t="s">
        <v>594</v>
      </c>
      <c r="AP75" s="84" t="s">
        <v>297</v>
      </c>
      <c r="AQ75" s="84" t="s">
        <v>297</v>
      </c>
      <c r="AR75" s="557"/>
      <c r="AS75" s="683"/>
      <c r="AT75" s="84"/>
      <c r="AU75" s="84"/>
      <c r="AV75" s="84"/>
      <c r="AW75" s="84"/>
      <c r="AX75" s="84"/>
      <c r="AY75" s="559"/>
      <c r="AZ75" s="407" t="s">
        <v>594</v>
      </c>
      <c r="BA75" s="408" t="s">
        <v>297</v>
      </c>
    </row>
    <row r="76" spans="1:53" x14ac:dyDescent="0.25">
      <c r="A76" s="102">
        <v>71</v>
      </c>
      <c r="B76" s="569">
        <f>'APH Kategorichef'!D75</f>
        <v>0</v>
      </c>
      <c r="C76" s="569" t="str">
        <f>'APH Kategorichef'!H75</f>
        <v>Välj…</v>
      </c>
      <c r="D76" s="570" t="str">
        <f>IF('1. Artikeldata Grund'!$E75="","",'1. Artikeldata Grund'!$E75)</f>
        <v/>
      </c>
      <c r="E76" s="571" t="str">
        <f>IF('1. Artikeldata Grund'!D75="","",'1. Artikeldata Grund'!D75)</f>
        <v/>
      </c>
      <c r="F76" s="573" t="str">
        <f>'2. Artikeldata Utökad'!I75</f>
        <v xml:space="preserve">  Välj…</v>
      </c>
      <c r="G76" s="573" t="str">
        <f>'2. Artikeldata Utökad'!K75</f>
        <v xml:space="preserve">  Välj…</v>
      </c>
      <c r="H76" s="573" t="str">
        <f>'2. Artikeldata Utökad'!L75</f>
        <v xml:space="preserve">  Välj…</v>
      </c>
      <c r="I76" s="573" t="str">
        <f>'2. Artikeldata Utökad'!M75</f>
        <v xml:space="preserve">  Välj…</v>
      </c>
      <c r="J76" s="572" t="str">
        <f>'2. Artikeldata Utökad'!N75</f>
        <v xml:space="preserve">  Välj…</v>
      </c>
      <c r="K76" s="572" t="str">
        <f>'2. Artikeldata Utökad'!O75</f>
        <v xml:space="preserve">  Välj…</v>
      </c>
      <c r="L76" s="377"/>
      <c r="M76" s="83"/>
      <c r="N76" s="377" t="s">
        <v>280</v>
      </c>
      <c r="O76" s="378"/>
      <c r="P76" s="378"/>
      <c r="Q76" s="378"/>
      <c r="R76" s="378"/>
      <c r="S76" s="378"/>
      <c r="T76" s="378"/>
      <c r="U76" s="378"/>
      <c r="V76" s="378"/>
      <c r="W76" s="378"/>
      <c r="X76" s="378"/>
      <c r="Y76" s="378"/>
      <c r="Z76" s="377"/>
      <c r="AA76" s="378"/>
      <c r="AB76" s="378"/>
      <c r="AC76" s="378"/>
      <c r="AD76" s="378"/>
      <c r="AE76" s="378"/>
      <c r="AF76" s="378"/>
      <c r="AG76" s="378"/>
      <c r="AH76" s="553"/>
      <c r="AI76" s="683"/>
      <c r="AJ76" s="84"/>
      <c r="AK76" s="84"/>
      <c r="AL76" s="84" t="s">
        <v>297</v>
      </c>
      <c r="AM76" s="84" t="s">
        <v>297</v>
      </c>
      <c r="AN76" s="555"/>
      <c r="AO76" s="406" t="s">
        <v>594</v>
      </c>
      <c r="AP76" s="84" t="s">
        <v>297</v>
      </c>
      <c r="AQ76" s="84" t="s">
        <v>297</v>
      </c>
      <c r="AR76" s="557"/>
      <c r="AS76" s="683"/>
      <c r="AT76" s="84"/>
      <c r="AU76" s="84"/>
      <c r="AV76" s="84"/>
      <c r="AW76" s="84"/>
      <c r="AX76" s="84"/>
      <c r="AY76" s="559"/>
      <c r="AZ76" s="407" t="s">
        <v>594</v>
      </c>
      <c r="BA76" s="408" t="s">
        <v>297</v>
      </c>
    </row>
    <row r="77" spans="1:53" x14ac:dyDescent="0.25">
      <c r="A77" s="102">
        <v>72</v>
      </c>
      <c r="B77" s="569">
        <f>'APH Kategorichef'!D76</f>
        <v>0</v>
      </c>
      <c r="C77" s="569" t="str">
        <f>'APH Kategorichef'!H76</f>
        <v>Välj…</v>
      </c>
      <c r="D77" s="570" t="str">
        <f>IF('1. Artikeldata Grund'!$E76="","",'1. Artikeldata Grund'!$E76)</f>
        <v/>
      </c>
      <c r="E77" s="571" t="str">
        <f>IF('1. Artikeldata Grund'!D76="","",'1. Artikeldata Grund'!D76)</f>
        <v/>
      </c>
      <c r="F77" s="573" t="str">
        <f>'2. Artikeldata Utökad'!I76</f>
        <v xml:space="preserve">  Välj…</v>
      </c>
      <c r="G77" s="573" t="str">
        <f>'2. Artikeldata Utökad'!K76</f>
        <v xml:space="preserve">  Välj…</v>
      </c>
      <c r="H77" s="573" t="str">
        <f>'2. Artikeldata Utökad'!L76</f>
        <v xml:space="preserve">  Välj…</v>
      </c>
      <c r="I77" s="573" t="str">
        <f>'2. Artikeldata Utökad'!M76</f>
        <v xml:space="preserve">  Välj…</v>
      </c>
      <c r="J77" s="572" t="str">
        <f>'2. Artikeldata Utökad'!N76</f>
        <v xml:space="preserve">  Välj…</v>
      </c>
      <c r="K77" s="572" t="str">
        <f>'2. Artikeldata Utökad'!O76</f>
        <v xml:space="preserve">  Välj…</v>
      </c>
      <c r="L77" s="377"/>
      <c r="M77" s="83"/>
      <c r="N77" s="377" t="s">
        <v>280</v>
      </c>
      <c r="O77" s="378"/>
      <c r="P77" s="378"/>
      <c r="Q77" s="378"/>
      <c r="R77" s="378"/>
      <c r="S77" s="378"/>
      <c r="T77" s="378"/>
      <c r="U77" s="378"/>
      <c r="V77" s="378"/>
      <c r="W77" s="378"/>
      <c r="X77" s="378"/>
      <c r="Y77" s="378"/>
      <c r="Z77" s="377"/>
      <c r="AA77" s="378"/>
      <c r="AB77" s="378"/>
      <c r="AC77" s="378"/>
      <c r="AD77" s="378"/>
      <c r="AE77" s="378"/>
      <c r="AF77" s="378"/>
      <c r="AG77" s="378"/>
      <c r="AH77" s="553"/>
      <c r="AI77" s="683"/>
      <c r="AJ77" s="84"/>
      <c r="AK77" s="84"/>
      <c r="AL77" s="84" t="s">
        <v>297</v>
      </c>
      <c r="AM77" s="84" t="s">
        <v>297</v>
      </c>
      <c r="AN77" s="555"/>
      <c r="AO77" s="406" t="s">
        <v>594</v>
      </c>
      <c r="AP77" s="84" t="s">
        <v>297</v>
      </c>
      <c r="AQ77" s="84" t="s">
        <v>297</v>
      </c>
      <c r="AR77" s="557"/>
      <c r="AS77" s="683"/>
      <c r="AT77" s="84"/>
      <c r="AU77" s="84"/>
      <c r="AV77" s="84"/>
      <c r="AW77" s="84"/>
      <c r="AX77" s="84"/>
      <c r="AY77" s="559"/>
      <c r="AZ77" s="407" t="s">
        <v>594</v>
      </c>
      <c r="BA77" s="408" t="s">
        <v>297</v>
      </c>
    </row>
    <row r="78" spans="1:53" x14ac:dyDescent="0.25">
      <c r="A78" s="102">
        <v>73</v>
      </c>
      <c r="B78" s="569">
        <f>'APH Kategorichef'!D77</f>
        <v>0</v>
      </c>
      <c r="C78" s="569" t="str">
        <f>'APH Kategorichef'!H77</f>
        <v>Välj…</v>
      </c>
      <c r="D78" s="570" t="str">
        <f>IF('1. Artikeldata Grund'!$E77="","",'1. Artikeldata Grund'!$E77)</f>
        <v/>
      </c>
      <c r="E78" s="571" t="str">
        <f>IF('1. Artikeldata Grund'!D77="","",'1. Artikeldata Grund'!D77)</f>
        <v/>
      </c>
      <c r="F78" s="573" t="str">
        <f>'2. Artikeldata Utökad'!I77</f>
        <v xml:space="preserve">  Välj…</v>
      </c>
      <c r="G78" s="573" t="str">
        <f>'2. Artikeldata Utökad'!K77</f>
        <v xml:space="preserve">  Välj…</v>
      </c>
      <c r="H78" s="573" t="str">
        <f>'2. Artikeldata Utökad'!L77</f>
        <v xml:space="preserve">  Välj…</v>
      </c>
      <c r="I78" s="573" t="str">
        <f>'2. Artikeldata Utökad'!M77</f>
        <v xml:space="preserve">  Välj…</v>
      </c>
      <c r="J78" s="572" t="str">
        <f>'2. Artikeldata Utökad'!N77</f>
        <v xml:space="preserve">  Välj…</v>
      </c>
      <c r="K78" s="572" t="str">
        <f>'2. Artikeldata Utökad'!O77</f>
        <v xml:space="preserve">  Välj…</v>
      </c>
      <c r="L78" s="377"/>
      <c r="M78" s="83"/>
      <c r="N78" s="377" t="s">
        <v>280</v>
      </c>
      <c r="O78" s="378"/>
      <c r="P78" s="378"/>
      <c r="Q78" s="378"/>
      <c r="R78" s="378"/>
      <c r="S78" s="378"/>
      <c r="T78" s="378"/>
      <c r="U78" s="378"/>
      <c r="V78" s="378"/>
      <c r="W78" s="378"/>
      <c r="X78" s="378"/>
      <c r="Y78" s="378"/>
      <c r="Z78" s="377"/>
      <c r="AA78" s="378"/>
      <c r="AB78" s="378"/>
      <c r="AC78" s="378"/>
      <c r="AD78" s="378"/>
      <c r="AE78" s="378"/>
      <c r="AF78" s="378"/>
      <c r="AG78" s="378"/>
      <c r="AH78" s="553"/>
      <c r="AI78" s="683"/>
      <c r="AJ78" s="84"/>
      <c r="AK78" s="84"/>
      <c r="AL78" s="84" t="s">
        <v>297</v>
      </c>
      <c r="AM78" s="84" t="s">
        <v>297</v>
      </c>
      <c r="AN78" s="555"/>
      <c r="AO78" s="406" t="s">
        <v>594</v>
      </c>
      <c r="AP78" s="84" t="s">
        <v>297</v>
      </c>
      <c r="AQ78" s="84" t="s">
        <v>297</v>
      </c>
      <c r="AR78" s="557"/>
      <c r="AS78" s="683"/>
      <c r="AT78" s="84"/>
      <c r="AU78" s="84"/>
      <c r="AV78" s="84"/>
      <c r="AW78" s="84"/>
      <c r="AX78" s="84"/>
      <c r="AY78" s="559"/>
      <c r="AZ78" s="407" t="s">
        <v>594</v>
      </c>
      <c r="BA78" s="408" t="s">
        <v>297</v>
      </c>
    </row>
    <row r="79" spans="1:53" x14ac:dyDescent="0.25">
      <c r="A79" s="102">
        <v>74</v>
      </c>
      <c r="B79" s="569">
        <f>'APH Kategorichef'!D78</f>
        <v>0</v>
      </c>
      <c r="C79" s="569" t="str">
        <f>'APH Kategorichef'!H78</f>
        <v>Välj…</v>
      </c>
      <c r="D79" s="570" t="str">
        <f>IF('1. Artikeldata Grund'!$E78="","",'1. Artikeldata Grund'!$E78)</f>
        <v/>
      </c>
      <c r="E79" s="571" t="str">
        <f>IF('1. Artikeldata Grund'!D78="","",'1. Artikeldata Grund'!D78)</f>
        <v/>
      </c>
      <c r="F79" s="573" t="str">
        <f>'2. Artikeldata Utökad'!I78</f>
        <v xml:space="preserve">  Välj…</v>
      </c>
      <c r="G79" s="573" t="str">
        <f>'2. Artikeldata Utökad'!K78</f>
        <v xml:space="preserve">  Välj…</v>
      </c>
      <c r="H79" s="573" t="str">
        <f>'2. Artikeldata Utökad'!L78</f>
        <v xml:space="preserve">  Välj…</v>
      </c>
      <c r="I79" s="573" t="str">
        <f>'2. Artikeldata Utökad'!M78</f>
        <v xml:space="preserve">  Välj…</v>
      </c>
      <c r="J79" s="572" t="str">
        <f>'2. Artikeldata Utökad'!N78</f>
        <v xml:space="preserve">  Välj…</v>
      </c>
      <c r="K79" s="572" t="str">
        <f>'2. Artikeldata Utökad'!O78</f>
        <v xml:space="preserve">  Välj…</v>
      </c>
      <c r="L79" s="377"/>
      <c r="M79" s="83"/>
      <c r="N79" s="377" t="s">
        <v>280</v>
      </c>
      <c r="O79" s="378"/>
      <c r="P79" s="378"/>
      <c r="Q79" s="378"/>
      <c r="R79" s="378"/>
      <c r="S79" s="378"/>
      <c r="T79" s="378"/>
      <c r="U79" s="378"/>
      <c r="V79" s="378"/>
      <c r="W79" s="378"/>
      <c r="X79" s="378"/>
      <c r="Y79" s="378"/>
      <c r="Z79" s="377"/>
      <c r="AA79" s="378"/>
      <c r="AB79" s="378"/>
      <c r="AC79" s="378"/>
      <c r="AD79" s="378"/>
      <c r="AE79" s="378"/>
      <c r="AF79" s="378"/>
      <c r="AG79" s="378"/>
      <c r="AH79" s="553"/>
      <c r="AI79" s="683"/>
      <c r="AJ79" s="84"/>
      <c r="AK79" s="84"/>
      <c r="AL79" s="84" t="s">
        <v>297</v>
      </c>
      <c r="AM79" s="84" t="s">
        <v>297</v>
      </c>
      <c r="AN79" s="555"/>
      <c r="AO79" s="406" t="s">
        <v>594</v>
      </c>
      <c r="AP79" s="84" t="s">
        <v>297</v>
      </c>
      <c r="AQ79" s="84" t="s">
        <v>297</v>
      </c>
      <c r="AR79" s="557"/>
      <c r="AS79" s="683"/>
      <c r="AT79" s="84"/>
      <c r="AU79" s="84"/>
      <c r="AV79" s="84"/>
      <c r="AW79" s="84"/>
      <c r="AX79" s="84"/>
      <c r="AY79" s="559"/>
      <c r="AZ79" s="407" t="s">
        <v>594</v>
      </c>
      <c r="BA79" s="408" t="s">
        <v>297</v>
      </c>
    </row>
    <row r="80" spans="1:53" x14ac:dyDescent="0.25">
      <c r="A80" s="102">
        <v>75</v>
      </c>
      <c r="B80" s="569">
        <f>'APH Kategorichef'!D79</f>
        <v>0</v>
      </c>
      <c r="C80" s="569" t="str">
        <f>'APH Kategorichef'!H79</f>
        <v>Välj…</v>
      </c>
      <c r="D80" s="570" t="str">
        <f>IF('1. Artikeldata Grund'!$E79="","",'1. Artikeldata Grund'!$E79)</f>
        <v/>
      </c>
      <c r="E80" s="571" t="str">
        <f>IF('1. Artikeldata Grund'!D79="","",'1. Artikeldata Grund'!D79)</f>
        <v/>
      </c>
      <c r="F80" s="573" t="str">
        <f>'2. Artikeldata Utökad'!I79</f>
        <v xml:space="preserve">  Välj…</v>
      </c>
      <c r="G80" s="573" t="str">
        <f>'2. Artikeldata Utökad'!K79</f>
        <v xml:space="preserve">  Välj…</v>
      </c>
      <c r="H80" s="573" t="str">
        <f>'2. Artikeldata Utökad'!L79</f>
        <v xml:space="preserve">  Välj…</v>
      </c>
      <c r="I80" s="573" t="str">
        <f>'2. Artikeldata Utökad'!M79</f>
        <v xml:space="preserve">  Välj…</v>
      </c>
      <c r="J80" s="572" t="str">
        <f>'2. Artikeldata Utökad'!N79</f>
        <v xml:space="preserve">  Välj…</v>
      </c>
      <c r="K80" s="572" t="str">
        <f>'2. Artikeldata Utökad'!O79</f>
        <v xml:space="preserve">  Välj…</v>
      </c>
      <c r="L80" s="377"/>
      <c r="M80" s="83"/>
      <c r="N80" s="377" t="s">
        <v>280</v>
      </c>
      <c r="O80" s="378"/>
      <c r="P80" s="378"/>
      <c r="Q80" s="378"/>
      <c r="R80" s="378"/>
      <c r="S80" s="378"/>
      <c r="T80" s="378"/>
      <c r="U80" s="378"/>
      <c r="V80" s="378"/>
      <c r="W80" s="378"/>
      <c r="X80" s="378"/>
      <c r="Y80" s="378"/>
      <c r="Z80" s="377"/>
      <c r="AA80" s="378"/>
      <c r="AB80" s="378"/>
      <c r="AC80" s="378"/>
      <c r="AD80" s="378"/>
      <c r="AE80" s="378"/>
      <c r="AF80" s="378"/>
      <c r="AG80" s="378"/>
      <c r="AH80" s="553"/>
      <c r="AI80" s="683"/>
      <c r="AJ80" s="84"/>
      <c r="AK80" s="84"/>
      <c r="AL80" s="84" t="s">
        <v>297</v>
      </c>
      <c r="AM80" s="84" t="s">
        <v>297</v>
      </c>
      <c r="AN80" s="555"/>
      <c r="AO80" s="406" t="s">
        <v>594</v>
      </c>
      <c r="AP80" s="84" t="s">
        <v>297</v>
      </c>
      <c r="AQ80" s="84" t="s">
        <v>297</v>
      </c>
      <c r="AR80" s="557"/>
      <c r="AS80" s="683"/>
      <c r="AT80" s="84"/>
      <c r="AU80" s="84"/>
      <c r="AV80" s="84"/>
      <c r="AW80" s="84"/>
      <c r="AX80" s="84"/>
      <c r="AY80" s="559"/>
      <c r="AZ80" s="407" t="s">
        <v>594</v>
      </c>
      <c r="BA80" s="408" t="s">
        <v>297</v>
      </c>
    </row>
    <row r="81" spans="1:53" x14ac:dyDescent="0.25">
      <c r="A81" s="102">
        <v>76</v>
      </c>
      <c r="B81" s="569">
        <f>'APH Kategorichef'!D80</f>
        <v>0</v>
      </c>
      <c r="C81" s="569" t="str">
        <f>'APH Kategorichef'!H80</f>
        <v>Välj…</v>
      </c>
      <c r="D81" s="570" t="str">
        <f>IF('1. Artikeldata Grund'!$E80="","",'1. Artikeldata Grund'!$E80)</f>
        <v/>
      </c>
      <c r="E81" s="571" t="str">
        <f>IF('1. Artikeldata Grund'!D80="","",'1. Artikeldata Grund'!D80)</f>
        <v/>
      </c>
      <c r="F81" s="573" t="str">
        <f>'2. Artikeldata Utökad'!I80</f>
        <v xml:space="preserve">  Välj…</v>
      </c>
      <c r="G81" s="573" t="str">
        <f>'2. Artikeldata Utökad'!K80</f>
        <v xml:space="preserve">  Välj…</v>
      </c>
      <c r="H81" s="573" t="str">
        <f>'2. Artikeldata Utökad'!L80</f>
        <v xml:space="preserve">  Välj…</v>
      </c>
      <c r="I81" s="573" t="str">
        <f>'2. Artikeldata Utökad'!M80</f>
        <v xml:space="preserve">  Välj…</v>
      </c>
      <c r="J81" s="572" t="str">
        <f>'2. Artikeldata Utökad'!N80</f>
        <v xml:space="preserve">  Välj…</v>
      </c>
      <c r="K81" s="572" t="str">
        <f>'2. Artikeldata Utökad'!O80</f>
        <v xml:space="preserve">  Välj…</v>
      </c>
      <c r="L81" s="377"/>
      <c r="M81" s="83"/>
      <c r="N81" s="377" t="s">
        <v>280</v>
      </c>
      <c r="O81" s="378"/>
      <c r="P81" s="378"/>
      <c r="Q81" s="378"/>
      <c r="R81" s="378"/>
      <c r="S81" s="378"/>
      <c r="T81" s="378"/>
      <c r="U81" s="378"/>
      <c r="V81" s="378"/>
      <c r="W81" s="378"/>
      <c r="X81" s="378"/>
      <c r="Y81" s="378"/>
      <c r="Z81" s="377"/>
      <c r="AA81" s="378"/>
      <c r="AB81" s="378"/>
      <c r="AC81" s="378"/>
      <c r="AD81" s="378"/>
      <c r="AE81" s="378"/>
      <c r="AF81" s="378"/>
      <c r="AG81" s="378"/>
      <c r="AH81" s="553"/>
      <c r="AI81" s="683"/>
      <c r="AJ81" s="84"/>
      <c r="AK81" s="84"/>
      <c r="AL81" s="84" t="s">
        <v>297</v>
      </c>
      <c r="AM81" s="84" t="s">
        <v>297</v>
      </c>
      <c r="AN81" s="555"/>
      <c r="AO81" s="406" t="s">
        <v>594</v>
      </c>
      <c r="AP81" s="84" t="s">
        <v>297</v>
      </c>
      <c r="AQ81" s="84" t="s">
        <v>297</v>
      </c>
      <c r="AR81" s="557"/>
      <c r="AS81" s="683"/>
      <c r="AT81" s="84"/>
      <c r="AU81" s="84"/>
      <c r="AV81" s="84"/>
      <c r="AW81" s="84"/>
      <c r="AX81" s="84"/>
      <c r="AY81" s="559"/>
      <c r="AZ81" s="407" t="s">
        <v>594</v>
      </c>
      <c r="BA81" s="408" t="s">
        <v>297</v>
      </c>
    </row>
    <row r="82" spans="1:53" x14ac:dyDescent="0.25">
      <c r="A82" s="102">
        <v>77</v>
      </c>
      <c r="B82" s="569">
        <f>'APH Kategorichef'!D81</f>
        <v>0</v>
      </c>
      <c r="C82" s="569" t="str">
        <f>'APH Kategorichef'!H81</f>
        <v>Välj…</v>
      </c>
      <c r="D82" s="570" t="str">
        <f>IF('1. Artikeldata Grund'!$E81="","",'1. Artikeldata Grund'!$E81)</f>
        <v/>
      </c>
      <c r="E82" s="571" t="str">
        <f>IF('1. Artikeldata Grund'!D81="","",'1. Artikeldata Grund'!D81)</f>
        <v/>
      </c>
      <c r="F82" s="573" t="str">
        <f>'2. Artikeldata Utökad'!I81</f>
        <v xml:space="preserve">  Välj…</v>
      </c>
      <c r="G82" s="573" t="str">
        <f>'2. Artikeldata Utökad'!K81</f>
        <v xml:space="preserve">  Välj…</v>
      </c>
      <c r="H82" s="573" t="str">
        <f>'2. Artikeldata Utökad'!L81</f>
        <v xml:space="preserve">  Välj…</v>
      </c>
      <c r="I82" s="573" t="str">
        <f>'2. Artikeldata Utökad'!M81</f>
        <v xml:space="preserve">  Välj…</v>
      </c>
      <c r="J82" s="572" t="str">
        <f>'2. Artikeldata Utökad'!N81</f>
        <v xml:space="preserve">  Välj…</v>
      </c>
      <c r="K82" s="572" t="str">
        <f>'2. Artikeldata Utökad'!O81</f>
        <v xml:space="preserve">  Välj…</v>
      </c>
      <c r="L82" s="377"/>
      <c r="M82" s="83"/>
      <c r="N82" s="377" t="s">
        <v>280</v>
      </c>
      <c r="O82" s="378"/>
      <c r="P82" s="378"/>
      <c r="Q82" s="378"/>
      <c r="R82" s="378"/>
      <c r="S82" s="378"/>
      <c r="T82" s="378"/>
      <c r="U82" s="378"/>
      <c r="V82" s="378"/>
      <c r="W82" s="378"/>
      <c r="X82" s="378"/>
      <c r="Y82" s="378"/>
      <c r="Z82" s="377"/>
      <c r="AA82" s="378"/>
      <c r="AB82" s="378"/>
      <c r="AC82" s="378"/>
      <c r="AD82" s="378"/>
      <c r="AE82" s="378"/>
      <c r="AF82" s="378"/>
      <c r="AG82" s="378"/>
      <c r="AH82" s="553"/>
      <c r="AI82" s="683"/>
      <c r="AJ82" s="84"/>
      <c r="AK82" s="84"/>
      <c r="AL82" s="84" t="s">
        <v>297</v>
      </c>
      <c r="AM82" s="84" t="s">
        <v>297</v>
      </c>
      <c r="AN82" s="555"/>
      <c r="AO82" s="406" t="s">
        <v>594</v>
      </c>
      <c r="AP82" s="84" t="s">
        <v>297</v>
      </c>
      <c r="AQ82" s="84" t="s">
        <v>297</v>
      </c>
      <c r="AR82" s="557"/>
      <c r="AS82" s="683"/>
      <c r="AT82" s="84"/>
      <c r="AU82" s="84"/>
      <c r="AV82" s="84"/>
      <c r="AW82" s="84"/>
      <c r="AX82" s="84"/>
      <c r="AY82" s="559"/>
      <c r="AZ82" s="407" t="s">
        <v>594</v>
      </c>
      <c r="BA82" s="408" t="s">
        <v>297</v>
      </c>
    </row>
    <row r="83" spans="1:53" x14ac:dyDescent="0.25">
      <c r="A83" s="102">
        <v>78</v>
      </c>
      <c r="B83" s="569">
        <f>'APH Kategorichef'!D82</f>
        <v>0</v>
      </c>
      <c r="C83" s="569" t="str">
        <f>'APH Kategorichef'!H82</f>
        <v>Välj…</v>
      </c>
      <c r="D83" s="570" t="str">
        <f>IF('1. Artikeldata Grund'!$E82="","",'1. Artikeldata Grund'!$E82)</f>
        <v/>
      </c>
      <c r="E83" s="571" t="str">
        <f>IF('1. Artikeldata Grund'!D82="","",'1. Artikeldata Grund'!D82)</f>
        <v/>
      </c>
      <c r="F83" s="573" t="str">
        <f>'2. Artikeldata Utökad'!I82</f>
        <v xml:space="preserve">  Välj…</v>
      </c>
      <c r="G83" s="573" t="str">
        <f>'2. Artikeldata Utökad'!K82</f>
        <v xml:space="preserve">  Välj…</v>
      </c>
      <c r="H83" s="573" t="str">
        <f>'2. Artikeldata Utökad'!L82</f>
        <v xml:space="preserve">  Välj…</v>
      </c>
      <c r="I83" s="573" t="str">
        <f>'2. Artikeldata Utökad'!M82</f>
        <v xml:space="preserve">  Välj…</v>
      </c>
      <c r="J83" s="572" t="str">
        <f>'2. Artikeldata Utökad'!N82</f>
        <v xml:space="preserve">  Välj…</v>
      </c>
      <c r="K83" s="572" t="str">
        <f>'2. Artikeldata Utökad'!O82</f>
        <v xml:space="preserve">  Välj…</v>
      </c>
      <c r="L83" s="377"/>
      <c r="M83" s="83"/>
      <c r="N83" s="377" t="s">
        <v>280</v>
      </c>
      <c r="O83" s="378"/>
      <c r="P83" s="378"/>
      <c r="Q83" s="378"/>
      <c r="R83" s="378"/>
      <c r="S83" s="378"/>
      <c r="T83" s="378"/>
      <c r="U83" s="378"/>
      <c r="V83" s="378"/>
      <c r="W83" s="378"/>
      <c r="X83" s="378"/>
      <c r="Y83" s="378"/>
      <c r="Z83" s="377"/>
      <c r="AA83" s="378"/>
      <c r="AB83" s="378"/>
      <c r="AC83" s="378"/>
      <c r="AD83" s="378"/>
      <c r="AE83" s="378"/>
      <c r="AF83" s="378"/>
      <c r="AG83" s="378"/>
      <c r="AH83" s="553"/>
      <c r="AI83" s="683"/>
      <c r="AJ83" s="84"/>
      <c r="AK83" s="84"/>
      <c r="AL83" s="84" t="s">
        <v>297</v>
      </c>
      <c r="AM83" s="84" t="s">
        <v>297</v>
      </c>
      <c r="AN83" s="555"/>
      <c r="AO83" s="406" t="s">
        <v>594</v>
      </c>
      <c r="AP83" s="84" t="s">
        <v>297</v>
      </c>
      <c r="AQ83" s="84" t="s">
        <v>297</v>
      </c>
      <c r="AR83" s="557"/>
      <c r="AS83" s="683"/>
      <c r="AT83" s="84"/>
      <c r="AU83" s="84"/>
      <c r="AV83" s="84"/>
      <c r="AW83" s="84"/>
      <c r="AX83" s="84"/>
      <c r="AY83" s="559"/>
      <c r="AZ83" s="407" t="s">
        <v>594</v>
      </c>
      <c r="BA83" s="408" t="s">
        <v>297</v>
      </c>
    </row>
    <row r="84" spans="1:53" x14ac:dyDescent="0.25">
      <c r="A84" s="102">
        <v>79</v>
      </c>
      <c r="B84" s="569">
        <f>'APH Kategorichef'!D83</f>
        <v>0</v>
      </c>
      <c r="C84" s="569" t="str">
        <f>'APH Kategorichef'!H83</f>
        <v>Välj…</v>
      </c>
      <c r="D84" s="570" t="str">
        <f>IF('1. Artikeldata Grund'!$E83="","",'1. Artikeldata Grund'!$E83)</f>
        <v/>
      </c>
      <c r="E84" s="571" t="str">
        <f>IF('1. Artikeldata Grund'!D83="","",'1. Artikeldata Grund'!D83)</f>
        <v/>
      </c>
      <c r="F84" s="573" t="str">
        <f>'2. Artikeldata Utökad'!I83</f>
        <v xml:space="preserve">  Välj…</v>
      </c>
      <c r="G84" s="573" t="str">
        <f>'2. Artikeldata Utökad'!K83</f>
        <v xml:space="preserve">  Välj…</v>
      </c>
      <c r="H84" s="573" t="str">
        <f>'2. Artikeldata Utökad'!L83</f>
        <v xml:space="preserve">  Välj…</v>
      </c>
      <c r="I84" s="573" t="str">
        <f>'2. Artikeldata Utökad'!M83</f>
        <v xml:space="preserve">  Välj…</v>
      </c>
      <c r="J84" s="572" t="str">
        <f>'2. Artikeldata Utökad'!N83</f>
        <v xml:space="preserve">  Välj…</v>
      </c>
      <c r="K84" s="572" t="str">
        <f>'2. Artikeldata Utökad'!O83</f>
        <v xml:space="preserve">  Välj…</v>
      </c>
      <c r="L84" s="377"/>
      <c r="M84" s="83"/>
      <c r="N84" s="377" t="s">
        <v>280</v>
      </c>
      <c r="O84" s="378"/>
      <c r="P84" s="378"/>
      <c r="Q84" s="378"/>
      <c r="R84" s="378"/>
      <c r="S84" s="378"/>
      <c r="T84" s="378"/>
      <c r="U84" s="378"/>
      <c r="V84" s="378"/>
      <c r="W84" s="378"/>
      <c r="X84" s="378"/>
      <c r="Y84" s="378"/>
      <c r="Z84" s="377"/>
      <c r="AA84" s="378"/>
      <c r="AB84" s="378"/>
      <c r="AC84" s="378"/>
      <c r="AD84" s="378"/>
      <c r="AE84" s="378"/>
      <c r="AF84" s="378"/>
      <c r="AG84" s="378"/>
      <c r="AH84" s="553"/>
      <c r="AI84" s="683"/>
      <c r="AJ84" s="84"/>
      <c r="AK84" s="84"/>
      <c r="AL84" s="84" t="s">
        <v>297</v>
      </c>
      <c r="AM84" s="84" t="s">
        <v>297</v>
      </c>
      <c r="AN84" s="555"/>
      <c r="AO84" s="406" t="s">
        <v>594</v>
      </c>
      <c r="AP84" s="84" t="s">
        <v>297</v>
      </c>
      <c r="AQ84" s="84" t="s">
        <v>297</v>
      </c>
      <c r="AR84" s="557"/>
      <c r="AS84" s="683"/>
      <c r="AT84" s="84"/>
      <c r="AU84" s="84"/>
      <c r="AV84" s="84"/>
      <c r="AW84" s="84"/>
      <c r="AX84" s="84"/>
      <c r="AY84" s="559"/>
      <c r="AZ84" s="407" t="s">
        <v>594</v>
      </c>
      <c r="BA84" s="408" t="s">
        <v>297</v>
      </c>
    </row>
    <row r="85" spans="1:53" x14ac:dyDescent="0.25">
      <c r="A85" s="102">
        <v>80</v>
      </c>
      <c r="B85" s="569">
        <f>'APH Kategorichef'!D84</f>
        <v>0</v>
      </c>
      <c r="C85" s="569" t="str">
        <f>'APH Kategorichef'!H84</f>
        <v>Välj…</v>
      </c>
      <c r="D85" s="570" t="str">
        <f>IF('1. Artikeldata Grund'!$E84="","",'1. Artikeldata Grund'!$E84)</f>
        <v/>
      </c>
      <c r="E85" s="571" t="str">
        <f>IF('1. Artikeldata Grund'!D84="","",'1. Artikeldata Grund'!D84)</f>
        <v/>
      </c>
      <c r="F85" s="573" t="str">
        <f>'2. Artikeldata Utökad'!I84</f>
        <v xml:space="preserve">  Välj…</v>
      </c>
      <c r="G85" s="573" t="str">
        <f>'2. Artikeldata Utökad'!K84</f>
        <v xml:space="preserve">  Välj…</v>
      </c>
      <c r="H85" s="573" t="str">
        <f>'2. Artikeldata Utökad'!L84</f>
        <v xml:space="preserve">  Välj…</v>
      </c>
      <c r="I85" s="573" t="str">
        <f>'2. Artikeldata Utökad'!M84</f>
        <v xml:space="preserve">  Välj…</v>
      </c>
      <c r="J85" s="572" t="str">
        <f>'2. Artikeldata Utökad'!N84</f>
        <v xml:space="preserve">  Välj…</v>
      </c>
      <c r="K85" s="572" t="str">
        <f>'2. Artikeldata Utökad'!O84</f>
        <v xml:space="preserve">  Välj…</v>
      </c>
      <c r="L85" s="377"/>
      <c r="M85" s="83"/>
      <c r="N85" s="377" t="s">
        <v>280</v>
      </c>
      <c r="O85" s="378"/>
      <c r="P85" s="378"/>
      <c r="Q85" s="378"/>
      <c r="R85" s="378"/>
      <c r="S85" s="378"/>
      <c r="T85" s="378"/>
      <c r="U85" s="378"/>
      <c r="V85" s="378"/>
      <c r="W85" s="378"/>
      <c r="X85" s="378"/>
      <c r="Y85" s="378"/>
      <c r="Z85" s="377"/>
      <c r="AA85" s="378"/>
      <c r="AB85" s="378"/>
      <c r="AC85" s="378"/>
      <c r="AD85" s="378"/>
      <c r="AE85" s="378"/>
      <c r="AF85" s="378"/>
      <c r="AG85" s="378"/>
      <c r="AH85" s="553"/>
      <c r="AI85" s="683"/>
      <c r="AJ85" s="84"/>
      <c r="AK85" s="84"/>
      <c r="AL85" s="84" t="s">
        <v>297</v>
      </c>
      <c r="AM85" s="84" t="s">
        <v>297</v>
      </c>
      <c r="AN85" s="555"/>
      <c r="AO85" s="406" t="s">
        <v>594</v>
      </c>
      <c r="AP85" s="84" t="s">
        <v>297</v>
      </c>
      <c r="AQ85" s="84" t="s">
        <v>297</v>
      </c>
      <c r="AR85" s="557"/>
      <c r="AS85" s="683"/>
      <c r="AT85" s="84"/>
      <c r="AU85" s="84"/>
      <c r="AV85" s="84"/>
      <c r="AW85" s="84"/>
      <c r="AX85" s="84"/>
      <c r="AY85" s="559"/>
      <c r="AZ85" s="407" t="s">
        <v>594</v>
      </c>
      <c r="BA85" s="408" t="s">
        <v>297</v>
      </c>
    </row>
    <row r="86" spans="1:53" x14ac:dyDescent="0.25">
      <c r="A86" s="102">
        <v>81</v>
      </c>
      <c r="B86" s="569">
        <f>'APH Kategorichef'!D85</f>
        <v>0</v>
      </c>
      <c r="C86" s="569" t="str">
        <f>'APH Kategorichef'!H85</f>
        <v>Välj…</v>
      </c>
      <c r="D86" s="570" t="str">
        <f>IF('1. Artikeldata Grund'!$E85="","",'1. Artikeldata Grund'!$E85)</f>
        <v/>
      </c>
      <c r="E86" s="571" t="str">
        <f>IF('1. Artikeldata Grund'!D85="","",'1. Artikeldata Grund'!D85)</f>
        <v/>
      </c>
      <c r="F86" s="573" t="str">
        <f>'2. Artikeldata Utökad'!I85</f>
        <v xml:space="preserve">  Välj…</v>
      </c>
      <c r="G86" s="573" t="str">
        <f>'2. Artikeldata Utökad'!K85</f>
        <v xml:space="preserve">  Välj…</v>
      </c>
      <c r="H86" s="573" t="str">
        <f>'2. Artikeldata Utökad'!L85</f>
        <v xml:space="preserve">  Välj…</v>
      </c>
      <c r="I86" s="573" t="str">
        <f>'2. Artikeldata Utökad'!M85</f>
        <v xml:space="preserve">  Välj…</v>
      </c>
      <c r="J86" s="572" t="str">
        <f>'2. Artikeldata Utökad'!N85</f>
        <v xml:space="preserve">  Välj…</v>
      </c>
      <c r="K86" s="572" t="str">
        <f>'2. Artikeldata Utökad'!O85</f>
        <v xml:space="preserve">  Välj…</v>
      </c>
      <c r="L86" s="377"/>
      <c r="M86" s="83"/>
      <c r="N86" s="377" t="s">
        <v>280</v>
      </c>
      <c r="O86" s="378"/>
      <c r="P86" s="378"/>
      <c r="Q86" s="378"/>
      <c r="R86" s="378"/>
      <c r="S86" s="378"/>
      <c r="T86" s="378"/>
      <c r="U86" s="378"/>
      <c r="V86" s="378"/>
      <c r="W86" s="378"/>
      <c r="X86" s="378"/>
      <c r="Y86" s="378"/>
      <c r="Z86" s="377"/>
      <c r="AA86" s="378"/>
      <c r="AB86" s="378"/>
      <c r="AC86" s="378"/>
      <c r="AD86" s="378"/>
      <c r="AE86" s="378"/>
      <c r="AF86" s="378"/>
      <c r="AG86" s="378"/>
      <c r="AH86" s="553"/>
      <c r="AI86" s="683"/>
      <c r="AJ86" s="84"/>
      <c r="AK86" s="84"/>
      <c r="AL86" s="84" t="s">
        <v>297</v>
      </c>
      <c r="AM86" s="84" t="s">
        <v>297</v>
      </c>
      <c r="AN86" s="555"/>
      <c r="AO86" s="406" t="s">
        <v>594</v>
      </c>
      <c r="AP86" s="84" t="s">
        <v>297</v>
      </c>
      <c r="AQ86" s="84" t="s">
        <v>297</v>
      </c>
      <c r="AR86" s="557"/>
      <c r="AS86" s="683"/>
      <c r="AT86" s="84"/>
      <c r="AU86" s="84"/>
      <c r="AV86" s="84"/>
      <c r="AW86" s="84"/>
      <c r="AX86" s="84"/>
      <c r="AY86" s="559"/>
      <c r="AZ86" s="407" t="s">
        <v>594</v>
      </c>
      <c r="BA86" s="408" t="s">
        <v>297</v>
      </c>
    </row>
    <row r="87" spans="1:53" x14ac:dyDescent="0.25">
      <c r="A87" s="102">
        <v>82</v>
      </c>
      <c r="B87" s="569">
        <f>'APH Kategorichef'!D86</f>
        <v>0</v>
      </c>
      <c r="C87" s="569" t="str">
        <f>'APH Kategorichef'!H86</f>
        <v>Välj…</v>
      </c>
      <c r="D87" s="570" t="str">
        <f>IF('1. Artikeldata Grund'!$E86="","",'1. Artikeldata Grund'!$E86)</f>
        <v/>
      </c>
      <c r="E87" s="571" t="str">
        <f>IF('1. Artikeldata Grund'!D86="","",'1. Artikeldata Grund'!D86)</f>
        <v/>
      </c>
      <c r="F87" s="573" t="str">
        <f>'2. Artikeldata Utökad'!I86</f>
        <v xml:space="preserve">  Välj…</v>
      </c>
      <c r="G87" s="573" t="str">
        <f>'2. Artikeldata Utökad'!K86</f>
        <v xml:space="preserve">  Välj…</v>
      </c>
      <c r="H87" s="573" t="str">
        <f>'2. Artikeldata Utökad'!L86</f>
        <v xml:space="preserve">  Välj…</v>
      </c>
      <c r="I87" s="573" t="str">
        <f>'2. Artikeldata Utökad'!M86</f>
        <v xml:space="preserve">  Välj…</v>
      </c>
      <c r="J87" s="572" t="str">
        <f>'2. Artikeldata Utökad'!N86</f>
        <v xml:space="preserve">  Välj…</v>
      </c>
      <c r="K87" s="572" t="str">
        <f>'2. Artikeldata Utökad'!O86</f>
        <v xml:space="preserve">  Välj…</v>
      </c>
      <c r="L87" s="377"/>
      <c r="M87" s="83"/>
      <c r="N87" s="377" t="s">
        <v>280</v>
      </c>
      <c r="O87" s="378"/>
      <c r="P87" s="378"/>
      <c r="Q87" s="378"/>
      <c r="R87" s="378"/>
      <c r="S87" s="378"/>
      <c r="T87" s="378"/>
      <c r="U87" s="378"/>
      <c r="V87" s="378"/>
      <c r="W87" s="378"/>
      <c r="X87" s="378"/>
      <c r="Y87" s="378"/>
      <c r="Z87" s="377"/>
      <c r="AA87" s="378"/>
      <c r="AB87" s="378"/>
      <c r="AC87" s="378"/>
      <c r="AD87" s="378"/>
      <c r="AE87" s="378"/>
      <c r="AF87" s="378"/>
      <c r="AG87" s="378"/>
      <c r="AH87" s="553"/>
      <c r="AI87" s="683"/>
      <c r="AJ87" s="84"/>
      <c r="AK87" s="84"/>
      <c r="AL87" s="84" t="s">
        <v>297</v>
      </c>
      <c r="AM87" s="84" t="s">
        <v>297</v>
      </c>
      <c r="AN87" s="555"/>
      <c r="AO87" s="406" t="s">
        <v>594</v>
      </c>
      <c r="AP87" s="84" t="s">
        <v>297</v>
      </c>
      <c r="AQ87" s="84" t="s">
        <v>297</v>
      </c>
      <c r="AR87" s="557"/>
      <c r="AS87" s="683"/>
      <c r="AT87" s="84"/>
      <c r="AU87" s="84"/>
      <c r="AV87" s="84"/>
      <c r="AW87" s="84"/>
      <c r="AX87" s="84"/>
      <c r="AY87" s="559"/>
      <c r="AZ87" s="407" t="s">
        <v>594</v>
      </c>
      <c r="BA87" s="408" t="s">
        <v>297</v>
      </c>
    </row>
    <row r="88" spans="1:53" x14ac:dyDescent="0.25">
      <c r="A88" s="102">
        <v>83</v>
      </c>
      <c r="B88" s="569">
        <f>'APH Kategorichef'!D87</f>
        <v>0</v>
      </c>
      <c r="C88" s="569" t="str">
        <f>'APH Kategorichef'!H87</f>
        <v>Välj…</v>
      </c>
      <c r="D88" s="570" t="str">
        <f>IF('1. Artikeldata Grund'!$E87="","",'1. Artikeldata Grund'!$E87)</f>
        <v/>
      </c>
      <c r="E88" s="571" t="str">
        <f>IF('1. Artikeldata Grund'!D87="","",'1. Artikeldata Grund'!D87)</f>
        <v/>
      </c>
      <c r="F88" s="573" t="str">
        <f>'2. Artikeldata Utökad'!I87</f>
        <v xml:space="preserve">  Välj…</v>
      </c>
      <c r="G88" s="573" t="str">
        <f>'2. Artikeldata Utökad'!K87</f>
        <v xml:space="preserve">  Välj…</v>
      </c>
      <c r="H88" s="573" t="str">
        <f>'2. Artikeldata Utökad'!L87</f>
        <v xml:space="preserve">  Välj…</v>
      </c>
      <c r="I88" s="573" t="str">
        <f>'2. Artikeldata Utökad'!M87</f>
        <v xml:space="preserve">  Välj…</v>
      </c>
      <c r="J88" s="572" t="str">
        <f>'2. Artikeldata Utökad'!N87</f>
        <v xml:space="preserve">  Välj…</v>
      </c>
      <c r="K88" s="572" t="str">
        <f>'2. Artikeldata Utökad'!O87</f>
        <v xml:space="preserve">  Välj…</v>
      </c>
      <c r="L88" s="377"/>
      <c r="M88" s="83"/>
      <c r="N88" s="377" t="s">
        <v>280</v>
      </c>
      <c r="O88" s="378"/>
      <c r="P88" s="378"/>
      <c r="Q88" s="378"/>
      <c r="R88" s="378"/>
      <c r="S88" s="378"/>
      <c r="T88" s="378"/>
      <c r="U88" s="378"/>
      <c r="V88" s="378"/>
      <c r="W88" s="378"/>
      <c r="X88" s="378"/>
      <c r="Y88" s="378"/>
      <c r="Z88" s="377"/>
      <c r="AA88" s="378"/>
      <c r="AB88" s="378"/>
      <c r="AC88" s="378"/>
      <c r="AD88" s="378"/>
      <c r="AE88" s="378"/>
      <c r="AF88" s="378"/>
      <c r="AG88" s="378"/>
      <c r="AH88" s="553"/>
      <c r="AI88" s="683"/>
      <c r="AJ88" s="84"/>
      <c r="AK88" s="84"/>
      <c r="AL88" s="84" t="s">
        <v>297</v>
      </c>
      <c r="AM88" s="84" t="s">
        <v>297</v>
      </c>
      <c r="AN88" s="555"/>
      <c r="AO88" s="406" t="s">
        <v>594</v>
      </c>
      <c r="AP88" s="84" t="s">
        <v>297</v>
      </c>
      <c r="AQ88" s="84" t="s">
        <v>297</v>
      </c>
      <c r="AR88" s="557"/>
      <c r="AS88" s="683"/>
      <c r="AT88" s="84"/>
      <c r="AU88" s="84"/>
      <c r="AV88" s="84"/>
      <c r="AW88" s="84"/>
      <c r="AX88" s="84"/>
      <c r="AY88" s="559"/>
      <c r="AZ88" s="407" t="s">
        <v>594</v>
      </c>
      <c r="BA88" s="408" t="s">
        <v>297</v>
      </c>
    </row>
    <row r="89" spans="1:53" x14ac:dyDescent="0.25">
      <c r="A89" s="102">
        <v>84</v>
      </c>
      <c r="B89" s="569">
        <f>'APH Kategorichef'!D88</f>
        <v>0</v>
      </c>
      <c r="C89" s="569" t="str">
        <f>'APH Kategorichef'!H88</f>
        <v>Välj…</v>
      </c>
      <c r="D89" s="570" t="str">
        <f>IF('1. Artikeldata Grund'!$E88="","",'1. Artikeldata Grund'!$E88)</f>
        <v/>
      </c>
      <c r="E89" s="571" t="str">
        <f>IF('1. Artikeldata Grund'!D88="","",'1. Artikeldata Grund'!D88)</f>
        <v/>
      </c>
      <c r="F89" s="573" t="str">
        <f>'2. Artikeldata Utökad'!I88</f>
        <v xml:space="preserve">  Välj…</v>
      </c>
      <c r="G89" s="573" t="str">
        <f>'2. Artikeldata Utökad'!K88</f>
        <v xml:space="preserve">  Välj…</v>
      </c>
      <c r="H89" s="573" t="str">
        <f>'2. Artikeldata Utökad'!L88</f>
        <v xml:space="preserve">  Välj…</v>
      </c>
      <c r="I89" s="573" t="str">
        <f>'2. Artikeldata Utökad'!M88</f>
        <v xml:space="preserve">  Välj…</v>
      </c>
      <c r="J89" s="572" t="str">
        <f>'2. Artikeldata Utökad'!N88</f>
        <v xml:space="preserve">  Välj…</v>
      </c>
      <c r="K89" s="572" t="str">
        <f>'2. Artikeldata Utökad'!O88</f>
        <v xml:space="preserve">  Välj…</v>
      </c>
      <c r="L89" s="377"/>
      <c r="M89" s="83"/>
      <c r="N89" s="377" t="s">
        <v>280</v>
      </c>
      <c r="O89" s="378"/>
      <c r="P89" s="378"/>
      <c r="Q89" s="378"/>
      <c r="R89" s="378"/>
      <c r="S89" s="378"/>
      <c r="T89" s="378"/>
      <c r="U89" s="378"/>
      <c r="V89" s="378"/>
      <c r="W89" s="378"/>
      <c r="X89" s="378"/>
      <c r="Y89" s="378"/>
      <c r="Z89" s="377"/>
      <c r="AA89" s="378"/>
      <c r="AB89" s="378"/>
      <c r="AC89" s="378"/>
      <c r="AD89" s="378"/>
      <c r="AE89" s="378"/>
      <c r="AF89" s="378"/>
      <c r="AG89" s="378"/>
      <c r="AH89" s="553"/>
      <c r="AI89" s="683"/>
      <c r="AJ89" s="84"/>
      <c r="AK89" s="84"/>
      <c r="AL89" s="84" t="s">
        <v>297</v>
      </c>
      <c r="AM89" s="84" t="s">
        <v>297</v>
      </c>
      <c r="AN89" s="555"/>
      <c r="AO89" s="406" t="s">
        <v>594</v>
      </c>
      <c r="AP89" s="84" t="s">
        <v>297</v>
      </c>
      <c r="AQ89" s="84" t="s">
        <v>297</v>
      </c>
      <c r="AR89" s="557"/>
      <c r="AS89" s="683"/>
      <c r="AT89" s="84"/>
      <c r="AU89" s="84"/>
      <c r="AV89" s="84"/>
      <c r="AW89" s="84"/>
      <c r="AX89" s="84"/>
      <c r="AY89" s="559"/>
      <c r="AZ89" s="407" t="s">
        <v>594</v>
      </c>
      <c r="BA89" s="408" t="s">
        <v>297</v>
      </c>
    </row>
    <row r="90" spans="1:53" x14ac:dyDescent="0.25">
      <c r="A90" s="102">
        <v>85</v>
      </c>
      <c r="B90" s="569">
        <f>'APH Kategorichef'!D89</f>
        <v>0</v>
      </c>
      <c r="C90" s="569" t="str">
        <f>'APH Kategorichef'!H89</f>
        <v>Välj…</v>
      </c>
      <c r="D90" s="570" t="str">
        <f>IF('1. Artikeldata Grund'!$E89="","",'1. Artikeldata Grund'!$E89)</f>
        <v/>
      </c>
      <c r="E90" s="571" t="str">
        <f>IF('1. Artikeldata Grund'!D89="","",'1. Artikeldata Grund'!D89)</f>
        <v/>
      </c>
      <c r="F90" s="573" t="str">
        <f>'2. Artikeldata Utökad'!I89</f>
        <v xml:space="preserve">  Välj…</v>
      </c>
      <c r="G90" s="573" t="str">
        <f>'2. Artikeldata Utökad'!K89</f>
        <v xml:space="preserve">  Välj…</v>
      </c>
      <c r="H90" s="573" t="str">
        <f>'2. Artikeldata Utökad'!L89</f>
        <v xml:space="preserve">  Välj…</v>
      </c>
      <c r="I90" s="573" t="str">
        <f>'2. Artikeldata Utökad'!M89</f>
        <v xml:space="preserve">  Välj…</v>
      </c>
      <c r="J90" s="572" t="str">
        <f>'2. Artikeldata Utökad'!N89</f>
        <v xml:space="preserve">  Välj…</v>
      </c>
      <c r="K90" s="572" t="str">
        <f>'2. Artikeldata Utökad'!O89</f>
        <v xml:space="preserve">  Välj…</v>
      </c>
      <c r="L90" s="377"/>
      <c r="M90" s="83"/>
      <c r="N90" s="377" t="s">
        <v>280</v>
      </c>
      <c r="O90" s="378"/>
      <c r="P90" s="378"/>
      <c r="Q90" s="378"/>
      <c r="R90" s="378"/>
      <c r="S90" s="378"/>
      <c r="T90" s="378"/>
      <c r="U90" s="378"/>
      <c r="V90" s="378"/>
      <c r="W90" s="378"/>
      <c r="X90" s="378"/>
      <c r="Y90" s="378"/>
      <c r="Z90" s="377"/>
      <c r="AA90" s="378"/>
      <c r="AB90" s="378"/>
      <c r="AC90" s="378"/>
      <c r="AD90" s="378"/>
      <c r="AE90" s="378"/>
      <c r="AF90" s="378"/>
      <c r="AG90" s="378"/>
      <c r="AH90" s="553"/>
      <c r="AI90" s="683"/>
      <c r="AJ90" s="84"/>
      <c r="AK90" s="84"/>
      <c r="AL90" s="84" t="s">
        <v>297</v>
      </c>
      <c r="AM90" s="84" t="s">
        <v>297</v>
      </c>
      <c r="AN90" s="555"/>
      <c r="AO90" s="406" t="s">
        <v>594</v>
      </c>
      <c r="AP90" s="84" t="s">
        <v>297</v>
      </c>
      <c r="AQ90" s="84" t="s">
        <v>297</v>
      </c>
      <c r="AR90" s="557"/>
      <c r="AS90" s="683"/>
      <c r="AT90" s="84"/>
      <c r="AU90" s="84"/>
      <c r="AV90" s="84"/>
      <c r="AW90" s="84"/>
      <c r="AX90" s="84"/>
      <c r="AY90" s="559"/>
      <c r="AZ90" s="407" t="s">
        <v>594</v>
      </c>
      <c r="BA90" s="408" t="s">
        <v>297</v>
      </c>
    </row>
    <row r="91" spans="1:53" x14ac:dyDescent="0.25">
      <c r="A91" s="102">
        <v>86</v>
      </c>
      <c r="B91" s="569">
        <f>'APH Kategorichef'!D90</f>
        <v>0</v>
      </c>
      <c r="C91" s="569" t="str">
        <f>'APH Kategorichef'!H90</f>
        <v>Välj…</v>
      </c>
      <c r="D91" s="570" t="str">
        <f>IF('1. Artikeldata Grund'!$E90="","",'1. Artikeldata Grund'!$E90)</f>
        <v/>
      </c>
      <c r="E91" s="571" t="str">
        <f>IF('1. Artikeldata Grund'!D90="","",'1. Artikeldata Grund'!D90)</f>
        <v/>
      </c>
      <c r="F91" s="573" t="str">
        <f>'2. Artikeldata Utökad'!I90</f>
        <v xml:space="preserve">  Välj…</v>
      </c>
      <c r="G91" s="573" t="str">
        <f>'2. Artikeldata Utökad'!K90</f>
        <v xml:space="preserve">  Välj…</v>
      </c>
      <c r="H91" s="573" t="str">
        <f>'2. Artikeldata Utökad'!L90</f>
        <v xml:space="preserve">  Välj…</v>
      </c>
      <c r="I91" s="573" t="str">
        <f>'2. Artikeldata Utökad'!M90</f>
        <v xml:space="preserve">  Välj…</v>
      </c>
      <c r="J91" s="572" t="str">
        <f>'2. Artikeldata Utökad'!N90</f>
        <v xml:space="preserve">  Välj…</v>
      </c>
      <c r="K91" s="572" t="str">
        <f>'2. Artikeldata Utökad'!O90</f>
        <v xml:space="preserve">  Välj…</v>
      </c>
      <c r="L91" s="377"/>
      <c r="M91" s="83"/>
      <c r="N91" s="377" t="s">
        <v>280</v>
      </c>
      <c r="O91" s="378"/>
      <c r="P91" s="378"/>
      <c r="Q91" s="378"/>
      <c r="R91" s="378"/>
      <c r="S91" s="378"/>
      <c r="T91" s="378"/>
      <c r="U91" s="378"/>
      <c r="V91" s="378"/>
      <c r="W91" s="378"/>
      <c r="X91" s="378"/>
      <c r="Y91" s="378"/>
      <c r="Z91" s="377"/>
      <c r="AA91" s="378"/>
      <c r="AB91" s="378"/>
      <c r="AC91" s="378"/>
      <c r="AD91" s="378"/>
      <c r="AE91" s="378"/>
      <c r="AF91" s="378"/>
      <c r="AG91" s="378"/>
      <c r="AH91" s="553"/>
      <c r="AI91" s="683"/>
      <c r="AJ91" s="84"/>
      <c r="AK91" s="84"/>
      <c r="AL91" s="84" t="s">
        <v>297</v>
      </c>
      <c r="AM91" s="84" t="s">
        <v>297</v>
      </c>
      <c r="AN91" s="555"/>
      <c r="AO91" s="406" t="s">
        <v>594</v>
      </c>
      <c r="AP91" s="84" t="s">
        <v>297</v>
      </c>
      <c r="AQ91" s="84" t="s">
        <v>297</v>
      </c>
      <c r="AR91" s="557"/>
      <c r="AS91" s="683"/>
      <c r="AT91" s="84"/>
      <c r="AU91" s="84"/>
      <c r="AV91" s="84"/>
      <c r="AW91" s="84"/>
      <c r="AX91" s="84"/>
      <c r="AY91" s="559"/>
      <c r="AZ91" s="407" t="s">
        <v>594</v>
      </c>
      <c r="BA91" s="408" t="s">
        <v>297</v>
      </c>
    </row>
    <row r="92" spans="1:53" x14ac:dyDescent="0.25">
      <c r="A92" s="102">
        <v>87</v>
      </c>
      <c r="B92" s="569">
        <f>'APH Kategorichef'!D91</f>
        <v>0</v>
      </c>
      <c r="C92" s="569" t="str">
        <f>'APH Kategorichef'!H91</f>
        <v>Välj…</v>
      </c>
      <c r="D92" s="570" t="str">
        <f>IF('1. Artikeldata Grund'!$E91="","",'1. Artikeldata Grund'!$E91)</f>
        <v/>
      </c>
      <c r="E92" s="571" t="str">
        <f>IF('1. Artikeldata Grund'!D91="","",'1. Artikeldata Grund'!D91)</f>
        <v/>
      </c>
      <c r="F92" s="573" t="str">
        <f>'2. Artikeldata Utökad'!I91</f>
        <v xml:space="preserve">  Välj…</v>
      </c>
      <c r="G92" s="573" t="str">
        <f>'2. Artikeldata Utökad'!K91</f>
        <v xml:space="preserve">  Välj…</v>
      </c>
      <c r="H92" s="573" t="str">
        <f>'2. Artikeldata Utökad'!L91</f>
        <v xml:space="preserve">  Välj…</v>
      </c>
      <c r="I92" s="573" t="str">
        <f>'2. Artikeldata Utökad'!M91</f>
        <v xml:space="preserve">  Välj…</v>
      </c>
      <c r="J92" s="572" t="str">
        <f>'2. Artikeldata Utökad'!N91</f>
        <v xml:space="preserve">  Välj…</v>
      </c>
      <c r="K92" s="572" t="str">
        <f>'2. Artikeldata Utökad'!O91</f>
        <v xml:space="preserve">  Välj…</v>
      </c>
      <c r="L92" s="377"/>
      <c r="M92" s="83"/>
      <c r="N92" s="377" t="s">
        <v>280</v>
      </c>
      <c r="O92" s="378"/>
      <c r="P92" s="378"/>
      <c r="Q92" s="378"/>
      <c r="R92" s="378"/>
      <c r="S92" s="378"/>
      <c r="T92" s="378"/>
      <c r="U92" s="378"/>
      <c r="V92" s="378"/>
      <c r="W92" s="378"/>
      <c r="X92" s="378"/>
      <c r="Y92" s="378"/>
      <c r="Z92" s="377"/>
      <c r="AA92" s="378"/>
      <c r="AB92" s="378"/>
      <c r="AC92" s="378"/>
      <c r="AD92" s="378"/>
      <c r="AE92" s="378"/>
      <c r="AF92" s="378"/>
      <c r="AG92" s="378"/>
      <c r="AH92" s="553"/>
      <c r="AI92" s="683"/>
      <c r="AJ92" s="84"/>
      <c r="AK92" s="84"/>
      <c r="AL92" s="84" t="s">
        <v>297</v>
      </c>
      <c r="AM92" s="84" t="s">
        <v>297</v>
      </c>
      <c r="AN92" s="555"/>
      <c r="AO92" s="406" t="s">
        <v>594</v>
      </c>
      <c r="AP92" s="84" t="s">
        <v>297</v>
      </c>
      <c r="AQ92" s="84" t="s">
        <v>297</v>
      </c>
      <c r="AR92" s="557"/>
      <c r="AS92" s="683"/>
      <c r="AT92" s="84"/>
      <c r="AU92" s="84"/>
      <c r="AV92" s="84"/>
      <c r="AW92" s="84"/>
      <c r="AX92" s="84"/>
      <c r="AY92" s="559"/>
      <c r="AZ92" s="407" t="s">
        <v>594</v>
      </c>
      <c r="BA92" s="408" t="s">
        <v>297</v>
      </c>
    </row>
    <row r="93" spans="1:53" x14ac:dyDescent="0.25">
      <c r="A93" s="102">
        <v>88</v>
      </c>
      <c r="B93" s="569">
        <f>'APH Kategorichef'!D92</f>
        <v>0</v>
      </c>
      <c r="C93" s="569" t="str">
        <f>'APH Kategorichef'!H92</f>
        <v>Välj…</v>
      </c>
      <c r="D93" s="570" t="str">
        <f>IF('1. Artikeldata Grund'!$E92="","",'1. Artikeldata Grund'!$E92)</f>
        <v/>
      </c>
      <c r="E93" s="571" t="str">
        <f>IF('1. Artikeldata Grund'!D92="","",'1. Artikeldata Grund'!D92)</f>
        <v/>
      </c>
      <c r="F93" s="573" t="str">
        <f>'2. Artikeldata Utökad'!I92</f>
        <v xml:space="preserve">  Välj…</v>
      </c>
      <c r="G93" s="573" t="str">
        <f>'2. Artikeldata Utökad'!K92</f>
        <v xml:space="preserve">  Välj…</v>
      </c>
      <c r="H93" s="573" t="str">
        <f>'2. Artikeldata Utökad'!L92</f>
        <v xml:space="preserve">  Välj…</v>
      </c>
      <c r="I93" s="573" t="str">
        <f>'2. Artikeldata Utökad'!M92</f>
        <v xml:space="preserve">  Välj…</v>
      </c>
      <c r="J93" s="572" t="str">
        <f>'2. Artikeldata Utökad'!N92</f>
        <v xml:space="preserve">  Välj…</v>
      </c>
      <c r="K93" s="572" t="str">
        <f>'2. Artikeldata Utökad'!O92</f>
        <v xml:space="preserve">  Välj…</v>
      </c>
      <c r="L93" s="377"/>
      <c r="M93" s="83"/>
      <c r="N93" s="377" t="s">
        <v>280</v>
      </c>
      <c r="O93" s="378"/>
      <c r="P93" s="378"/>
      <c r="Q93" s="378"/>
      <c r="R93" s="378"/>
      <c r="S93" s="378"/>
      <c r="T93" s="378"/>
      <c r="U93" s="378"/>
      <c r="V93" s="378"/>
      <c r="W93" s="378"/>
      <c r="X93" s="378"/>
      <c r="Y93" s="378"/>
      <c r="Z93" s="377"/>
      <c r="AA93" s="378"/>
      <c r="AB93" s="378"/>
      <c r="AC93" s="378"/>
      <c r="AD93" s="378"/>
      <c r="AE93" s="378"/>
      <c r="AF93" s="378"/>
      <c r="AG93" s="378"/>
      <c r="AH93" s="553"/>
      <c r="AI93" s="683"/>
      <c r="AJ93" s="84"/>
      <c r="AK93" s="84"/>
      <c r="AL93" s="84" t="s">
        <v>297</v>
      </c>
      <c r="AM93" s="84" t="s">
        <v>297</v>
      </c>
      <c r="AN93" s="555"/>
      <c r="AO93" s="406" t="s">
        <v>594</v>
      </c>
      <c r="AP93" s="84" t="s">
        <v>297</v>
      </c>
      <c r="AQ93" s="84" t="s">
        <v>297</v>
      </c>
      <c r="AR93" s="557"/>
      <c r="AS93" s="683"/>
      <c r="AT93" s="84"/>
      <c r="AU93" s="84"/>
      <c r="AV93" s="84"/>
      <c r="AW93" s="84"/>
      <c r="AX93" s="84"/>
      <c r="AY93" s="559"/>
      <c r="AZ93" s="407" t="s">
        <v>594</v>
      </c>
      <c r="BA93" s="408" t="s">
        <v>297</v>
      </c>
    </row>
    <row r="94" spans="1:53" x14ac:dyDescent="0.25">
      <c r="A94" s="102">
        <v>89</v>
      </c>
      <c r="B94" s="569">
        <f>'APH Kategorichef'!D93</f>
        <v>0</v>
      </c>
      <c r="C94" s="569" t="str">
        <f>'APH Kategorichef'!H93</f>
        <v>Välj…</v>
      </c>
      <c r="D94" s="570" t="str">
        <f>IF('1. Artikeldata Grund'!$E93="","",'1. Artikeldata Grund'!$E93)</f>
        <v/>
      </c>
      <c r="E94" s="571" t="str">
        <f>IF('1. Artikeldata Grund'!D93="","",'1. Artikeldata Grund'!D93)</f>
        <v/>
      </c>
      <c r="F94" s="573" t="str">
        <f>'2. Artikeldata Utökad'!I93</f>
        <v xml:space="preserve">  Välj…</v>
      </c>
      <c r="G94" s="573" t="str">
        <f>'2. Artikeldata Utökad'!K93</f>
        <v xml:space="preserve">  Välj…</v>
      </c>
      <c r="H94" s="573" t="str">
        <f>'2. Artikeldata Utökad'!L93</f>
        <v xml:space="preserve">  Välj…</v>
      </c>
      <c r="I94" s="573" t="str">
        <f>'2. Artikeldata Utökad'!M93</f>
        <v xml:space="preserve">  Välj…</v>
      </c>
      <c r="J94" s="572" t="str">
        <f>'2. Artikeldata Utökad'!N93</f>
        <v xml:space="preserve">  Välj…</v>
      </c>
      <c r="K94" s="572" t="str">
        <f>'2. Artikeldata Utökad'!O93</f>
        <v xml:space="preserve">  Välj…</v>
      </c>
      <c r="L94" s="377"/>
      <c r="M94" s="83"/>
      <c r="N94" s="377" t="s">
        <v>280</v>
      </c>
      <c r="O94" s="378"/>
      <c r="P94" s="378"/>
      <c r="Q94" s="378"/>
      <c r="R94" s="378"/>
      <c r="S94" s="378"/>
      <c r="T94" s="378"/>
      <c r="U94" s="378"/>
      <c r="V94" s="378"/>
      <c r="W94" s="378"/>
      <c r="X94" s="378"/>
      <c r="Y94" s="378"/>
      <c r="Z94" s="377"/>
      <c r="AA94" s="378"/>
      <c r="AB94" s="378"/>
      <c r="AC94" s="378"/>
      <c r="AD94" s="378"/>
      <c r="AE94" s="378"/>
      <c r="AF94" s="378"/>
      <c r="AG94" s="378"/>
      <c r="AH94" s="553"/>
      <c r="AI94" s="683"/>
      <c r="AJ94" s="84"/>
      <c r="AK94" s="84"/>
      <c r="AL94" s="84" t="s">
        <v>297</v>
      </c>
      <c r="AM94" s="84" t="s">
        <v>297</v>
      </c>
      <c r="AN94" s="555"/>
      <c r="AO94" s="406" t="s">
        <v>594</v>
      </c>
      <c r="AP94" s="84" t="s">
        <v>297</v>
      </c>
      <c r="AQ94" s="84" t="s">
        <v>297</v>
      </c>
      <c r="AR94" s="557"/>
      <c r="AS94" s="683"/>
      <c r="AT94" s="84"/>
      <c r="AU94" s="84"/>
      <c r="AV94" s="84"/>
      <c r="AW94" s="84"/>
      <c r="AX94" s="84"/>
      <c r="AY94" s="559"/>
      <c r="AZ94" s="407" t="s">
        <v>594</v>
      </c>
      <c r="BA94" s="408" t="s">
        <v>297</v>
      </c>
    </row>
    <row r="95" spans="1:53" x14ac:dyDescent="0.25">
      <c r="A95" s="102">
        <v>90</v>
      </c>
      <c r="B95" s="569">
        <f>'APH Kategorichef'!D94</f>
        <v>0</v>
      </c>
      <c r="C95" s="569" t="str">
        <f>'APH Kategorichef'!H94</f>
        <v>Välj…</v>
      </c>
      <c r="D95" s="570" t="str">
        <f>IF('1. Artikeldata Grund'!$E94="","",'1. Artikeldata Grund'!$E94)</f>
        <v/>
      </c>
      <c r="E95" s="571" t="str">
        <f>IF('1. Artikeldata Grund'!D94="","",'1. Artikeldata Grund'!D94)</f>
        <v/>
      </c>
      <c r="F95" s="573" t="str">
        <f>'2. Artikeldata Utökad'!I94</f>
        <v xml:space="preserve">  Välj…</v>
      </c>
      <c r="G95" s="573" t="str">
        <f>'2. Artikeldata Utökad'!K94</f>
        <v xml:space="preserve">  Välj…</v>
      </c>
      <c r="H95" s="573" t="str">
        <f>'2. Artikeldata Utökad'!L94</f>
        <v xml:space="preserve">  Välj…</v>
      </c>
      <c r="I95" s="573" t="str">
        <f>'2. Artikeldata Utökad'!M94</f>
        <v xml:space="preserve">  Välj…</v>
      </c>
      <c r="J95" s="572" t="str">
        <f>'2. Artikeldata Utökad'!N94</f>
        <v xml:space="preserve">  Välj…</v>
      </c>
      <c r="K95" s="572" t="str">
        <f>'2. Artikeldata Utökad'!O94</f>
        <v xml:space="preserve">  Välj…</v>
      </c>
      <c r="L95" s="377"/>
      <c r="M95" s="83"/>
      <c r="N95" s="377" t="s">
        <v>280</v>
      </c>
      <c r="O95" s="378"/>
      <c r="P95" s="378"/>
      <c r="Q95" s="378"/>
      <c r="R95" s="378"/>
      <c r="S95" s="378"/>
      <c r="T95" s="378"/>
      <c r="U95" s="378"/>
      <c r="V95" s="378"/>
      <c r="W95" s="378"/>
      <c r="X95" s="378"/>
      <c r="Y95" s="378"/>
      <c r="Z95" s="377"/>
      <c r="AA95" s="378"/>
      <c r="AB95" s="378"/>
      <c r="AC95" s="378"/>
      <c r="AD95" s="378"/>
      <c r="AE95" s="378"/>
      <c r="AF95" s="378"/>
      <c r="AG95" s="378"/>
      <c r="AH95" s="553"/>
      <c r="AI95" s="683"/>
      <c r="AJ95" s="84"/>
      <c r="AK95" s="84"/>
      <c r="AL95" s="84" t="s">
        <v>297</v>
      </c>
      <c r="AM95" s="84" t="s">
        <v>297</v>
      </c>
      <c r="AN95" s="555"/>
      <c r="AO95" s="406" t="s">
        <v>594</v>
      </c>
      <c r="AP95" s="84" t="s">
        <v>297</v>
      </c>
      <c r="AQ95" s="84" t="s">
        <v>297</v>
      </c>
      <c r="AR95" s="557"/>
      <c r="AS95" s="683"/>
      <c r="AT95" s="84"/>
      <c r="AU95" s="84"/>
      <c r="AV95" s="84"/>
      <c r="AW95" s="84"/>
      <c r="AX95" s="84"/>
      <c r="AY95" s="559"/>
      <c r="AZ95" s="407" t="s">
        <v>594</v>
      </c>
      <c r="BA95" s="408" t="s">
        <v>297</v>
      </c>
    </row>
    <row r="96" spans="1:53" x14ac:dyDescent="0.25">
      <c r="A96" s="102">
        <v>91</v>
      </c>
      <c r="B96" s="569">
        <f>'APH Kategorichef'!D95</f>
        <v>0</v>
      </c>
      <c r="C96" s="569" t="str">
        <f>'APH Kategorichef'!H95</f>
        <v>Välj…</v>
      </c>
      <c r="D96" s="570" t="str">
        <f>IF('1. Artikeldata Grund'!$E95="","",'1. Artikeldata Grund'!$E95)</f>
        <v/>
      </c>
      <c r="E96" s="571" t="str">
        <f>IF('1. Artikeldata Grund'!D95="","",'1. Artikeldata Grund'!D95)</f>
        <v/>
      </c>
      <c r="F96" s="573" t="str">
        <f>'2. Artikeldata Utökad'!I95</f>
        <v xml:space="preserve">  Välj…</v>
      </c>
      <c r="G96" s="573" t="str">
        <f>'2. Artikeldata Utökad'!K95</f>
        <v xml:space="preserve">  Välj…</v>
      </c>
      <c r="H96" s="573" t="str">
        <f>'2. Artikeldata Utökad'!L95</f>
        <v xml:space="preserve">  Välj…</v>
      </c>
      <c r="I96" s="573" t="str">
        <f>'2. Artikeldata Utökad'!M95</f>
        <v xml:space="preserve">  Välj…</v>
      </c>
      <c r="J96" s="572" t="str">
        <f>'2. Artikeldata Utökad'!N95</f>
        <v xml:space="preserve">  Välj…</v>
      </c>
      <c r="K96" s="572" t="str">
        <f>'2. Artikeldata Utökad'!O95</f>
        <v xml:space="preserve">  Välj…</v>
      </c>
      <c r="L96" s="377"/>
      <c r="M96" s="83"/>
      <c r="N96" s="377" t="s">
        <v>280</v>
      </c>
      <c r="O96" s="378"/>
      <c r="P96" s="378"/>
      <c r="Q96" s="378"/>
      <c r="R96" s="378"/>
      <c r="S96" s="378"/>
      <c r="T96" s="378"/>
      <c r="U96" s="378"/>
      <c r="V96" s="378"/>
      <c r="W96" s="378"/>
      <c r="X96" s="378"/>
      <c r="Y96" s="378"/>
      <c r="Z96" s="377"/>
      <c r="AA96" s="378"/>
      <c r="AB96" s="378"/>
      <c r="AC96" s="378"/>
      <c r="AD96" s="378"/>
      <c r="AE96" s="378"/>
      <c r="AF96" s="378"/>
      <c r="AG96" s="378"/>
      <c r="AH96" s="553"/>
      <c r="AI96" s="683"/>
      <c r="AJ96" s="84"/>
      <c r="AK96" s="84"/>
      <c r="AL96" s="84" t="s">
        <v>297</v>
      </c>
      <c r="AM96" s="84" t="s">
        <v>297</v>
      </c>
      <c r="AN96" s="555"/>
      <c r="AO96" s="406" t="s">
        <v>594</v>
      </c>
      <c r="AP96" s="84" t="s">
        <v>297</v>
      </c>
      <c r="AQ96" s="84" t="s">
        <v>297</v>
      </c>
      <c r="AR96" s="557"/>
      <c r="AS96" s="683"/>
      <c r="AT96" s="84"/>
      <c r="AU96" s="84"/>
      <c r="AV96" s="84"/>
      <c r="AW96" s="84"/>
      <c r="AX96" s="84"/>
      <c r="AY96" s="559"/>
      <c r="AZ96" s="407" t="s">
        <v>594</v>
      </c>
      <c r="BA96" s="408" t="s">
        <v>297</v>
      </c>
    </row>
    <row r="97" spans="1:53" x14ac:dyDescent="0.25">
      <c r="A97" s="102">
        <v>92</v>
      </c>
      <c r="B97" s="569">
        <f>'APH Kategorichef'!D96</f>
        <v>0</v>
      </c>
      <c r="C97" s="569" t="str">
        <f>'APH Kategorichef'!H96</f>
        <v>Välj…</v>
      </c>
      <c r="D97" s="570" t="str">
        <f>IF('1. Artikeldata Grund'!$E96="","",'1. Artikeldata Grund'!$E96)</f>
        <v/>
      </c>
      <c r="E97" s="571" t="str">
        <f>IF('1. Artikeldata Grund'!D96="","",'1. Artikeldata Grund'!D96)</f>
        <v/>
      </c>
      <c r="F97" s="573" t="str">
        <f>'2. Artikeldata Utökad'!I96</f>
        <v xml:space="preserve">  Välj…</v>
      </c>
      <c r="G97" s="573" t="str">
        <f>'2. Artikeldata Utökad'!K96</f>
        <v xml:space="preserve">  Välj…</v>
      </c>
      <c r="H97" s="573" t="str">
        <f>'2. Artikeldata Utökad'!L96</f>
        <v xml:space="preserve">  Välj…</v>
      </c>
      <c r="I97" s="573" t="str">
        <f>'2. Artikeldata Utökad'!M96</f>
        <v xml:space="preserve">  Välj…</v>
      </c>
      <c r="J97" s="572" t="str">
        <f>'2. Artikeldata Utökad'!N96</f>
        <v xml:space="preserve">  Välj…</v>
      </c>
      <c r="K97" s="572" t="str">
        <f>'2. Artikeldata Utökad'!O96</f>
        <v xml:space="preserve">  Välj…</v>
      </c>
      <c r="L97" s="377"/>
      <c r="M97" s="83"/>
      <c r="N97" s="377" t="s">
        <v>280</v>
      </c>
      <c r="O97" s="378"/>
      <c r="P97" s="378"/>
      <c r="Q97" s="378"/>
      <c r="R97" s="378"/>
      <c r="S97" s="378"/>
      <c r="T97" s="378"/>
      <c r="U97" s="378"/>
      <c r="V97" s="378"/>
      <c r="W97" s="378"/>
      <c r="X97" s="378"/>
      <c r="Y97" s="378"/>
      <c r="Z97" s="377"/>
      <c r="AA97" s="378"/>
      <c r="AB97" s="378"/>
      <c r="AC97" s="378"/>
      <c r="AD97" s="378"/>
      <c r="AE97" s="378"/>
      <c r="AF97" s="378"/>
      <c r="AG97" s="378"/>
      <c r="AH97" s="553"/>
      <c r="AI97" s="683"/>
      <c r="AJ97" s="84"/>
      <c r="AK97" s="84"/>
      <c r="AL97" s="84" t="s">
        <v>297</v>
      </c>
      <c r="AM97" s="84" t="s">
        <v>297</v>
      </c>
      <c r="AN97" s="555"/>
      <c r="AO97" s="406" t="s">
        <v>594</v>
      </c>
      <c r="AP97" s="84" t="s">
        <v>297</v>
      </c>
      <c r="AQ97" s="84" t="s">
        <v>297</v>
      </c>
      <c r="AR97" s="557"/>
      <c r="AS97" s="683"/>
      <c r="AT97" s="84"/>
      <c r="AU97" s="84"/>
      <c r="AV97" s="84"/>
      <c r="AW97" s="84"/>
      <c r="AX97" s="84"/>
      <c r="AY97" s="559"/>
      <c r="AZ97" s="407" t="s">
        <v>594</v>
      </c>
      <c r="BA97" s="408" t="s">
        <v>297</v>
      </c>
    </row>
    <row r="98" spans="1:53" x14ac:dyDescent="0.25">
      <c r="A98" s="102">
        <v>93</v>
      </c>
      <c r="B98" s="569">
        <f>'APH Kategorichef'!D97</f>
        <v>0</v>
      </c>
      <c r="C98" s="569" t="str">
        <f>'APH Kategorichef'!H97</f>
        <v>Välj…</v>
      </c>
      <c r="D98" s="570" t="str">
        <f>IF('1. Artikeldata Grund'!$E97="","",'1. Artikeldata Grund'!$E97)</f>
        <v/>
      </c>
      <c r="E98" s="571" t="str">
        <f>IF('1. Artikeldata Grund'!D97="","",'1. Artikeldata Grund'!D97)</f>
        <v/>
      </c>
      <c r="F98" s="573" t="str">
        <f>'2. Artikeldata Utökad'!I97</f>
        <v xml:space="preserve">  Välj…</v>
      </c>
      <c r="G98" s="573" t="str">
        <f>'2. Artikeldata Utökad'!K97</f>
        <v xml:space="preserve">  Välj…</v>
      </c>
      <c r="H98" s="573" t="str">
        <f>'2. Artikeldata Utökad'!L97</f>
        <v xml:space="preserve">  Välj…</v>
      </c>
      <c r="I98" s="573" t="str">
        <f>'2. Artikeldata Utökad'!M97</f>
        <v xml:space="preserve">  Välj…</v>
      </c>
      <c r="J98" s="572" t="str">
        <f>'2. Artikeldata Utökad'!N97</f>
        <v xml:space="preserve">  Välj…</v>
      </c>
      <c r="K98" s="572" t="str">
        <f>'2. Artikeldata Utökad'!O97</f>
        <v xml:space="preserve">  Välj…</v>
      </c>
      <c r="L98" s="377"/>
      <c r="M98" s="83"/>
      <c r="N98" s="377" t="s">
        <v>280</v>
      </c>
      <c r="O98" s="378"/>
      <c r="P98" s="378"/>
      <c r="Q98" s="378"/>
      <c r="R98" s="378"/>
      <c r="S98" s="378"/>
      <c r="T98" s="378"/>
      <c r="U98" s="378"/>
      <c r="V98" s="378"/>
      <c r="W98" s="378"/>
      <c r="X98" s="378"/>
      <c r="Y98" s="378"/>
      <c r="Z98" s="377"/>
      <c r="AA98" s="378"/>
      <c r="AB98" s="378"/>
      <c r="AC98" s="378"/>
      <c r="AD98" s="378"/>
      <c r="AE98" s="378"/>
      <c r="AF98" s="378"/>
      <c r="AG98" s="378"/>
      <c r="AH98" s="553"/>
      <c r="AI98" s="683"/>
      <c r="AJ98" s="84"/>
      <c r="AK98" s="84"/>
      <c r="AL98" s="84" t="s">
        <v>297</v>
      </c>
      <c r="AM98" s="84" t="s">
        <v>297</v>
      </c>
      <c r="AN98" s="555"/>
      <c r="AO98" s="406" t="s">
        <v>594</v>
      </c>
      <c r="AP98" s="84" t="s">
        <v>297</v>
      </c>
      <c r="AQ98" s="84" t="s">
        <v>297</v>
      </c>
      <c r="AR98" s="557"/>
      <c r="AS98" s="683"/>
      <c r="AT98" s="84"/>
      <c r="AU98" s="84"/>
      <c r="AV98" s="84"/>
      <c r="AW98" s="84"/>
      <c r="AX98" s="84"/>
      <c r="AY98" s="559"/>
      <c r="AZ98" s="407" t="s">
        <v>594</v>
      </c>
      <c r="BA98" s="408" t="s">
        <v>297</v>
      </c>
    </row>
    <row r="99" spans="1:53" x14ac:dyDescent="0.25">
      <c r="A99" s="102">
        <v>94</v>
      </c>
      <c r="B99" s="569">
        <f>'APH Kategorichef'!D98</f>
        <v>0</v>
      </c>
      <c r="C99" s="569" t="str">
        <f>'APH Kategorichef'!H98</f>
        <v>Välj…</v>
      </c>
      <c r="D99" s="570" t="str">
        <f>IF('1. Artikeldata Grund'!$E98="","",'1. Artikeldata Grund'!$E98)</f>
        <v/>
      </c>
      <c r="E99" s="571" t="str">
        <f>IF('1. Artikeldata Grund'!D98="","",'1. Artikeldata Grund'!D98)</f>
        <v/>
      </c>
      <c r="F99" s="573" t="str">
        <f>'2. Artikeldata Utökad'!I98</f>
        <v xml:space="preserve">  Välj…</v>
      </c>
      <c r="G99" s="573" t="str">
        <f>'2. Artikeldata Utökad'!K98</f>
        <v xml:space="preserve">  Välj…</v>
      </c>
      <c r="H99" s="573" t="str">
        <f>'2. Artikeldata Utökad'!L98</f>
        <v xml:space="preserve">  Välj…</v>
      </c>
      <c r="I99" s="573" t="str">
        <f>'2. Artikeldata Utökad'!M98</f>
        <v xml:space="preserve">  Välj…</v>
      </c>
      <c r="J99" s="572" t="str">
        <f>'2. Artikeldata Utökad'!N98</f>
        <v xml:space="preserve">  Välj…</v>
      </c>
      <c r="K99" s="572" t="str">
        <f>'2. Artikeldata Utökad'!O98</f>
        <v xml:space="preserve">  Välj…</v>
      </c>
      <c r="L99" s="377"/>
      <c r="M99" s="83"/>
      <c r="N99" s="377" t="s">
        <v>280</v>
      </c>
      <c r="O99" s="378"/>
      <c r="P99" s="378"/>
      <c r="Q99" s="378"/>
      <c r="R99" s="378"/>
      <c r="S99" s="378"/>
      <c r="T99" s="378"/>
      <c r="U99" s="378"/>
      <c r="V99" s="378"/>
      <c r="W99" s="378"/>
      <c r="X99" s="378"/>
      <c r="Y99" s="378"/>
      <c r="Z99" s="377"/>
      <c r="AA99" s="378"/>
      <c r="AB99" s="378"/>
      <c r="AC99" s="378"/>
      <c r="AD99" s="378"/>
      <c r="AE99" s="378"/>
      <c r="AF99" s="378"/>
      <c r="AG99" s="378"/>
      <c r="AH99" s="553"/>
      <c r="AI99" s="683"/>
      <c r="AJ99" s="84"/>
      <c r="AK99" s="84"/>
      <c r="AL99" s="84" t="s">
        <v>297</v>
      </c>
      <c r="AM99" s="84" t="s">
        <v>297</v>
      </c>
      <c r="AN99" s="555"/>
      <c r="AO99" s="406" t="s">
        <v>594</v>
      </c>
      <c r="AP99" s="84" t="s">
        <v>297</v>
      </c>
      <c r="AQ99" s="84" t="s">
        <v>297</v>
      </c>
      <c r="AR99" s="557"/>
      <c r="AS99" s="683"/>
      <c r="AT99" s="84"/>
      <c r="AU99" s="84"/>
      <c r="AV99" s="84"/>
      <c r="AW99" s="84"/>
      <c r="AX99" s="84"/>
      <c r="AY99" s="559"/>
      <c r="AZ99" s="407" t="s">
        <v>594</v>
      </c>
      <c r="BA99" s="408" t="s">
        <v>297</v>
      </c>
    </row>
    <row r="100" spans="1:53" x14ac:dyDescent="0.25">
      <c r="A100" s="102">
        <v>95</v>
      </c>
      <c r="B100" s="569">
        <f>'APH Kategorichef'!D99</f>
        <v>0</v>
      </c>
      <c r="C100" s="569" t="str">
        <f>'APH Kategorichef'!H99</f>
        <v>Välj…</v>
      </c>
      <c r="D100" s="570" t="str">
        <f>IF('1. Artikeldata Grund'!$E99="","",'1. Artikeldata Grund'!$E99)</f>
        <v/>
      </c>
      <c r="E100" s="571" t="str">
        <f>IF('1. Artikeldata Grund'!D99="","",'1. Artikeldata Grund'!D99)</f>
        <v/>
      </c>
      <c r="F100" s="573" t="str">
        <f>'2. Artikeldata Utökad'!I99</f>
        <v xml:space="preserve">  Välj…</v>
      </c>
      <c r="G100" s="573" t="str">
        <f>'2. Artikeldata Utökad'!K99</f>
        <v xml:space="preserve">  Välj…</v>
      </c>
      <c r="H100" s="573" t="str">
        <f>'2. Artikeldata Utökad'!L99</f>
        <v xml:space="preserve">  Välj…</v>
      </c>
      <c r="I100" s="573" t="str">
        <f>'2. Artikeldata Utökad'!M99</f>
        <v xml:space="preserve">  Välj…</v>
      </c>
      <c r="J100" s="572" t="str">
        <f>'2. Artikeldata Utökad'!N99</f>
        <v xml:space="preserve">  Välj…</v>
      </c>
      <c r="K100" s="572" t="str">
        <f>'2. Artikeldata Utökad'!O99</f>
        <v xml:space="preserve">  Välj…</v>
      </c>
      <c r="L100" s="377"/>
      <c r="M100" s="83"/>
      <c r="N100" s="377" t="s">
        <v>280</v>
      </c>
      <c r="O100" s="378"/>
      <c r="P100" s="378"/>
      <c r="Q100" s="378"/>
      <c r="R100" s="378"/>
      <c r="S100" s="378"/>
      <c r="T100" s="378"/>
      <c r="U100" s="378"/>
      <c r="V100" s="378"/>
      <c r="W100" s="378"/>
      <c r="X100" s="378"/>
      <c r="Y100" s="378"/>
      <c r="Z100" s="377"/>
      <c r="AA100" s="378"/>
      <c r="AB100" s="378"/>
      <c r="AC100" s="378"/>
      <c r="AD100" s="378"/>
      <c r="AE100" s="378"/>
      <c r="AF100" s="378"/>
      <c r="AG100" s="378"/>
      <c r="AH100" s="553"/>
      <c r="AI100" s="683"/>
      <c r="AJ100" s="84"/>
      <c r="AK100" s="84"/>
      <c r="AL100" s="84" t="s">
        <v>297</v>
      </c>
      <c r="AM100" s="84" t="s">
        <v>297</v>
      </c>
      <c r="AN100" s="555"/>
      <c r="AO100" s="406" t="s">
        <v>594</v>
      </c>
      <c r="AP100" s="84" t="s">
        <v>297</v>
      </c>
      <c r="AQ100" s="84" t="s">
        <v>297</v>
      </c>
      <c r="AR100" s="557"/>
      <c r="AS100" s="683"/>
      <c r="AT100" s="84"/>
      <c r="AU100" s="84"/>
      <c r="AV100" s="84"/>
      <c r="AW100" s="84"/>
      <c r="AX100" s="84"/>
      <c r="AY100" s="559"/>
      <c r="AZ100" s="407" t="s">
        <v>594</v>
      </c>
      <c r="BA100" s="408" t="s">
        <v>297</v>
      </c>
    </row>
    <row r="101" spans="1:53" x14ac:dyDescent="0.25">
      <c r="A101" s="102">
        <v>96</v>
      </c>
      <c r="B101" s="569">
        <f>'APH Kategorichef'!D100</f>
        <v>0</v>
      </c>
      <c r="C101" s="569" t="str">
        <f>'APH Kategorichef'!H100</f>
        <v>Välj…</v>
      </c>
      <c r="D101" s="570" t="str">
        <f>IF('1. Artikeldata Grund'!$E100="","",'1. Artikeldata Grund'!$E100)</f>
        <v/>
      </c>
      <c r="E101" s="571" t="str">
        <f>IF('1. Artikeldata Grund'!D100="","",'1. Artikeldata Grund'!D100)</f>
        <v/>
      </c>
      <c r="F101" s="573" t="str">
        <f>'2. Artikeldata Utökad'!I100</f>
        <v xml:space="preserve">  Välj…</v>
      </c>
      <c r="G101" s="573" t="str">
        <f>'2. Artikeldata Utökad'!K100</f>
        <v xml:space="preserve">  Välj…</v>
      </c>
      <c r="H101" s="573" t="str">
        <f>'2. Artikeldata Utökad'!L100</f>
        <v xml:space="preserve">  Välj…</v>
      </c>
      <c r="I101" s="573" t="str">
        <f>'2. Artikeldata Utökad'!M100</f>
        <v xml:space="preserve">  Välj…</v>
      </c>
      <c r="J101" s="572" t="str">
        <f>'2. Artikeldata Utökad'!N100</f>
        <v xml:space="preserve">  Välj…</v>
      </c>
      <c r="K101" s="572" t="str">
        <f>'2. Artikeldata Utökad'!O100</f>
        <v xml:space="preserve">  Välj…</v>
      </c>
      <c r="L101" s="377"/>
      <c r="M101" s="83"/>
      <c r="N101" s="377" t="s">
        <v>280</v>
      </c>
      <c r="O101" s="378"/>
      <c r="P101" s="378"/>
      <c r="Q101" s="378"/>
      <c r="R101" s="378"/>
      <c r="S101" s="378"/>
      <c r="T101" s="378"/>
      <c r="U101" s="378"/>
      <c r="V101" s="378"/>
      <c r="W101" s="378"/>
      <c r="X101" s="378"/>
      <c r="Y101" s="378"/>
      <c r="Z101" s="377"/>
      <c r="AA101" s="378"/>
      <c r="AB101" s="378"/>
      <c r="AC101" s="378"/>
      <c r="AD101" s="378"/>
      <c r="AE101" s="378"/>
      <c r="AF101" s="378"/>
      <c r="AG101" s="378"/>
      <c r="AH101" s="553"/>
      <c r="AI101" s="683"/>
      <c r="AJ101" s="84"/>
      <c r="AK101" s="84"/>
      <c r="AL101" s="84" t="s">
        <v>297</v>
      </c>
      <c r="AM101" s="84" t="s">
        <v>297</v>
      </c>
      <c r="AN101" s="555"/>
      <c r="AO101" s="406" t="s">
        <v>594</v>
      </c>
      <c r="AP101" s="84" t="s">
        <v>297</v>
      </c>
      <c r="AQ101" s="84" t="s">
        <v>297</v>
      </c>
      <c r="AR101" s="557"/>
      <c r="AS101" s="683"/>
      <c r="AT101" s="84"/>
      <c r="AU101" s="84"/>
      <c r="AV101" s="84"/>
      <c r="AW101" s="84"/>
      <c r="AX101" s="84"/>
      <c r="AY101" s="559"/>
      <c r="AZ101" s="407" t="s">
        <v>594</v>
      </c>
      <c r="BA101" s="408" t="s">
        <v>297</v>
      </c>
    </row>
    <row r="102" spans="1:53" x14ac:dyDescent="0.25">
      <c r="A102" s="102">
        <v>97</v>
      </c>
      <c r="B102" s="569">
        <f>'APH Kategorichef'!D101</f>
        <v>0</v>
      </c>
      <c r="C102" s="569" t="str">
        <f>'APH Kategorichef'!H101</f>
        <v>Välj…</v>
      </c>
      <c r="D102" s="570" t="str">
        <f>IF('1. Artikeldata Grund'!$E101="","",'1. Artikeldata Grund'!$E101)</f>
        <v/>
      </c>
      <c r="E102" s="571" t="str">
        <f>IF('1. Artikeldata Grund'!D101="","",'1. Artikeldata Grund'!D101)</f>
        <v/>
      </c>
      <c r="F102" s="573" t="str">
        <f>'2. Artikeldata Utökad'!I101</f>
        <v xml:space="preserve">  Välj…</v>
      </c>
      <c r="G102" s="573" t="str">
        <f>'2. Artikeldata Utökad'!K101</f>
        <v xml:space="preserve">  Välj…</v>
      </c>
      <c r="H102" s="573" t="str">
        <f>'2. Artikeldata Utökad'!L101</f>
        <v xml:space="preserve">  Välj…</v>
      </c>
      <c r="I102" s="573" t="str">
        <f>'2. Artikeldata Utökad'!M101</f>
        <v xml:space="preserve">  Välj…</v>
      </c>
      <c r="J102" s="572" t="str">
        <f>'2. Artikeldata Utökad'!N101</f>
        <v xml:space="preserve">  Välj…</v>
      </c>
      <c r="K102" s="572" t="str">
        <f>'2. Artikeldata Utökad'!O101</f>
        <v xml:space="preserve">  Välj…</v>
      </c>
      <c r="L102" s="377"/>
      <c r="M102" s="83"/>
      <c r="N102" s="377" t="s">
        <v>280</v>
      </c>
      <c r="O102" s="378"/>
      <c r="P102" s="378"/>
      <c r="Q102" s="378"/>
      <c r="R102" s="378"/>
      <c r="S102" s="378"/>
      <c r="T102" s="378"/>
      <c r="U102" s="378"/>
      <c r="V102" s="378"/>
      <c r="W102" s="378"/>
      <c r="X102" s="378"/>
      <c r="Y102" s="378"/>
      <c r="Z102" s="377"/>
      <c r="AA102" s="378"/>
      <c r="AB102" s="378"/>
      <c r="AC102" s="378"/>
      <c r="AD102" s="378"/>
      <c r="AE102" s="378"/>
      <c r="AF102" s="378"/>
      <c r="AG102" s="378"/>
      <c r="AH102" s="553"/>
      <c r="AI102" s="683"/>
      <c r="AJ102" s="84"/>
      <c r="AK102" s="84"/>
      <c r="AL102" s="84" t="s">
        <v>297</v>
      </c>
      <c r="AM102" s="84" t="s">
        <v>297</v>
      </c>
      <c r="AN102" s="555"/>
      <c r="AO102" s="406" t="s">
        <v>594</v>
      </c>
      <c r="AP102" s="84" t="s">
        <v>297</v>
      </c>
      <c r="AQ102" s="84" t="s">
        <v>297</v>
      </c>
      <c r="AR102" s="557"/>
      <c r="AS102" s="683"/>
      <c r="AT102" s="84"/>
      <c r="AU102" s="84"/>
      <c r="AV102" s="84"/>
      <c r="AW102" s="84"/>
      <c r="AX102" s="84"/>
      <c r="AY102" s="559"/>
      <c r="AZ102" s="407" t="s">
        <v>594</v>
      </c>
      <c r="BA102" s="408" t="s">
        <v>297</v>
      </c>
    </row>
    <row r="103" spans="1:53" x14ac:dyDescent="0.25">
      <c r="A103" s="102">
        <v>98</v>
      </c>
      <c r="B103" s="569">
        <f>'APH Kategorichef'!D102</f>
        <v>0</v>
      </c>
      <c r="C103" s="569" t="str">
        <f>'APH Kategorichef'!H102</f>
        <v>Välj…</v>
      </c>
      <c r="D103" s="570" t="str">
        <f>IF('1. Artikeldata Grund'!$E102="","",'1. Artikeldata Grund'!$E102)</f>
        <v/>
      </c>
      <c r="E103" s="571" t="str">
        <f>IF('1. Artikeldata Grund'!D102="","",'1. Artikeldata Grund'!D102)</f>
        <v/>
      </c>
      <c r="F103" s="573" t="str">
        <f>'2. Artikeldata Utökad'!I102</f>
        <v xml:space="preserve">  Välj…</v>
      </c>
      <c r="G103" s="573" t="str">
        <f>'2. Artikeldata Utökad'!K102</f>
        <v xml:space="preserve">  Välj…</v>
      </c>
      <c r="H103" s="573" t="str">
        <f>'2. Artikeldata Utökad'!L102</f>
        <v xml:space="preserve">  Välj…</v>
      </c>
      <c r="I103" s="573" t="str">
        <f>'2. Artikeldata Utökad'!M102</f>
        <v xml:space="preserve">  Välj…</v>
      </c>
      <c r="J103" s="572" t="str">
        <f>'2. Artikeldata Utökad'!N102</f>
        <v xml:space="preserve">  Välj…</v>
      </c>
      <c r="K103" s="572" t="str">
        <f>'2. Artikeldata Utökad'!O102</f>
        <v xml:space="preserve">  Välj…</v>
      </c>
      <c r="L103" s="377"/>
      <c r="M103" s="83"/>
      <c r="N103" s="377" t="s">
        <v>280</v>
      </c>
      <c r="O103" s="378"/>
      <c r="P103" s="378"/>
      <c r="Q103" s="378"/>
      <c r="R103" s="378"/>
      <c r="S103" s="378"/>
      <c r="T103" s="378"/>
      <c r="U103" s="378"/>
      <c r="V103" s="378"/>
      <c r="W103" s="378"/>
      <c r="X103" s="378"/>
      <c r="Y103" s="378"/>
      <c r="Z103" s="377"/>
      <c r="AA103" s="378"/>
      <c r="AB103" s="378"/>
      <c r="AC103" s="378"/>
      <c r="AD103" s="378"/>
      <c r="AE103" s="378"/>
      <c r="AF103" s="378"/>
      <c r="AG103" s="378"/>
      <c r="AH103" s="553"/>
      <c r="AI103" s="683"/>
      <c r="AJ103" s="84"/>
      <c r="AK103" s="84"/>
      <c r="AL103" s="84" t="s">
        <v>297</v>
      </c>
      <c r="AM103" s="84" t="s">
        <v>297</v>
      </c>
      <c r="AN103" s="555"/>
      <c r="AO103" s="406" t="s">
        <v>594</v>
      </c>
      <c r="AP103" s="84" t="s">
        <v>297</v>
      </c>
      <c r="AQ103" s="84" t="s">
        <v>297</v>
      </c>
      <c r="AR103" s="557"/>
      <c r="AS103" s="683"/>
      <c r="AT103" s="84"/>
      <c r="AU103" s="84"/>
      <c r="AV103" s="84"/>
      <c r="AW103" s="84"/>
      <c r="AX103" s="84"/>
      <c r="AY103" s="559"/>
      <c r="AZ103" s="407" t="s">
        <v>594</v>
      </c>
      <c r="BA103" s="408" t="s">
        <v>297</v>
      </c>
    </row>
    <row r="104" spans="1:53" x14ac:dyDescent="0.25">
      <c r="A104" s="102">
        <v>99</v>
      </c>
      <c r="B104" s="569">
        <f>'APH Kategorichef'!D103</f>
        <v>0</v>
      </c>
      <c r="C104" s="569" t="str">
        <f>'APH Kategorichef'!H103</f>
        <v>Välj…</v>
      </c>
      <c r="D104" s="570" t="str">
        <f>IF('1. Artikeldata Grund'!$E103="","",'1. Artikeldata Grund'!$E103)</f>
        <v/>
      </c>
      <c r="E104" s="571" t="str">
        <f>IF('1. Artikeldata Grund'!D103="","",'1. Artikeldata Grund'!D103)</f>
        <v/>
      </c>
      <c r="F104" s="573" t="str">
        <f>'2. Artikeldata Utökad'!I103</f>
        <v xml:space="preserve">  Välj…</v>
      </c>
      <c r="G104" s="573" t="str">
        <f>'2. Artikeldata Utökad'!K103</f>
        <v xml:space="preserve">  Välj…</v>
      </c>
      <c r="H104" s="573" t="str">
        <f>'2. Artikeldata Utökad'!L103</f>
        <v xml:space="preserve">  Välj…</v>
      </c>
      <c r="I104" s="573" t="str">
        <f>'2. Artikeldata Utökad'!M103</f>
        <v xml:space="preserve">  Välj…</v>
      </c>
      <c r="J104" s="572" t="str">
        <f>'2. Artikeldata Utökad'!N103</f>
        <v xml:space="preserve">  Välj…</v>
      </c>
      <c r="K104" s="572" t="str">
        <f>'2. Artikeldata Utökad'!O103</f>
        <v xml:space="preserve">  Välj…</v>
      </c>
      <c r="L104" s="377"/>
      <c r="M104" s="83"/>
      <c r="N104" s="377" t="s">
        <v>280</v>
      </c>
      <c r="O104" s="378"/>
      <c r="P104" s="378"/>
      <c r="Q104" s="378"/>
      <c r="R104" s="378"/>
      <c r="S104" s="378"/>
      <c r="T104" s="378"/>
      <c r="U104" s="378"/>
      <c r="V104" s="378"/>
      <c r="W104" s="378"/>
      <c r="X104" s="378"/>
      <c r="Y104" s="378"/>
      <c r="Z104" s="377"/>
      <c r="AA104" s="378"/>
      <c r="AB104" s="378"/>
      <c r="AC104" s="378"/>
      <c r="AD104" s="378"/>
      <c r="AE104" s="378"/>
      <c r="AF104" s="378"/>
      <c r="AG104" s="378"/>
      <c r="AH104" s="553"/>
      <c r="AI104" s="683"/>
      <c r="AJ104" s="84"/>
      <c r="AK104" s="84"/>
      <c r="AL104" s="84" t="s">
        <v>297</v>
      </c>
      <c r="AM104" s="84" t="s">
        <v>297</v>
      </c>
      <c r="AN104" s="555"/>
      <c r="AO104" s="406" t="s">
        <v>594</v>
      </c>
      <c r="AP104" s="84" t="s">
        <v>297</v>
      </c>
      <c r="AQ104" s="84" t="s">
        <v>297</v>
      </c>
      <c r="AR104" s="557"/>
      <c r="AS104" s="683"/>
      <c r="AT104" s="84"/>
      <c r="AU104" s="84"/>
      <c r="AV104" s="84"/>
      <c r="AW104" s="84"/>
      <c r="AX104" s="84"/>
      <c r="AY104" s="559"/>
      <c r="AZ104" s="407" t="s">
        <v>594</v>
      </c>
      <c r="BA104" s="408" t="s">
        <v>297</v>
      </c>
    </row>
    <row r="105" spans="1:53" x14ac:dyDescent="0.25">
      <c r="A105" s="102">
        <v>100</v>
      </c>
      <c r="B105" s="569">
        <f>'APH Kategorichef'!D104</f>
        <v>0</v>
      </c>
      <c r="C105" s="569" t="str">
        <f>'APH Kategorichef'!H104</f>
        <v>Välj…</v>
      </c>
      <c r="D105" s="570" t="str">
        <f>IF('1. Artikeldata Grund'!$E104="","",'1. Artikeldata Grund'!$E104)</f>
        <v/>
      </c>
      <c r="E105" s="571" t="str">
        <f>IF('1. Artikeldata Grund'!D104="","",'1. Artikeldata Grund'!D104)</f>
        <v/>
      </c>
      <c r="F105" s="573" t="str">
        <f>'2. Artikeldata Utökad'!I104</f>
        <v xml:space="preserve">  Välj…</v>
      </c>
      <c r="G105" s="573" t="str">
        <f>'2. Artikeldata Utökad'!K104</f>
        <v xml:space="preserve">  Välj…</v>
      </c>
      <c r="H105" s="573" t="str">
        <f>'2. Artikeldata Utökad'!L104</f>
        <v xml:space="preserve">  Välj…</v>
      </c>
      <c r="I105" s="573" t="str">
        <f>'2. Artikeldata Utökad'!M104</f>
        <v xml:space="preserve">  Välj…</v>
      </c>
      <c r="J105" s="572" t="str">
        <f>'2. Artikeldata Utökad'!N104</f>
        <v xml:space="preserve">  Välj…</v>
      </c>
      <c r="K105" s="572" t="str">
        <f>'2. Artikeldata Utökad'!O104</f>
        <v xml:space="preserve">  Välj…</v>
      </c>
      <c r="L105" s="377"/>
      <c r="M105" s="83"/>
      <c r="N105" s="377" t="s">
        <v>280</v>
      </c>
      <c r="O105" s="378"/>
      <c r="P105" s="378"/>
      <c r="Q105" s="378"/>
      <c r="R105" s="378"/>
      <c r="S105" s="378"/>
      <c r="T105" s="378"/>
      <c r="U105" s="378"/>
      <c r="V105" s="378"/>
      <c r="W105" s="378"/>
      <c r="X105" s="378"/>
      <c r="Y105" s="378"/>
      <c r="Z105" s="377"/>
      <c r="AA105" s="378"/>
      <c r="AB105" s="378"/>
      <c r="AC105" s="378"/>
      <c r="AD105" s="378"/>
      <c r="AE105" s="378"/>
      <c r="AF105" s="378"/>
      <c r="AG105" s="378"/>
      <c r="AH105" s="553"/>
      <c r="AI105" s="683"/>
      <c r="AJ105" s="84"/>
      <c r="AK105" s="84"/>
      <c r="AL105" s="84" t="s">
        <v>297</v>
      </c>
      <c r="AM105" s="84" t="s">
        <v>297</v>
      </c>
      <c r="AN105" s="555"/>
      <c r="AO105" s="406" t="s">
        <v>594</v>
      </c>
      <c r="AP105" s="84" t="s">
        <v>297</v>
      </c>
      <c r="AQ105" s="84" t="s">
        <v>297</v>
      </c>
      <c r="AR105" s="557"/>
      <c r="AS105" s="683"/>
      <c r="AT105" s="84"/>
      <c r="AU105" s="84"/>
      <c r="AV105" s="84"/>
      <c r="AW105" s="84"/>
      <c r="AX105" s="84"/>
      <c r="AY105" s="559"/>
      <c r="AZ105" s="407" t="s">
        <v>594</v>
      </c>
      <c r="BA105" s="408" t="s">
        <v>297</v>
      </c>
    </row>
    <row r="106" spans="1:53" x14ac:dyDescent="0.25">
      <c r="A106" s="102">
        <v>101</v>
      </c>
      <c r="B106" s="569">
        <f>'APH Kategorichef'!D105</f>
        <v>0</v>
      </c>
      <c r="C106" s="569" t="str">
        <f>'APH Kategorichef'!H105</f>
        <v>Välj…</v>
      </c>
      <c r="D106" s="570" t="str">
        <f>IF('1. Artikeldata Grund'!$E105="","",'1. Artikeldata Grund'!$E105)</f>
        <v/>
      </c>
      <c r="E106" s="571" t="str">
        <f>IF('1. Artikeldata Grund'!D105="","",'1. Artikeldata Grund'!D105)</f>
        <v/>
      </c>
      <c r="F106" s="573" t="str">
        <f>'2. Artikeldata Utökad'!I105</f>
        <v xml:space="preserve">  Välj…</v>
      </c>
      <c r="G106" s="573" t="str">
        <f>'2. Artikeldata Utökad'!K105</f>
        <v xml:space="preserve">  Välj…</v>
      </c>
      <c r="H106" s="573" t="str">
        <f>'2. Artikeldata Utökad'!L105</f>
        <v xml:space="preserve">  Välj…</v>
      </c>
      <c r="I106" s="573" t="str">
        <f>'2. Artikeldata Utökad'!M105</f>
        <v xml:space="preserve">  Välj…</v>
      </c>
      <c r="J106" s="572" t="str">
        <f>'2. Artikeldata Utökad'!N105</f>
        <v xml:space="preserve">  Välj…</v>
      </c>
      <c r="K106" s="572" t="str">
        <f>'2. Artikeldata Utökad'!O105</f>
        <v xml:space="preserve">  Välj…</v>
      </c>
      <c r="L106" s="377"/>
      <c r="M106" s="82"/>
      <c r="N106" s="377" t="s">
        <v>280</v>
      </c>
      <c r="O106" s="378"/>
      <c r="P106" s="378"/>
      <c r="Q106" s="378"/>
      <c r="R106" s="378"/>
      <c r="S106" s="378"/>
      <c r="T106" s="378"/>
      <c r="U106" s="378"/>
      <c r="V106" s="378"/>
      <c r="W106" s="378"/>
      <c r="X106" s="378"/>
      <c r="Y106" s="378"/>
      <c r="Z106" s="377"/>
      <c r="AA106" s="378"/>
      <c r="AB106" s="378"/>
      <c r="AC106" s="378"/>
      <c r="AD106" s="378"/>
      <c r="AE106" s="378"/>
      <c r="AF106" s="378"/>
      <c r="AG106" s="378"/>
      <c r="AH106" s="677"/>
      <c r="AI106" s="683"/>
      <c r="AJ106" s="84"/>
      <c r="AK106" s="84"/>
      <c r="AL106" s="84" t="s">
        <v>297</v>
      </c>
      <c r="AM106" s="84" t="s">
        <v>297</v>
      </c>
      <c r="AN106" s="678"/>
      <c r="AO106" s="406" t="s">
        <v>594</v>
      </c>
      <c r="AP106" s="84" t="s">
        <v>297</v>
      </c>
      <c r="AQ106" s="84" t="s">
        <v>297</v>
      </c>
      <c r="AR106" s="688"/>
      <c r="AS106" s="682"/>
      <c r="AT106" s="84"/>
      <c r="AU106" s="84"/>
      <c r="AV106" s="84"/>
      <c r="AW106" s="84"/>
      <c r="AX106" s="84"/>
      <c r="AY106" s="666"/>
      <c r="AZ106" s="407" t="s">
        <v>594</v>
      </c>
      <c r="BA106" s="408" t="s">
        <v>297</v>
      </c>
    </row>
    <row r="107" spans="1:53" x14ac:dyDescent="0.25">
      <c r="A107" s="102">
        <v>102</v>
      </c>
      <c r="B107" s="569">
        <f>'APH Kategorichef'!D106</f>
        <v>0</v>
      </c>
      <c r="C107" s="569" t="str">
        <f>'APH Kategorichef'!H106</f>
        <v>Välj…</v>
      </c>
      <c r="D107" s="570" t="str">
        <f>IF('1. Artikeldata Grund'!$E106="","",'1. Artikeldata Grund'!$E106)</f>
        <v/>
      </c>
      <c r="E107" s="571" t="str">
        <f>IF('1. Artikeldata Grund'!D106="","",'1. Artikeldata Grund'!D106)</f>
        <v/>
      </c>
      <c r="F107" s="573" t="str">
        <f>'2. Artikeldata Utökad'!I106</f>
        <v xml:space="preserve">  Välj…</v>
      </c>
      <c r="G107" s="573" t="str">
        <f>'2. Artikeldata Utökad'!K106</f>
        <v xml:space="preserve">  Välj…</v>
      </c>
      <c r="H107" s="573" t="str">
        <f>'2. Artikeldata Utökad'!L106</f>
        <v xml:space="preserve">  Välj…</v>
      </c>
      <c r="I107" s="573" t="str">
        <f>'2. Artikeldata Utökad'!M106</f>
        <v xml:space="preserve">  Välj…</v>
      </c>
      <c r="J107" s="572" t="str">
        <f>'2. Artikeldata Utökad'!N106</f>
        <v xml:space="preserve">  Välj…</v>
      </c>
      <c r="K107" s="572" t="str">
        <f>'2. Artikeldata Utökad'!O106</f>
        <v xml:space="preserve">  Välj…</v>
      </c>
      <c r="L107" s="377"/>
      <c r="M107" s="83"/>
      <c r="N107" s="377" t="s">
        <v>280</v>
      </c>
      <c r="O107" s="378"/>
      <c r="P107" s="378"/>
      <c r="Q107" s="378"/>
      <c r="R107" s="378"/>
      <c r="S107" s="378"/>
      <c r="T107" s="378"/>
      <c r="U107" s="378"/>
      <c r="V107" s="378"/>
      <c r="W107" s="378"/>
      <c r="X107" s="378"/>
      <c r="Y107" s="378"/>
      <c r="Z107" s="377"/>
      <c r="AA107" s="378"/>
      <c r="AB107" s="378"/>
      <c r="AC107" s="378"/>
      <c r="AD107" s="378"/>
      <c r="AE107" s="378"/>
      <c r="AF107" s="378"/>
      <c r="AG107" s="378"/>
      <c r="AH107" s="677"/>
      <c r="AI107" s="683"/>
      <c r="AJ107" s="84"/>
      <c r="AK107" s="84"/>
      <c r="AL107" s="84" t="s">
        <v>297</v>
      </c>
      <c r="AM107" s="84" t="s">
        <v>297</v>
      </c>
      <c r="AN107" s="678"/>
      <c r="AO107" s="406" t="s">
        <v>594</v>
      </c>
      <c r="AP107" s="84" t="s">
        <v>297</v>
      </c>
      <c r="AQ107" s="84" t="s">
        <v>297</v>
      </c>
      <c r="AR107" s="688"/>
      <c r="AS107" s="683"/>
      <c r="AT107" s="84"/>
      <c r="AU107" s="84"/>
      <c r="AV107" s="84"/>
      <c r="AW107" s="84"/>
      <c r="AX107" s="84"/>
      <c r="AY107" s="666"/>
      <c r="AZ107" s="407" t="s">
        <v>594</v>
      </c>
      <c r="BA107" s="408" t="s">
        <v>297</v>
      </c>
    </row>
    <row r="108" spans="1:53" x14ac:dyDescent="0.25">
      <c r="A108" s="102">
        <v>103</v>
      </c>
      <c r="B108" s="569">
        <f>'APH Kategorichef'!D107</f>
        <v>0</v>
      </c>
      <c r="C108" s="569" t="str">
        <f>'APH Kategorichef'!H107</f>
        <v>Välj…</v>
      </c>
      <c r="D108" s="570" t="str">
        <f>IF('1. Artikeldata Grund'!$E107="","",'1. Artikeldata Grund'!$E107)</f>
        <v/>
      </c>
      <c r="E108" s="571" t="str">
        <f>IF('1. Artikeldata Grund'!D107="","",'1. Artikeldata Grund'!D107)</f>
        <v/>
      </c>
      <c r="F108" s="573" t="str">
        <f>'2. Artikeldata Utökad'!I107</f>
        <v xml:space="preserve">  Välj…</v>
      </c>
      <c r="G108" s="573" t="str">
        <f>'2. Artikeldata Utökad'!K107</f>
        <v xml:space="preserve">  Välj…</v>
      </c>
      <c r="H108" s="573" t="str">
        <f>'2. Artikeldata Utökad'!L107</f>
        <v xml:space="preserve">  Välj…</v>
      </c>
      <c r="I108" s="573" t="str">
        <f>'2. Artikeldata Utökad'!M107</f>
        <v xml:space="preserve">  Välj…</v>
      </c>
      <c r="J108" s="572" t="str">
        <f>'2. Artikeldata Utökad'!N107</f>
        <v xml:space="preserve">  Välj…</v>
      </c>
      <c r="K108" s="572" t="str">
        <f>'2. Artikeldata Utökad'!O107</f>
        <v xml:space="preserve">  Välj…</v>
      </c>
      <c r="L108" s="377"/>
      <c r="M108" s="83"/>
      <c r="N108" s="377" t="s">
        <v>280</v>
      </c>
      <c r="O108" s="378"/>
      <c r="P108" s="378"/>
      <c r="Q108" s="378"/>
      <c r="R108" s="378"/>
      <c r="S108" s="378"/>
      <c r="T108" s="378"/>
      <c r="U108" s="378"/>
      <c r="V108" s="378"/>
      <c r="W108" s="378"/>
      <c r="X108" s="378"/>
      <c r="Y108" s="378"/>
      <c r="Z108" s="377"/>
      <c r="AA108" s="378"/>
      <c r="AB108" s="378"/>
      <c r="AC108" s="378"/>
      <c r="AD108" s="378"/>
      <c r="AE108" s="378"/>
      <c r="AF108" s="378"/>
      <c r="AG108" s="378"/>
      <c r="AH108" s="677"/>
      <c r="AI108" s="683"/>
      <c r="AJ108" s="84"/>
      <c r="AK108" s="84"/>
      <c r="AL108" s="84" t="s">
        <v>297</v>
      </c>
      <c r="AM108" s="84" t="s">
        <v>297</v>
      </c>
      <c r="AN108" s="678"/>
      <c r="AO108" s="406" t="s">
        <v>594</v>
      </c>
      <c r="AP108" s="84" t="s">
        <v>297</v>
      </c>
      <c r="AQ108" s="84" t="s">
        <v>297</v>
      </c>
      <c r="AR108" s="688"/>
      <c r="AS108" s="683"/>
      <c r="AT108" s="84"/>
      <c r="AU108" s="84"/>
      <c r="AV108" s="84"/>
      <c r="AW108" s="84"/>
      <c r="AX108" s="84"/>
      <c r="AY108" s="666"/>
      <c r="AZ108" s="407" t="s">
        <v>594</v>
      </c>
      <c r="BA108" s="408" t="s">
        <v>297</v>
      </c>
    </row>
    <row r="109" spans="1:53" x14ac:dyDescent="0.25">
      <c r="A109" s="102">
        <v>104</v>
      </c>
      <c r="B109" s="569">
        <f>'APH Kategorichef'!D108</f>
        <v>0</v>
      </c>
      <c r="C109" s="569" t="str">
        <f>'APH Kategorichef'!H108</f>
        <v>Välj…</v>
      </c>
      <c r="D109" s="570" t="str">
        <f>IF('1. Artikeldata Grund'!$E108="","",'1. Artikeldata Grund'!$E108)</f>
        <v/>
      </c>
      <c r="E109" s="571" t="str">
        <f>IF('1. Artikeldata Grund'!D108="","",'1. Artikeldata Grund'!D108)</f>
        <v/>
      </c>
      <c r="F109" s="573" t="str">
        <f>'2. Artikeldata Utökad'!I108</f>
        <v xml:space="preserve">  Välj…</v>
      </c>
      <c r="G109" s="573" t="str">
        <f>'2. Artikeldata Utökad'!K108</f>
        <v xml:space="preserve">  Välj…</v>
      </c>
      <c r="H109" s="573" t="str">
        <f>'2. Artikeldata Utökad'!L108</f>
        <v xml:space="preserve">  Välj…</v>
      </c>
      <c r="I109" s="573" t="str">
        <f>'2. Artikeldata Utökad'!M108</f>
        <v xml:space="preserve">  Välj…</v>
      </c>
      <c r="J109" s="572" t="str">
        <f>'2. Artikeldata Utökad'!N108</f>
        <v xml:space="preserve">  Välj…</v>
      </c>
      <c r="K109" s="572" t="str">
        <f>'2. Artikeldata Utökad'!O108</f>
        <v xml:space="preserve">  Välj…</v>
      </c>
      <c r="L109" s="377"/>
      <c r="M109" s="83"/>
      <c r="N109" s="377" t="s">
        <v>280</v>
      </c>
      <c r="O109" s="378"/>
      <c r="P109" s="378"/>
      <c r="Q109" s="378"/>
      <c r="R109" s="378"/>
      <c r="S109" s="378"/>
      <c r="T109" s="378"/>
      <c r="U109" s="378"/>
      <c r="V109" s="378"/>
      <c r="W109" s="378"/>
      <c r="X109" s="378"/>
      <c r="Y109" s="378"/>
      <c r="Z109" s="377"/>
      <c r="AA109" s="378"/>
      <c r="AB109" s="378"/>
      <c r="AC109" s="378"/>
      <c r="AD109" s="378"/>
      <c r="AE109" s="378"/>
      <c r="AF109" s="378"/>
      <c r="AG109" s="378"/>
      <c r="AH109" s="677"/>
      <c r="AI109" s="683"/>
      <c r="AJ109" s="84"/>
      <c r="AK109" s="84"/>
      <c r="AL109" s="84" t="s">
        <v>297</v>
      </c>
      <c r="AM109" s="84" t="s">
        <v>297</v>
      </c>
      <c r="AN109" s="678"/>
      <c r="AO109" s="406" t="s">
        <v>594</v>
      </c>
      <c r="AP109" s="84" t="s">
        <v>297</v>
      </c>
      <c r="AQ109" s="84" t="s">
        <v>297</v>
      </c>
      <c r="AR109" s="688"/>
      <c r="AS109" s="683"/>
      <c r="AT109" s="84"/>
      <c r="AU109" s="84"/>
      <c r="AV109" s="84"/>
      <c r="AW109" s="84"/>
      <c r="AX109" s="84"/>
      <c r="AY109" s="666"/>
      <c r="AZ109" s="407" t="s">
        <v>594</v>
      </c>
      <c r="BA109" s="408" t="s">
        <v>297</v>
      </c>
    </row>
    <row r="110" spans="1:53" x14ac:dyDescent="0.25">
      <c r="A110" s="102">
        <v>105</v>
      </c>
      <c r="B110" s="569">
        <f>'APH Kategorichef'!D109</f>
        <v>0</v>
      </c>
      <c r="C110" s="569" t="str">
        <f>'APH Kategorichef'!H109</f>
        <v>Välj…</v>
      </c>
      <c r="D110" s="570" t="str">
        <f>IF('1. Artikeldata Grund'!$E109="","",'1. Artikeldata Grund'!$E109)</f>
        <v/>
      </c>
      <c r="E110" s="571" t="str">
        <f>IF('1. Artikeldata Grund'!D109="","",'1. Artikeldata Grund'!D109)</f>
        <v/>
      </c>
      <c r="F110" s="573" t="str">
        <f>'2. Artikeldata Utökad'!I109</f>
        <v xml:space="preserve">  Välj…</v>
      </c>
      <c r="G110" s="573" t="str">
        <f>'2. Artikeldata Utökad'!K109</f>
        <v xml:space="preserve">  Välj…</v>
      </c>
      <c r="H110" s="573" t="str">
        <f>'2. Artikeldata Utökad'!L109</f>
        <v xml:space="preserve">  Välj…</v>
      </c>
      <c r="I110" s="573" t="str">
        <f>'2. Artikeldata Utökad'!M109</f>
        <v xml:space="preserve">  Välj…</v>
      </c>
      <c r="J110" s="572" t="str">
        <f>'2. Artikeldata Utökad'!N109</f>
        <v xml:space="preserve">  Välj…</v>
      </c>
      <c r="K110" s="572" t="str">
        <f>'2. Artikeldata Utökad'!O109</f>
        <v xml:space="preserve">  Välj…</v>
      </c>
      <c r="L110" s="377"/>
      <c r="M110" s="83"/>
      <c r="N110" s="377" t="s">
        <v>280</v>
      </c>
      <c r="O110" s="378"/>
      <c r="P110" s="378"/>
      <c r="Q110" s="378"/>
      <c r="R110" s="378"/>
      <c r="S110" s="378"/>
      <c r="T110" s="378"/>
      <c r="U110" s="378"/>
      <c r="V110" s="378"/>
      <c r="W110" s="378"/>
      <c r="X110" s="378"/>
      <c r="Y110" s="378"/>
      <c r="Z110" s="377"/>
      <c r="AA110" s="378"/>
      <c r="AB110" s="378"/>
      <c r="AC110" s="378"/>
      <c r="AD110" s="378"/>
      <c r="AE110" s="378"/>
      <c r="AF110" s="378"/>
      <c r="AG110" s="378"/>
      <c r="AH110" s="677"/>
      <c r="AI110" s="683"/>
      <c r="AJ110" s="84"/>
      <c r="AK110" s="84"/>
      <c r="AL110" s="84" t="s">
        <v>297</v>
      </c>
      <c r="AM110" s="84" t="s">
        <v>297</v>
      </c>
      <c r="AN110" s="678"/>
      <c r="AO110" s="406" t="s">
        <v>594</v>
      </c>
      <c r="AP110" s="84" t="s">
        <v>297</v>
      </c>
      <c r="AQ110" s="84" t="s">
        <v>297</v>
      </c>
      <c r="AR110" s="688"/>
      <c r="AS110" s="683"/>
      <c r="AT110" s="84"/>
      <c r="AU110" s="84"/>
      <c r="AV110" s="84"/>
      <c r="AW110" s="84"/>
      <c r="AX110" s="84"/>
      <c r="AY110" s="666"/>
      <c r="AZ110" s="407" t="s">
        <v>594</v>
      </c>
      <c r="BA110" s="408" t="s">
        <v>297</v>
      </c>
    </row>
    <row r="111" spans="1:53" x14ac:dyDescent="0.25">
      <c r="A111" s="102">
        <v>106</v>
      </c>
      <c r="B111" s="569">
        <f>'APH Kategorichef'!D110</f>
        <v>0</v>
      </c>
      <c r="C111" s="569" t="str">
        <f>'APH Kategorichef'!H110</f>
        <v>Välj…</v>
      </c>
      <c r="D111" s="570" t="str">
        <f>IF('1. Artikeldata Grund'!$E110="","",'1. Artikeldata Grund'!$E110)</f>
        <v/>
      </c>
      <c r="E111" s="571" t="str">
        <f>IF('1. Artikeldata Grund'!D110="","",'1. Artikeldata Grund'!D110)</f>
        <v/>
      </c>
      <c r="F111" s="573" t="str">
        <f>'2. Artikeldata Utökad'!I110</f>
        <v xml:space="preserve">  Välj…</v>
      </c>
      <c r="G111" s="573" t="str">
        <f>'2. Artikeldata Utökad'!K110</f>
        <v xml:space="preserve">  Välj…</v>
      </c>
      <c r="H111" s="573" t="str">
        <f>'2. Artikeldata Utökad'!L110</f>
        <v xml:space="preserve">  Välj…</v>
      </c>
      <c r="I111" s="573" t="str">
        <f>'2. Artikeldata Utökad'!M110</f>
        <v xml:space="preserve">  Välj…</v>
      </c>
      <c r="J111" s="572" t="str">
        <f>'2. Artikeldata Utökad'!N110</f>
        <v xml:space="preserve">  Välj…</v>
      </c>
      <c r="K111" s="572" t="str">
        <f>'2. Artikeldata Utökad'!O110</f>
        <v xml:space="preserve">  Välj…</v>
      </c>
      <c r="L111" s="377"/>
      <c r="M111" s="83"/>
      <c r="N111" s="377" t="s">
        <v>280</v>
      </c>
      <c r="O111" s="378"/>
      <c r="P111" s="378"/>
      <c r="Q111" s="378"/>
      <c r="R111" s="378"/>
      <c r="S111" s="378"/>
      <c r="T111" s="378"/>
      <c r="U111" s="378"/>
      <c r="V111" s="378"/>
      <c r="W111" s="378"/>
      <c r="X111" s="378"/>
      <c r="Y111" s="378"/>
      <c r="Z111" s="377"/>
      <c r="AA111" s="378"/>
      <c r="AB111" s="378"/>
      <c r="AC111" s="378"/>
      <c r="AD111" s="378"/>
      <c r="AE111" s="378"/>
      <c r="AF111" s="378"/>
      <c r="AG111" s="378"/>
      <c r="AH111" s="677"/>
      <c r="AI111" s="683"/>
      <c r="AJ111" s="84"/>
      <c r="AK111" s="84"/>
      <c r="AL111" s="84" t="s">
        <v>297</v>
      </c>
      <c r="AM111" s="84" t="s">
        <v>297</v>
      </c>
      <c r="AN111" s="678"/>
      <c r="AO111" s="406" t="s">
        <v>594</v>
      </c>
      <c r="AP111" s="84" t="s">
        <v>297</v>
      </c>
      <c r="AQ111" s="84" t="s">
        <v>297</v>
      </c>
      <c r="AR111" s="688"/>
      <c r="AS111" s="683"/>
      <c r="AT111" s="84"/>
      <c r="AU111" s="84"/>
      <c r="AV111" s="84"/>
      <c r="AW111" s="84"/>
      <c r="AX111" s="84"/>
      <c r="AY111" s="666"/>
      <c r="AZ111" s="407" t="s">
        <v>594</v>
      </c>
      <c r="BA111" s="408" t="s">
        <v>297</v>
      </c>
    </row>
    <row r="112" spans="1:53" x14ac:dyDescent="0.25">
      <c r="A112" s="102">
        <v>107</v>
      </c>
      <c r="B112" s="569">
        <f>'APH Kategorichef'!D111</f>
        <v>0</v>
      </c>
      <c r="C112" s="569" t="str">
        <f>'APH Kategorichef'!H111</f>
        <v>Välj…</v>
      </c>
      <c r="D112" s="570" t="str">
        <f>IF('1. Artikeldata Grund'!$E111="","",'1. Artikeldata Grund'!$E111)</f>
        <v/>
      </c>
      <c r="E112" s="571" t="str">
        <f>IF('1. Artikeldata Grund'!D111="","",'1. Artikeldata Grund'!D111)</f>
        <v/>
      </c>
      <c r="F112" s="573" t="str">
        <f>'2. Artikeldata Utökad'!I111</f>
        <v xml:space="preserve">  Välj…</v>
      </c>
      <c r="G112" s="573" t="str">
        <f>'2. Artikeldata Utökad'!K111</f>
        <v xml:space="preserve">  Välj…</v>
      </c>
      <c r="H112" s="573" t="str">
        <f>'2. Artikeldata Utökad'!L111</f>
        <v xml:space="preserve">  Välj…</v>
      </c>
      <c r="I112" s="573" t="str">
        <f>'2. Artikeldata Utökad'!M111</f>
        <v xml:space="preserve">  Välj…</v>
      </c>
      <c r="J112" s="572" t="str">
        <f>'2. Artikeldata Utökad'!N111</f>
        <v xml:space="preserve">  Välj…</v>
      </c>
      <c r="K112" s="572" t="str">
        <f>'2. Artikeldata Utökad'!O111</f>
        <v xml:space="preserve">  Välj…</v>
      </c>
      <c r="L112" s="377"/>
      <c r="M112" s="83"/>
      <c r="N112" s="377" t="s">
        <v>280</v>
      </c>
      <c r="O112" s="378"/>
      <c r="P112" s="378"/>
      <c r="Q112" s="378"/>
      <c r="R112" s="378"/>
      <c r="S112" s="378"/>
      <c r="T112" s="378"/>
      <c r="U112" s="378"/>
      <c r="V112" s="378"/>
      <c r="W112" s="378"/>
      <c r="X112" s="378"/>
      <c r="Y112" s="378"/>
      <c r="Z112" s="377"/>
      <c r="AA112" s="378"/>
      <c r="AB112" s="378"/>
      <c r="AC112" s="378"/>
      <c r="AD112" s="378"/>
      <c r="AE112" s="378"/>
      <c r="AF112" s="378"/>
      <c r="AG112" s="378"/>
      <c r="AH112" s="677"/>
      <c r="AI112" s="683"/>
      <c r="AJ112" s="84"/>
      <c r="AK112" s="84"/>
      <c r="AL112" s="84" t="s">
        <v>297</v>
      </c>
      <c r="AM112" s="84" t="s">
        <v>297</v>
      </c>
      <c r="AN112" s="678"/>
      <c r="AO112" s="406" t="s">
        <v>594</v>
      </c>
      <c r="AP112" s="84" t="s">
        <v>297</v>
      </c>
      <c r="AQ112" s="84" t="s">
        <v>297</v>
      </c>
      <c r="AR112" s="688"/>
      <c r="AS112" s="683"/>
      <c r="AT112" s="84"/>
      <c r="AU112" s="84"/>
      <c r="AV112" s="84"/>
      <c r="AW112" s="84"/>
      <c r="AX112" s="84"/>
      <c r="AY112" s="666"/>
      <c r="AZ112" s="407" t="s">
        <v>594</v>
      </c>
      <c r="BA112" s="408" t="s">
        <v>297</v>
      </c>
    </row>
    <row r="113" spans="1:53" x14ac:dyDescent="0.25">
      <c r="A113" s="102">
        <v>108</v>
      </c>
      <c r="B113" s="569">
        <f>'APH Kategorichef'!D112</f>
        <v>0</v>
      </c>
      <c r="C113" s="569" t="str">
        <f>'APH Kategorichef'!H112</f>
        <v>Välj…</v>
      </c>
      <c r="D113" s="570" t="str">
        <f>IF('1. Artikeldata Grund'!$E112="","",'1. Artikeldata Grund'!$E112)</f>
        <v/>
      </c>
      <c r="E113" s="571" t="str">
        <f>IF('1. Artikeldata Grund'!D112="","",'1. Artikeldata Grund'!D112)</f>
        <v/>
      </c>
      <c r="F113" s="573" t="str">
        <f>'2. Artikeldata Utökad'!I112</f>
        <v xml:space="preserve">  Välj…</v>
      </c>
      <c r="G113" s="573" t="str">
        <f>'2. Artikeldata Utökad'!K112</f>
        <v xml:space="preserve">  Välj…</v>
      </c>
      <c r="H113" s="573" t="str">
        <f>'2. Artikeldata Utökad'!L112</f>
        <v xml:space="preserve">  Välj…</v>
      </c>
      <c r="I113" s="573" t="str">
        <f>'2. Artikeldata Utökad'!M112</f>
        <v xml:space="preserve">  Välj…</v>
      </c>
      <c r="J113" s="572" t="str">
        <f>'2. Artikeldata Utökad'!N112</f>
        <v xml:space="preserve">  Välj…</v>
      </c>
      <c r="K113" s="572" t="str">
        <f>'2. Artikeldata Utökad'!O112</f>
        <v xml:space="preserve">  Välj…</v>
      </c>
      <c r="L113" s="377"/>
      <c r="M113" s="83"/>
      <c r="N113" s="377" t="s">
        <v>280</v>
      </c>
      <c r="O113" s="378"/>
      <c r="P113" s="378"/>
      <c r="Q113" s="378"/>
      <c r="R113" s="378"/>
      <c r="S113" s="378"/>
      <c r="T113" s="378"/>
      <c r="U113" s="378"/>
      <c r="V113" s="378"/>
      <c r="W113" s="378"/>
      <c r="X113" s="378"/>
      <c r="Y113" s="378"/>
      <c r="Z113" s="377"/>
      <c r="AA113" s="378"/>
      <c r="AB113" s="378"/>
      <c r="AC113" s="378"/>
      <c r="AD113" s="378"/>
      <c r="AE113" s="378"/>
      <c r="AF113" s="378"/>
      <c r="AG113" s="378"/>
      <c r="AH113" s="677"/>
      <c r="AI113" s="683"/>
      <c r="AJ113" s="84"/>
      <c r="AK113" s="84"/>
      <c r="AL113" s="84" t="s">
        <v>297</v>
      </c>
      <c r="AM113" s="84" t="s">
        <v>297</v>
      </c>
      <c r="AN113" s="678"/>
      <c r="AO113" s="406" t="s">
        <v>594</v>
      </c>
      <c r="AP113" s="84" t="s">
        <v>297</v>
      </c>
      <c r="AQ113" s="84" t="s">
        <v>297</v>
      </c>
      <c r="AR113" s="688"/>
      <c r="AS113" s="683"/>
      <c r="AT113" s="84"/>
      <c r="AU113" s="84"/>
      <c r="AV113" s="84"/>
      <c r="AW113" s="84"/>
      <c r="AX113" s="84"/>
      <c r="AY113" s="666"/>
      <c r="AZ113" s="407" t="s">
        <v>594</v>
      </c>
      <c r="BA113" s="408" t="s">
        <v>297</v>
      </c>
    </row>
    <row r="114" spans="1:53" x14ac:dyDescent="0.25">
      <c r="A114" s="102">
        <v>109</v>
      </c>
      <c r="B114" s="569">
        <f>'APH Kategorichef'!D113</f>
        <v>0</v>
      </c>
      <c r="C114" s="569" t="str">
        <f>'APH Kategorichef'!H113</f>
        <v>Välj…</v>
      </c>
      <c r="D114" s="570" t="str">
        <f>IF('1. Artikeldata Grund'!$E113="","",'1. Artikeldata Grund'!$E113)</f>
        <v/>
      </c>
      <c r="E114" s="571" t="str">
        <f>IF('1. Artikeldata Grund'!D113="","",'1. Artikeldata Grund'!D113)</f>
        <v/>
      </c>
      <c r="F114" s="573" t="str">
        <f>'2. Artikeldata Utökad'!I113</f>
        <v xml:space="preserve">  Välj…</v>
      </c>
      <c r="G114" s="573" t="str">
        <f>'2. Artikeldata Utökad'!K113</f>
        <v xml:space="preserve">  Välj…</v>
      </c>
      <c r="H114" s="573" t="str">
        <f>'2. Artikeldata Utökad'!L113</f>
        <v xml:space="preserve">  Välj…</v>
      </c>
      <c r="I114" s="573" t="str">
        <f>'2. Artikeldata Utökad'!M113</f>
        <v xml:space="preserve">  Välj…</v>
      </c>
      <c r="J114" s="572" t="str">
        <f>'2. Artikeldata Utökad'!N113</f>
        <v xml:space="preserve">  Välj…</v>
      </c>
      <c r="K114" s="572" t="str">
        <f>'2. Artikeldata Utökad'!O113</f>
        <v xml:space="preserve">  Välj…</v>
      </c>
      <c r="L114" s="377"/>
      <c r="M114" s="83"/>
      <c r="N114" s="377" t="s">
        <v>280</v>
      </c>
      <c r="O114" s="378"/>
      <c r="P114" s="378"/>
      <c r="Q114" s="378"/>
      <c r="R114" s="378"/>
      <c r="S114" s="378"/>
      <c r="T114" s="378"/>
      <c r="U114" s="378"/>
      <c r="V114" s="378"/>
      <c r="W114" s="378"/>
      <c r="X114" s="378"/>
      <c r="Y114" s="378"/>
      <c r="Z114" s="377"/>
      <c r="AA114" s="378"/>
      <c r="AB114" s="378"/>
      <c r="AC114" s="378"/>
      <c r="AD114" s="378"/>
      <c r="AE114" s="378"/>
      <c r="AF114" s="378"/>
      <c r="AG114" s="378"/>
      <c r="AH114" s="677"/>
      <c r="AI114" s="683"/>
      <c r="AJ114" s="84"/>
      <c r="AK114" s="84"/>
      <c r="AL114" s="84" t="s">
        <v>297</v>
      </c>
      <c r="AM114" s="84" t="s">
        <v>297</v>
      </c>
      <c r="AN114" s="678"/>
      <c r="AO114" s="406" t="s">
        <v>594</v>
      </c>
      <c r="AP114" s="84" t="s">
        <v>297</v>
      </c>
      <c r="AQ114" s="84" t="s">
        <v>297</v>
      </c>
      <c r="AR114" s="688"/>
      <c r="AS114" s="683"/>
      <c r="AT114" s="84"/>
      <c r="AU114" s="84"/>
      <c r="AV114" s="84"/>
      <c r="AW114" s="84"/>
      <c r="AX114" s="84"/>
      <c r="AY114" s="666"/>
      <c r="AZ114" s="407" t="s">
        <v>594</v>
      </c>
      <c r="BA114" s="408" t="s">
        <v>297</v>
      </c>
    </row>
    <row r="115" spans="1:53" x14ac:dyDescent="0.25">
      <c r="A115" s="102">
        <v>110</v>
      </c>
      <c r="B115" s="569">
        <f>'APH Kategorichef'!D114</f>
        <v>0</v>
      </c>
      <c r="C115" s="569" t="str">
        <f>'APH Kategorichef'!H114</f>
        <v>Välj…</v>
      </c>
      <c r="D115" s="570" t="str">
        <f>IF('1. Artikeldata Grund'!$E114="","",'1. Artikeldata Grund'!$E114)</f>
        <v/>
      </c>
      <c r="E115" s="571" t="str">
        <f>IF('1. Artikeldata Grund'!D114="","",'1. Artikeldata Grund'!D114)</f>
        <v/>
      </c>
      <c r="F115" s="573" t="str">
        <f>'2. Artikeldata Utökad'!I114</f>
        <v xml:space="preserve">  Välj…</v>
      </c>
      <c r="G115" s="573" t="str">
        <f>'2. Artikeldata Utökad'!K114</f>
        <v xml:space="preserve">  Välj…</v>
      </c>
      <c r="H115" s="573" t="str">
        <f>'2. Artikeldata Utökad'!L114</f>
        <v xml:space="preserve">  Välj…</v>
      </c>
      <c r="I115" s="573" t="str">
        <f>'2. Artikeldata Utökad'!M114</f>
        <v xml:space="preserve">  Välj…</v>
      </c>
      <c r="J115" s="572" t="str">
        <f>'2. Artikeldata Utökad'!N114</f>
        <v xml:space="preserve">  Välj…</v>
      </c>
      <c r="K115" s="572" t="str">
        <f>'2. Artikeldata Utökad'!O114</f>
        <v xml:space="preserve">  Välj…</v>
      </c>
      <c r="L115" s="377"/>
      <c r="M115" s="83"/>
      <c r="N115" s="377" t="s">
        <v>280</v>
      </c>
      <c r="O115" s="378"/>
      <c r="P115" s="378"/>
      <c r="Q115" s="378"/>
      <c r="R115" s="378"/>
      <c r="S115" s="378"/>
      <c r="T115" s="378"/>
      <c r="U115" s="378"/>
      <c r="V115" s="378"/>
      <c r="W115" s="378"/>
      <c r="X115" s="378"/>
      <c r="Y115" s="378"/>
      <c r="Z115" s="377"/>
      <c r="AA115" s="378"/>
      <c r="AB115" s="378"/>
      <c r="AC115" s="378"/>
      <c r="AD115" s="378"/>
      <c r="AE115" s="378"/>
      <c r="AF115" s="378"/>
      <c r="AG115" s="378"/>
      <c r="AH115" s="677"/>
      <c r="AI115" s="683"/>
      <c r="AJ115" s="84"/>
      <c r="AK115" s="84"/>
      <c r="AL115" s="84" t="s">
        <v>297</v>
      </c>
      <c r="AM115" s="84" t="s">
        <v>297</v>
      </c>
      <c r="AN115" s="678"/>
      <c r="AO115" s="406" t="s">
        <v>594</v>
      </c>
      <c r="AP115" s="84" t="s">
        <v>297</v>
      </c>
      <c r="AQ115" s="84" t="s">
        <v>297</v>
      </c>
      <c r="AR115" s="688"/>
      <c r="AS115" s="683"/>
      <c r="AT115" s="84"/>
      <c r="AU115" s="84"/>
      <c r="AV115" s="84"/>
      <c r="AW115" s="84"/>
      <c r="AX115" s="84"/>
      <c r="AY115" s="666"/>
      <c r="AZ115" s="407" t="s">
        <v>594</v>
      </c>
      <c r="BA115" s="408" t="s">
        <v>297</v>
      </c>
    </row>
    <row r="116" spans="1:53" x14ac:dyDescent="0.25">
      <c r="A116" s="102">
        <v>111</v>
      </c>
      <c r="B116" s="569">
        <f>'APH Kategorichef'!D115</f>
        <v>0</v>
      </c>
      <c r="C116" s="569" t="str">
        <f>'APH Kategorichef'!H115</f>
        <v>Välj…</v>
      </c>
      <c r="D116" s="570" t="str">
        <f>IF('1. Artikeldata Grund'!$E115="","",'1. Artikeldata Grund'!$E115)</f>
        <v/>
      </c>
      <c r="E116" s="571" t="str">
        <f>IF('1. Artikeldata Grund'!D115="","",'1. Artikeldata Grund'!D115)</f>
        <v/>
      </c>
      <c r="F116" s="573" t="str">
        <f>'2. Artikeldata Utökad'!I115</f>
        <v xml:space="preserve">  Välj…</v>
      </c>
      <c r="G116" s="573" t="str">
        <f>'2. Artikeldata Utökad'!K115</f>
        <v xml:space="preserve">  Välj…</v>
      </c>
      <c r="H116" s="573" t="str">
        <f>'2. Artikeldata Utökad'!L115</f>
        <v xml:space="preserve">  Välj…</v>
      </c>
      <c r="I116" s="573" t="str">
        <f>'2. Artikeldata Utökad'!M115</f>
        <v xml:space="preserve">  Välj…</v>
      </c>
      <c r="J116" s="572" t="str">
        <f>'2. Artikeldata Utökad'!N115</f>
        <v xml:space="preserve">  Välj…</v>
      </c>
      <c r="K116" s="572" t="str">
        <f>'2. Artikeldata Utökad'!O115</f>
        <v xml:space="preserve">  Välj…</v>
      </c>
      <c r="L116" s="377"/>
      <c r="M116" s="83"/>
      <c r="N116" s="377" t="s">
        <v>280</v>
      </c>
      <c r="O116" s="378"/>
      <c r="P116" s="378"/>
      <c r="Q116" s="378"/>
      <c r="R116" s="378"/>
      <c r="S116" s="378"/>
      <c r="T116" s="378"/>
      <c r="U116" s="378"/>
      <c r="V116" s="378"/>
      <c r="W116" s="378"/>
      <c r="X116" s="378"/>
      <c r="Y116" s="378"/>
      <c r="Z116" s="377"/>
      <c r="AA116" s="378"/>
      <c r="AB116" s="378"/>
      <c r="AC116" s="378"/>
      <c r="AD116" s="378"/>
      <c r="AE116" s="378"/>
      <c r="AF116" s="378"/>
      <c r="AG116" s="378"/>
      <c r="AH116" s="677"/>
      <c r="AI116" s="683"/>
      <c r="AJ116" s="84"/>
      <c r="AK116" s="84"/>
      <c r="AL116" s="84" t="s">
        <v>297</v>
      </c>
      <c r="AM116" s="84" t="s">
        <v>297</v>
      </c>
      <c r="AN116" s="678"/>
      <c r="AO116" s="406" t="s">
        <v>594</v>
      </c>
      <c r="AP116" s="84" t="s">
        <v>297</v>
      </c>
      <c r="AQ116" s="84" t="s">
        <v>297</v>
      </c>
      <c r="AR116" s="688"/>
      <c r="AS116" s="683"/>
      <c r="AT116" s="84"/>
      <c r="AU116" s="84"/>
      <c r="AV116" s="84"/>
      <c r="AW116" s="84"/>
      <c r="AX116" s="84"/>
      <c r="AY116" s="666"/>
      <c r="AZ116" s="407" t="s">
        <v>594</v>
      </c>
      <c r="BA116" s="408" t="s">
        <v>297</v>
      </c>
    </row>
    <row r="117" spans="1:53" x14ac:dyDescent="0.25">
      <c r="A117" s="102">
        <v>112</v>
      </c>
      <c r="B117" s="569">
        <f>'APH Kategorichef'!D116</f>
        <v>0</v>
      </c>
      <c r="C117" s="569" t="str">
        <f>'APH Kategorichef'!H116</f>
        <v>Välj…</v>
      </c>
      <c r="D117" s="570" t="str">
        <f>IF('1. Artikeldata Grund'!$E116="","",'1. Artikeldata Grund'!$E116)</f>
        <v/>
      </c>
      <c r="E117" s="571" t="str">
        <f>IF('1. Artikeldata Grund'!D116="","",'1. Artikeldata Grund'!D116)</f>
        <v/>
      </c>
      <c r="F117" s="573" t="str">
        <f>'2. Artikeldata Utökad'!I116</f>
        <v xml:space="preserve">  Välj…</v>
      </c>
      <c r="G117" s="573" t="str">
        <f>'2. Artikeldata Utökad'!K116</f>
        <v xml:space="preserve">  Välj…</v>
      </c>
      <c r="H117" s="573" t="str">
        <f>'2. Artikeldata Utökad'!L116</f>
        <v xml:space="preserve">  Välj…</v>
      </c>
      <c r="I117" s="573" t="str">
        <f>'2. Artikeldata Utökad'!M116</f>
        <v xml:space="preserve">  Välj…</v>
      </c>
      <c r="J117" s="572" t="str">
        <f>'2. Artikeldata Utökad'!N116</f>
        <v xml:space="preserve">  Välj…</v>
      </c>
      <c r="K117" s="572" t="str">
        <f>'2. Artikeldata Utökad'!O116</f>
        <v xml:space="preserve">  Välj…</v>
      </c>
      <c r="L117" s="377"/>
      <c r="M117" s="83"/>
      <c r="N117" s="377" t="s">
        <v>280</v>
      </c>
      <c r="O117" s="378"/>
      <c r="P117" s="378"/>
      <c r="Q117" s="378"/>
      <c r="R117" s="378"/>
      <c r="S117" s="378"/>
      <c r="T117" s="378"/>
      <c r="U117" s="378"/>
      <c r="V117" s="378"/>
      <c r="W117" s="378"/>
      <c r="X117" s="378"/>
      <c r="Y117" s="378"/>
      <c r="Z117" s="377"/>
      <c r="AA117" s="378"/>
      <c r="AB117" s="378"/>
      <c r="AC117" s="378"/>
      <c r="AD117" s="378"/>
      <c r="AE117" s="378"/>
      <c r="AF117" s="378"/>
      <c r="AG117" s="378"/>
      <c r="AH117" s="677"/>
      <c r="AI117" s="683"/>
      <c r="AJ117" s="84"/>
      <c r="AK117" s="84"/>
      <c r="AL117" s="84" t="s">
        <v>297</v>
      </c>
      <c r="AM117" s="84" t="s">
        <v>297</v>
      </c>
      <c r="AN117" s="678"/>
      <c r="AO117" s="406" t="s">
        <v>594</v>
      </c>
      <c r="AP117" s="84" t="s">
        <v>297</v>
      </c>
      <c r="AQ117" s="84" t="s">
        <v>297</v>
      </c>
      <c r="AR117" s="688"/>
      <c r="AS117" s="683"/>
      <c r="AT117" s="84"/>
      <c r="AU117" s="84"/>
      <c r="AV117" s="84"/>
      <c r="AW117" s="84"/>
      <c r="AX117" s="84"/>
      <c r="AY117" s="666"/>
      <c r="AZ117" s="407" t="s">
        <v>594</v>
      </c>
      <c r="BA117" s="408" t="s">
        <v>297</v>
      </c>
    </row>
    <row r="118" spans="1:53" x14ac:dyDescent="0.25">
      <c r="A118" s="102">
        <v>113</v>
      </c>
      <c r="B118" s="569">
        <f>'APH Kategorichef'!D117</f>
        <v>0</v>
      </c>
      <c r="C118" s="569" t="str">
        <f>'APH Kategorichef'!H117</f>
        <v>Välj…</v>
      </c>
      <c r="D118" s="570" t="str">
        <f>IF('1. Artikeldata Grund'!$E117="","",'1. Artikeldata Grund'!$E117)</f>
        <v/>
      </c>
      <c r="E118" s="571" t="str">
        <f>IF('1. Artikeldata Grund'!D117="","",'1. Artikeldata Grund'!D117)</f>
        <v/>
      </c>
      <c r="F118" s="573" t="str">
        <f>'2. Artikeldata Utökad'!I117</f>
        <v xml:space="preserve">  Välj…</v>
      </c>
      <c r="G118" s="573" t="str">
        <f>'2. Artikeldata Utökad'!K117</f>
        <v xml:space="preserve">  Välj…</v>
      </c>
      <c r="H118" s="573" t="str">
        <f>'2. Artikeldata Utökad'!L117</f>
        <v xml:space="preserve">  Välj…</v>
      </c>
      <c r="I118" s="573" t="str">
        <f>'2. Artikeldata Utökad'!M117</f>
        <v xml:space="preserve">  Välj…</v>
      </c>
      <c r="J118" s="572" t="str">
        <f>'2. Artikeldata Utökad'!N117</f>
        <v xml:space="preserve">  Välj…</v>
      </c>
      <c r="K118" s="572" t="str">
        <f>'2. Artikeldata Utökad'!O117</f>
        <v xml:space="preserve">  Välj…</v>
      </c>
      <c r="L118" s="377"/>
      <c r="M118" s="83"/>
      <c r="N118" s="377" t="s">
        <v>280</v>
      </c>
      <c r="O118" s="378"/>
      <c r="P118" s="378"/>
      <c r="Q118" s="378"/>
      <c r="R118" s="378"/>
      <c r="S118" s="378"/>
      <c r="T118" s="378"/>
      <c r="U118" s="378"/>
      <c r="V118" s="378"/>
      <c r="W118" s="378"/>
      <c r="X118" s="378"/>
      <c r="Y118" s="378"/>
      <c r="Z118" s="377"/>
      <c r="AA118" s="378"/>
      <c r="AB118" s="378"/>
      <c r="AC118" s="378"/>
      <c r="AD118" s="378"/>
      <c r="AE118" s="378"/>
      <c r="AF118" s="378"/>
      <c r="AG118" s="378"/>
      <c r="AH118" s="677"/>
      <c r="AI118" s="683"/>
      <c r="AJ118" s="84"/>
      <c r="AK118" s="84"/>
      <c r="AL118" s="84" t="s">
        <v>297</v>
      </c>
      <c r="AM118" s="84" t="s">
        <v>297</v>
      </c>
      <c r="AN118" s="678"/>
      <c r="AO118" s="406" t="s">
        <v>594</v>
      </c>
      <c r="AP118" s="84" t="s">
        <v>297</v>
      </c>
      <c r="AQ118" s="84" t="s">
        <v>297</v>
      </c>
      <c r="AR118" s="688"/>
      <c r="AS118" s="683"/>
      <c r="AT118" s="84"/>
      <c r="AU118" s="84"/>
      <c r="AV118" s="84"/>
      <c r="AW118" s="84"/>
      <c r="AX118" s="84"/>
      <c r="AY118" s="666"/>
      <c r="AZ118" s="407" t="s">
        <v>594</v>
      </c>
      <c r="BA118" s="408" t="s">
        <v>297</v>
      </c>
    </row>
    <row r="119" spans="1:53" x14ac:dyDescent="0.25">
      <c r="A119" s="102">
        <v>114</v>
      </c>
      <c r="B119" s="569">
        <f>'APH Kategorichef'!D118</f>
        <v>0</v>
      </c>
      <c r="C119" s="569" t="str">
        <f>'APH Kategorichef'!H118</f>
        <v>Välj…</v>
      </c>
      <c r="D119" s="570" t="str">
        <f>IF('1. Artikeldata Grund'!$E118="","",'1. Artikeldata Grund'!$E118)</f>
        <v/>
      </c>
      <c r="E119" s="571" t="str">
        <f>IF('1. Artikeldata Grund'!D118="","",'1. Artikeldata Grund'!D118)</f>
        <v/>
      </c>
      <c r="F119" s="573" t="str">
        <f>'2. Artikeldata Utökad'!I118</f>
        <v xml:space="preserve">  Välj…</v>
      </c>
      <c r="G119" s="573" t="str">
        <f>'2. Artikeldata Utökad'!K118</f>
        <v xml:space="preserve">  Välj…</v>
      </c>
      <c r="H119" s="573" t="str">
        <f>'2. Artikeldata Utökad'!L118</f>
        <v xml:space="preserve">  Välj…</v>
      </c>
      <c r="I119" s="573" t="str">
        <f>'2. Artikeldata Utökad'!M118</f>
        <v xml:space="preserve">  Välj…</v>
      </c>
      <c r="J119" s="572" t="str">
        <f>'2. Artikeldata Utökad'!N118</f>
        <v xml:space="preserve">  Välj…</v>
      </c>
      <c r="K119" s="572" t="str">
        <f>'2. Artikeldata Utökad'!O118</f>
        <v xml:space="preserve">  Välj…</v>
      </c>
      <c r="L119" s="377"/>
      <c r="M119" s="83"/>
      <c r="N119" s="377" t="s">
        <v>280</v>
      </c>
      <c r="O119" s="378"/>
      <c r="P119" s="378"/>
      <c r="Q119" s="378"/>
      <c r="R119" s="378"/>
      <c r="S119" s="378"/>
      <c r="T119" s="378"/>
      <c r="U119" s="378"/>
      <c r="V119" s="378"/>
      <c r="W119" s="378"/>
      <c r="X119" s="378"/>
      <c r="Y119" s="378"/>
      <c r="Z119" s="377"/>
      <c r="AA119" s="378"/>
      <c r="AB119" s="378"/>
      <c r="AC119" s="378"/>
      <c r="AD119" s="378"/>
      <c r="AE119" s="378"/>
      <c r="AF119" s="378"/>
      <c r="AG119" s="378"/>
      <c r="AH119" s="677"/>
      <c r="AI119" s="683"/>
      <c r="AJ119" s="84"/>
      <c r="AK119" s="84"/>
      <c r="AL119" s="84" t="s">
        <v>297</v>
      </c>
      <c r="AM119" s="84" t="s">
        <v>297</v>
      </c>
      <c r="AN119" s="678"/>
      <c r="AO119" s="406" t="s">
        <v>594</v>
      </c>
      <c r="AP119" s="84" t="s">
        <v>297</v>
      </c>
      <c r="AQ119" s="84" t="s">
        <v>297</v>
      </c>
      <c r="AR119" s="688"/>
      <c r="AS119" s="683"/>
      <c r="AT119" s="84"/>
      <c r="AU119" s="84"/>
      <c r="AV119" s="84"/>
      <c r="AW119" s="84"/>
      <c r="AX119" s="84"/>
      <c r="AY119" s="666"/>
      <c r="AZ119" s="407" t="s">
        <v>594</v>
      </c>
      <c r="BA119" s="408" t="s">
        <v>297</v>
      </c>
    </row>
    <row r="120" spans="1:53" x14ac:dyDescent="0.25">
      <c r="A120" s="102">
        <v>115</v>
      </c>
      <c r="B120" s="569">
        <f>'APH Kategorichef'!D119</f>
        <v>0</v>
      </c>
      <c r="C120" s="569" t="str">
        <f>'APH Kategorichef'!H119</f>
        <v>Välj…</v>
      </c>
      <c r="D120" s="570" t="str">
        <f>IF('1. Artikeldata Grund'!$E119="","",'1. Artikeldata Grund'!$E119)</f>
        <v/>
      </c>
      <c r="E120" s="571" t="str">
        <f>IF('1. Artikeldata Grund'!D119="","",'1. Artikeldata Grund'!D119)</f>
        <v/>
      </c>
      <c r="F120" s="573" t="str">
        <f>'2. Artikeldata Utökad'!I119</f>
        <v xml:space="preserve">  Välj…</v>
      </c>
      <c r="G120" s="573" t="str">
        <f>'2. Artikeldata Utökad'!K119</f>
        <v xml:space="preserve">  Välj…</v>
      </c>
      <c r="H120" s="573" t="str">
        <f>'2. Artikeldata Utökad'!L119</f>
        <v xml:space="preserve">  Välj…</v>
      </c>
      <c r="I120" s="573" t="str">
        <f>'2. Artikeldata Utökad'!M119</f>
        <v xml:space="preserve">  Välj…</v>
      </c>
      <c r="J120" s="572" t="str">
        <f>'2. Artikeldata Utökad'!N119</f>
        <v xml:space="preserve">  Välj…</v>
      </c>
      <c r="K120" s="572" t="str">
        <f>'2. Artikeldata Utökad'!O119</f>
        <v xml:space="preserve">  Välj…</v>
      </c>
      <c r="L120" s="377"/>
      <c r="M120" s="83"/>
      <c r="N120" s="377" t="s">
        <v>280</v>
      </c>
      <c r="O120" s="378"/>
      <c r="P120" s="378"/>
      <c r="Q120" s="378"/>
      <c r="R120" s="378"/>
      <c r="S120" s="378"/>
      <c r="T120" s="378"/>
      <c r="U120" s="378"/>
      <c r="V120" s="378"/>
      <c r="W120" s="378"/>
      <c r="X120" s="378"/>
      <c r="Y120" s="378"/>
      <c r="Z120" s="377"/>
      <c r="AA120" s="378"/>
      <c r="AB120" s="378"/>
      <c r="AC120" s="378"/>
      <c r="AD120" s="378"/>
      <c r="AE120" s="378"/>
      <c r="AF120" s="378"/>
      <c r="AG120" s="378"/>
      <c r="AH120" s="677"/>
      <c r="AI120" s="683"/>
      <c r="AJ120" s="84"/>
      <c r="AK120" s="84"/>
      <c r="AL120" s="84" t="s">
        <v>297</v>
      </c>
      <c r="AM120" s="84" t="s">
        <v>297</v>
      </c>
      <c r="AN120" s="678"/>
      <c r="AO120" s="406" t="s">
        <v>594</v>
      </c>
      <c r="AP120" s="84" t="s">
        <v>297</v>
      </c>
      <c r="AQ120" s="84" t="s">
        <v>297</v>
      </c>
      <c r="AR120" s="688"/>
      <c r="AS120" s="683"/>
      <c r="AT120" s="84"/>
      <c r="AU120" s="84"/>
      <c r="AV120" s="84"/>
      <c r="AW120" s="84"/>
      <c r="AX120" s="84"/>
      <c r="AY120" s="666"/>
      <c r="AZ120" s="407" t="s">
        <v>594</v>
      </c>
      <c r="BA120" s="408" t="s">
        <v>297</v>
      </c>
    </row>
    <row r="121" spans="1:53" x14ac:dyDescent="0.25">
      <c r="A121" s="102">
        <v>116</v>
      </c>
      <c r="B121" s="569">
        <f>'APH Kategorichef'!D120</f>
        <v>0</v>
      </c>
      <c r="C121" s="569" t="str">
        <f>'APH Kategorichef'!H120</f>
        <v>Välj…</v>
      </c>
      <c r="D121" s="570" t="str">
        <f>IF('1. Artikeldata Grund'!$E120="","",'1. Artikeldata Grund'!$E120)</f>
        <v/>
      </c>
      <c r="E121" s="571" t="str">
        <f>IF('1. Artikeldata Grund'!D120="","",'1. Artikeldata Grund'!D120)</f>
        <v/>
      </c>
      <c r="F121" s="573" t="str">
        <f>'2. Artikeldata Utökad'!I120</f>
        <v xml:space="preserve">  Välj…</v>
      </c>
      <c r="G121" s="573" t="str">
        <f>'2. Artikeldata Utökad'!K120</f>
        <v xml:space="preserve">  Välj…</v>
      </c>
      <c r="H121" s="573" t="str">
        <f>'2. Artikeldata Utökad'!L120</f>
        <v xml:space="preserve">  Välj…</v>
      </c>
      <c r="I121" s="573" t="str">
        <f>'2. Artikeldata Utökad'!M120</f>
        <v xml:space="preserve">  Välj…</v>
      </c>
      <c r="J121" s="572" t="str">
        <f>'2. Artikeldata Utökad'!N120</f>
        <v xml:space="preserve">  Välj…</v>
      </c>
      <c r="K121" s="572" t="str">
        <f>'2. Artikeldata Utökad'!O120</f>
        <v xml:space="preserve">  Välj…</v>
      </c>
      <c r="L121" s="377"/>
      <c r="M121" s="83"/>
      <c r="N121" s="377" t="s">
        <v>280</v>
      </c>
      <c r="O121" s="378"/>
      <c r="P121" s="378"/>
      <c r="Q121" s="378"/>
      <c r="R121" s="378"/>
      <c r="S121" s="378"/>
      <c r="T121" s="378"/>
      <c r="U121" s="378"/>
      <c r="V121" s="378"/>
      <c r="W121" s="378"/>
      <c r="X121" s="378"/>
      <c r="Y121" s="378"/>
      <c r="Z121" s="377"/>
      <c r="AA121" s="378"/>
      <c r="AB121" s="378"/>
      <c r="AC121" s="378"/>
      <c r="AD121" s="378"/>
      <c r="AE121" s="378"/>
      <c r="AF121" s="378"/>
      <c r="AG121" s="378"/>
      <c r="AH121" s="677"/>
      <c r="AI121" s="683"/>
      <c r="AJ121" s="84"/>
      <c r="AK121" s="84"/>
      <c r="AL121" s="84" t="s">
        <v>297</v>
      </c>
      <c r="AM121" s="84" t="s">
        <v>297</v>
      </c>
      <c r="AN121" s="678"/>
      <c r="AO121" s="406" t="s">
        <v>594</v>
      </c>
      <c r="AP121" s="84" t="s">
        <v>297</v>
      </c>
      <c r="AQ121" s="84" t="s">
        <v>297</v>
      </c>
      <c r="AR121" s="688"/>
      <c r="AS121" s="683"/>
      <c r="AT121" s="84"/>
      <c r="AU121" s="84"/>
      <c r="AV121" s="84"/>
      <c r="AW121" s="84"/>
      <c r="AX121" s="84"/>
      <c r="AY121" s="666"/>
      <c r="AZ121" s="407" t="s">
        <v>594</v>
      </c>
      <c r="BA121" s="408" t="s">
        <v>297</v>
      </c>
    </row>
    <row r="122" spans="1:53" x14ac:dyDescent="0.25">
      <c r="A122" s="102">
        <v>117</v>
      </c>
      <c r="B122" s="569">
        <f>'APH Kategorichef'!D121</f>
        <v>0</v>
      </c>
      <c r="C122" s="569" t="str">
        <f>'APH Kategorichef'!H121</f>
        <v>Välj…</v>
      </c>
      <c r="D122" s="570" t="str">
        <f>IF('1. Artikeldata Grund'!$E121="","",'1. Artikeldata Grund'!$E121)</f>
        <v/>
      </c>
      <c r="E122" s="571" t="str">
        <f>IF('1. Artikeldata Grund'!D121="","",'1. Artikeldata Grund'!D121)</f>
        <v/>
      </c>
      <c r="F122" s="573" t="str">
        <f>'2. Artikeldata Utökad'!I121</f>
        <v xml:space="preserve">  Välj…</v>
      </c>
      <c r="G122" s="573" t="str">
        <f>'2. Artikeldata Utökad'!K121</f>
        <v xml:space="preserve">  Välj…</v>
      </c>
      <c r="H122" s="573" t="str">
        <f>'2. Artikeldata Utökad'!L121</f>
        <v xml:space="preserve">  Välj…</v>
      </c>
      <c r="I122" s="573" t="str">
        <f>'2. Artikeldata Utökad'!M121</f>
        <v xml:space="preserve">  Välj…</v>
      </c>
      <c r="J122" s="572" t="str">
        <f>'2. Artikeldata Utökad'!N121</f>
        <v xml:space="preserve">  Välj…</v>
      </c>
      <c r="K122" s="572" t="str">
        <f>'2. Artikeldata Utökad'!O121</f>
        <v xml:space="preserve">  Välj…</v>
      </c>
      <c r="L122" s="377"/>
      <c r="M122" s="83"/>
      <c r="N122" s="377" t="s">
        <v>280</v>
      </c>
      <c r="O122" s="378"/>
      <c r="P122" s="378"/>
      <c r="Q122" s="378"/>
      <c r="R122" s="378"/>
      <c r="S122" s="378"/>
      <c r="T122" s="378"/>
      <c r="U122" s="378"/>
      <c r="V122" s="378"/>
      <c r="W122" s="378"/>
      <c r="X122" s="378"/>
      <c r="Y122" s="378"/>
      <c r="Z122" s="377"/>
      <c r="AA122" s="378"/>
      <c r="AB122" s="378"/>
      <c r="AC122" s="378"/>
      <c r="AD122" s="378"/>
      <c r="AE122" s="378"/>
      <c r="AF122" s="378"/>
      <c r="AG122" s="378"/>
      <c r="AH122" s="677"/>
      <c r="AI122" s="683"/>
      <c r="AJ122" s="84"/>
      <c r="AK122" s="84"/>
      <c r="AL122" s="84" t="s">
        <v>297</v>
      </c>
      <c r="AM122" s="84" t="s">
        <v>297</v>
      </c>
      <c r="AN122" s="678"/>
      <c r="AO122" s="406" t="s">
        <v>594</v>
      </c>
      <c r="AP122" s="84" t="s">
        <v>297</v>
      </c>
      <c r="AQ122" s="84" t="s">
        <v>297</v>
      </c>
      <c r="AR122" s="688"/>
      <c r="AS122" s="683"/>
      <c r="AT122" s="84"/>
      <c r="AU122" s="84"/>
      <c r="AV122" s="84"/>
      <c r="AW122" s="84"/>
      <c r="AX122" s="84"/>
      <c r="AY122" s="666"/>
      <c r="AZ122" s="407" t="s">
        <v>594</v>
      </c>
      <c r="BA122" s="408" t="s">
        <v>297</v>
      </c>
    </row>
    <row r="123" spans="1:53" x14ac:dyDescent="0.25">
      <c r="A123" s="102">
        <v>118</v>
      </c>
      <c r="B123" s="569">
        <f>'APH Kategorichef'!D122</f>
        <v>0</v>
      </c>
      <c r="C123" s="569" t="str">
        <f>'APH Kategorichef'!H122</f>
        <v>Välj…</v>
      </c>
      <c r="D123" s="570" t="str">
        <f>IF('1. Artikeldata Grund'!$E122="","",'1. Artikeldata Grund'!$E122)</f>
        <v/>
      </c>
      <c r="E123" s="571" t="str">
        <f>IF('1. Artikeldata Grund'!D122="","",'1. Artikeldata Grund'!D122)</f>
        <v/>
      </c>
      <c r="F123" s="573" t="str">
        <f>'2. Artikeldata Utökad'!I122</f>
        <v xml:space="preserve">  Välj…</v>
      </c>
      <c r="G123" s="573" t="str">
        <f>'2. Artikeldata Utökad'!K122</f>
        <v xml:space="preserve">  Välj…</v>
      </c>
      <c r="H123" s="573" t="str">
        <f>'2. Artikeldata Utökad'!L122</f>
        <v xml:space="preserve">  Välj…</v>
      </c>
      <c r="I123" s="573" t="str">
        <f>'2. Artikeldata Utökad'!M122</f>
        <v xml:space="preserve">  Välj…</v>
      </c>
      <c r="J123" s="572" t="str">
        <f>'2. Artikeldata Utökad'!N122</f>
        <v xml:space="preserve">  Välj…</v>
      </c>
      <c r="K123" s="572" t="str">
        <f>'2. Artikeldata Utökad'!O122</f>
        <v xml:space="preserve">  Välj…</v>
      </c>
      <c r="L123" s="377"/>
      <c r="M123" s="83"/>
      <c r="N123" s="377" t="s">
        <v>280</v>
      </c>
      <c r="O123" s="378"/>
      <c r="P123" s="378"/>
      <c r="Q123" s="378"/>
      <c r="R123" s="378"/>
      <c r="S123" s="378"/>
      <c r="T123" s="378"/>
      <c r="U123" s="378"/>
      <c r="V123" s="378"/>
      <c r="W123" s="378"/>
      <c r="X123" s="378"/>
      <c r="Y123" s="378"/>
      <c r="Z123" s="377"/>
      <c r="AA123" s="378"/>
      <c r="AB123" s="378"/>
      <c r="AC123" s="378"/>
      <c r="AD123" s="378"/>
      <c r="AE123" s="378"/>
      <c r="AF123" s="378"/>
      <c r="AG123" s="378"/>
      <c r="AH123" s="677"/>
      <c r="AI123" s="683"/>
      <c r="AJ123" s="84"/>
      <c r="AK123" s="84"/>
      <c r="AL123" s="84" t="s">
        <v>297</v>
      </c>
      <c r="AM123" s="84" t="s">
        <v>297</v>
      </c>
      <c r="AN123" s="678"/>
      <c r="AO123" s="406" t="s">
        <v>594</v>
      </c>
      <c r="AP123" s="84" t="s">
        <v>297</v>
      </c>
      <c r="AQ123" s="84" t="s">
        <v>297</v>
      </c>
      <c r="AR123" s="688"/>
      <c r="AS123" s="683"/>
      <c r="AT123" s="84"/>
      <c r="AU123" s="84"/>
      <c r="AV123" s="84"/>
      <c r="AW123" s="84"/>
      <c r="AX123" s="84"/>
      <c r="AY123" s="666"/>
      <c r="AZ123" s="407" t="s">
        <v>594</v>
      </c>
      <c r="BA123" s="408" t="s">
        <v>297</v>
      </c>
    </row>
    <row r="124" spans="1:53" x14ac:dyDescent="0.25">
      <c r="A124" s="102">
        <v>119</v>
      </c>
      <c r="B124" s="569">
        <f>'APH Kategorichef'!D123</f>
        <v>0</v>
      </c>
      <c r="C124" s="569" t="str">
        <f>'APH Kategorichef'!H123</f>
        <v>Välj…</v>
      </c>
      <c r="D124" s="570" t="str">
        <f>IF('1. Artikeldata Grund'!$E123="","",'1. Artikeldata Grund'!$E123)</f>
        <v/>
      </c>
      <c r="E124" s="571" t="str">
        <f>IF('1. Artikeldata Grund'!D123="","",'1. Artikeldata Grund'!D123)</f>
        <v/>
      </c>
      <c r="F124" s="573" t="str">
        <f>'2. Artikeldata Utökad'!I123</f>
        <v xml:space="preserve">  Välj…</v>
      </c>
      <c r="G124" s="573" t="str">
        <f>'2. Artikeldata Utökad'!K123</f>
        <v xml:space="preserve">  Välj…</v>
      </c>
      <c r="H124" s="573" t="str">
        <f>'2. Artikeldata Utökad'!L123</f>
        <v xml:space="preserve">  Välj…</v>
      </c>
      <c r="I124" s="573" t="str">
        <f>'2. Artikeldata Utökad'!M123</f>
        <v xml:space="preserve">  Välj…</v>
      </c>
      <c r="J124" s="572" t="str">
        <f>'2. Artikeldata Utökad'!N123</f>
        <v xml:space="preserve">  Välj…</v>
      </c>
      <c r="K124" s="572" t="str">
        <f>'2. Artikeldata Utökad'!O123</f>
        <v xml:space="preserve">  Välj…</v>
      </c>
      <c r="L124" s="377"/>
      <c r="M124" s="83"/>
      <c r="N124" s="377" t="s">
        <v>280</v>
      </c>
      <c r="O124" s="378"/>
      <c r="P124" s="378"/>
      <c r="Q124" s="378"/>
      <c r="R124" s="378"/>
      <c r="S124" s="378"/>
      <c r="T124" s="378"/>
      <c r="U124" s="378"/>
      <c r="V124" s="378"/>
      <c r="W124" s="378"/>
      <c r="X124" s="378"/>
      <c r="Y124" s="378"/>
      <c r="Z124" s="377"/>
      <c r="AA124" s="378"/>
      <c r="AB124" s="378"/>
      <c r="AC124" s="378"/>
      <c r="AD124" s="378"/>
      <c r="AE124" s="378"/>
      <c r="AF124" s="378"/>
      <c r="AG124" s="378"/>
      <c r="AH124" s="677"/>
      <c r="AI124" s="683"/>
      <c r="AJ124" s="84"/>
      <c r="AK124" s="84"/>
      <c r="AL124" s="84" t="s">
        <v>297</v>
      </c>
      <c r="AM124" s="84" t="s">
        <v>297</v>
      </c>
      <c r="AN124" s="678"/>
      <c r="AO124" s="406" t="s">
        <v>594</v>
      </c>
      <c r="AP124" s="84" t="s">
        <v>297</v>
      </c>
      <c r="AQ124" s="84" t="s">
        <v>297</v>
      </c>
      <c r="AR124" s="688"/>
      <c r="AS124" s="683"/>
      <c r="AT124" s="84"/>
      <c r="AU124" s="84"/>
      <c r="AV124" s="84"/>
      <c r="AW124" s="84"/>
      <c r="AX124" s="84"/>
      <c r="AY124" s="666"/>
      <c r="AZ124" s="407" t="s">
        <v>594</v>
      </c>
      <c r="BA124" s="408" t="s">
        <v>297</v>
      </c>
    </row>
    <row r="125" spans="1:53" x14ac:dyDescent="0.25">
      <c r="A125" s="102">
        <v>120</v>
      </c>
      <c r="B125" s="569">
        <f>'APH Kategorichef'!D124</f>
        <v>0</v>
      </c>
      <c r="C125" s="569" t="str">
        <f>'APH Kategorichef'!H124</f>
        <v>Välj…</v>
      </c>
      <c r="D125" s="570" t="str">
        <f>IF('1. Artikeldata Grund'!$E124="","",'1. Artikeldata Grund'!$E124)</f>
        <v/>
      </c>
      <c r="E125" s="571" t="str">
        <f>IF('1. Artikeldata Grund'!D124="","",'1. Artikeldata Grund'!D124)</f>
        <v/>
      </c>
      <c r="F125" s="573" t="str">
        <f>'2. Artikeldata Utökad'!I124</f>
        <v xml:space="preserve">  Välj…</v>
      </c>
      <c r="G125" s="573" t="str">
        <f>'2. Artikeldata Utökad'!K124</f>
        <v xml:space="preserve">  Välj…</v>
      </c>
      <c r="H125" s="573" t="str">
        <f>'2. Artikeldata Utökad'!L124</f>
        <v xml:space="preserve">  Välj…</v>
      </c>
      <c r="I125" s="573" t="str">
        <f>'2. Artikeldata Utökad'!M124</f>
        <v xml:space="preserve">  Välj…</v>
      </c>
      <c r="J125" s="572" t="str">
        <f>'2. Artikeldata Utökad'!N124</f>
        <v xml:space="preserve">  Välj…</v>
      </c>
      <c r="K125" s="572" t="str">
        <f>'2. Artikeldata Utökad'!O124</f>
        <v xml:space="preserve">  Välj…</v>
      </c>
      <c r="L125" s="377"/>
      <c r="M125" s="83"/>
      <c r="N125" s="377" t="s">
        <v>280</v>
      </c>
      <c r="O125" s="378"/>
      <c r="P125" s="378"/>
      <c r="Q125" s="378"/>
      <c r="R125" s="378"/>
      <c r="S125" s="378"/>
      <c r="T125" s="378"/>
      <c r="U125" s="378"/>
      <c r="V125" s="378"/>
      <c r="W125" s="378"/>
      <c r="X125" s="378"/>
      <c r="Y125" s="378"/>
      <c r="Z125" s="377"/>
      <c r="AA125" s="378"/>
      <c r="AB125" s="378"/>
      <c r="AC125" s="378"/>
      <c r="AD125" s="378"/>
      <c r="AE125" s="378"/>
      <c r="AF125" s="378"/>
      <c r="AG125" s="378"/>
      <c r="AH125" s="677"/>
      <c r="AI125" s="683"/>
      <c r="AJ125" s="84"/>
      <c r="AK125" s="84"/>
      <c r="AL125" s="84" t="s">
        <v>297</v>
      </c>
      <c r="AM125" s="84" t="s">
        <v>297</v>
      </c>
      <c r="AN125" s="678"/>
      <c r="AO125" s="406" t="s">
        <v>594</v>
      </c>
      <c r="AP125" s="84" t="s">
        <v>297</v>
      </c>
      <c r="AQ125" s="84" t="s">
        <v>297</v>
      </c>
      <c r="AR125" s="688"/>
      <c r="AS125" s="683"/>
      <c r="AT125" s="84"/>
      <c r="AU125" s="84"/>
      <c r="AV125" s="84"/>
      <c r="AW125" s="84"/>
      <c r="AX125" s="84"/>
      <c r="AY125" s="666"/>
      <c r="AZ125" s="407" t="s">
        <v>594</v>
      </c>
      <c r="BA125" s="408" t="s">
        <v>297</v>
      </c>
    </row>
    <row r="126" spans="1:53" x14ac:dyDescent="0.25">
      <c r="A126" s="102">
        <v>121</v>
      </c>
      <c r="B126" s="569">
        <f>'APH Kategorichef'!D125</f>
        <v>0</v>
      </c>
      <c r="C126" s="569" t="str">
        <f>'APH Kategorichef'!H125</f>
        <v>Välj…</v>
      </c>
      <c r="D126" s="570" t="str">
        <f>IF('1. Artikeldata Grund'!$E125="","",'1. Artikeldata Grund'!$E125)</f>
        <v/>
      </c>
      <c r="E126" s="571" t="str">
        <f>IF('1. Artikeldata Grund'!D125="","",'1. Artikeldata Grund'!D125)</f>
        <v/>
      </c>
      <c r="F126" s="573" t="str">
        <f>'2. Artikeldata Utökad'!I125</f>
        <v xml:space="preserve">  Välj…</v>
      </c>
      <c r="G126" s="573" t="str">
        <f>'2. Artikeldata Utökad'!K125</f>
        <v xml:space="preserve">  Välj…</v>
      </c>
      <c r="H126" s="573" t="str">
        <f>'2. Artikeldata Utökad'!L125</f>
        <v xml:space="preserve">  Välj…</v>
      </c>
      <c r="I126" s="573" t="str">
        <f>'2. Artikeldata Utökad'!M125</f>
        <v xml:space="preserve">  Välj…</v>
      </c>
      <c r="J126" s="572" t="str">
        <f>'2. Artikeldata Utökad'!N125</f>
        <v xml:space="preserve">  Välj…</v>
      </c>
      <c r="K126" s="572" t="str">
        <f>'2. Artikeldata Utökad'!O125</f>
        <v xml:space="preserve">  Välj…</v>
      </c>
      <c r="L126" s="377"/>
      <c r="M126" s="83"/>
      <c r="N126" s="377" t="s">
        <v>280</v>
      </c>
      <c r="O126" s="378"/>
      <c r="P126" s="378"/>
      <c r="Q126" s="378"/>
      <c r="R126" s="378"/>
      <c r="S126" s="378"/>
      <c r="T126" s="378"/>
      <c r="U126" s="378"/>
      <c r="V126" s="378"/>
      <c r="W126" s="378"/>
      <c r="X126" s="378"/>
      <c r="Y126" s="378"/>
      <c r="Z126" s="377"/>
      <c r="AA126" s="378"/>
      <c r="AB126" s="378"/>
      <c r="AC126" s="378"/>
      <c r="AD126" s="378"/>
      <c r="AE126" s="378"/>
      <c r="AF126" s="378"/>
      <c r="AG126" s="378"/>
      <c r="AH126" s="677"/>
      <c r="AI126" s="683"/>
      <c r="AJ126" s="84"/>
      <c r="AK126" s="84"/>
      <c r="AL126" s="84" t="s">
        <v>297</v>
      </c>
      <c r="AM126" s="84" t="s">
        <v>297</v>
      </c>
      <c r="AN126" s="678"/>
      <c r="AO126" s="406" t="s">
        <v>594</v>
      </c>
      <c r="AP126" s="84" t="s">
        <v>297</v>
      </c>
      <c r="AQ126" s="84" t="s">
        <v>297</v>
      </c>
      <c r="AR126" s="688"/>
      <c r="AS126" s="683"/>
      <c r="AT126" s="84"/>
      <c r="AU126" s="84"/>
      <c r="AV126" s="84"/>
      <c r="AW126" s="84"/>
      <c r="AX126" s="84"/>
      <c r="AY126" s="666"/>
      <c r="AZ126" s="407" t="s">
        <v>594</v>
      </c>
      <c r="BA126" s="408" t="s">
        <v>297</v>
      </c>
    </row>
    <row r="127" spans="1:53" x14ac:dyDescent="0.25">
      <c r="A127" s="102">
        <v>122</v>
      </c>
      <c r="B127" s="569">
        <f>'APH Kategorichef'!D126</f>
        <v>0</v>
      </c>
      <c r="C127" s="569" t="str">
        <f>'APH Kategorichef'!H126</f>
        <v>Välj…</v>
      </c>
      <c r="D127" s="570" t="str">
        <f>IF('1. Artikeldata Grund'!$E126="","",'1. Artikeldata Grund'!$E126)</f>
        <v/>
      </c>
      <c r="E127" s="571" t="str">
        <f>IF('1. Artikeldata Grund'!D126="","",'1. Artikeldata Grund'!D126)</f>
        <v/>
      </c>
      <c r="F127" s="573" t="str">
        <f>'2. Artikeldata Utökad'!I126</f>
        <v xml:space="preserve">  Välj…</v>
      </c>
      <c r="G127" s="573" t="str">
        <f>'2. Artikeldata Utökad'!K126</f>
        <v xml:space="preserve">  Välj…</v>
      </c>
      <c r="H127" s="573" t="str">
        <f>'2. Artikeldata Utökad'!L126</f>
        <v xml:space="preserve">  Välj…</v>
      </c>
      <c r="I127" s="573" t="str">
        <f>'2. Artikeldata Utökad'!M126</f>
        <v xml:space="preserve">  Välj…</v>
      </c>
      <c r="J127" s="572" t="str">
        <f>'2. Artikeldata Utökad'!N126</f>
        <v xml:space="preserve">  Välj…</v>
      </c>
      <c r="K127" s="572" t="str">
        <f>'2. Artikeldata Utökad'!O126</f>
        <v xml:space="preserve">  Välj…</v>
      </c>
      <c r="L127" s="377"/>
      <c r="M127" s="83"/>
      <c r="N127" s="377" t="s">
        <v>280</v>
      </c>
      <c r="O127" s="378"/>
      <c r="P127" s="378"/>
      <c r="Q127" s="378"/>
      <c r="R127" s="378"/>
      <c r="S127" s="378"/>
      <c r="T127" s="378"/>
      <c r="U127" s="378"/>
      <c r="V127" s="378"/>
      <c r="W127" s="378"/>
      <c r="X127" s="378"/>
      <c r="Y127" s="378"/>
      <c r="Z127" s="377"/>
      <c r="AA127" s="378"/>
      <c r="AB127" s="378"/>
      <c r="AC127" s="378"/>
      <c r="AD127" s="378"/>
      <c r="AE127" s="378"/>
      <c r="AF127" s="378"/>
      <c r="AG127" s="378"/>
      <c r="AH127" s="677"/>
      <c r="AI127" s="683"/>
      <c r="AJ127" s="84"/>
      <c r="AK127" s="84"/>
      <c r="AL127" s="84" t="s">
        <v>297</v>
      </c>
      <c r="AM127" s="84" t="s">
        <v>297</v>
      </c>
      <c r="AN127" s="678"/>
      <c r="AO127" s="406" t="s">
        <v>594</v>
      </c>
      <c r="AP127" s="84" t="s">
        <v>297</v>
      </c>
      <c r="AQ127" s="84" t="s">
        <v>297</v>
      </c>
      <c r="AR127" s="688"/>
      <c r="AS127" s="683"/>
      <c r="AT127" s="84"/>
      <c r="AU127" s="84"/>
      <c r="AV127" s="84"/>
      <c r="AW127" s="84"/>
      <c r="AX127" s="84"/>
      <c r="AY127" s="666"/>
      <c r="AZ127" s="407" t="s">
        <v>594</v>
      </c>
      <c r="BA127" s="408" t="s">
        <v>297</v>
      </c>
    </row>
    <row r="128" spans="1:53" x14ac:dyDescent="0.25">
      <c r="A128" s="102">
        <v>123</v>
      </c>
      <c r="B128" s="569">
        <f>'APH Kategorichef'!D127</f>
        <v>0</v>
      </c>
      <c r="C128" s="569" t="str">
        <f>'APH Kategorichef'!H127</f>
        <v>Välj…</v>
      </c>
      <c r="D128" s="570" t="str">
        <f>IF('1. Artikeldata Grund'!$E127="","",'1. Artikeldata Grund'!$E127)</f>
        <v/>
      </c>
      <c r="E128" s="571" t="str">
        <f>IF('1. Artikeldata Grund'!D127="","",'1. Artikeldata Grund'!D127)</f>
        <v/>
      </c>
      <c r="F128" s="573" t="str">
        <f>'2. Artikeldata Utökad'!I127</f>
        <v xml:space="preserve">  Välj…</v>
      </c>
      <c r="G128" s="573" t="str">
        <f>'2. Artikeldata Utökad'!K127</f>
        <v xml:space="preserve">  Välj…</v>
      </c>
      <c r="H128" s="573" t="str">
        <f>'2. Artikeldata Utökad'!L127</f>
        <v xml:space="preserve">  Välj…</v>
      </c>
      <c r="I128" s="573" t="str">
        <f>'2. Artikeldata Utökad'!M127</f>
        <v xml:space="preserve">  Välj…</v>
      </c>
      <c r="J128" s="572" t="str">
        <f>'2. Artikeldata Utökad'!N127</f>
        <v xml:space="preserve">  Välj…</v>
      </c>
      <c r="K128" s="572" t="str">
        <f>'2. Artikeldata Utökad'!O127</f>
        <v xml:space="preserve">  Välj…</v>
      </c>
      <c r="L128" s="377"/>
      <c r="M128" s="83"/>
      <c r="N128" s="377" t="s">
        <v>280</v>
      </c>
      <c r="O128" s="378"/>
      <c r="P128" s="378"/>
      <c r="Q128" s="378"/>
      <c r="R128" s="378"/>
      <c r="S128" s="378"/>
      <c r="T128" s="378"/>
      <c r="U128" s="378"/>
      <c r="V128" s="378"/>
      <c r="W128" s="378"/>
      <c r="X128" s="378"/>
      <c r="Y128" s="378"/>
      <c r="Z128" s="377"/>
      <c r="AA128" s="378"/>
      <c r="AB128" s="378"/>
      <c r="AC128" s="378"/>
      <c r="AD128" s="378"/>
      <c r="AE128" s="378"/>
      <c r="AF128" s="378"/>
      <c r="AG128" s="378"/>
      <c r="AH128" s="677"/>
      <c r="AI128" s="683"/>
      <c r="AJ128" s="84"/>
      <c r="AK128" s="84"/>
      <c r="AL128" s="84" t="s">
        <v>297</v>
      </c>
      <c r="AM128" s="84" t="s">
        <v>297</v>
      </c>
      <c r="AN128" s="678"/>
      <c r="AO128" s="406" t="s">
        <v>594</v>
      </c>
      <c r="AP128" s="84" t="s">
        <v>297</v>
      </c>
      <c r="AQ128" s="84" t="s">
        <v>297</v>
      </c>
      <c r="AR128" s="688"/>
      <c r="AS128" s="683"/>
      <c r="AT128" s="84"/>
      <c r="AU128" s="84"/>
      <c r="AV128" s="84"/>
      <c r="AW128" s="84"/>
      <c r="AX128" s="84"/>
      <c r="AY128" s="666"/>
      <c r="AZ128" s="407" t="s">
        <v>594</v>
      </c>
      <c r="BA128" s="408" t="s">
        <v>297</v>
      </c>
    </row>
    <row r="129" spans="1:53" x14ac:dyDescent="0.25">
      <c r="A129" s="102">
        <v>124</v>
      </c>
      <c r="B129" s="569">
        <f>'APH Kategorichef'!D128</f>
        <v>0</v>
      </c>
      <c r="C129" s="569" t="str">
        <f>'APH Kategorichef'!H128</f>
        <v>Välj…</v>
      </c>
      <c r="D129" s="570" t="str">
        <f>IF('1. Artikeldata Grund'!$E128="","",'1. Artikeldata Grund'!$E128)</f>
        <v/>
      </c>
      <c r="E129" s="571" t="str">
        <f>IF('1. Artikeldata Grund'!D128="","",'1. Artikeldata Grund'!D128)</f>
        <v/>
      </c>
      <c r="F129" s="573" t="str">
        <f>'2. Artikeldata Utökad'!I128</f>
        <v xml:space="preserve">  Välj…</v>
      </c>
      <c r="G129" s="573" t="str">
        <f>'2. Artikeldata Utökad'!K128</f>
        <v xml:space="preserve">  Välj…</v>
      </c>
      <c r="H129" s="573" t="str">
        <f>'2. Artikeldata Utökad'!L128</f>
        <v xml:space="preserve">  Välj…</v>
      </c>
      <c r="I129" s="573" t="str">
        <f>'2. Artikeldata Utökad'!M128</f>
        <v xml:space="preserve">  Välj…</v>
      </c>
      <c r="J129" s="572" t="str">
        <f>'2. Artikeldata Utökad'!N128</f>
        <v xml:space="preserve">  Välj…</v>
      </c>
      <c r="K129" s="572" t="str">
        <f>'2. Artikeldata Utökad'!O128</f>
        <v xml:space="preserve">  Välj…</v>
      </c>
      <c r="L129" s="377"/>
      <c r="M129" s="83"/>
      <c r="N129" s="377" t="s">
        <v>280</v>
      </c>
      <c r="O129" s="378"/>
      <c r="P129" s="378"/>
      <c r="Q129" s="378"/>
      <c r="R129" s="378"/>
      <c r="S129" s="378"/>
      <c r="T129" s="378"/>
      <c r="U129" s="378"/>
      <c r="V129" s="378"/>
      <c r="W129" s="378"/>
      <c r="X129" s="378"/>
      <c r="Y129" s="378"/>
      <c r="Z129" s="377"/>
      <c r="AA129" s="378"/>
      <c r="AB129" s="378"/>
      <c r="AC129" s="378"/>
      <c r="AD129" s="378"/>
      <c r="AE129" s="378"/>
      <c r="AF129" s="378"/>
      <c r="AG129" s="378"/>
      <c r="AH129" s="677"/>
      <c r="AI129" s="683"/>
      <c r="AJ129" s="84"/>
      <c r="AK129" s="84"/>
      <c r="AL129" s="84" t="s">
        <v>297</v>
      </c>
      <c r="AM129" s="84" t="s">
        <v>297</v>
      </c>
      <c r="AN129" s="678"/>
      <c r="AO129" s="406" t="s">
        <v>594</v>
      </c>
      <c r="AP129" s="84" t="s">
        <v>297</v>
      </c>
      <c r="AQ129" s="84" t="s">
        <v>297</v>
      </c>
      <c r="AR129" s="688"/>
      <c r="AS129" s="683"/>
      <c r="AT129" s="84"/>
      <c r="AU129" s="84"/>
      <c r="AV129" s="84"/>
      <c r="AW129" s="84"/>
      <c r="AX129" s="84"/>
      <c r="AY129" s="666"/>
      <c r="AZ129" s="407" t="s">
        <v>594</v>
      </c>
      <c r="BA129" s="408" t="s">
        <v>297</v>
      </c>
    </row>
    <row r="130" spans="1:53" x14ac:dyDescent="0.25">
      <c r="A130" s="102">
        <v>125</v>
      </c>
      <c r="B130" s="569">
        <f>'APH Kategorichef'!D129</f>
        <v>0</v>
      </c>
      <c r="C130" s="569" t="str">
        <f>'APH Kategorichef'!H129</f>
        <v>Välj…</v>
      </c>
      <c r="D130" s="570" t="str">
        <f>IF('1. Artikeldata Grund'!$E129="","",'1. Artikeldata Grund'!$E129)</f>
        <v/>
      </c>
      <c r="E130" s="571" t="str">
        <f>IF('1. Artikeldata Grund'!D129="","",'1. Artikeldata Grund'!D129)</f>
        <v/>
      </c>
      <c r="F130" s="573" t="str">
        <f>'2. Artikeldata Utökad'!I129</f>
        <v xml:space="preserve">  Välj…</v>
      </c>
      <c r="G130" s="573" t="str">
        <f>'2. Artikeldata Utökad'!K129</f>
        <v xml:space="preserve">  Välj…</v>
      </c>
      <c r="H130" s="573" t="str">
        <f>'2. Artikeldata Utökad'!L129</f>
        <v xml:space="preserve">  Välj…</v>
      </c>
      <c r="I130" s="573" t="str">
        <f>'2. Artikeldata Utökad'!M129</f>
        <v xml:space="preserve">  Välj…</v>
      </c>
      <c r="J130" s="572" t="str">
        <f>'2. Artikeldata Utökad'!N129</f>
        <v xml:space="preserve">  Välj…</v>
      </c>
      <c r="K130" s="572" t="str">
        <f>'2. Artikeldata Utökad'!O129</f>
        <v xml:space="preserve">  Välj…</v>
      </c>
      <c r="L130" s="377"/>
      <c r="M130" s="83"/>
      <c r="N130" s="377" t="s">
        <v>280</v>
      </c>
      <c r="O130" s="378"/>
      <c r="P130" s="378"/>
      <c r="Q130" s="378"/>
      <c r="R130" s="378"/>
      <c r="S130" s="378"/>
      <c r="T130" s="378"/>
      <c r="U130" s="378"/>
      <c r="V130" s="378"/>
      <c r="W130" s="378"/>
      <c r="X130" s="378"/>
      <c r="Y130" s="378"/>
      <c r="Z130" s="377"/>
      <c r="AA130" s="378"/>
      <c r="AB130" s="378"/>
      <c r="AC130" s="378"/>
      <c r="AD130" s="378"/>
      <c r="AE130" s="378"/>
      <c r="AF130" s="378"/>
      <c r="AG130" s="378"/>
      <c r="AH130" s="677"/>
      <c r="AI130" s="683"/>
      <c r="AJ130" s="84"/>
      <c r="AK130" s="84"/>
      <c r="AL130" s="84" t="s">
        <v>297</v>
      </c>
      <c r="AM130" s="84" t="s">
        <v>297</v>
      </c>
      <c r="AN130" s="678"/>
      <c r="AO130" s="406" t="s">
        <v>594</v>
      </c>
      <c r="AP130" s="84" t="s">
        <v>297</v>
      </c>
      <c r="AQ130" s="84" t="s">
        <v>297</v>
      </c>
      <c r="AR130" s="688"/>
      <c r="AS130" s="683"/>
      <c r="AT130" s="84"/>
      <c r="AU130" s="84"/>
      <c r="AV130" s="84"/>
      <c r="AW130" s="84"/>
      <c r="AX130" s="84"/>
      <c r="AY130" s="666"/>
      <c r="AZ130" s="407" t="s">
        <v>594</v>
      </c>
      <c r="BA130" s="408" t="s">
        <v>297</v>
      </c>
    </row>
    <row r="131" spans="1:53" x14ac:dyDescent="0.25">
      <c r="A131" s="102">
        <v>126</v>
      </c>
      <c r="B131" s="569">
        <f>'APH Kategorichef'!D130</f>
        <v>0</v>
      </c>
      <c r="C131" s="569" t="str">
        <f>'APH Kategorichef'!H130</f>
        <v>Välj…</v>
      </c>
      <c r="D131" s="570" t="str">
        <f>IF('1. Artikeldata Grund'!$E130="","",'1. Artikeldata Grund'!$E130)</f>
        <v/>
      </c>
      <c r="E131" s="571" t="str">
        <f>IF('1. Artikeldata Grund'!D130="","",'1. Artikeldata Grund'!D130)</f>
        <v/>
      </c>
      <c r="F131" s="573" t="str">
        <f>'2. Artikeldata Utökad'!I130</f>
        <v xml:space="preserve">  Välj…</v>
      </c>
      <c r="G131" s="573" t="str">
        <f>'2. Artikeldata Utökad'!K130</f>
        <v xml:space="preserve">  Välj…</v>
      </c>
      <c r="H131" s="573" t="str">
        <f>'2. Artikeldata Utökad'!L130</f>
        <v xml:space="preserve">  Välj…</v>
      </c>
      <c r="I131" s="573" t="str">
        <f>'2. Artikeldata Utökad'!M130</f>
        <v xml:space="preserve">  Välj…</v>
      </c>
      <c r="J131" s="572" t="str">
        <f>'2. Artikeldata Utökad'!N130</f>
        <v xml:space="preserve">  Välj…</v>
      </c>
      <c r="K131" s="572" t="str">
        <f>'2. Artikeldata Utökad'!O130</f>
        <v xml:space="preserve">  Välj…</v>
      </c>
      <c r="L131" s="377"/>
      <c r="M131" s="83"/>
      <c r="N131" s="377" t="s">
        <v>280</v>
      </c>
      <c r="O131" s="378"/>
      <c r="P131" s="378"/>
      <c r="Q131" s="378"/>
      <c r="R131" s="378"/>
      <c r="S131" s="378"/>
      <c r="T131" s="378"/>
      <c r="U131" s="378"/>
      <c r="V131" s="378"/>
      <c r="W131" s="378"/>
      <c r="X131" s="378"/>
      <c r="Y131" s="378"/>
      <c r="Z131" s="377"/>
      <c r="AA131" s="378"/>
      <c r="AB131" s="378"/>
      <c r="AC131" s="378"/>
      <c r="AD131" s="378"/>
      <c r="AE131" s="378"/>
      <c r="AF131" s="378"/>
      <c r="AG131" s="378"/>
      <c r="AH131" s="677"/>
      <c r="AI131" s="683"/>
      <c r="AJ131" s="84"/>
      <c r="AK131" s="84"/>
      <c r="AL131" s="84" t="s">
        <v>297</v>
      </c>
      <c r="AM131" s="84" t="s">
        <v>297</v>
      </c>
      <c r="AN131" s="678"/>
      <c r="AO131" s="406" t="s">
        <v>594</v>
      </c>
      <c r="AP131" s="84" t="s">
        <v>297</v>
      </c>
      <c r="AQ131" s="84" t="s">
        <v>297</v>
      </c>
      <c r="AR131" s="688"/>
      <c r="AS131" s="683"/>
      <c r="AT131" s="84"/>
      <c r="AU131" s="84"/>
      <c r="AV131" s="84"/>
      <c r="AW131" s="84"/>
      <c r="AX131" s="84"/>
      <c r="AY131" s="666"/>
      <c r="AZ131" s="407" t="s">
        <v>594</v>
      </c>
      <c r="BA131" s="408" t="s">
        <v>297</v>
      </c>
    </row>
    <row r="132" spans="1:53" x14ac:dyDescent="0.25">
      <c r="A132" s="102">
        <v>127</v>
      </c>
      <c r="B132" s="569">
        <f>'APH Kategorichef'!D131</f>
        <v>0</v>
      </c>
      <c r="C132" s="569" t="str">
        <f>'APH Kategorichef'!H131</f>
        <v>Välj…</v>
      </c>
      <c r="D132" s="570" t="str">
        <f>IF('1. Artikeldata Grund'!$E131="","",'1. Artikeldata Grund'!$E131)</f>
        <v/>
      </c>
      <c r="E132" s="571" t="str">
        <f>IF('1. Artikeldata Grund'!D131="","",'1. Artikeldata Grund'!D131)</f>
        <v/>
      </c>
      <c r="F132" s="573" t="str">
        <f>'2. Artikeldata Utökad'!I131</f>
        <v xml:space="preserve">  Välj…</v>
      </c>
      <c r="G132" s="573" t="str">
        <f>'2. Artikeldata Utökad'!K131</f>
        <v xml:space="preserve">  Välj…</v>
      </c>
      <c r="H132" s="573" t="str">
        <f>'2. Artikeldata Utökad'!L131</f>
        <v xml:space="preserve">  Välj…</v>
      </c>
      <c r="I132" s="573" t="str">
        <f>'2. Artikeldata Utökad'!M131</f>
        <v xml:space="preserve">  Välj…</v>
      </c>
      <c r="J132" s="572" t="str">
        <f>'2. Artikeldata Utökad'!N131</f>
        <v xml:space="preserve">  Välj…</v>
      </c>
      <c r="K132" s="572" t="str">
        <f>'2. Artikeldata Utökad'!O131</f>
        <v xml:space="preserve">  Välj…</v>
      </c>
      <c r="L132" s="377"/>
      <c r="M132" s="83"/>
      <c r="N132" s="377" t="s">
        <v>280</v>
      </c>
      <c r="O132" s="378"/>
      <c r="P132" s="378"/>
      <c r="Q132" s="378"/>
      <c r="R132" s="378"/>
      <c r="S132" s="378"/>
      <c r="T132" s="378"/>
      <c r="U132" s="378"/>
      <c r="V132" s="378"/>
      <c r="W132" s="378"/>
      <c r="X132" s="378"/>
      <c r="Y132" s="378"/>
      <c r="Z132" s="377"/>
      <c r="AA132" s="378"/>
      <c r="AB132" s="378"/>
      <c r="AC132" s="378"/>
      <c r="AD132" s="378"/>
      <c r="AE132" s="378"/>
      <c r="AF132" s="378"/>
      <c r="AG132" s="378"/>
      <c r="AH132" s="677"/>
      <c r="AI132" s="683"/>
      <c r="AJ132" s="84"/>
      <c r="AK132" s="84"/>
      <c r="AL132" s="84" t="s">
        <v>297</v>
      </c>
      <c r="AM132" s="84" t="s">
        <v>297</v>
      </c>
      <c r="AN132" s="678"/>
      <c r="AO132" s="406" t="s">
        <v>594</v>
      </c>
      <c r="AP132" s="84" t="s">
        <v>297</v>
      </c>
      <c r="AQ132" s="84" t="s">
        <v>297</v>
      </c>
      <c r="AR132" s="688"/>
      <c r="AS132" s="683"/>
      <c r="AT132" s="84"/>
      <c r="AU132" s="84"/>
      <c r="AV132" s="84"/>
      <c r="AW132" s="84"/>
      <c r="AX132" s="84"/>
      <c r="AY132" s="666"/>
      <c r="AZ132" s="407" t="s">
        <v>594</v>
      </c>
      <c r="BA132" s="408" t="s">
        <v>297</v>
      </c>
    </row>
    <row r="133" spans="1:53" x14ac:dyDescent="0.25">
      <c r="A133" s="102">
        <v>128</v>
      </c>
      <c r="B133" s="569">
        <f>'APH Kategorichef'!D132</f>
        <v>0</v>
      </c>
      <c r="C133" s="569" t="str">
        <f>'APH Kategorichef'!H132</f>
        <v>Välj…</v>
      </c>
      <c r="D133" s="570" t="str">
        <f>IF('1. Artikeldata Grund'!$E132="","",'1. Artikeldata Grund'!$E132)</f>
        <v/>
      </c>
      <c r="E133" s="571" t="str">
        <f>IF('1. Artikeldata Grund'!D132="","",'1. Artikeldata Grund'!D132)</f>
        <v/>
      </c>
      <c r="F133" s="573" t="str">
        <f>'2. Artikeldata Utökad'!I132</f>
        <v xml:space="preserve">  Välj…</v>
      </c>
      <c r="G133" s="573" t="str">
        <f>'2. Artikeldata Utökad'!K132</f>
        <v xml:space="preserve">  Välj…</v>
      </c>
      <c r="H133" s="573" t="str">
        <f>'2. Artikeldata Utökad'!L132</f>
        <v xml:space="preserve">  Välj…</v>
      </c>
      <c r="I133" s="573" t="str">
        <f>'2. Artikeldata Utökad'!M132</f>
        <v xml:space="preserve">  Välj…</v>
      </c>
      <c r="J133" s="572" t="str">
        <f>'2. Artikeldata Utökad'!N132</f>
        <v xml:space="preserve">  Välj…</v>
      </c>
      <c r="K133" s="572" t="str">
        <f>'2. Artikeldata Utökad'!O132</f>
        <v xml:space="preserve">  Välj…</v>
      </c>
      <c r="L133" s="377"/>
      <c r="M133" s="83"/>
      <c r="N133" s="377" t="s">
        <v>280</v>
      </c>
      <c r="O133" s="378"/>
      <c r="P133" s="378"/>
      <c r="Q133" s="378"/>
      <c r="R133" s="378"/>
      <c r="S133" s="378"/>
      <c r="T133" s="378"/>
      <c r="U133" s="378"/>
      <c r="V133" s="378"/>
      <c r="W133" s="378"/>
      <c r="X133" s="378"/>
      <c r="Y133" s="378"/>
      <c r="Z133" s="377"/>
      <c r="AA133" s="378"/>
      <c r="AB133" s="378"/>
      <c r="AC133" s="378"/>
      <c r="AD133" s="378"/>
      <c r="AE133" s="378"/>
      <c r="AF133" s="378"/>
      <c r="AG133" s="378"/>
      <c r="AH133" s="677"/>
      <c r="AI133" s="683"/>
      <c r="AJ133" s="84"/>
      <c r="AK133" s="84"/>
      <c r="AL133" s="84" t="s">
        <v>297</v>
      </c>
      <c r="AM133" s="84" t="s">
        <v>297</v>
      </c>
      <c r="AN133" s="678"/>
      <c r="AO133" s="406" t="s">
        <v>594</v>
      </c>
      <c r="AP133" s="84" t="s">
        <v>297</v>
      </c>
      <c r="AQ133" s="84" t="s">
        <v>297</v>
      </c>
      <c r="AR133" s="688"/>
      <c r="AS133" s="683"/>
      <c r="AT133" s="84"/>
      <c r="AU133" s="84"/>
      <c r="AV133" s="84"/>
      <c r="AW133" s="84"/>
      <c r="AX133" s="84"/>
      <c r="AY133" s="666"/>
      <c r="AZ133" s="407" t="s">
        <v>594</v>
      </c>
      <c r="BA133" s="408" t="s">
        <v>297</v>
      </c>
    </row>
    <row r="134" spans="1:53" x14ac:dyDescent="0.25">
      <c r="A134" s="102">
        <v>129</v>
      </c>
      <c r="B134" s="569">
        <f>'APH Kategorichef'!D133</f>
        <v>0</v>
      </c>
      <c r="C134" s="569" t="str">
        <f>'APH Kategorichef'!H133</f>
        <v>Välj…</v>
      </c>
      <c r="D134" s="570" t="str">
        <f>IF('1. Artikeldata Grund'!$E133="","",'1. Artikeldata Grund'!$E133)</f>
        <v/>
      </c>
      <c r="E134" s="571" t="str">
        <f>IF('1. Artikeldata Grund'!D133="","",'1. Artikeldata Grund'!D133)</f>
        <v/>
      </c>
      <c r="F134" s="573" t="str">
        <f>'2. Artikeldata Utökad'!I133</f>
        <v xml:space="preserve">  Välj…</v>
      </c>
      <c r="G134" s="573" t="str">
        <f>'2. Artikeldata Utökad'!K133</f>
        <v xml:space="preserve">  Välj…</v>
      </c>
      <c r="H134" s="573" t="str">
        <f>'2. Artikeldata Utökad'!L133</f>
        <v xml:space="preserve">  Välj…</v>
      </c>
      <c r="I134" s="573" t="str">
        <f>'2. Artikeldata Utökad'!M133</f>
        <v xml:space="preserve">  Välj…</v>
      </c>
      <c r="J134" s="572" t="str">
        <f>'2. Artikeldata Utökad'!N133</f>
        <v xml:space="preserve">  Välj…</v>
      </c>
      <c r="K134" s="572" t="str">
        <f>'2. Artikeldata Utökad'!O133</f>
        <v xml:space="preserve">  Välj…</v>
      </c>
      <c r="L134" s="377"/>
      <c r="M134" s="83"/>
      <c r="N134" s="377" t="s">
        <v>280</v>
      </c>
      <c r="O134" s="378"/>
      <c r="P134" s="378"/>
      <c r="Q134" s="378"/>
      <c r="R134" s="378"/>
      <c r="S134" s="378"/>
      <c r="T134" s="378"/>
      <c r="U134" s="378"/>
      <c r="V134" s="378"/>
      <c r="W134" s="378"/>
      <c r="X134" s="378"/>
      <c r="Y134" s="378"/>
      <c r="Z134" s="377"/>
      <c r="AA134" s="378"/>
      <c r="AB134" s="378"/>
      <c r="AC134" s="378"/>
      <c r="AD134" s="378"/>
      <c r="AE134" s="378"/>
      <c r="AF134" s="378"/>
      <c r="AG134" s="378"/>
      <c r="AH134" s="677"/>
      <c r="AI134" s="683"/>
      <c r="AJ134" s="84"/>
      <c r="AK134" s="84"/>
      <c r="AL134" s="84" t="s">
        <v>297</v>
      </c>
      <c r="AM134" s="84" t="s">
        <v>297</v>
      </c>
      <c r="AN134" s="678"/>
      <c r="AO134" s="406" t="s">
        <v>594</v>
      </c>
      <c r="AP134" s="84" t="s">
        <v>297</v>
      </c>
      <c r="AQ134" s="84" t="s">
        <v>297</v>
      </c>
      <c r="AR134" s="688"/>
      <c r="AS134" s="683"/>
      <c r="AT134" s="84"/>
      <c r="AU134" s="84"/>
      <c r="AV134" s="84"/>
      <c r="AW134" s="84"/>
      <c r="AX134" s="84"/>
      <c r="AY134" s="666"/>
      <c r="AZ134" s="407" t="s">
        <v>594</v>
      </c>
      <c r="BA134" s="408" t="s">
        <v>297</v>
      </c>
    </row>
    <row r="135" spans="1:53" x14ac:dyDescent="0.25">
      <c r="A135" s="102">
        <v>130</v>
      </c>
      <c r="B135" s="569">
        <f>'APH Kategorichef'!D134</f>
        <v>0</v>
      </c>
      <c r="C135" s="569" t="str">
        <f>'APH Kategorichef'!H134</f>
        <v>Välj…</v>
      </c>
      <c r="D135" s="570" t="str">
        <f>IF('1. Artikeldata Grund'!$E134="","",'1. Artikeldata Grund'!$E134)</f>
        <v/>
      </c>
      <c r="E135" s="571" t="str">
        <f>IF('1. Artikeldata Grund'!D134="","",'1. Artikeldata Grund'!D134)</f>
        <v/>
      </c>
      <c r="F135" s="573" t="str">
        <f>'2. Artikeldata Utökad'!I134</f>
        <v xml:space="preserve">  Välj…</v>
      </c>
      <c r="G135" s="573" t="str">
        <f>'2. Artikeldata Utökad'!K134</f>
        <v xml:space="preserve">  Välj…</v>
      </c>
      <c r="H135" s="573" t="str">
        <f>'2. Artikeldata Utökad'!L134</f>
        <v xml:space="preserve">  Välj…</v>
      </c>
      <c r="I135" s="573" t="str">
        <f>'2. Artikeldata Utökad'!M134</f>
        <v xml:space="preserve">  Välj…</v>
      </c>
      <c r="J135" s="572" t="str">
        <f>'2. Artikeldata Utökad'!N134</f>
        <v xml:space="preserve">  Välj…</v>
      </c>
      <c r="K135" s="572" t="str">
        <f>'2. Artikeldata Utökad'!O134</f>
        <v xml:space="preserve">  Välj…</v>
      </c>
      <c r="L135" s="377"/>
      <c r="M135" s="83"/>
      <c r="N135" s="377" t="s">
        <v>280</v>
      </c>
      <c r="O135" s="378"/>
      <c r="P135" s="378"/>
      <c r="Q135" s="378"/>
      <c r="R135" s="378"/>
      <c r="S135" s="378"/>
      <c r="T135" s="378"/>
      <c r="U135" s="378"/>
      <c r="V135" s="378"/>
      <c r="W135" s="378"/>
      <c r="X135" s="378"/>
      <c r="Y135" s="378"/>
      <c r="Z135" s="377"/>
      <c r="AA135" s="378"/>
      <c r="AB135" s="378"/>
      <c r="AC135" s="378"/>
      <c r="AD135" s="378"/>
      <c r="AE135" s="378"/>
      <c r="AF135" s="378"/>
      <c r="AG135" s="378"/>
      <c r="AH135" s="677"/>
      <c r="AI135" s="683"/>
      <c r="AJ135" s="84"/>
      <c r="AK135" s="84"/>
      <c r="AL135" s="84" t="s">
        <v>297</v>
      </c>
      <c r="AM135" s="84" t="s">
        <v>297</v>
      </c>
      <c r="AN135" s="678"/>
      <c r="AO135" s="406" t="s">
        <v>594</v>
      </c>
      <c r="AP135" s="84" t="s">
        <v>297</v>
      </c>
      <c r="AQ135" s="84" t="s">
        <v>297</v>
      </c>
      <c r="AR135" s="688"/>
      <c r="AS135" s="683"/>
      <c r="AT135" s="84"/>
      <c r="AU135" s="84"/>
      <c r="AV135" s="84"/>
      <c r="AW135" s="84"/>
      <c r="AX135" s="84"/>
      <c r="AY135" s="666"/>
      <c r="AZ135" s="407" t="s">
        <v>594</v>
      </c>
      <c r="BA135" s="408" t="s">
        <v>297</v>
      </c>
    </row>
    <row r="136" spans="1:53" x14ac:dyDescent="0.25">
      <c r="A136" s="102">
        <v>131</v>
      </c>
      <c r="B136" s="569">
        <f>'APH Kategorichef'!D135</f>
        <v>0</v>
      </c>
      <c r="C136" s="569" t="str">
        <f>'APH Kategorichef'!H135</f>
        <v>Välj…</v>
      </c>
      <c r="D136" s="570" t="str">
        <f>IF('1. Artikeldata Grund'!$E135="","",'1. Artikeldata Grund'!$E135)</f>
        <v/>
      </c>
      <c r="E136" s="571" t="str">
        <f>IF('1. Artikeldata Grund'!D135="","",'1. Artikeldata Grund'!D135)</f>
        <v/>
      </c>
      <c r="F136" s="573" t="str">
        <f>'2. Artikeldata Utökad'!I135</f>
        <v xml:space="preserve">  Välj…</v>
      </c>
      <c r="G136" s="573" t="str">
        <f>'2. Artikeldata Utökad'!K135</f>
        <v xml:space="preserve">  Välj…</v>
      </c>
      <c r="H136" s="573" t="str">
        <f>'2. Artikeldata Utökad'!L135</f>
        <v xml:space="preserve">  Välj…</v>
      </c>
      <c r="I136" s="573" t="str">
        <f>'2. Artikeldata Utökad'!M135</f>
        <v xml:space="preserve">  Välj…</v>
      </c>
      <c r="J136" s="572" t="str">
        <f>'2. Artikeldata Utökad'!N135</f>
        <v xml:space="preserve">  Välj…</v>
      </c>
      <c r="K136" s="572" t="str">
        <f>'2. Artikeldata Utökad'!O135</f>
        <v xml:space="preserve">  Välj…</v>
      </c>
      <c r="L136" s="377"/>
      <c r="M136" s="83"/>
      <c r="N136" s="377" t="s">
        <v>280</v>
      </c>
      <c r="O136" s="378"/>
      <c r="P136" s="378"/>
      <c r="Q136" s="378"/>
      <c r="R136" s="378"/>
      <c r="S136" s="378"/>
      <c r="T136" s="378"/>
      <c r="U136" s="378"/>
      <c r="V136" s="378"/>
      <c r="W136" s="378"/>
      <c r="X136" s="378"/>
      <c r="Y136" s="378"/>
      <c r="Z136" s="377"/>
      <c r="AA136" s="378"/>
      <c r="AB136" s="378"/>
      <c r="AC136" s="378"/>
      <c r="AD136" s="378"/>
      <c r="AE136" s="378"/>
      <c r="AF136" s="378"/>
      <c r="AG136" s="378"/>
      <c r="AH136" s="677"/>
      <c r="AI136" s="683"/>
      <c r="AJ136" s="84"/>
      <c r="AK136" s="84"/>
      <c r="AL136" s="84" t="s">
        <v>297</v>
      </c>
      <c r="AM136" s="84" t="s">
        <v>297</v>
      </c>
      <c r="AN136" s="678"/>
      <c r="AO136" s="406" t="s">
        <v>594</v>
      </c>
      <c r="AP136" s="84" t="s">
        <v>297</v>
      </c>
      <c r="AQ136" s="84" t="s">
        <v>297</v>
      </c>
      <c r="AR136" s="688"/>
      <c r="AS136" s="683"/>
      <c r="AT136" s="84"/>
      <c r="AU136" s="84"/>
      <c r="AV136" s="84"/>
      <c r="AW136" s="84"/>
      <c r="AX136" s="84"/>
      <c r="AY136" s="666"/>
      <c r="AZ136" s="407" t="s">
        <v>594</v>
      </c>
      <c r="BA136" s="408" t="s">
        <v>297</v>
      </c>
    </row>
    <row r="137" spans="1:53" x14ac:dyDescent="0.25">
      <c r="A137" s="102">
        <v>132</v>
      </c>
      <c r="B137" s="569">
        <f>'APH Kategorichef'!D136</f>
        <v>0</v>
      </c>
      <c r="C137" s="569" t="str">
        <f>'APH Kategorichef'!H136</f>
        <v>Välj…</v>
      </c>
      <c r="D137" s="570" t="str">
        <f>IF('1. Artikeldata Grund'!$E136="","",'1. Artikeldata Grund'!$E136)</f>
        <v/>
      </c>
      <c r="E137" s="571" t="str">
        <f>IF('1. Artikeldata Grund'!D136="","",'1. Artikeldata Grund'!D136)</f>
        <v/>
      </c>
      <c r="F137" s="573" t="str">
        <f>'2. Artikeldata Utökad'!I136</f>
        <v xml:space="preserve">  Välj…</v>
      </c>
      <c r="G137" s="573" t="str">
        <f>'2. Artikeldata Utökad'!K136</f>
        <v xml:space="preserve">  Välj…</v>
      </c>
      <c r="H137" s="573" t="str">
        <f>'2. Artikeldata Utökad'!L136</f>
        <v xml:space="preserve">  Välj…</v>
      </c>
      <c r="I137" s="573" t="str">
        <f>'2. Artikeldata Utökad'!M136</f>
        <v xml:space="preserve">  Välj…</v>
      </c>
      <c r="J137" s="572" t="str">
        <f>'2. Artikeldata Utökad'!N136</f>
        <v xml:space="preserve">  Välj…</v>
      </c>
      <c r="K137" s="572" t="str">
        <f>'2. Artikeldata Utökad'!O136</f>
        <v xml:space="preserve">  Välj…</v>
      </c>
      <c r="L137" s="377"/>
      <c r="M137" s="83"/>
      <c r="N137" s="377" t="s">
        <v>280</v>
      </c>
      <c r="O137" s="378"/>
      <c r="P137" s="378"/>
      <c r="Q137" s="378"/>
      <c r="R137" s="378"/>
      <c r="S137" s="378"/>
      <c r="T137" s="378"/>
      <c r="U137" s="378"/>
      <c r="V137" s="378"/>
      <c r="W137" s="378"/>
      <c r="X137" s="378"/>
      <c r="Y137" s="378"/>
      <c r="Z137" s="377"/>
      <c r="AA137" s="378"/>
      <c r="AB137" s="378"/>
      <c r="AC137" s="378"/>
      <c r="AD137" s="378"/>
      <c r="AE137" s="378"/>
      <c r="AF137" s="378"/>
      <c r="AG137" s="378"/>
      <c r="AH137" s="677"/>
      <c r="AI137" s="683"/>
      <c r="AJ137" s="84"/>
      <c r="AK137" s="84"/>
      <c r="AL137" s="84" t="s">
        <v>297</v>
      </c>
      <c r="AM137" s="84" t="s">
        <v>297</v>
      </c>
      <c r="AN137" s="678"/>
      <c r="AO137" s="406" t="s">
        <v>594</v>
      </c>
      <c r="AP137" s="84" t="s">
        <v>297</v>
      </c>
      <c r="AQ137" s="84" t="s">
        <v>297</v>
      </c>
      <c r="AR137" s="688"/>
      <c r="AS137" s="683"/>
      <c r="AT137" s="84"/>
      <c r="AU137" s="84"/>
      <c r="AV137" s="84"/>
      <c r="AW137" s="84"/>
      <c r="AX137" s="84"/>
      <c r="AY137" s="666"/>
      <c r="AZ137" s="407" t="s">
        <v>594</v>
      </c>
      <c r="BA137" s="408" t="s">
        <v>297</v>
      </c>
    </row>
    <row r="138" spans="1:53" x14ac:dyDescent="0.25">
      <c r="A138" s="102">
        <v>133</v>
      </c>
      <c r="B138" s="569">
        <f>'APH Kategorichef'!D137</f>
        <v>0</v>
      </c>
      <c r="C138" s="569" t="str">
        <f>'APH Kategorichef'!H137</f>
        <v>Välj…</v>
      </c>
      <c r="D138" s="570" t="str">
        <f>IF('1. Artikeldata Grund'!$E137="","",'1. Artikeldata Grund'!$E137)</f>
        <v/>
      </c>
      <c r="E138" s="571" t="str">
        <f>IF('1. Artikeldata Grund'!D137="","",'1. Artikeldata Grund'!D137)</f>
        <v/>
      </c>
      <c r="F138" s="573" t="str">
        <f>'2. Artikeldata Utökad'!I137</f>
        <v xml:space="preserve">  Välj…</v>
      </c>
      <c r="G138" s="573" t="str">
        <f>'2. Artikeldata Utökad'!K137</f>
        <v xml:space="preserve">  Välj…</v>
      </c>
      <c r="H138" s="573" t="str">
        <f>'2. Artikeldata Utökad'!L137</f>
        <v xml:space="preserve">  Välj…</v>
      </c>
      <c r="I138" s="573" t="str">
        <f>'2. Artikeldata Utökad'!M137</f>
        <v xml:space="preserve">  Välj…</v>
      </c>
      <c r="J138" s="572" t="str">
        <f>'2. Artikeldata Utökad'!N137</f>
        <v xml:space="preserve">  Välj…</v>
      </c>
      <c r="K138" s="572" t="str">
        <f>'2. Artikeldata Utökad'!O137</f>
        <v xml:space="preserve">  Välj…</v>
      </c>
      <c r="L138" s="377"/>
      <c r="M138" s="83"/>
      <c r="N138" s="377" t="s">
        <v>280</v>
      </c>
      <c r="O138" s="378"/>
      <c r="P138" s="378"/>
      <c r="Q138" s="378"/>
      <c r="R138" s="378"/>
      <c r="S138" s="378"/>
      <c r="T138" s="378"/>
      <c r="U138" s="378"/>
      <c r="V138" s="378"/>
      <c r="W138" s="378"/>
      <c r="X138" s="378"/>
      <c r="Y138" s="378"/>
      <c r="Z138" s="377"/>
      <c r="AA138" s="378"/>
      <c r="AB138" s="378"/>
      <c r="AC138" s="378"/>
      <c r="AD138" s="378"/>
      <c r="AE138" s="378"/>
      <c r="AF138" s="378"/>
      <c r="AG138" s="378"/>
      <c r="AH138" s="677"/>
      <c r="AI138" s="683"/>
      <c r="AJ138" s="84"/>
      <c r="AK138" s="84"/>
      <c r="AL138" s="84" t="s">
        <v>297</v>
      </c>
      <c r="AM138" s="84" t="s">
        <v>297</v>
      </c>
      <c r="AN138" s="678"/>
      <c r="AO138" s="406" t="s">
        <v>594</v>
      </c>
      <c r="AP138" s="84" t="s">
        <v>297</v>
      </c>
      <c r="AQ138" s="84" t="s">
        <v>297</v>
      </c>
      <c r="AR138" s="688"/>
      <c r="AS138" s="683"/>
      <c r="AT138" s="84"/>
      <c r="AU138" s="84"/>
      <c r="AV138" s="84"/>
      <c r="AW138" s="84"/>
      <c r="AX138" s="84"/>
      <c r="AY138" s="666"/>
      <c r="AZ138" s="407" t="s">
        <v>594</v>
      </c>
      <c r="BA138" s="408" t="s">
        <v>297</v>
      </c>
    </row>
    <row r="139" spans="1:53" x14ac:dyDescent="0.25">
      <c r="A139" s="102">
        <v>134</v>
      </c>
      <c r="B139" s="569">
        <f>'APH Kategorichef'!D138</f>
        <v>0</v>
      </c>
      <c r="C139" s="569" t="str">
        <f>'APH Kategorichef'!H138</f>
        <v>Välj…</v>
      </c>
      <c r="D139" s="570" t="str">
        <f>IF('1. Artikeldata Grund'!$E138="","",'1. Artikeldata Grund'!$E138)</f>
        <v/>
      </c>
      <c r="E139" s="571" t="str">
        <f>IF('1. Artikeldata Grund'!D138="","",'1. Artikeldata Grund'!D138)</f>
        <v/>
      </c>
      <c r="F139" s="573" t="str">
        <f>'2. Artikeldata Utökad'!I138</f>
        <v xml:space="preserve">  Välj…</v>
      </c>
      <c r="G139" s="573" t="str">
        <f>'2. Artikeldata Utökad'!K138</f>
        <v xml:space="preserve">  Välj…</v>
      </c>
      <c r="H139" s="573" t="str">
        <f>'2. Artikeldata Utökad'!L138</f>
        <v xml:space="preserve">  Välj…</v>
      </c>
      <c r="I139" s="573" t="str">
        <f>'2. Artikeldata Utökad'!M138</f>
        <v xml:space="preserve">  Välj…</v>
      </c>
      <c r="J139" s="572" t="str">
        <f>'2. Artikeldata Utökad'!N138</f>
        <v xml:space="preserve">  Välj…</v>
      </c>
      <c r="K139" s="572" t="str">
        <f>'2. Artikeldata Utökad'!O138</f>
        <v xml:space="preserve">  Välj…</v>
      </c>
      <c r="L139" s="377"/>
      <c r="M139" s="83"/>
      <c r="N139" s="377" t="s">
        <v>280</v>
      </c>
      <c r="O139" s="378"/>
      <c r="P139" s="378"/>
      <c r="Q139" s="378"/>
      <c r="R139" s="378"/>
      <c r="S139" s="378"/>
      <c r="T139" s="378"/>
      <c r="U139" s="378"/>
      <c r="V139" s="378"/>
      <c r="W139" s="378"/>
      <c r="X139" s="378"/>
      <c r="Y139" s="378"/>
      <c r="Z139" s="377"/>
      <c r="AA139" s="378"/>
      <c r="AB139" s="378"/>
      <c r="AC139" s="378"/>
      <c r="AD139" s="378"/>
      <c r="AE139" s="378"/>
      <c r="AF139" s="378"/>
      <c r="AG139" s="378"/>
      <c r="AH139" s="677"/>
      <c r="AI139" s="683"/>
      <c r="AJ139" s="84"/>
      <c r="AK139" s="84"/>
      <c r="AL139" s="84" t="s">
        <v>297</v>
      </c>
      <c r="AM139" s="84" t="s">
        <v>297</v>
      </c>
      <c r="AN139" s="678"/>
      <c r="AO139" s="406" t="s">
        <v>594</v>
      </c>
      <c r="AP139" s="84" t="s">
        <v>297</v>
      </c>
      <c r="AQ139" s="84" t="s">
        <v>297</v>
      </c>
      <c r="AR139" s="688"/>
      <c r="AS139" s="683"/>
      <c r="AT139" s="84"/>
      <c r="AU139" s="84"/>
      <c r="AV139" s="84"/>
      <c r="AW139" s="84"/>
      <c r="AX139" s="84"/>
      <c r="AY139" s="666"/>
      <c r="AZ139" s="407" t="s">
        <v>594</v>
      </c>
      <c r="BA139" s="408" t="s">
        <v>297</v>
      </c>
    </row>
    <row r="140" spans="1:53" x14ac:dyDescent="0.25">
      <c r="A140" s="102">
        <v>135</v>
      </c>
      <c r="B140" s="569">
        <f>'APH Kategorichef'!D139</f>
        <v>0</v>
      </c>
      <c r="C140" s="569" t="str">
        <f>'APH Kategorichef'!H139</f>
        <v>Välj…</v>
      </c>
      <c r="D140" s="570" t="str">
        <f>IF('1. Artikeldata Grund'!$E139="","",'1. Artikeldata Grund'!$E139)</f>
        <v/>
      </c>
      <c r="E140" s="571" t="str">
        <f>IF('1. Artikeldata Grund'!D139="","",'1. Artikeldata Grund'!D139)</f>
        <v/>
      </c>
      <c r="F140" s="573" t="str">
        <f>'2. Artikeldata Utökad'!I139</f>
        <v xml:space="preserve">  Välj…</v>
      </c>
      <c r="G140" s="573" t="str">
        <f>'2. Artikeldata Utökad'!K139</f>
        <v xml:space="preserve">  Välj…</v>
      </c>
      <c r="H140" s="573" t="str">
        <f>'2. Artikeldata Utökad'!L139</f>
        <v xml:space="preserve">  Välj…</v>
      </c>
      <c r="I140" s="573" t="str">
        <f>'2. Artikeldata Utökad'!M139</f>
        <v xml:space="preserve">  Välj…</v>
      </c>
      <c r="J140" s="572" t="str">
        <f>'2. Artikeldata Utökad'!N139</f>
        <v xml:space="preserve">  Välj…</v>
      </c>
      <c r="K140" s="572" t="str">
        <f>'2. Artikeldata Utökad'!O139</f>
        <v xml:space="preserve">  Välj…</v>
      </c>
      <c r="L140" s="377"/>
      <c r="M140" s="83"/>
      <c r="N140" s="377" t="s">
        <v>280</v>
      </c>
      <c r="O140" s="378"/>
      <c r="P140" s="378"/>
      <c r="Q140" s="378"/>
      <c r="R140" s="378"/>
      <c r="S140" s="378"/>
      <c r="T140" s="378"/>
      <c r="U140" s="378"/>
      <c r="V140" s="378"/>
      <c r="W140" s="378"/>
      <c r="X140" s="378"/>
      <c r="Y140" s="378"/>
      <c r="Z140" s="377"/>
      <c r="AA140" s="378"/>
      <c r="AB140" s="378"/>
      <c r="AC140" s="378"/>
      <c r="AD140" s="378"/>
      <c r="AE140" s="378"/>
      <c r="AF140" s="378"/>
      <c r="AG140" s="378"/>
      <c r="AH140" s="677"/>
      <c r="AI140" s="683"/>
      <c r="AJ140" s="84"/>
      <c r="AK140" s="84"/>
      <c r="AL140" s="84" t="s">
        <v>297</v>
      </c>
      <c r="AM140" s="84" t="s">
        <v>297</v>
      </c>
      <c r="AN140" s="678"/>
      <c r="AO140" s="406" t="s">
        <v>594</v>
      </c>
      <c r="AP140" s="84" t="s">
        <v>297</v>
      </c>
      <c r="AQ140" s="84" t="s">
        <v>297</v>
      </c>
      <c r="AR140" s="688"/>
      <c r="AS140" s="683"/>
      <c r="AT140" s="84"/>
      <c r="AU140" s="84"/>
      <c r="AV140" s="84"/>
      <c r="AW140" s="84"/>
      <c r="AX140" s="84"/>
      <c r="AY140" s="666"/>
      <c r="AZ140" s="407" t="s">
        <v>594</v>
      </c>
      <c r="BA140" s="408" t="s">
        <v>297</v>
      </c>
    </row>
    <row r="141" spans="1:53" x14ac:dyDescent="0.25">
      <c r="A141" s="102">
        <v>136</v>
      </c>
      <c r="B141" s="569">
        <f>'APH Kategorichef'!D140</f>
        <v>0</v>
      </c>
      <c r="C141" s="569" t="str">
        <f>'APH Kategorichef'!H140</f>
        <v>Välj…</v>
      </c>
      <c r="D141" s="570" t="str">
        <f>IF('1. Artikeldata Grund'!$E140="","",'1. Artikeldata Grund'!$E140)</f>
        <v/>
      </c>
      <c r="E141" s="571" t="str">
        <f>IF('1. Artikeldata Grund'!D140="","",'1. Artikeldata Grund'!D140)</f>
        <v/>
      </c>
      <c r="F141" s="573" t="str">
        <f>'2. Artikeldata Utökad'!I140</f>
        <v xml:space="preserve">  Välj…</v>
      </c>
      <c r="G141" s="573" t="str">
        <f>'2. Artikeldata Utökad'!K140</f>
        <v xml:space="preserve">  Välj…</v>
      </c>
      <c r="H141" s="573" t="str">
        <f>'2. Artikeldata Utökad'!L140</f>
        <v xml:space="preserve">  Välj…</v>
      </c>
      <c r="I141" s="573" t="str">
        <f>'2. Artikeldata Utökad'!M140</f>
        <v xml:space="preserve">  Välj…</v>
      </c>
      <c r="J141" s="572" t="str">
        <f>'2. Artikeldata Utökad'!N140</f>
        <v xml:space="preserve">  Välj…</v>
      </c>
      <c r="K141" s="572" t="str">
        <f>'2. Artikeldata Utökad'!O140</f>
        <v xml:space="preserve">  Välj…</v>
      </c>
      <c r="L141" s="377"/>
      <c r="M141" s="83"/>
      <c r="N141" s="377" t="s">
        <v>280</v>
      </c>
      <c r="O141" s="378"/>
      <c r="P141" s="378"/>
      <c r="Q141" s="378"/>
      <c r="R141" s="378"/>
      <c r="S141" s="378"/>
      <c r="T141" s="378"/>
      <c r="U141" s="378"/>
      <c r="V141" s="378"/>
      <c r="W141" s="378"/>
      <c r="X141" s="378"/>
      <c r="Y141" s="378"/>
      <c r="Z141" s="377"/>
      <c r="AA141" s="378"/>
      <c r="AB141" s="378"/>
      <c r="AC141" s="378"/>
      <c r="AD141" s="378"/>
      <c r="AE141" s="378"/>
      <c r="AF141" s="378"/>
      <c r="AG141" s="378"/>
      <c r="AH141" s="677"/>
      <c r="AI141" s="683"/>
      <c r="AJ141" s="84"/>
      <c r="AK141" s="84"/>
      <c r="AL141" s="84" t="s">
        <v>297</v>
      </c>
      <c r="AM141" s="84" t="s">
        <v>297</v>
      </c>
      <c r="AN141" s="678"/>
      <c r="AO141" s="406" t="s">
        <v>594</v>
      </c>
      <c r="AP141" s="84" t="s">
        <v>297</v>
      </c>
      <c r="AQ141" s="84" t="s">
        <v>297</v>
      </c>
      <c r="AR141" s="688"/>
      <c r="AS141" s="683"/>
      <c r="AT141" s="84"/>
      <c r="AU141" s="84"/>
      <c r="AV141" s="84"/>
      <c r="AW141" s="84"/>
      <c r="AX141" s="84"/>
      <c r="AY141" s="666"/>
      <c r="AZ141" s="407" t="s">
        <v>594</v>
      </c>
      <c r="BA141" s="408" t="s">
        <v>297</v>
      </c>
    </row>
    <row r="142" spans="1:53" x14ac:dyDescent="0.25">
      <c r="A142" s="102">
        <v>137</v>
      </c>
      <c r="B142" s="569">
        <f>'APH Kategorichef'!D141</f>
        <v>0</v>
      </c>
      <c r="C142" s="569" t="str">
        <f>'APH Kategorichef'!H141</f>
        <v>Välj…</v>
      </c>
      <c r="D142" s="570" t="str">
        <f>IF('1. Artikeldata Grund'!$E141="","",'1. Artikeldata Grund'!$E141)</f>
        <v/>
      </c>
      <c r="E142" s="571" t="str">
        <f>IF('1. Artikeldata Grund'!D141="","",'1. Artikeldata Grund'!D141)</f>
        <v/>
      </c>
      <c r="F142" s="573" t="str">
        <f>'2. Artikeldata Utökad'!I141</f>
        <v xml:space="preserve">  Välj…</v>
      </c>
      <c r="G142" s="573" t="str">
        <f>'2. Artikeldata Utökad'!K141</f>
        <v xml:space="preserve">  Välj…</v>
      </c>
      <c r="H142" s="573" t="str">
        <f>'2. Artikeldata Utökad'!L141</f>
        <v xml:space="preserve">  Välj…</v>
      </c>
      <c r="I142" s="573" t="str">
        <f>'2. Artikeldata Utökad'!M141</f>
        <v xml:space="preserve">  Välj…</v>
      </c>
      <c r="J142" s="572" t="str">
        <f>'2. Artikeldata Utökad'!N141</f>
        <v xml:space="preserve">  Välj…</v>
      </c>
      <c r="K142" s="572" t="str">
        <f>'2. Artikeldata Utökad'!O141</f>
        <v xml:space="preserve">  Välj…</v>
      </c>
      <c r="L142" s="377"/>
      <c r="M142" s="83"/>
      <c r="N142" s="377" t="s">
        <v>280</v>
      </c>
      <c r="O142" s="378"/>
      <c r="P142" s="378"/>
      <c r="Q142" s="378"/>
      <c r="R142" s="378"/>
      <c r="S142" s="378"/>
      <c r="T142" s="378"/>
      <c r="U142" s="378"/>
      <c r="V142" s="378"/>
      <c r="W142" s="378"/>
      <c r="X142" s="378"/>
      <c r="Y142" s="378"/>
      <c r="Z142" s="377"/>
      <c r="AA142" s="378"/>
      <c r="AB142" s="378"/>
      <c r="AC142" s="378"/>
      <c r="AD142" s="378"/>
      <c r="AE142" s="378"/>
      <c r="AF142" s="378"/>
      <c r="AG142" s="378"/>
      <c r="AH142" s="677"/>
      <c r="AI142" s="683"/>
      <c r="AJ142" s="84"/>
      <c r="AK142" s="84"/>
      <c r="AL142" s="84" t="s">
        <v>297</v>
      </c>
      <c r="AM142" s="84" t="s">
        <v>297</v>
      </c>
      <c r="AN142" s="678"/>
      <c r="AO142" s="406" t="s">
        <v>594</v>
      </c>
      <c r="AP142" s="84" t="s">
        <v>297</v>
      </c>
      <c r="AQ142" s="84" t="s">
        <v>297</v>
      </c>
      <c r="AR142" s="688"/>
      <c r="AS142" s="683"/>
      <c r="AT142" s="84"/>
      <c r="AU142" s="84"/>
      <c r="AV142" s="84"/>
      <c r="AW142" s="84"/>
      <c r="AX142" s="84"/>
      <c r="AY142" s="666"/>
      <c r="AZ142" s="407" t="s">
        <v>594</v>
      </c>
      <c r="BA142" s="408" t="s">
        <v>297</v>
      </c>
    </row>
    <row r="143" spans="1:53" x14ac:dyDescent="0.25">
      <c r="A143" s="102">
        <v>138</v>
      </c>
      <c r="B143" s="569">
        <f>'APH Kategorichef'!D142</f>
        <v>0</v>
      </c>
      <c r="C143" s="569" t="str">
        <f>'APH Kategorichef'!H142</f>
        <v>Välj…</v>
      </c>
      <c r="D143" s="570" t="str">
        <f>IF('1. Artikeldata Grund'!$E142="","",'1. Artikeldata Grund'!$E142)</f>
        <v/>
      </c>
      <c r="E143" s="571" t="str">
        <f>IF('1. Artikeldata Grund'!D142="","",'1. Artikeldata Grund'!D142)</f>
        <v/>
      </c>
      <c r="F143" s="573" t="str">
        <f>'2. Artikeldata Utökad'!I142</f>
        <v xml:space="preserve">  Välj…</v>
      </c>
      <c r="G143" s="573" t="str">
        <f>'2. Artikeldata Utökad'!K142</f>
        <v xml:space="preserve">  Välj…</v>
      </c>
      <c r="H143" s="573" t="str">
        <f>'2. Artikeldata Utökad'!L142</f>
        <v xml:space="preserve">  Välj…</v>
      </c>
      <c r="I143" s="573" t="str">
        <f>'2. Artikeldata Utökad'!M142</f>
        <v xml:space="preserve">  Välj…</v>
      </c>
      <c r="J143" s="572" t="str">
        <f>'2. Artikeldata Utökad'!N142</f>
        <v xml:space="preserve">  Välj…</v>
      </c>
      <c r="K143" s="572" t="str">
        <f>'2. Artikeldata Utökad'!O142</f>
        <v xml:space="preserve">  Välj…</v>
      </c>
      <c r="L143" s="377"/>
      <c r="M143" s="83"/>
      <c r="N143" s="377" t="s">
        <v>280</v>
      </c>
      <c r="O143" s="378"/>
      <c r="P143" s="378"/>
      <c r="Q143" s="378"/>
      <c r="R143" s="378"/>
      <c r="S143" s="378"/>
      <c r="T143" s="378"/>
      <c r="U143" s="378"/>
      <c r="V143" s="378"/>
      <c r="W143" s="378"/>
      <c r="X143" s="378"/>
      <c r="Y143" s="378"/>
      <c r="Z143" s="377"/>
      <c r="AA143" s="378"/>
      <c r="AB143" s="378"/>
      <c r="AC143" s="378"/>
      <c r="AD143" s="378"/>
      <c r="AE143" s="378"/>
      <c r="AF143" s="378"/>
      <c r="AG143" s="378"/>
      <c r="AH143" s="677"/>
      <c r="AI143" s="683"/>
      <c r="AJ143" s="84"/>
      <c r="AK143" s="84"/>
      <c r="AL143" s="84" t="s">
        <v>297</v>
      </c>
      <c r="AM143" s="84" t="s">
        <v>297</v>
      </c>
      <c r="AN143" s="678"/>
      <c r="AO143" s="406" t="s">
        <v>594</v>
      </c>
      <c r="AP143" s="84" t="s">
        <v>297</v>
      </c>
      <c r="AQ143" s="84" t="s">
        <v>297</v>
      </c>
      <c r="AR143" s="688"/>
      <c r="AS143" s="683"/>
      <c r="AT143" s="84"/>
      <c r="AU143" s="84"/>
      <c r="AV143" s="84"/>
      <c r="AW143" s="84"/>
      <c r="AX143" s="84"/>
      <c r="AY143" s="666"/>
      <c r="AZ143" s="407" t="s">
        <v>594</v>
      </c>
      <c r="BA143" s="408" t="s">
        <v>297</v>
      </c>
    </row>
    <row r="144" spans="1:53" x14ac:dyDescent="0.25">
      <c r="A144" s="102">
        <v>139</v>
      </c>
      <c r="B144" s="569">
        <f>'APH Kategorichef'!D143</f>
        <v>0</v>
      </c>
      <c r="C144" s="569" t="str">
        <f>'APH Kategorichef'!H143</f>
        <v>Välj…</v>
      </c>
      <c r="D144" s="570" t="str">
        <f>IF('1. Artikeldata Grund'!$E143="","",'1. Artikeldata Grund'!$E143)</f>
        <v/>
      </c>
      <c r="E144" s="571" t="str">
        <f>IF('1. Artikeldata Grund'!D143="","",'1. Artikeldata Grund'!D143)</f>
        <v/>
      </c>
      <c r="F144" s="573" t="str">
        <f>'2. Artikeldata Utökad'!I143</f>
        <v xml:space="preserve">  Välj…</v>
      </c>
      <c r="G144" s="573" t="str">
        <f>'2. Artikeldata Utökad'!K143</f>
        <v xml:space="preserve">  Välj…</v>
      </c>
      <c r="H144" s="573" t="str">
        <f>'2. Artikeldata Utökad'!L143</f>
        <v xml:space="preserve">  Välj…</v>
      </c>
      <c r="I144" s="573" t="str">
        <f>'2. Artikeldata Utökad'!M143</f>
        <v xml:space="preserve">  Välj…</v>
      </c>
      <c r="J144" s="572" t="str">
        <f>'2. Artikeldata Utökad'!N143</f>
        <v xml:space="preserve">  Välj…</v>
      </c>
      <c r="K144" s="572" t="str">
        <f>'2. Artikeldata Utökad'!O143</f>
        <v xml:space="preserve">  Välj…</v>
      </c>
      <c r="L144" s="377"/>
      <c r="M144" s="83"/>
      <c r="N144" s="377" t="s">
        <v>280</v>
      </c>
      <c r="O144" s="378"/>
      <c r="P144" s="378"/>
      <c r="Q144" s="378"/>
      <c r="R144" s="378"/>
      <c r="S144" s="378"/>
      <c r="T144" s="378"/>
      <c r="U144" s="378"/>
      <c r="V144" s="378"/>
      <c r="W144" s="378"/>
      <c r="X144" s="378"/>
      <c r="Y144" s="378"/>
      <c r="Z144" s="377"/>
      <c r="AA144" s="378"/>
      <c r="AB144" s="378"/>
      <c r="AC144" s="378"/>
      <c r="AD144" s="378"/>
      <c r="AE144" s="378"/>
      <c r="AF144" s="378"/>
      <c r="AG144" s="378"/>
      <c r="AH144" s="677"/>
      <c r="AI144" s="683"/>
      <c r="AJ144" s="84"/>
      <c r="AK144" s="84"/>
      <c r="AL144" s="84" t="s">
        <v>297</v>
      </c>
      <c r="AM144" s="84" t="s">
        <v>297</v>
      </c>
      <c r="AN144" s="678"/>
      <c r="AO144" s="406" t="s">
        <v>594</v>
      </c>
      <c r="AP144" s="84" t="s">
        <v>297</v>
      </c>
      <c r="AQ144" s="84" t="s">
        <v>297</v>
      </c>
      <c r="AR144" s="688"/>
      <c r="AS144" s="683"/>
      <c r="AT144" s="84"/>
      <c r="AU144" s="84"/>
      <c r="AV144" s="84"/>
      <c r="AW144" s="84"/>
      <c r="AX144" s="84"/>
      <c r="AY144" s="666"/>
      <c r="AZ144" s="407" t="s">
        <v>594</v>
      </c>
      <c r="BA144" s="408" t="s">
        <v>297</v>
      </c>
    </row>
    <row r="145" spans="1:53" x14ac:dyDescent="0.25">
      <c r="A145" s="102">
        <v>140</v>
      </c>
      <c r="B145" s="569">
        <f>'APH Kategorichef'!D144</f>
        <v>0</v>
      </c>
      <c r="C145" s="569" t="str">
        <f>'APH Kategorichef'!H144</f>
        <v>Välj…</v>
      </c>
      <c r="D145" s="570" t="str">
        <f>IF('1. Artikeldata Grund'!$E144="","",'1. Artikeldata Grund'!$E144)</f>
        <v/>
      </c>
      <c r="E145" s="571" t="str">
        <f>IF('1. Artikeldata Grund'!D144="","",'1. Artikeldata Grund'!D144)</f>
        <v/>
      </c>
      <c r="F145" s="573" t="str">
        <f>'2. Artikeldata Utökad'!I144</f>
        <v xml:space="preserve">  Välj…</v>
      </c>
      <c r="G145" s="573" t="str">
        <f>'2. Artikeldata Utökad'!K144</f>
        <v xml:space="preserve">  Välj…</v>
      </c>
      <c r="H145" s="573" t="str">
        <f>'2. Artikeldata Utökad'!L144</f>
        <v xml:space="preserve">  Välj…</v>
      </c>
      <c r="I145" s="573" t="str">
        <f>'2. Artikeldata Utökad'!M144</f>
        <v xml:space="preserve">  Välj…</v>
      </c>
      <c r="J145" s="572" t="str">
        <f>'2. Artikeldata Utökad'!N144</f>
        <v xml:space="preserve">  Välj…</v>
      </c>
      <c r="K145" s="572" t="str">
        <f>'2. Artikeldata Utökad'!O144</f>
        <v xml:space="preserve">  Välj…</v>
      </c>
      <c r="L145" s="377"/>
      <c r="M145" s="83"/>
      <c r="N145" s="377" t="s">
        <v>280</v>
      </c>
      <c r="O145" s="378"/>
      <c r="P145" s="378"/>
      <c r="Q145" s="378"/>
      <c r="R145" s="378"/>
      <c r="S145" s="378"/>
      <c r="T145" s="378"/>
      <c r="U145" s="378"/>
      <c r="V145" s="378"/>
      <c r="W145" s="378"/>
      <c r="X145" s="378"/>
      <c r="Y145" s="378"/>
      <c r="Z145" s="377"/>
      <c r="AA145" s="378"/>
      <c r="AB145" s="378"/>
      <c r="AC145" s="378"/>
      <c r="AD145" s="378"/>
      <c r="AE145" s="378"/>
      <c r="AF145" s="378"/>
      <c r="AG145" s="378"/>
      <c r="AH145" s="677"/>
      <c r="AI145" s="683"/>
      <c r="AJ145" s="84"/>
      <c r="AK145" s="84"/>
      <c r="AL145" s="84" t="s">
        <v>297</v>
      </c>
      <c r="AM145" s="84" t="s">
        <v>297</v>
      </c>
      <c r="AN145" s="678"/>
      <c r="AO145" s="406" t="s">
        <v>594</v>
      </c>
      <c r="AP145" s="84" t="s">
        <v>297</v>
      </c>
      <c r="AQ145" s="84" t="s">
        <v>297</v>
      </c>
      <c r="AR145" s="688"/>
      <c r="AS145" s="683"/>
      <c r="AT145" s="84"/>
      <c r="AU145" s="84"/>
      <c r="AV145" s="84"/>
      <c r="AW145" s="84"/>
      <c r="AX145" s="84"/>
      <c r="AY145" s="666"/>
      <c r="AZ145" s="407" t="s">
        <v>594</v>
      </c>
      <c r="BA145" s="408" t="s">
        <v>297</v>
      </c>
    </row>
    <row r="146" spans="1:53" x14ac:dyDescent="0.25">
      <c r="A146" s="102">
        <v>141</v>
      </c>
      <c r="B146" s="569">
        <f>'APH Kategorichef'!D145</f>
        <v>0</v>
      </c>
      <c r="C146" s="569" t="str">
        <f>'APH Kategorichef'!H145</f>
        <v>Välj…</v>
      </c>
      <c r="D146" s="570" t="str">
        <f>IF('1. Artikeldata Grund'!$E145="","",'1. Artikeldata Grund'!$E145)</f>
        <v/>
      </c>
      <c r="E146" s="571" t="str">
        <f>IF('1. Artikeldata Grund'!D145="","",'1. Artikeldata Grund'!D145)</f>
        <v/>
      </c>
      <c r="F146" s="573" t="str">
        <f>'2. Artikeldata Utökad'!I145</f>
        <v xml:space="preserve">  Välj…</v>
      </c>
      <c r="G146" s="573" t="str">
        <f>'2. Artikeldata Utökad'!K145</f>
        <v xml:space="preserve">  Välj…</v>
      </c>
      <c r="H146" s="573" t="str">
        <f>'2. Artikeldata Utökad'!L145</f>
        <v xml:space="preserve">  Välj…</v>
      </c>
      <c r="I146" s="573" t="str">
        <f>'2. Artikeldata Utökad'!M145</f>
        <v xml:space="preserve">  Välj…</v>
      </c>
      <c r="J146" s="572" t="str">
        <f>'2. Artikeldata Utökad'!N145</f>
        <v xml:space="preserve">  Välj…</v>
      </c>
      <c r="K146" s="572" t="str">
        <f>'2. Artikeldata Utökad'!O145</f>
        <v xml:space="preserve">  Välj…</v>
      </c>
      <c r="L146" s="377"/>
      <c r="M146" s="83"/>
      <c r="N146" s="377" t="s">
        <v>280</v>
      </c>
      <c r="O146" s="378"/>
      <c r="P146" s="378"/>
      <c r="Q146" s="378"/>
      <c r="R146" s="378"/>
      <c r="S146" s="378"/>
      <c r="T146" s="378"/>
      <c r="U146" s="378"/>
      <c r="V146" s="378"/>
      <c r="W146" s="378"/>
      <c r="X146" s="378"/>
      <c r="Y146" s="378"/>
      <c r="Z146" s="377"/>
      <c r="AA146" s="378"/>
      <c r="AB146" s="378"/>
      <c r="AC146" s="378"/>
      <c r="AD146" s="378"/>
      <c r="AE146" s="378"/>
      <c r="AF146" s="378"/>
      <c r="AG146" s="378"/>
      <c r="AH146" s="677"/>
      <c r="AI146" s="683"/>
      <c r="AJ146" s="84"/>
      <c r="AK146" s="84"/>
      <c r="AL146" s="84" t="s">
        <v>297</v>
      </c>
      <c r="AM146" s="84" t="s">
        <v>297</v>
      </c>
      <c r="AN146" s="678"/>
      <c r="AO146" s="406" t="s">
        <v>594</v>
      </c>
      <c r="AP146" s="84" t="s">
        <v>297</v>
      </c>
      <c r="AQ146" s="84" t="s">
        <v>297</v>
      </c>
      <c r="AR146" s="688"/>
      <c r="AS146" s="683"/>
      <c r="AT146" s="84"/>
      <c r="AU146" s="84"/>
      <c r="AV146" s="84"/>
      <c r="AW146" s="84"/>
      <c r="AX146" s="84"/>
      <c r="AY146" s="666"/>
      <c r="AZ146" s="407" t="s">
        <v>594</v>
      </c>
      <c r="BA146" s="408" t="s">
        <v>297</v>
      </c>
    </row>
    <row r="147" spans="1:53" x14ac:dyDescent="0.25">
      <c r="A147" s="102">
        <v>142</v>
      </c>
      <c r="B147" s="569">
        <f>'APH Kategorichef'!D146</f>
        <v>0</v>
      </c>
      <c r="C147" s="569" t="str">
        <f>'APH Kategorichef'!H146</f>
        <v>Välj…</v>
      </c>
      <c r="D147" s="570" t="str">
        <f>IF('1. Artikeldata Grund'!$E146="","",'1. Artikeldata Grund'!$E146)</f>
        <v/>
      </c>
      <c r="E147" s="571" t="str">
        <f>IF('1. Artikeldata Grund'!D146="","",'1. Artikeldata Grund'!D146)</f>
        <v/>
      </c>
      <c r="F147" s="573" t="str">
        <f>'2. Artikeldata Utökad'!I146</f>
        <v xml:space="preserve">  Välj…</v>
      </c>
      <c r="G147" s="573" t="str">
        <f>'2. Artikeldata Utökad'!K146</f>
        <v xml:space="preserve">  Välj…</v>
      </c>
      <c r="H147" s="573" t="str">
        <f>'2. Artikeldata Utökad'!L146</f>
        <v xml:space="preserve">  Välj…</v>
      </c>
      <c r="I147" s="573" t="str">
        <f>'2. Artikeldata Utökad'!M146</f>
        <v xml:space="preserve">  Välj…</v>
      </c>
      <c r="J147" s="572" t="str">
        <f>'2. Artikeldata Utökad'!N146</f>
        <v xml:space="preserve">  Välj…</v>
      </c>
      <c r="K147" s="572" t="str">
        <f>'2. Artikeldata Utökad'!O146</f>
        <v xml:space="preserve">  Välj…</v>
      </c>
      <c r="L147" s="377"/>
      <c r="M147" s="83"/>
      <c r="N147" s="377" t="s">
        <v>280</v>
      </c>
      <c r="O147" s="378"/>
      <c r="P147" s="378"/>
      <c r="Q147" s="378"/>
      <c r="R147" s="378"/>
      <c r="S147" s="378"/>
      <c r="T147" s="378"/>
      <c r="U147" s="378"/>
      <c r="V147" s="378"/>
      <c r="W147" s="378"/>
      <c r="X147" s="378"/>
      <c r="Y147" s="378"/>
      <c r="Z147" s="377"/>
      <c r="AA147" s="378"/>
      <c r="AB147" s="378"/>
      <c r="AC147" s="378"/>
      <c r="AD147" s="378"/>
      <c r="AE147" s="378"/>
      <c r="AF147" s="378"/>
      <c r="AG147" s="378"/>
      <c r="AH147" s="677"/>
      <c r="AI147" s="683"/>
      <c r="AJ147" s="84"/>
      <c r="AK147" s="84"/>
      <c r="AL147" s="84" t="s">
        <v>297</v>
      </c>
      <c r="AM147" s="84" t="s">
        <v>297</v>
      </c>
      <c r="AN147" s="678"/>
      <c r="AO147" s="406" t="s">
        <v>594</v>
      </c>
      <c r="AP147" s="84" t="s">
        <v>297</v>
      </c>
      <c r="AQ147" s="84" t="s">
        <v>297</v>
      </c>
      <c r="AR147" s="688"/>
      <c r="AS147" s="683"/>
      <c r="AT147" s="84"/>
      <c r="AU147" s="84"/>
      <c r="AV147" s="84"/>
      <c r="AW147" s="84"/>
      <c r="AX147" s="84"/>
      <c r="AY147" s="666"/>
      <c r="AZ147" s="407" t="s">
        <v>594</v>
      </c>
      <c r="BA147" s="408" t="s">
        <v>297</v>
      </c>
    </row>
    <row r="148" spans="1:53" x14ac:dyDescent="0.25">
      <c r="A148" s="102">
        <v>143</v>
      </c>
      <c r="B148" s="569">
        <f>'APH Kategorichef'!D147</f>
        <v>0</v>
      </c>
      <c r="C148" s="569" t="str">
        <f>'APH Kategorichef'!H147</f>
        <v>Välj…</v>
      </c>
      <c r="D148" s="570" t="str">
        <f>IF('1. Artikeldata Grund'!$E147="","",'1. Artikeldata Grund'!$E147)</f>
        <v/>
      </c>
      <c r="E148" s="571" t="str">
        <f>IF('1. Artikeldata Grund'!D147="","",'1. Artikeldata Grund'!D147)</f>
        <v/>
      </c>
      <c r="F148" s="573" t="str">
        <f>'2. Artikeldata Utökad'!I147</f>
        <v xml:space="preserve">  Välj…</v>
      </c>
      <c r="G148" s="573" t="str">
        <f>'2. Artikeldata Utökad'!K147</f>
        <v xml:space="preserve">  Välj…</v>
      </c>
      <c r="H148" s="573" t="str">
        <f>'2. Artikeldata Utökad'!L147</f>
        <v xml:space="preserve">  Välj…</v>
      </c>
      <c r="I148" s="573" t="str">
        <f>'2. Artikeldata Utökad'!M147</f>
        <v xml:space="preserve">  Välj…</v>
      </c>
      <c r="J148" s="572" t="str">
        <f>'2. Artikeldata Utökad'!N147</f>
        <v xml:space="preserve">  Välj…</v>
      </c>
      <c r="K148" s="572" t="str">
        <f>'2. Artikeldata Utökad'!O147</f>
        <v xml:space="preserve">  Välj…</v>
      </c>
      <c r="L148" s="377"/>
      <c r="M148" s="83"/>
      <c r="N148" s="377" t="s">
        <v>280</v>
      </c>
      <c r="O148" s="378"/>
      <c r="P148" s="378"/>
      <c r="Q148" s="378"/>
      <c r="R148" s="378"/>
      <c r="S148" s="378"/>
      <c r="T148" s="378"/>
      <c r="U148" s="378"/>
      <c r="V148" s="378"/>
      <c r="W148" s="378"/>
      <c r="X148" s="378"/>
      <c r="Y148" s="378"/>
      <c r="Z148" s="377"/>
      <c r="AA148" s="378"/>
      <c r="AB148" s="378"/>
      <c r="AC148" s="378"/>
      <c r="AD148" s="378"/>
      <c r="AE148" s="378"/>
      <c r="AF148" s="378"/>
      <c r="AG148" s="378"/>
      <c r="AH148" s="677"/>
      <c r="AI148" s="683"/>
      <c r="AJ148" s="84"/>
      <c r="AK148" s="84"/>
      <c r="AL148" s="84" t="s">
        <v>297</v>
      </c>
      <c r="AM148" s="84" t="s">
        <v>297</v>
      </c>
      <c r="AN148" s="678"/>
      <c r="AO148" s="406" t="s">
        <v>594</v>
      </c>
      <c r="AP148" s="84" t="s">
        <v>297</v>
      </c>
      <c r="AQ148" s="84" t="s">
        <v>297</v>
      </c>
      <c r="AR148" s="688"/>
      <c r="AS148" s="683"/>
      <c r="AT148" s="84"/>
      <c r="AU148" s="84"/>
      <c r="AV148" s="84"/>
      <c r="AW148" s="84"/>
      <c r="AX148" s="84"/>
      <c r="AY148" s="666"/>
      <c r="AZ148" s="407" t="s">
        <v>594</v>
      </c>
      <c r="BA148" s="408" t="s">
        <v>297</v>
      </c>
    </row>
    <row r="149" spans="1:53" x14ac:dyDescent="0.25">
      <c r="A149" s="102">
        <v>144</v>
      </c>
      <c r="B149" s="569">
        <f>'APH Kategorichef'!D148</f>
        <v>0</v>
      </c>
      <c r="C149" s="569" t="str">
        <f>'APH Kategorichef'!H148</f>
        <v>Välj…</v>
      </c>
      <c r="D149" s="570" t="str">
        <f>IF('1. Artikeldata Grund'!$E148="","",'1. Artikeldata Grund'!$E148)</f>
        <v/>
      </c>
      <c r="E149" s="571" t="str">
        <f>IF('1. Artikeldata Grund'!D148="","",'1. Artikeldata Grund'!D148)</f>
        <v/>
      </c>
      <c r="F149" s="573" t="str">
        <f>'2. Artikeldata Utökad'!I148</f>
        <v xml:space="preserve">  Välj…</v>
      </c>
      <c r="G149" s="573" t="str">
        <f>'2. Artikeldata Utökad'!K148</f>
        <v xml:space="preserve">  Välj…</v>
      </c>
      <c r="H149" s="573" t="str">
        <f>'2. Artikeldata Utökad'!L148</f>
        <v xml:space="preserve">  Välj…</v>
      </c>
      <c r="I149" s="573" t="str">
        <f>'2. Artikeldata Utökad'!M148</f>
        <v xml:space="preserve">  Välj…</v>
      </c>
      <c r="J149" s="572" t="str">
        <f>'2. Artikeldata Utökad'!N148</f>
        <v xml:space="preserve">  Välj…</v>
      </c>
      <c r="K149" s="572" t="str">
        <f>'2. Artikeldata Utökad'!O148</f>
        <v xml:space="preserve">  Välj…</v>
      </c>
      <c r="L149" s="377"/>
      <c r="M149" s="83"/>
      <c r="N149" s="377" t="s">
        <v>280</v>
      </c>
      <c r="O149" s="378"/>
      <c r="P149" s="378"/>
      <c r="Q149" s="378"/>
      <c r="R149" s="378"/>
      <c r="S149" s="378"/>
      <c r="T149" s="378"/>
      <c r="U149" s="378"/>
      <c r="V149" s="378"/>
      <c r="W149" s="378"/>
      <c r="X149" s="378"/>
      <c r="Y149" s="378"/>
      <c r="Z149" s="377"/>
      <c r="AA149" s="378"/>
      <c r="AB149" s="378"/>
      <c r="AC149" s="378"/>
      <c r="AD149" s="378"/>
      <c r="AE149" s="378"/>
      <c r="AF149" s="378"/>
      <c r="AG149" s="378"/>
      <c r="AH149" s="677"/>
      <c r="AI149" s="683"/>
      <c r="AJ149" s="84"/>
      <c r="AK149" s="84"/>
      <c r="AL149" s="84" t="s">
        <v>297</v>
      </c>
      <c r="AM149" s="84" t="s">
        <v>297</v>
      </c>
      <c r="AN149" s="678"/>
      <c r="AO149" s="406" t="s">
        <v>594</v>
      </c>
      <c r="AP149" s="84" t="s">
        <v>297</v>
      </c>
      <c r="AQ149" s="84" t="s">
        <v>297</v>
      </c>
      <c r="AR149" s="688"/>
      <c r="AS149" s="683"/>
      <c r="AT149" s="84"/>
      <c r="AU149" s="84"/>
      <c r="AV149" s="84"/>
      <c r="AW149" s="84"/>
      <c r="AX149" s="84"/>
      <c r="AY149" s="666"/>
      <c r="AZ149" s="407" t="s">
        <v>594</v>
      </c>
      <c r="BA149" s="408" t="s">
        <v>297</v>
      </c>
    </row>
    <row r="150" spans="1:53" x14ac:dyDescent="0.25">
      <c r="A150" s="102">
        <v>145</v>
      </c>
      <c r="B150" s="569">
        <f>'APH Kategorichef'!D149</f>
        <v>0</v>
      </c>
      <c r="C150" s="569" t="str">
        <f>'APH Kategorichef'!H149</f>
        <v>Välj…</v>
      </c>
      <c r="D150" s="570" t="str">
        <f>IF('1. Artikeldata Grund'!$E149="","",'1. Artikeldata Grund'!$E149)</f>
        <v/>
      </c>
      <c r="E150" s="571" t="str">
        <f>IF('1. Artikeldata Grund'!D149="","",'1. Artikeldata Grund'!D149)</f>
        <v/>
      </c>
      <c r="F150" s="573" t="str">
        <f>'2. Artikeldata Utökad'!I149</f>
        <v xml:space="preserve">  Välj…</v>
      </c>
      <c r="G150" s="573" t="str">
        <f>'2. Artikeldata Utökad'!K149</f>
        <v xml:space="preserve">  Välj…</v>
      </c>
      <c r="H150" s="573" t="str">
        <f>'2. Artikeldata Utökad'!L149</f>
        <v xml:space="preserve">  Välj…</v>
      </c>
      <c r="I150" s="573" t="str">
        <f>'2. Artikeldata Utökad'!M149</f>
        <v xml:space="preserve">  Välj…</v>
      </c>
      <c r="J150" s="572" t="str">
        <f>'2. Artikeldata Utökad'!N149</f>
        <v xml:space="preserve">  Välj…</v>
      </c>
      <c r="K150" s="572" t="str">
        <f>'2. Artikeldata Utökad'!O149</f>
        <v xml:space="preserve">  Välj…</v>
      </c>
      <c r="L150" s="377"/>
      <c r="M150" s="83"/>
      <c r="N150" s="377" t="s">
        <v>280</v>
      </c>
      <c r="O150" s="378"/>
      <c r="P150" s="378"/>
      <c r="Q150" s="378"/>
      <c r="R150" s="378"/>
      <c r="S150" s="378"/>
      <c r="T150" s="378"/>
      <c r="U150" s="378"/>
      <c r="V150" s="378"/>
      <c r="W150" s="378"/>
      <c r="X150" s="378"/>
      <c r="Y150" s="378"/>
      <c r="Z150" s="377"/>
      <c r="AA150" s="378"/>
      <c r="AB150" s="378"/>
      <c r="AC150" s="378"/>
      <c r="AD150" s="378"/>
      <c r="AE150" s="378"/>
      <c r="AF150" s="378"/>
      <c r="AG150" s="378"/>
      <c r="AH150" s="677"/>
      <c r="AI150" s="683"/>
      <c r="AJ150" s="84"/>
      <c r="AK150" s="84"/>
      <c r="AL150" s="84" t="s">
        <v>297</v>
      </c>
      <c r="AM150" s="84" t="s">
        <v>297</v>
      </c>
      <c r="AN150" s="678"/>
      <c r="AO150" s="406" t="s">
        <v>594</v>
      </c>
      <c r="AP150" s="84" t="s">
        <v>297</v>
      </c>
      <c r="AQ150" s="84" t="s">
        <v>297</v>
      </c>
      <c r="AR150" s="688"/>
      <c r="AS150" s="683"/>
      <c r="AT150" s="84"/>
      <c r="AU150" s="84"/>
      <c r="AV150" s="84"/>
      <c r="AW150" s="84"/>
      <c r="AX150" s="84"/>
      <c r="AY150" s="666"/>
      <c r="AZ150" s="407" t="s">
        <v>594</v>
      </c>
      <c r="BA150" s="408" t="s">
        <v>297</v>
      </c>
    </row>
    <row r="151" spans="1:53" x14ac:dyDescent="0.25">
      <c r="A151" s="102">
        <v>146</v>
      </c>
      <c r="B151" s="569">
        <f>'APH Kategorichef'!D150</f>
        <v>0</v>
      </c>
      <c r="C151" s="569" t="str">
        <f>'APH Kategorichef'!H150</f>
        <v>Välj…</v>
      </c>
      <c r="D151" s="570" t="str">
        <f>IF('1. Artikeldata Grund'!$E150="","",'1. Artikeldata Grund'!$E150)</f>
        <v/>
      </c>
      <c r="E151" s="571" t="str">
        <f>IF('1. Artikeldata Grund'!D150="","",'1. Artikeldata Grund'!D150)</f>
        <v/>
      </c>
      <c r="F151" s="573" t="str">
        <f>'2. Artikeldata Utökad'!I150</f>
        <v xml:space="preserve">  Välj…</v>
      </c>
      <c r="G151" s="573" t="str">
        <f>'2. Artikeldata Utökad'!K150</f>
        <v xml:space="preserve">  Välj…</v>
      </c>
      <c r="H151" s="573" t="str">
        <f>'2. Artikeldata Utökad'!L150</f>
        <v xml:space="preserve">  Välj…</v>
      </c>
      <c r="I151" s="573" t="str">
        <f>'2. Artikeldata Utökad'!M150</f>
        <v xml:space="preserve">  Välj…</v>
      </c>
      <c r="J151" s="572" t="str">
        <f>'2. Artikeldata Utökad'!N150</f>
        <v xml:space="preserve">  Välj…</v>
      </c>
      <c r="K151" s="572" t="str">
        <f>'2. Artikeldata Utökad'!O150</f>
        <v xml:space="preserve">  Välj…</v>
      </c>
      <c r="L151" s="377"/>
      <c r="M151" s="83"/>
      <c r="N151" s="377" t="s">
        <v>280</v>
      </c>
      <c r="O151" s="378"/>
      <c r="P151" s="378"/>
      <c r="Q151" s="378"/>
      <c r="R151" s="378"/>
      <c r="S151" s="378"/>
      <c r="T151" s="378"/>
      <c r="U151" s="378"/>
      <c r="V151" s="378"/>
      <c r="W151" s="378"/>
      <c r="X151" s="378"/>
      <c r="Y151" s="378"/>
      <c r="Z151" s="377"/>
      <c r="AA151" s="378"/>
      <c r="AB151" s="378"/>
      <c r="AC151" s="378"/>
      <c r="AD151" s="378"/>
      <c r="AE151" s="378"/>
      <c r="AF151" s="378"/>
      <c r="AG151" s="378"/>
      <c r="AH151" s="677"/>
      <c r="AI151" s="683"/>
      <c r="AJ151" s="84"/>
      <c r="AK151" s="84"/>
      <c r="AL151" s="84" t="s">
        <v>297</v>
      </c>
      <c r="AM151" s="84" t="s">
        <v>297</v>
      </c>
      <c r="AN151" s="678"/>
      <c r="AO151" s="406" t="s">
        <v>594</v>
      </c>
      <c r="AP151" s="84" t="s">
        <v>297</v>
      </c>
      <c r="AQ151" s="84" t="s">
        <v>297</v>
      </c>
      <c r="AR151" s="688"/>
      <c r="AS151" s="683"/>
      <c r="AT151" s="84"/>
      <c r="AU151" s="84"/>
      <c r="AV151" s="84"/>
      <c r="AW151" s="84"/>
      <c r="AX151" s="84"/>
      <c r="AY151" s="666"/>
      <c r="AZ151" s="407" t="s">
        <v>594</v>
      </c>
      <c r="BA151" s="408" t="s">
        <v>297</v>
      </c>
    </row>
    <row r="152" spans="1:53" x14ac:dyDescent="0.25">
      <c r="A152" s="102">
        <v>147</v>
      </c>
      <c r="B152" s="569">
        <f>'APH Kategorichef'!D151</f>
        <v>0</v>
      </c>
      <c r="C152" s="569" t="str">
        <f>'APH Kategorichef'!H151</f>
        <v>Välj…</v>
      </c>
      <c r="D152" s="570" t="str">
        <f>IF('1. Artikeldata Grund'!$E151="","",'1. Artikeldata Grund'!$E151)</f>
        <v/>
      </c>
      <c r="E152" s="571" t="str">
        <f>IF('1. Artikeldata Grund'!D151="","",'1. Artikeldata Grund'!D151)</f>
        <v/>
      </c>
      <c r="F152" s="573" t="str">
        <f>'2. Artikeldata Utökad'!I151</f>
        <v xml:space="preserve">  Välj…</v>
      </c>
      <c r="G152" s="573" t="str">
        <f>'2. Artikeldata Utökad'!K151</f>
        <v xml:space="preserve">  Välj…</v>
      </c>
      <c r="H152" s="573" t="str">
        <f>'2. Artikeldata Utökad'!L151</f>
        <v xml:space="preserve">  Välj…</v>
      </c>
      <c r="I152" s="573" t="str">
        <f>'2. Artikeldata Utökad'!M151</f>
        <v xml:space="preserve">  Välj…</v>
      </c>
      <c r="J152" s="572" t="str">
        <f>'2. Artikeldata Utökad'!N151</f>
        <v xml:space="preserve">  Välj…</v>
      </c>
      <c r="K152" s="572" t="str">
        <f>'2. Artikeldata Utökad'!O151</f>
        <v xml:space="preserve">  Välj…</v>
      </c>
      <c r="L152" s="377"/>
      <c r="M152" s="83"/>
      <c r="N152" s="377" t="s">
        <v>280</v>
      </c>
      <c r="O152" s="378"/>
      <c r="P152" s="378"/>
      <c r="Q152" s="378"/>
      <c r="R152" s="378"/>
      <c r="S152" s="378"/>
      <c r="T152" s="378"/>
      <c r="U152" s="378"/>
      <c r="V152" s="378"/>
      <c r="W152" s="378"/>
      <c r="X152" s="378"/>
      <c r="Y152" s="378"/>
      <c r="Z152" s="377"/>
      <c r="AA152" s="378"/>
      <c r="AB152" s="378"/>
      <c r="AC152" s="378"/>
      <c r="AD152" s="378"/>
      <c r="AE152" s="378"/>
      <c r="AF152" s="378"/>
      <c r="AG152" s="378"/>
      <c r="AH152" s="677"/>
      <c r="AI152" s="683"/>
      <c r="AJ152" s="84"/>
      <c r="AK152" s="84"/>
      <c r="AL152" s="84" t="s">
        <v>297</v>
      </c>
      <c r="AM152" s="84" t="s">
        <v>297</v>
      </c>
      <c r="AN152" s="678"/>
      <c r="AO152" s="406" t="s">
        <v>594</v>
      </c>
      <c r="AP152" s="84" t="s">
        <v>297</v>
      </c>
      <c r="AQ152" s="84" t="s">
        <v>297</v>
      </c>
      <c r="AR152" s="688"/>
      <c r="AS152" s="683"/>
      <c r="AT152" s="84"/>
      <c r="AU152" s="84"/>
      <c r="AV152" s="84"/>
      <c r="AW152" s="84"/>
      <c r="AX152" s="84"/>
      <c r="AY152" s="666"/>
      <c r="AZ152" s="407" t="s">
        <v>594</v>
      </c>
      <c r="BA152" s="408" t="s">
        <v>297</v>
      </c>
    </row>
    <row r="153" spans="1:53" x14ac:dyDescent="0.25">
      <c r="A153" s="102">
        <v>148</v>
      </c>
      <c r="B153" s="569">
        <f>'APH Kategorichef'!D152</f>
        <v>0</v>
      </c>
      <c r="C153" s="569" t="str">
        <f>'APH Kategorichef'!H152</f>
        <v>Välj…</v>
      </c>
      <c r="D153" s="570" t="str">
        <f>IF('1. Artikeldata Grund'!$E152="","",'1. Artikeldata Grund'!$E152)</f>
        <v/>
      </c>
      <c r="E153" s="571" t="str">
        <f>IF('1. Artikeldata Grund'!D152="","",'1. Artikeldata Grund'!D152)</f>
        <v/>
      </c>
      <c r="F153" s="573" t="str">
        <f>'2. Artikeldata Utökad'!I152</f>
        <v xml:space="preserve">  Välj…</v>
      </c>
      <c r="G153" s="573" t="str">
        <f>'2. Artikeldata Utökad'!K152</f>
        <v xml:space="preserve">  Välj…</v>
      </c>
      <c r="H153" s="573" t="str">
        <f>'2. Artikeldata Utökad'!L152</f>
        <v xml:space="preserve">  Välj…</v>
      </c>
      <c r="I153" s="573" t="str">
        <f>'2. Artikeldata Utökad'!M152</f>
        <v xml:space="preserve">  Välj…</v>
      </c>
      <c r="J153" s="572" t="str">
        <f>'2. Artikeldata Utökad'!N152</f>
        <v xml:space="preserve">  Välj…</v>
      </c>
      <c r="K153" s="572" t="str">
        <f>'2. Artikeldata Utökad'!O152</f>
        <v xml:space="preserve">  Välj…</v>
      </c>
      <c r="L153" s="377"/>
      <c r="M153" s="83"/>
      <c r="N153" s="377" t="s">
        <v>280</v>
      </c>
      <c r="O153" s="378"/>
      <c r="P153" s="378"/>
      <c r="Q153" s="378"/>
      <c r="R153" s="378"/>
      <c r="S153" s="378"/>
      <c r="T153" s="378"/>
      <c r="U153" s="378"/>
      <c r="V153" s="378"/>
      <c r="W153" s="378"/>
      <c r="X153" s="378"/>
      <c r="Y153" s="378"/>
      <c r="Z153" s="377"/>
      <c r="AA153" s="378"/>
      <c r="AB153" s="378"/>
      <c r="AC153" s="378"/>
      <c r="AD153" s="378"/>
      <c r="AE153" s="378"/>
      <c r="AF153" s="378"/>
      <c r="AG153" s="378"/>
      <c r="AH153" s="677"/>
      <c r="AI153" s="683"/>
      <c r="AJ153" s="84"/>
      <c r="AK153" s="84"/>
      <c r="AL153" s="84" t="s">
        <v>297</v>
      </c>
      <c r="AM153" s="84" t="s">
        <v>297</v>
      </c>
      <c r="AN153" s="678"/>
      <c r="AO153" s="406" t="s">
        <v>594</v>
      </c>
      <c r="AP153" s="84" t="s">
        <v>297</v>
      </c>
      <c r="AQ153" s="84" t="s">
        <v>297</v>
      </c>
      <c r="AR153" s="688"/>
      <c r="AS153" s="683"/>
      <c r="AT153" s="84"/>
      <c r="AU153" s="84"/>
      <c r="AV153" s="84"/>
      <c r="AW153" s="84"/>
      <c r="AX153" s="84"/>
      <c r="AY153" s="666"/>
      <c r="AZ153" s="407" t="s">
        <v>594</v>
      </c>
      <c r="BA153" s="408" t="s">
        <v>297</v>
      </c>
    </row>
    <row r="154" spans="1:53" x14ac:dyDescent="0.25">
      <c r="A154" s="102">
        <v>149</v>
      </c>
      <c r="B154" s="569">
        <f>'APH Kategorichef'!D153</f>
        <v>0</v>
      </c>
      <c r="C154" s="569" t="str">
        <f>'APH Kategorichef'!H153</f>
        <v>Välj…</v>
      </c>
      <c r="D154" s="570" t="str">
        <f>IF('1. Artikeldata Grund'!$E153="","",'1. Artikeldata Grund'!$E153)</f>
        <v/>
      </c>
      <c r="E154" s="571" t="str">
        <f>IF('1. Artikeldata Grund'!D153="","",'1. Artikeldata Grund'!D153)</f>
        <v/>
      </c>
      <c r="F154" s="573" t="str">
        <f>'2. Artikeldata Utökad'!I153</f>
        <v xml:space="preserve">  Välj…</v>
      </c>
      <c r="G154" s="573" t="str">
        <f>'2. Artikeldata Utökad'!K153</f>
        <v xml:space="preserve">  Välj…</v>
      </c>
      <c r="H154" s="573" t="str">
        <f>'2. Artikeldata Utökad'!L153</f>
        <v xml:space="preserve">  Välj…</v>
      </c>
      <c r="I154" s="573" t="str">
        <f>'2. Artikeldata Utökad'!M153</f>
        <v xml:space="preserve">  Välj…</v>
      </c>
      <c r="J154" s="572" t="str">
        <f>'2. Artikeldata Utökad'!N153</f>
        <v xml:space="preserve">  Välj…</v>
      </c>
      <c r="K154" s="572" t="str">
        <f>'2. Artikeldata Utökad'!O153</f>
        <v xml:space="preserve">  Välj…</v>
      </c>
      <c r="L154" s="377"/>
      <c r="M154" s="83"/>
      <c r="N154" s="377" t="s">
        <v>280</v>
      </c>
      <c r="O154" s="378"/>
      <c r="P154" s="378"/>
      <c r="Q154" s="378"/>
      <c r="R154" s="378"/>
      <c r="S154" s="378"/>
      <c r="T154" s="378"/>
      <c r="U154" s="378"/>
      <c r="V154" s="378"/>
      <c r="W154" s="378"/>
      <c r="X154" s="378"/>
      <c r="Y154" s="378"/>
      <c r="Z154" s="377"/>
      <c r="AA154" s="378"/>
      <c r="AB154" s="378"/>
      <c r="AC154" s="378"/>
      <c r="AD154" s="378"/>
      <c r="AE154" s="378"/>
      <c r="AF154" s="378"/>
      <c r="AG154" s="378"/>
      <c r="AH154" s="677"/>
      <c r="AI154" s="683"/>
      <c r="AJ154" s="84"/>
      <c r="AK154" s="84"/>
      <c r="AL154" s="84" t="s">
        <v>297</v>
      </c>
      <c r="AM154" s="84" t="s">
        <v>297</v>
      </c>
      <c r="AN154" s="678"/>
      <c r="AO154" s="406" t="s">
        <v>594</v>
      </c>
      <c r="AP154" s="84" t="s">
        <v>297</v>
      </c>
      <c r="AQ154" s="84" t="s">
        <v>297</v>
      </c>
      <c r="AR154" s="688"/>
      <c r="AS154" s="683"/>
      <c r="AT154" s="84"/>
      <c r="AU154" s="84"/>
      <c r="AV154" s="84"/>
      <c r="AW154" s="84"/>
      <c r="AX154" s="84"/>
      <c r="AY154" s="666"/>
      <c r="AZ154" s="407" t="s">
        <v>594</v>
      </c>
      <c r="BA154" s="408" t="s">
        <v>297</v>
      </c>
    </row>
    <row r="155" spans="1:53" x14ac:dyDescent="0.25">
      <c r="A155" s="102">
        <v>150</v>
      </c>
      <c r="B155" s="569">
        <f>'APH Kategorichef'!D154</f>
        <v>0</v>
      </c>
      <c r="C155" s="569" t="str">
        <f>'APH Kategorichef'!H154</f>
        <v>Välj…</v>
      </c>
      <c r="D155" s="570" t="str">
        <f>IF('1. Artikeldata Grund'!$E154="","",'1. Artikeldata Grund'!$E154)</f>
        <v/>
      </c>
      <c r="E155" s="571" t="str">
        <f>IF('1. Artikeldata Grund'!D154="","",'1. Artikeldata Grund'!D154)</f>
        <v/>
      </c>
      <c r="F155" s="573" t="str">
        <f>'2. Artikeldata Utökad'!I154</f>
        <v xml:space="preserve">  Välj…</v>
      </c>
      <c r="G155" s="573" t="str">
        <f>'2. Artikeldata Utökad'!K154</f>
        <v xml:space="preserve">  Välj…</v>
      </c>
      <c r="H155" s="573" t="str">
        <f>'2. Artikeldata Utökad'!L154</f>
        <v xml:space="preserve">  Välj…</v>
      </c>
      <c r="I155" s="573" t="str">
        <f>'2. Artikeldata Utökad'!M154</f>
        <v xml:space="preserve">  Välj…</v>
      </c>
      <c r="J155" s="572" t="str">
        <f>'2. Artikeldata Utökad'!N154</f>
        <v xml:space="preserve">  Välj…</v>
      </c>
      <c r="K155" s="572" t="str">
        <f>'2. Artikeldata Utökad'!O154</f>
        <v xml:space="preserve">  Välj…</v>
      </c>
      <c r="L155" s="377"/>
      <c r="M155" s="83"/>
      <c r="N155" s="377" t="s">
        <v>280</v>
      </c>
      <c r="O155" s="378"/>
      <c r="P155" s="378"/>
      <c r="Q155" s="378"/>
      <c r="R155" s="378"/>
      <c r="S155" s="378"/>
      <c r="T155" s="378"/>
      <c r="U155" s="378"/>
      <c r="V155" s="378"/>
      <c r="W155" s="378"/>
      <c r="X155" s="378"/>
      <c r="Y155" s="378"/>
      <c r="Z155" s="377"/>
      <c r="AA155" s="378"/>
      <c r="AB155" s="378"/>
      <c r="AC155" s="378"/>
      <c r="AD155" s="378"/>
      <c r="AE155" s="378"/>
      <c r="AF155" s="378"/>
      <c r="AG155" s="378"/>
      <c r="AH155" s="677"/>
      <c r="AI155" s="683"/>
      <c r="AJ155" s="84"/>
      <c r="AK155" s="84"/>
      <c r="AL155" s="84" t="s">
        <v>297</v>
      </c>
      <c r="AM155" s="84" t="s">
        <v>297</v>
      </c>
      <c r="AN155" s="678"/>
      <c r="AO155" s="406" t="s">
        <v>594</v>
      </c>
      <c r="AP155" s="84" t="s">
        <v>297</v>
      </c>
      <c r="AQ155" s="84" t="s">
        <v>297</v>
      </c>
      <c r="AR155" s="688"/>
      <c r="AS155" s="683"/>
      <c r="AT155" s="84"/>
      <c r="AU155" s="84"/>
      <c r="AV155" s="84"/>
      <c r="AW155" s="84"/>
      <c r="AX155" s="84"/>
      <c r="AY155" s="666"/>
      <c r="AZ155" s="407" t="s">
        <v>594</v>
      </c>
      <c r="BA155" s="408" t="s">
        <v>297</v>
      </c>
    </row>
    <row r="156" spans="1:53" x14ac:dyDescent="0.25">
      <c r="A156" s="102">
        <v>151</v>
      </c>
      <c r="B156" s="569">
        <f>'APH Kategorichef'!D155</f>
        <v>0</v>
      </c>
      <c r="C156" s="569" t="str">
        <f>'APH Kategorichef'!H155</f>
        <v>Välj…</v>
      </c>
      <c r="D156" s="570" t="str">
        <f>IF('1. Artikeldata Grund'!$E155="","",'1. Artikeldata Grund'!$E155)</f>
        <v/>
      </c>
      <c r="E156" s="571" t="str">
        <f>IF('1. Artikeldata Grund'!D155="","",'1. Artikeldata Grund'!D155)</f>
        <v/>
      </c>
      <c r="F156" s="573" t="str">
        <f>'2. Artikeldata Utökad'!I155</f>
        <v xml:space="preserve">  Välj…</v>
      </c>
      <c r="G156" s="573" t="str">
        <f>'2. Artikeldata Utökad'!K155</f>
        <v xml:space="preserve">  Välj…</v>
      </c>
      <c r="H156" s="573" t="str">
        <f>'2. Artikeldata Utökad'!L155</f>
        <v xml:space="preserve">  Välj…</v>
      </c>
      <c r="I156" s="573" t="str">
        <f>'2. Artikeldata Utökad'!M155</f>
        <v xml:space="preserve">  Välj…</v>
      </c>
      <c r="J156" s="572" t="str">
        <f>'2. Artikeldata Utökad'!N155</f>
        <v xml:space="preserve">  Välj…</v>
      </c>
      <c r="K156" s="572" t="str">
        <f>'2. Artikeldata Utökad'!O155</f>
        <v xml:space="preserve">  Välj…</v>
      </c>
      <c r="L156" s="377"/>
      <c r="M156" s="83"/>
      <c r="N156" s="377" t="s">
        <v>280</v>
      </c>
      <c r="O156" s="378"/>
      <c r="P156" s="378"/>
      <c r="Q156" s="378"/>
      <c r="R156" s="378"/>
      <c r="S156" s="378"/>
      <c r="T156" s="378"/>
      <c r="U156" s="378"/>
      <c r="V156" s="378"/>
      <c r="W156" s="378"/>
      <c r="X156" s="378"/>
      <c r="Y156" s="378"/>
      <c r="Z156" s="377"/>
      <c r="AA156" s="378"/>
      <c r="AB156" s="378"/>
      <c r="AC156" s="378"/>
      <c r="AD156" s="378"/>
      <c r="AE156" s="378"/>
      <c r="AF156" s="378"/>
      <c r="AG156" s="378"/>
      <c r="AH156" s="677"/>
      <c r="AI156" s="683"/>
      <c r="AJ156" s="84"/>
      <c r="AK156" s="84"/>
      <c r="AL156" s="84" t="s">
        <v>297</v>
      </c>
      <c r="AM156" s="84" t="s">
        <v>297</v>
      </c>
      <c r="AN156" s="678"/>
      <c r="AO156" s="406" t="s">
        <v>594</v>
      </c>
      <c r="AP156" s="84" t="s">
        <v>297</v>
      </c>
      <c r="AQ156" s="84" t="s">
        <v>297</v>
      </c>
      <c r="AR156" s="688"/>
      <c r="AS156" s="683"/>
      <c r="AT156" s="84"/>
      <c r="AU156" s="84"/>
      <c r="AV156" s="84"/>
      <c r="AW156" s="84"/>
      <c r="AX156" s="84"/>
      <c r="AY156" s="666"/>
      <c r="AZ156" s="407" t="s">
        <v>594</v>
      </c>
      <c r="BA156" s="408" t="s">
        <v>297</v>
      </c>
    </row>
    <row r="157" spans="1:53" x14ac:dyDescent="0.25">
      <c r="A157" s="102">
        <v>152</v>
      </c>
      <c r="B157" s="569">
        <f>'APH Kategorichef'!D156</f>
        <v>0</v>
      </c>
      <c r="C157" s="569" t="str">
        <f>'APH Kategorichef'!H156</f>
        <v>Välj…</v>
      </c>
      <c r="D157" s="570" t="str">
        <f>IF('1. Artikeldata Grund'!$E156="","",'1. Artikeldata Grund'!$E156)</f>
        <v/>
      </c>
      <c r="E157" s="571" t="str">
        <f>IF('1. Artikeldata Grund'!D156="","",'1. Artikeldata Grund'!D156)</f>
        <v/>
      </c>
      <c r="F157" s="573" t="str">
        <f>'2. Artikeldata Utökad'!I156</f>
        <v xml:space="preserve">  Välj…</v>
      </c>
      <c r="G157" s="573" t="str">
        <f>'2. Artikeldata Utökad'!K156</f>
        <v xml:space="preserve">  Välj…</v>
      </c>
      <c r="H157" s="573" t="str">
        <f>'2. Artikeldata Utökad'!L156</f>
        <v xml:space="preserve">  Välj…</v>
      </c>
      <c r="I157" s="573" t="str">
        <f>'2. Artikeldata Utökad'!M156</f>
        <v xml:space="preserve">  Välj…</v>
      </c>
      <c r="J157" s="572" t="str">
        <f>'2. Artikeldata Utökad'!N156</f>
        <v xml:space="preserve">  Välj…</v>
      </c>
      <c r="K157" s="572" t="str">
        <f>'2. Artikeldata Utökad'!O156</f>
        <v xml:space="preserve">  Välj…</v>
      </c>
      <c r="L157" s="377"/>
      <c r="M157" s="83"/>
      <c r="N157" s="377" t="s">
        <v>280</v>
      </c>
      <c r="O157" s="378"/>
      <c r="P157" s="378"/>
      <c r="Q157" s="378"/>
      <c r="R157" s="378"/>
      <c r="S157" s="378"/>
      <c r="T157" s="378"/>
      <c r="U157" s="378"/>
      <c r="V157" s="378"/>
      <c r="W157" s="378"/>
      <c r="X157" s="378"/>
      <c r="Y157" s="378"/>
      <c r="Z157" s="377"/>
      <c r="AA157" s="378"/>
      <c r="AB157" s="378"/>
      <c r="AC157" s="378"/>
      <c r="AD157" s="378"/>
      <c r="AE157" s="378"/>
      <c r="AF157" s="378"/>
      <c r="AG157" s="378"/>
      <c r="AH157" s="677"/>
      <c r="AI157" s="683"/>
      <c r="AJ157" s="84"/>
      <c r="AK157" s="84"/>
      <c r="AL157" s="84" t="s">
        <v>297</v>
      </c>
      <c r="AM157" s="84" t="s">
        <v>297</v>
      </c>
      <c r="AN157" s="678"/>
      <c r="AO157" s="406" t="s">
        <v>594</v>
      </c>
      <c r="AP157" s="84" t="s">
        <v>297</v>
      </c>
      <c r="AQ157" s="84" t="s">
        <v>297</v>
      </c>
      <c r="AR157" s="688"/>
      <c r="AS157" s="683"/>
      <c r="AT157" s="84"/>
      <c r="AU157" s="84"/>
      <c r="AV157" s="84"/>
      <c r="AW157" s="84"/>
      <c r="AX157" s="84"/>
      <c r="AY157" s="666"/>
      <c r="AZ157" s="407" t="s">
        <v>594</v>
      </c>
      <c r="BA157" s="408" t="s">
        <v>297</v>
      </c>
    </row>
    <row r="158" spans="1:53" x14ac:dyDescent="0.25">
      <c r="A158" s="102">
        <v>153</v>
      </c>
      <c r="B158" s="569">
        <f>'APH Kategorichef'!D157</f>
        <v>0</v>
      </c>
      <c r="C158" s="569" t="str">
        <f>'APH Kategorichef'!H157</f>
        <v>Välj…</v>
      </c>
      <c r="D158" s="570" t="str">
        <f>IF('1. Artikeldata Grund'!$E157="","",'1. Artikeldata Grund'!$E157)</f>
        <v/>
      </c>
      <c r="E158" s="571" t="str">
        <f>IF('1. Artikeldata Grund'!D157="","",'1. Artikeldata Grund'!D157)</f>
        <v/>
      </c>
      <c r="F158" s="573" t="str">
        <f>'2. Artikeldata Utökad'!I157</f>
        <v xml:space="preserve">  Välj…</v>
      </c>
      <c r="G158" s="573" t="str">
        <f>'2. Artikeldata Utökad'!K157</f>
        <v xml:space="preserve">  Välj…</v>
      </c>
      <c r="H158" s="573" t="str">
        <f>'2. Artikeldata Utökad'!L157</f>
        <v xml:space="preserve">  Välj…</v>
      </c>
      <c r="I158" s="573" t="str">
        <f>'2. Artikeldata Utökad'!M157</f>
        <v xml:space="preserve">  Välj…</v>
      </c>
      <c r="J158" s="572" t="str">
        <f>'2. Artikeldata Utökad'!N157</f>
        <v xml:space="preserve">  Välj…</v>
      </c>
      <c r="K158" s="572" t="str">
        <f>'2. Artikeldata Utökad'!O157</f>
        <v xml:space="preserve">  Välj…</v>
      </c>
      <c r="L158" s="377"/>
      <c r="M158" s="83"/>
      <c r="N158" s="377" t="s">
        <v>280</v>
      </c>
      <c r="O158" s="378"/>
      <c r="P158" s="378"/>
      <c r="Q158" s="378"/>
      <c r="R158" s="378"/>
      <c r="S158" s="378"/>
      <c r="T158" s="378"/>
      <c r="U158" s="378"/>
      <c r="V158" s="378"/>
      <c r="W158" s="378"/>
      <c r="X158" s="378"/>
      <c r="Y158" s="378"/>
      <c r="Z158" s="377"/>
      <c r="AA158" s="378"/>
      <c r="AB158" s="378"/>
      <c r="AC158" s="378"/>
      <c r="AD158" s="378"/>
      <c r="AE158" s="378"/>
      <c r="AF158" s="378"/>
      <c r="AG158" s="378"/>
      <c r="AH158" s="677"/>
      <c r="AI158" s="683"/>
      <c r="AJ158" s="84"/>
      <c r="AK158" s="84"/>
      <c r="AL158" s="84" t="s">
        <v>297</v>
      </c>
      <c r="AM158" s="84" t="s">
        <v>297</v>
      </c>
      <c r="AN158" s="678"/>
      <c r="AO158" s="406" t="s">
        <v>594</v>
      </c>
      <c r="AP158" s="84" t="s">
        <v>297</v>
      </c>
      <c r="AQ158" s="84" t="s">
        <v>297</v>
      </c>
      <c r="AR158" s="688"/>
      <c r="AS158" s="683"/>
      <c r="AT158" s="84"/>
      <c r="AU158" s="84"/>
      <c r="AV158" s="84"/>
      <c r="AW158" s="84"/>
      <c r="AX158" s="84"/>
      <c r="AY158" s="666"/>
      <c r="AZ158" s="407" t="s">
        <v>594</v>
      </c>
      <c r="BA158" s="408" t="s">
        <v>297</v>
      </c>
    </row>
    <row r="159" spans="1:53" x14ac:dyDescent="0.25">
      <c r="A159" s="102">
        <v>154</v>
      </c>
      <c r="B159" s="569">
        <f>'APH Kategorichef'!D158</f>
        <v>0</v>
      </c>
      <c r="C159" s="569" t="str">
        <f>'APH Kategorichef'!H158</f>
        <v>Välj…</v>
      </c>
      <c r="D159" s="570" t="str">
        <f>IF('1. Artikeldata Grund'!$E158="","",'1. Artikeldata Grund'!$E158)</f>
        <v/>
      </c>
      <c r="E159" s="571" t="str">
        <f>IF('1. Artikeldata Grund'!D158="","",'1. Artikeldata Grund'!D158)</f>
        <v/>
      </c>
      <c r="F159" s="573" t="str">
        <f>'2. Artikeldata Utökad'!I158</f>
        <v xml:space="preserve">  Välj…</v>
      </c>
      <c r="G159" s="573" t="str">
        <f>'2. Artikeldata Utökad'!K158</f>
        <v xml:space="preserve">  Välj…</v>
      </c>
      <c r="H159" s="573" t="str">
        <f>'2. Artikeldata Utökad'!L158</f>
        <v xml:space="preserve">  Välj…</v>
      </c>
      <c r="I159" s="573" t="str">
        <f>'2. Artikeldata Utökad'!M158</f>
        <v xml:space="preserve">  Välj…</v>
      </c>
      <c r="J159" s="572" t="str">
        <f>'2. Artikeldata Utökad'!N158</f>
        <v xml:space="preserve">  Välj…</v>
      </c>
      <c r="K159" s="572" t="str">
        <f>'2. Artikeldata Utökad'!O158</f>
        <v xml:space="preserve">  Välj…</v>
      </c>
      <c r="L159" s="377"/>
      <c r="M159" s="83"/>
      <c r="N159" s="377" t="s">
        <v>280</v>
      </c>
      <c r="O159" s="378"/>
      <c r="P159" s="378"/>
      <c r="Q159" s="378"/>
      <c r="R159" s="378"/>
      <c r="S159" s="378"/>
      <c r="T159" s="378"/>
      <c r="U159" s="378"/>
      <c r="V159" s="378"/>
      <c r="W159" s="378"/>
      <c r="X159" s="378"/>
      <c r="Y159" s="378"/>
      <c r="Z159" s="377"/>
      <c r="AA159" s="378"/>
      <c r="AB159" s="378"/>
      <c r="AC159" s="378"/>
      <c r="AD159" s="378"/>
      <c r="AE159" s="378"/>
      <c r="AF159" s="378"/>
      <c r="AG159" s="378"/>
      <c r="AH159" s="677"/>
      <c r="AI159" s="683"/>
      <c r="AJ159" s="84"/>
      <c r="AK159" s="84"/>
      <c r="AL159" s="84" t="s">
        <v>297</v>
      </c>
      <c r="AM159" s="84" t="s">
        <v>297</v>
      </c>
      <c r="AN159" s="678"/>
      <c r="AO159" s="406" t="s">
        <v>594</v>
      </c>
      <c r="AP159" s="84" t="s">
        <v>297</v>
      </c>
      <c r="AQ159" s="84" t="s">
        <v>297</v>
      </c>
      <c r="AR159" s="688"/>
      <c r="AS159" s="683"/>
      <c r="AT159" s="84"/>
      <c r="AU159" s="84"/>
      <c r="AV159" s="84"/>
      <c r="AW159" s="84"/>
      <c r="AX159" s="84"/>
      <c r="AY159" s="666"/>
      <c r="AZ159" s="407" t="s">
        <v>594</v>
      </c>
      <c r="BA159" s="408" t="s">
        <v>297</v>
      </c>
    </row>
    <row r="160" spans="1:53" x14ac:dyDescent="0.25">
      <c r="A160" s="102">
        <v>155</v>
      </c>
      <c r="B160" s="569">
        <f>'APH Kategorichef'!D159</f>
        <v>0</v>
      </c>
      <c r="C160" s="569" t="str">
        <f>'APH Kategorichef'!H159</f>
        <v>Välj…</v>
      </c>
      <c r="D160" s="570" t="str">
        <f>IF('1. Artikeldata Grund'!$E159="","",'1. Artikeldata Grund'!$E159)</f>
        <v/>
      </c>
      <c r="E160" s="571" t="str">
        <f>IF('1. Artikeldata Grund'!D159="","",'1. Artikeldata Grund'!D159)</f>
        <v/>
      </c>
      <c r="F160" s="573" t="str">
        <f>'2. Artikeldata Utökad'!I159</f>
        <v xml:space="preserve">  Välj…</v>
      </c>
      <c r="G160" s="573" t="str">
        <f>'2. Artikeldata Utökad'!K159</f>
        <v xml:space="preserve">  Välj…</v>
      </c>
      <c r="H160" s="573" t="str">
        <f>'2. Artikeldata Utökad'!L159</f>
        <v xml:space="preserve">  Välj…</v>
      </c>
      <c r="I160" s="573" t="str">
        <f>'2. Artikeldata Utökad'!M159</f>
        <v xml:space="preserve">  Välj…</v>
      </c>
      <c r="J160" s="572" t="str">
        <f>'2. Artikeldata Utökad'!N159</f>
        <v xml:space="preserve">  Välj…</v>
      </c>
      <c r="K160" s="572" t="str">
        <f>'2. Artikeldata Utökad'!O159</f>
        <v xml:space="preserve">  Välj…</v>
      </c>
      <c r="L160" s="377"/>
      <c r="M160" s="83"/>
      <c r="N160" s="377" t="s">
        <v>280</v>
      </c>
      <c r="O160" s="378"/>
      <c r="P160" s="378"/>
      <c r="Q160" s="378"/>
      <c r="R160" s="378"/>
      <c r="S160" s="378"/>
      <c r="T160" s="378"/>
      <c r="U160" s="378"/>
      <c r="V160" s="378"/>
      <c r="W160" s="378"/>
      <c r="X160" s="378"/>
      <c r="Y160" s="378"/>
      <c r="Z160" s="377"/>
      <c r="AA160" s="378"/>
      <c r="AB160" s="378"/>
      <c r="AC160" s="378"/>
      <c r="AD160" s="378"/>
      <c r="AE160" s="378"/>
      <c r="AF160" s="378"/>
      <c r="AG160" s="378"/>
      <c r="AH160" s="677"/>
      <c r="AI160" s="683"/>
      <c r="AJ160" s="84"/>
      <c r="AK160" s="84"/>
      <c r="AL160" s="84" t="s">
        <v>297</v>
      </c>
      <c r="AM160" s="84" t="s">
        <v>297</v>
      </c>
      <c r="AN160" s="678"/>
      <c r="AO160" s="406" t="s">
        <v>594</v>
      </c>
      <c r="AP160" s="84" t="s">
        <v>297</v>
      </c>
      <c r="AQ160" s="84" t="s">
        <v>297</v>
      </c>
      <c r="AR160" s="688"/>
      <c r="AS160" s="683"/>
      <c r="AT160" s="84"/>
      <c r="AU160" s="84"/>
      <c r="AV160" s="84"/>
      <c r="AW160" s="84"/>
      <c r="AX160" s="84"/>
      <c r="AY160" s="666"/>
      <c r="AZ160" s="407" t="s">
        <v>594</v>
      </c>
      <c r="BA160" s="408" t="s">
        <v>297</v>
      </c>
    </row>
    <row r="161" spans="1:53" x14ac:dyDescent="0.25">
      <c r="A161" s="102">
        <v>156</v>
      </c>
      <c r="B161" s="569">
        <f>'APH Kategorichef'!D160</f>
        <v>0</v>
      </c>
      <c r="C161" s="569" t="str">
        <f>'APH Kategorichef'!H160</f>
        <v>Välj…</v>
      </c>
      <c r="D161" s="570" t="str">
        <f>IF('1. Artikeldata Grund'!$E160="","",'1. Artikeldata Grund'!$E160)</f>
        <v/>
      </c>
      <c r="E161" s="571" t="str">
        <f>IF('1. Artikeldata Grund'!D160="","",'1. Artikeldata Grund'!D160)</f>
        <v/>
      </c>
      <c r="F161" s="573" t="str">
        <f>'2. Artikeldata Utökad'!I160</f>
        <v xml:space="preserve">  Välj…</v>
      </c>
      <c r="G161" s="573" t="str">
        <f>'2. Artikeldata Utökad'!K160</f>
        <v xml:space="preserve">  Välj…</v>
      </c>
      <c r="H161" s="573" t="str">
        <f>'2. Artikeldata Utökad'!L160</f>
        <v xml:space="preserve">  Välj…</v>
      </c>
      <c r="I161" s="573" t="str">
        <f>'2. Artikeldata Utökad'!M160</f>
        <v xml:space="preserve">  Välj…</v>
      </c>
      <c r="J161" s="572" t="str">
        <f>'2. Artikeldata Utökad'!N160</f>
        <v xml:space="preserve">  Välj…</v>
      </c>
      <c r="K161" s="572" t="str">
        <f>'2. Artikeldata Utökad'!O160</f>
        <v xml:space="preserve">  Välj…</v>
      </c>
      <c r="L161" s="377"/>
      <c r="M161" s="83"/>
      <c r="N161" s="377" t="s">
        <v>280</v>
      </c>
      <c r="O161" s="378"/>
      <c r="P161" s="378"/>
      <c r="Q161" s="378"/>
      <c r="R161" s="378"/>
      <c r="S161" s="378"/>
      <c r="T161" s="378"/>
      <c r="U161" s="378"/>
      <c r="V161" s="378"/>
      <c r="W161" s="378"/>
      <c r="X161" s="378"/>
      <c r="Y161" s="378"/>
      <c r="Z161" s="377"/>
      <c r="AA161" s="378"/>
      <c r="AB161" s="378"/>
      <c r="AC161" s="378"/>
      <c r="AD161" s="378"/>
      <c r="AE161" s="378"/>
      <c r="AF161" s="378"/>
      <c r="AG161" s="378"/>
      <c r="AH161" s="677"/>
      <c r="AI161" s="683"/>
      <c r="AJ161" s="84"/>
      <c r="AK161" s="84"/>
      <c r="AL161" s="84" t="s">
        <v>297</v>
      </c>
      <c r="AM161" s="84" t="s">
        <v>297</v>
      </c>
      <c r="AN161" s="678"/>
      <c r="AO161" s="406" t="s">
        <v>594</v>
      </c>
      <c r="AP161" s="84" t="s">
        <v>297</v>
      </c>
      <c r="AQ161" s="84" t="s">
        <v>297</v>
      </c>
      <c r="AR161" s="688"/>
      <c r="AS161" s="683"/>
      <c r="AT161" s="84"/>
      <c r="AU161" s="84"/>
      <c r="AV161" s="84"/>
      <c r="AW161" s="84"/>
      <c r="AX161" s="84"/>
      <c r="AY161" s="666"/>
      <c r="AZ161" s="407" t="s">
        <v>594</v>
      </c>
      <c r="BA161" s="408" t="s">
        <v>297</v>
      </c>
    </row>
    <row r="162" spans="1:53" x14ac:dyDescent="0.25">
      <c r="A162" s="102">
        <v>157</v>
      </c>
      <c r="B162" s="569">
        <f>'APH Kategorichef'!D161</f>
        <v>0</v>
      </c>
      <c r="C162" s="569" t="str">
        <f>'APH Kategorichef'!H161</f>
        <v>Välj…</v>
      </c>
      <c r="D162" s="570" t="str">
        <f>IF('1. Artikeldata Grund'!$E161="","",'1. Artikeldata Grund'!$E161)</f>
        <v/>
      </c>
      <c r="E162" s="571" t="str">
        <f>IF('1. Artikeldata Grund'!D161="","",'1. Artikeldata Grund'!D161)</f>
        <v/>
      </c>
      <c r="F162" s="573" t="str">
        <f>'2. Artikeldata Utökad'!I161</f>
        <v xml:space="preserve">  Välj…</v>
      </c>
      <c r="G162" s="573" t="str">
        <f>'2. Artikeldata Utökad'!K161</f>
        <v xml:space="preserve">  Välj…</v>
      </c>
      <c r="H162" s="573" t="str">
        <f>'2. Artikeldata Utökad'!L161</f>
        <v xml:space="preserve">  Välj…</v>
      </c>
      <c r="I162" s="573" t="str">
        <f>'2. Artikeldata Utökad'!M161</f>
        <v xml:space="preserve">  Välj…</v>
      </c>
      <c r="J162" s="572" t="str">
        <f>'2. Artikeldata Utökad'!N161</f>
        <v xml:space="preserve">  Välj…</v>
      </c>
      <c r="K162" s="572" t="str">
        <f>'2. Artikeldata Utökad'!O161</f>
        <v xml:space="preserve">  Välj…</v>
      </c>
      <c r="L162" s="377"/>
      <c r="M162" s="83"/>
      <c r="N162" s="377" t="s">
        <v>280</v>
      </c>
      <c r="O162" s="378"/>
      <c r="P162" s="378"/>
      <c r="Q162" s="378"/>
      <c r="R162" s="378"/>
      <c r="S162" s="378"/>
      <c r="T162" s="378"/>
      <c r="U162" s="378"/>
      <c r="V162" s="378"/>
      <c r="W162" s="378"/>
      <c r="X162" s="378"/>
      <c r="Y162" s="378"/>
      <c r="Z162" s="377"/>
      <c r="AA162" s="378"/>
      <c r="AB162" s="378"/>
      <c r="AC162" s="378"/>
      <c r="AD162" s="378"/>
      <c r="AE162" s="378"/>
      <c r="AF162" s="378"/>
      <c r="AG162" s="378"/>
      <c r="AH162" s="677"/>
      <c r="AI162" s="683"/>
      <c r="AJ162" s="84"/>
      <c r="AK162" s="84"/>
      <c r="AL162" s="84" t="s">
        <v>297</v>
      </c>
      <c r="AM162" s="84" t="s">
        <v>297</v>
      </c>
      <c r="AN162" s="678"/>
      <c r="AO162" s="406" t="s">
        <v>594</v>
      </c>
      <c r="AP162" s="84" t="s">
        <v>297</v>
      </c>
      <c r="AQ162" s="84" t="s">
        <v>297</v>
      </c>
      <c r="AR162" s="688"/>
      <c r="AS162" s="683"/>
      <c r="AT162" s="84"/>
      <c r="AU162" s="84"/>
      <c r="AV162" s="84"/>
      <c r="AW162" s="84"/>
      <c r="AX162" s="84"/>
      <c r="AY162" s="666"/>
      <c r="AZ162" s="407" t="s">
        <v>594</v>
      </c>
      <c r="BA162" s="408" t="s">
        <v>297</v>
      </c>
    </row>
    <row r="163" spans="1:53" x14ac:dyDescent="0.25">
      <c r="A163" s="102">
        <v>158</v>
      </c>
      <c r="B163" s="569">
        <f>'APH Kategorichef'!D162</f>
        <v>0</v>
      </c>
      <c r="C163" s="569" t="str">
        <f>'APH Kategorichef'!H162</f>
        <v>Välj…</v>
      </c>
      <c r="D163" s="570" t="str">
        <f>IF('1. Artikeldata Grund'!$E162="","",'1. Artikeldata Grund'!$E162)</f>
        <v/>
      </c>
      <c r="E163" s="571" t="str">
        <f>IF('1. Artikeldata Grund'!D162="","",'1. Artikeldata Grund'!D162)</f>
        <v/>
      </c>
      <c r="F163" s="573" t="str">
        <f>'2. Artikeldata Utökad'!I162</f>
        <v xml:space="preserve">  Välj…</v>
      </c>
      <c r="G163" s="573" t="str">
        <f>'2. Artikeldata Utökad'!K162</f>
        <v xml:space="preserve">  Välj…</v>
      </c>
      <c r="H163" s="573" t="str">
        <f>'2. Artikeldata Utökad'!L162</f>
        <v xml:space="preserve">  Välj…</v>
      </c>
      <c r="I163" s="573" t="str">
        <f>'2. Artikeldata Utökad'!M162</f>
        <v xml:space="preserve">  Välj…</v>
      </c>
      <c r="J163" s="572" t="str">
        <f>'2. Artikeldata Utökad'!N162</f>
        <v xml:space="preserve">  Välj…</v>
      </c>
      <c r="K163" s="572" t="str">
        <f>'2. Artikeldata Utökad'!O162</f>
        <v xml:space="preserve">  Välj…</v>
      </c>
      <c r="L163" s="377"/>
      <c r="M163" s="83"/>
      <c r="N163" s="377" t="s">
        <v>280</v>
      </c>
      <c r="O163" s="378"/>
      <c r="P163" s="378"/>
      <c r="Q163" s="378"/>
      <c r="R163" s="378"/>
      <c r="S163" s="378"/>
      <c r="T163" s="378"/>
      <c r="U163" s="378"/>
      <c r="V163" s="378"/>
      <c r="W163" s="378"/>
      <c r="X163" s="378"/>
      <c r="Y163" s="378"/>
      <c r="Z163" s="377"/>
      <c r="AA163" s="378"/>
      <c r="AB163" s="378"/>
      <c r="AC163" s="378"/>
      <c r="AD163" s="378"/>
      <c r="AE163" s="378"/>
      <c r="AF163" s="378"/>
      <c r="AG163" s="378"/>
      <c r="AH163" s="677"/>
      <c r="AI163" s="683"/>
      <c r="AJ163" s="84"/>
      <c r="AK163" s="84"/>
      <c r="AL163" s="84" t="s">
        <v>297</v>
      </c>
      <c r="AM163" s="84" t="s">
        <v>297</v>
      </c>
      <c r="AN163" s="678"/>
      <c r="AO163" s="406" t="s">
        <v>594</v>
      </c>
      <c r="AP163" s="84" t="s">
        <v>297</v>
      </c>
      <c r="AQ163" s="84" t="s">
        <v>297</v>
      </c>
      <c r="AR163" s="688"/>
      <c r="AS163" s="683"/>
      <c r="AT163" s="84"/>
      <c r="AU163" s="84"/>
      <c r="AV163" s="84"/>
      <c r="AW163" s="84"/>
      <c r="AX163" s="84"/>
      <c r="AY163" s="666"/>
      <c r="AZ163" s="407" t="s">
        <v>594</v>
      </c>
      <c r="BA163" s="408" t="s">
        <v>297</v>
      </c>
    </row>
    <row r="164" spans="1:53" x14ac:dyDescent="0.25">
      <c r="A164" s="102">
        <v>159</v>
      </c>
      <c r="B164" s="569">
        <f>'APH Kategorichef'!D163</f>
        <v>0</v>
      </c>
      <c r="C164" s="569" t="str">
        <f>'APH Kategorichef'!H163</f>
        <v>Välj…</v>
      </c>
      <c r="D164" s="570" t="str">
        <f>IF('1. Artikeldata Grund'!$E163="","",'1. Artikeldata Grund'!$E163)</f>
        <v/>
      </c>
      <c r="E164" s="571" t="str">
        <f>IF('1. Artikeldata Grund'!D163="","",'1. Artikeldata Grund'!D163)</f>
        <v/>
      </c>
      <c r="F164" s="573" t="str">
        <f>'2. Artikeldata Utökad'!I163</f>
        <v xml:space="preserve">  Välj…</v>
      </c>
      <c r="G164" s="573" t="str">
        <f>'2. Artikeldata Utökad'!K163</f>
        <v xml:space="preserve">  Välj…</v>
      </c>
      <c r="H164" s="573" t="str">
        <f>'2. Artikeldata Utökad'!L163</f>
        <v xml:space="preserve">  Välj…</v>
      </c>
      <c r="I164" s="573" t="str">
        <f>'2. Artikeldata Utökad'!M163</f>
        <v xml:space="preserve">  Välj…</v>
      </c>
      <c r="J164" s="572" t="str">
        <f>'2. Artikeldata Utökad'!N163</f>
        <v xml:space="preserve">  Välj…</v>
      </c>
      <c r="K164" s="572" t="str">
        <f>'2. Artikeldata Utökad'!O163</f>
        <v xml:space="preserve">  Välj…</v>
      </c>
      <c r="L164" s="377"/>
      <c r="M164" s="83"/>
      <c r="N164" s="377" t="s">
        <v>280</v>
      </c>
      <c r="O164" s="378"/>
      <c r="P164" s="378"/>
      <c r="Q164" s="378"/>
      <c r="R164" s="378"/>
      <c r="S164" s="378"/>
      <c r="T164" s="378"/>
      <c r="U164" s="378"/>
      <c r="V164" s="378"/>
      <c r="W164" s="378"/>
      <c r="X164" s="378"/>
      <c r="Y164" s="378"/>
      <c r="Z164" s="377"/>
      <c r="AA164" s="378"/>
      <c r="AB164" s="378"/>
      <c r="AC164" s="378"/>
      <c r="AD164" s="378"/>
      <c r="AE164" s="378"/>
      <c r="AF164" s="378"/>
      <c r="AG164" s="378"/>
      <c r="AH164" s="677"/>
      <c r="AI164" s="683"/>
      <c r="AJ164" s="84"/>
      <c r="AK164" s="84"/>
      <c r="AL164" s="84" t="s">
        <v>297</v>
      </c>
      <c r="AM164" s="84" t="s">
        <v>297</v>
      </c>
      <c r="AN164" s="678"/>
      <c r="AO164" s="406" t="s">
        <v>594</v>
      </c>
      <c r="AP164" s="84" t="s">
        <v>297</v>
      </c>
      <c r="AQ164" s="84" t="s">
        <v>297</v>
      </c>
      <c r="AR164" s="688"/>
      <c r="AS164" s="683"/>
      <c r="AT164" s="84"/>
      <c r="AU164" s="84"/>
      <c r="AV164" s="84"/>
      <c r="AW164" s="84"/>
      <c r="AX164" s="84"/>
      <c r="AY164" s="666"/>
      <c r="AZ164" s="407" t="s">
        <v>594</v>
      </c>
      <c r="BA164" s="408" t="s">
        <v>297</v>
      </c>
    </row>
    <row r="165" spans="1:53" x14ac:dyDescent="0.25">
      <c r="A165" s="102">
        <v>160</v>
      </c>
      <c r="B165" s="569">
        <f>'APH Kategorichef'!D164</f>
        <v>0</v>
      </c>
      <c r="C165" s="569" t="str">
        <f>'APH Kategorichef'!H164</f>
        <v>Välj…</v>
      </c>
      <c r="D165" s="570" t="str">
        <f>IF('1. Artikeldata Grund'!$E164="","",'1. Artikeldata Grund'!$E164)</f>
        <v/>
      </c>
      <c r="E165" s="571" t="str">
        <f>IF('1. Artikeldata Grund'!D164="","",'1. Artikeldata Grund'!D164)</f>
        <v/>
      </c>
      <c r="F165" s="573" t="str">
        <f>'2. Artikeldata Utökad'!I164</f>
        <v xml:space="preserve">  Välj…</v>
      </c>
      <c r="G165" s="573" t="str">
        <f>'2. Artikeldata Utökad'!K164</f>
        <v xml:space="preserve">  Välj…</v>
      </c>
      <c r="H165" s="573" t="str">
        <f>'2. Artikeldata Utökad'!L164</f>
        <v xml:space="preserve">  Välj…</v>
      </c>
      <c r="I165" s="573" t="str">
        <f>'2. Artikeldata Utökad'!M164</f>
        <v xml:space="preserve">  Välj…</v>
      </c>
      <c r="J165" s="572" t="str">
        <f>'2. Artikeldata Utökad'!N164</f>
        <v xml:space="preserve">  Välj…</v>
      </c>
      <c r="K165" s="572" t="str">
        <f>'2. Artikeldata Utökad'!O164</f>
        <v xml:space="preserve">  Välj…</v>
      </c>
      <c r="L165" s="377"/>
      <c r="M165" s="83"/>
      <c r="N165" s="377" t="s">
        <v>280</v>
      </c>
      <c r="O165" s="378"/>
      <c r="P165" s="378"/>
      <c r="Q165" s="378"/>
      <c r="R165" s="378"/>
      <c r="S165" s="378"/>
      <c r="T165" s="378"/>
      <c r="U165" s="378"/>
      <c r="V165" s="378"/>
      <c r="W165" s="378"/>
      <c r="X165" s="378"/>
      <c r="Y165" s="378"/>
      <c r="Z165" s="377"/>
      <c r="AA165" s="378"/>
      <c r="AB165" s="378"/>
      <c r="AC165" s="378"/>
      <c r="AD165" s="378"/>
      <c r="AE165" s="378"/>
      <c r="AF165" s="378"/>
      <c r="AG165" s="378"/>
      <c r="AH165" s="677"/>
      <c r="AI165" s="683"/>
      <c r="AJ165" s="84"/>
      <c r="AK165" s="84"/>
      <c r="AL165" s="84" t="s">
        <v>297</v>
      </c>
      <c r="AM165" s="84" t="s">
        <v>297</v>
      </c>
      <c r="AN165" s="678"/>
      <c r="AO165" s="406" t="s">
        <v>594</v>
      </c>
      <c r="AP165" s="84" t="s">
        <v>297</v>
      </c>
      <c r="AQ165" s="84" t="s">
        <v>297</v>
      </c>
      <c r="AR165" s="688"/>
      <c r="AS165" s="683"/>
      <c r="AT165" s="84"/>
      <c r="AU165" s="84"/>
      <c r="AV165" s="84"/>
      <c r="AW165" s="84"/>
      <c r="AX165" s="84"/>
      <c r="AY165" s="666"/>
      <c r="AZ165" s="407" t="s">
        <v>594</v>
      </c>
      <c r="BA165" s="408" t="s">
        <v>297</v>
      </c>
    </row>
    <row r="166" spans="1:53" x14ac:dyDescent="0.25">
      <c r="A166" s="102">
        <v>161</v>
      </c>
      <c r="B166" s="569">
        <f>'APH Kategorichef'!D165</f>
        <v>0</v>
      </c>
      <c r="C166" s="569" t="str">
        <f>'APH Kategorichef'!H165</f>
        <v>Välj…</v>
      </c>
      <c r="D166" s="570" t="str">
        <f>IF('1. Artikeldata Grund'!$E165="","",'1. Artikeldata Grund'!$E165)</f>
        <v/>
      </c>
      <c r="E166" s="571" t="str">
        <f>IF('1. Artikeldata Grund'!D165="","",'1. Artikeldata Grund'!D165)</f>
        <v/>
      </c>
      <c r="F166" s="573" t="str">
        <f>'2. Artikeldata Utökad'!I165</f>
        <v xml:space="preserve">  Välj…</v>
      </c>
      <c r="G166" s="573" t="str">
        <f>'2. Artikeldata Utökad'!K165</f>
        <v xml:space="preserve">  Välj…</v>
      </c>
      <c r="H166" s="573" t="str">
        <f>'2. Artikeldata Utökad'!L165</f>
        <v xml:space="preserve">  Välj…</v>
      </c>
      <c r="I166" s="573" t="str">
        <f>'2. Artikeldata Utökad'!M165</f>
        <v xml:space="preserve">  Välj…</v>
      </c>
      <c r="J166" s="572" t="str">
        <f>'2. Artikeldata Utökad'!N165</f>
        <v xml:space="preserve">  Välj…</v>
      </c>
      <c r="K166" s="572" t="str">
        <f>'2. Artikeldata Utökad'!O165</f>
        <v xml:space="preserve">  Välj…</v>
      </c>
      <c r="L166" s="377"/>
      <c r="M166" s="83"/>
      <c r="N166" s="377" t="s">
        <v>280</v>
      </c>
      <c r="O166" s="378"/>
      <c r="P166" s="378"/>
      <c r="Q166" s="378"/>
      <c r="R166" s="378"/>
      <c r="S166" s="378"/>
      <c r="T166" s="378"/>
      <c r="U166" s="378"/>
      <c r="V166" s="378"/>
      <c r="W166" s="378"/>
      <c r="X166" s="378"/>
      <c r="Y166" s="378"/>
      <c r="Z166" s="377"/>
      <c r="AA166" s="378"/>
      <c r="AB166" s="378"/>
      <c r="AC166" s="378"/>
      <c r="AD166" s="378"/>
      <c r="AE166" s="378"/>
      <c r="AF166" s="378"/>
      <c r="AG166" s="378"/>
      <c r="AH166" s="677"/>
      <c r="AI166" s="683"/>
      <c r="AJ166" s="84"/>
      <c r="AK166" s="84"/>
      <c r="AL166" s="84" t="s">
        <v>297</v>
      </c>
      <c r="AM166" s="84" t="s">
        <v>297</v>
      </c>
      <c r="AN166" s="678"/>
      <c r="AO166" s="406" t="s">
        <v>594</v>
      </c>
      <c r="AP166" s="84" t="s">
        <v>297</v>
      </c>
      <c r="AQ166" s="84" t="s">
        <v>297</v>
      </c>
      <c r="AR166" s="688"/>
      <c r="AS166" s="683"/>
      <c r="AT166" s="84"/>
      <c r="AU166" s="84"/>
      <c r="AV166" s="84"/>
      <c r="AW166" s="84"/>
      <c r="AX166" s="84"/>
      <c r="AY166" s="666"/>
      <c r="AZ166" s="407" t="s">
        <v>594</v>
      </c>
      <c r="BA166" s="408" t="s">
        <v>297</v>
      </c>
    </row>
    <row r="167" spans="1:53" x14ac:dyDescent="0.25">
      <c r="A167" s="102">
        <v>162</v>
      </c>
      <c r="B167" s="569">
        <f>'APH Kategorichef'!D166</f>
        <v>0</v>
      </c>
      <c r="C167" s="569" t="str">
        <f>'APH Kategorichef'!H166</f>
        <v>Välj…</v>
      </c>
      <c r="D167" s="570" t="str">
        <f>IF('1. Artikeldata Grund'!$E166="","",'1. Artikeldata Grund'!$E166)</f>
        <v/>
      </c>
      <c r="E167" s="571" t="str">
        <f>IF('1. Artikeldata Grund'!D166="","",'1. Artikeldata Grund'!D166)</f>
        <v/>
      </c>
      <c r="F167" s="573" t="str">
        <f>'2. Artikeldata Utökad'!I166</f>
        <v xml:space="preserve">  Välj…</v>
      </c>
      <c r="G167" s="573" t="str">
        <f>'2. Artikeldata Utökad'!K166</f>
        <v xml:space="preserve">  Välj…</v>
      </c>
      <c r="H167" s="573" t="str">
        <f>'2. Artikeldata Utökad'!L166</f>
        <v xml:space="preserve">  Välj…</v>
      </c>
      <c r="I167" s="573" t="str">
        <f>'2. Artikeldata Utökad'!M166</f>
        <v xml:space="preserve">  Välj…</v>
      </c>
      <c r="J167" s="572" t="str">
        <f>'2. Artikeldata Utökad'!N166</f>
        <v xml:space="preserve">  Välj…</v>
      </c>
      <c r="K167" s="572" t="str">
        <f>'2. Artikeldata Utökad'!O166</f>
        <v xml:space="preserve">  Välj…</v>
      </c>
      <c r="L167" s="377"/>
      <c r="M167" s="83"/>
      <c r="N167" s="377" t="s">
        <v>280</v>
      </c>
      <c r="O167" s="378"/>
      <c r="P167" s="378"/>
      <c r="Q167" s="378"/>
      <c r="R167" s="378"/>
      <c r="S167" s="378"/>
      <c r="T167" s="378"/>
      <c r="U167" s="378"/>
      <c r="V167" s="378"/>
      <c r="W167" s="378"/>
      <c r="X167" s="378"/>
      <c r="Y167" s="378"/>
      <c r="Z167" s="377"/>
      <c r="AA167" s="378"/>
      <c r="AB167" s="378"/>
      <c r="AC167" s="378"/>
      <c r="AD167" s="378"/>
      <c r="AE167" s="378"/>
      <c r="AF167" s="378"/>
      <c r="AG167" s="378"/>
      <c r="AH167" s="677"/>
      <c r="AI167" s="683"/>
      <c r="AJ167" s="84"/>
      <c r="AK167" s="84"/>
      <c r="AL167" s="84" t="s">
        <v>297</v>
      </c>
      <c r="AM167" s="84" t="s">
        <v>297</v>
      </c>
      <c r="AN167" s="678"/>
      <c r="AO167" s="406" t="s">
        <v>594</v>
      </c>
      <c r="AP167" s="84" t="s">
        <v>297</v>
      </c>
      <c r="AQ167" s="84" t="s">
        <v>297</v>
      </c>
      <c r="AR167" s="688"/>
      <c r="AS167" s="683"/>
      <c r="AT167" s="84"/>
      <c r="AU167" s="84"/>
      <c r="AV167" s="84"/>
      <c r="AW167" s="84"/>
      <c r="AX167" s="84"/>
      <c r="AY167" s="666"/>
      <c r="AZ167" s="407" t="s">
        <v>594</v>
      </c>
      <c r="BA167" s="408" t="s">
        <v>297</v>
      </c>
    </row>
    <row r="168" spans="1:53" x14ac:dyDescent="0.25">
      <c r="A168" s="102">
        <v>163</v>
      </c>
      <c r="B168" s="569">
        <f>'APH Kategorichef'!D167</f>
        <v>0</v>
      </c>
      <c r="C168" s="569" t="str">
        <f>'APH Kategorichef'!H167</f>
        <v>Välj…</v>
      </c>
      <c r="D168" s="570" t="str">
        <f>IF('1. Artikeldata Grund'!$E167="","",'1. Artikeldata Grund'!$E167)</f>
        <v/>
      </c>
      <c r="E168" s="571" t="str">
        <f>IF('1. Artikeldata Grund'!D167="","",'1. Artikeldata Grund'!D167)</f>
        <v/>
      </c>
      <c r="F168" s="573" t="str">
        <f>'2. Artikeldata Utökad'!I167</f>
        <v xml:space="preserve">  Välj…</v>
      </c>
      <c r="G168" s="573" t="str">
        <f>'2. Artikeldata Utökad'!K167</f>
        <v xml:space="preserve">  Välj…</v>
      </c>
      <c r="H168" s="573" t="str">
        <f>'2. Artikeldata Utökad'!L167</f>
        <v xml:space="preserve">  Välj…</v>
      </c>
      <c r="I168" s="573" t="str">
        <f>'2. Artikeldata Utökad'!M167</f>
        <v xml:space="preserve">  Välj…</v>
      </c>
      <c r="J168" s="572" t="str">
        <f>'2. Artikeldata Utökad'!N167</f>
        <v xml:space="preserve">  Välj…</v>
      </c>
      <c r="K168" s="572" t="str">
        <f>'2. Artikeldata Utökad'!O167</f>
        <v xml:space="preserve">  Välj…</v>
      </c>
      <c r="L168" s="377"/>
      <c r="M168" s="83"/>
      <c r="N168" s="377" t="s">
        <v>280</v>
      </c>
      <c r="O168" s="378"/>
      <c r="P168" s="378"/>
      <c r="Q168" s="378"/>
      <c r="R168" s="378"/>
      <c r="S168" s="378"/>
      <c r="T168" s="378"/>
      <c r="U168" s="378"/>
      <c r="V168" s="378"/>
      <c r="W168" s="378"/>
      <c r="X168" s="378"/>
      <c r="Y168" s="378"/>
      <c r="Z168" s="377"/>
      <c r="AA168" s="378"/>
      <c r="AB168" s="378"/>
      <c r="AC168" s="378"/>
      <c r="AD168" s="378"/>
      <c r="AE168" s="378"/>
      <c r="AF168" s="378"/>
      <c r="AG168" s="378"/>
      <c r="AH168" s="677"/>
      <c r="AI168" s="683"/>
      <c r="AJ168" s="84"/>
      <c r="AK168" s="84"/>
      <c r="AL168" s="84" t="s">
        <v>297</v>
      </c>
      <c r="AM168" s="84" t="s">
        <v>297</v>
      </c>
      <c r="AN168" s="678"/>
      <c r="AO168" s="406" t="s">
        <v>594</v>
      </c>
      <c r="AP168" s="84" t="s">
        <v>297</v>
      </c>
      <c r="AQ168" s="84" t="s">
        <v>297</v>
      </c>
      <c r="AR168" s="688"/>
      <c r="AS168" s="683"/>
      <c r="AT168" s="84"/>
      <c r="AU168" s="84"/>
      <c r="AV168" s="84"/>
      <c r="AW168" s="84"/>
      <c r="AX168" s="84"/>
      <c r="AY168" s="666"/>
      <c r="AZ168" s="407" t="s">
        <v>594</v>
      </c>
      <c r="BA168" s="408" t="s">
        <v>297</v>
      </c>
    </row>
    <row r="169" spans="1:53" x14ac:dyDescent="0.25">
      <c r="A169" s="102">
        <v>164</v>
      </c>
      <c r="B169" s="569">
        <f>'APH Kategorichef'!D168</f>
        <v>0</v>
      </c>
      <c r="C169" s="569" t="str">
        <f>'APH Kategorichef'!H168</f>
        <v>Välj…</v>
      </c>
      <c r="D169" s="570" t="str">
        <f>IF('1. Artikeldata Grund'!$E168="","",'1. Artikeldata Grund'!$E168)</f>
        <v/>
      </c>
      <c r="E169" s="571" t="str">
        <f>IF('1. Artikeldata Grund'!D168="","",'1. Artikeldata Grund'!D168)</f>
        <v/>
      </c>
      <c r="F169" s="573" t="str">
        <f>'2. Artikeldata Utökad'!I168</f>
        <v xml:space="preserve">  Välj…</v>
      </c>
      <c r="G169" s="573" t="str">
        <f>'2. Artikeldata Utökad'!K168</f>
        <v xml:space="preserve">  Välj…</v>
      </c>
      <c r="H169" s="573" t="str">
        <f>'2. Artikeldata Utökad'!L168</f>
        <v xml:space="preserve">  Välj…</v>
      </c>
      <c r="I169" s="573" t="str">
        <f>'2. Artikeldata Utökad'!M168</f>
        <v xml:space="preserve">  Välj…</v>
      </c>
      <c r="J169" s="572" t="str">
        <f>'2. Artikeldata Utökad'!N168</f>
        <v xml:space="preserve">  Välj…</v>
      </c>
      <c r="K169" s="572" t="str">
        <f>'2. Artikeldata Utökad'!O168</f>
        <v xml:space="preserve">  Välj…</v>
      </c>
      <c r="L169" s="377"/>
      <c r="M169" s="83"/>
      <c r="N169" s="377" t="s">
        <v>280</v>
      </c>
      <c r="O169" s="378"/>
      <c r="P169" s="378"/>
      <c r="Q169" s="378"/>
      <c r="R169" s="378"/>
      <c r="S169" s="378"/>
      <c r="T169" s="378"/>
      <c r="U169" s="378"/>
      <c r="V169" s="378"/>
      <c r="W169" s="378"/>
      <c r="X169" s="378"/>
      <c r="Y169" s="378"/>
      <c r="Z169" s="377"/>
      <c r="AA169" s="378"/>
      <c r="AB169" s="378"/>
      <c r="AC169" s="378"/>
      <c r="AD169" s="378"/>
      <c r="AE169" s="378"/>
      <c r="AF169" s="378"/>
      <c r="AG169" s="378"/>
      <c r="AH169" s="677"/>
      <c r="AI169" s="683"/>
      <c r="AJ169" s="84"/>
      <c r="AK169" s="84"/>
      <c r="AL169" s="84" t="s">
        <v>297</v>
      </c>
      <c r="AM169" s="84" t="s">
        <v>297</v>
      </c>
      <c r="AN169" s="678"/>
      <c r="AO169" s="406" t="s">
        <v>594</v>
      </c>
      <c r="AP169" s="84" t="s">
        <v>297</v>
      </c>
      <c r="AQ169" s="84" t="s">
        <v>297</v>
      </c>
      <c r="AR169" s="688"/>
      <c r="AS169" s="683"/>
      <c r="AT169" s="84"/>
      <c r="AU169" s="84"/>
      <c r="AV169" s="84"/>
      <c r="AW169" s="84"/>
      <c r="AX169" s="84"/>
      <c r="AY169" s="666"/>
      <c r="AZ169" s="407" t="s">
        <v>594</v>
      </c>
      <c r="BA169" s="408" t="s">
        <v>297</v>
      </c>
    </row>
    <row r="170" spans="1:53" x14ac:dyDescent="0.25">
      <c r="A170" s="102">
        <v>165</v>
      </c>
      <c r="B170" s="569">
        <f>'APH Kategorichef'!D169</f>
        <v>0</v>
      </c>
      <c r="C170" s="569" t="str">
        <f>'APH Kategorichef'!H169</f>
        <v>Välj…</v>
      </c>
      <c r="D170" s="570" t="str">
        <f>IF('1. Artikeldata Grund'!$E169="","",'1. Artikeldata Grund'!$E169)</f>
        <v/>
      </c>
      <c r="E170" s="571" t="str">
        <f>IF('1. Artikeldata Grund'!D169="","",'1. Artikeldata Grund'!D169)</f>
        <v/>
      </c>
      <c r="F170" s="573" t="str">
        <f>'2. Artikeldata Utökad'!I169</f>
        <v xml:space="preserve">  Välj…</v>
      </c>
      <c r="G170" s="573" t="str">
        <f>'2. Artikeldata Utökad'!K169</f>
        <v xml:space="preserve">  Välj…</v>
      </c>
      <c r="H170" s="573" t="str">
        <f>'2. Artikeldata Utökad'!L169</f>
        <v xml:space="preserve">  Välj…</v>
      </c>
      <c r="I170" s="573" t="str">
        <f>'2. Artikeldata Utökad'!M169</f>
        <v xml:space="preserve">  Välj…</v>
      </c>
      <c r="J170" s="572" t="str">
        <f>'2. Artikeldata Utökad'!N169</f>
        <v xml:space="preserve">  Välj…</v>
      </c>
      <c r="K170" s="572" t="str">
        <f>'2. Artikeldata Utökad'!O169</f>
        <v xml:space="preserve">  Välj…</v>
      </c>
      <c r="L170" s="377"/>
      <c r="M170" s="83"/>
      <c r="N170" s="377" t="s">
        <v>280</v>
      </c>
      <c r="O170" s="378"/>
      <c r="P170" s="378"/>
      <c r="Q170" s="378"/>
      <c r="R170" s="378"/>
      <c r="S170" s="378"/>
      <c r="T170" s="378"/>
      <c r="U170" s="378"/>
      <c r="V170" s="378"/>
      <c r="W170" s="378"/>
      <c r="X170" s="378"/>
      <c r="Y170" s="378"/>
      <c r="Z170" s="377"/>
      <c r="AA170" s="378"/>
      <c r="AB170" s="378"/>
      <c r="AC170" s="378"/>
      <c r="AD170" s="378"/>
      <c r="AE170" s="378"/>
      <c r="AF170" s="378"/>
      <c r="AG170" s="378"/>
      <c r="AH170" s="677"/>
      <c r="AI170" s="683"/>
      <c r="AJ170" s="84"/>
      <c r="AK170" s="84"/>
      <c r="AL170" s="84" t="s">
        <v>297</v>
      </c>
      <c r="AM170" s="84" t="s">
        <v>297</v>
      </c>
      <c r="AN170" s="678"/>
      <c r="AO170" s="406" t="s">
        <v>594</v>
      </c>
      <c r="AP170" s="84" t="s">
        <v>297</v>
      </c>
      <c r="AQ170" s="84" t="s">
        <v>297</v>
      </c>
      <c r="AR170" s="688"/>
      <c r="AS170" s="683"/>
      <c r="AT170" s="84"/>
      <c r="AU170" s="84"/>
      <c r="AV170" s="84"/>
      <c r="AW170" s="84"/>
      <c r="AX170" s="84"/>
      <c r="AY170" s="666"/>
      <c r="AZ170" s="407" t="s">
        <v>594</v>
      </c>
      <c r="BA170" s="408" t="s">
        <v>297</v>
      </c>
    </row>
    <row r="171" spans="1:53" x14ac:dyDescent="0.25">
      <c r="A171" s="102">
        <v>166</v>
      </c>
      <c r="B171" s="569">
        <f>'APH Kategorichef'!D170</f>
        <v>0</v>
      </c>
      <c r="C171" s="569" t="str">
        <f>'APH Kategorichef'!H170</f>
        <v>Välj…</v>
      </c>
      <c r="D171" s="570" t="str">
        <f>IF('1. Artikeldata Grund'!$E170="","",'1. Artikeldata Grund'!$E170)</f>
        <v/>
      </c>
      <c r="E171" s="571" t="str">
        <f>IF('1. Artikeldata Grund'!D170="","",'1. Artikeldata Grund'!D170)</f>
        <v/>
      </c>
      <c r="F171" s="573" t="str">
        <f>'2. Artikeldata Utökad'!I170</f>
        <v xml:space="preserve">  Välj…</v>
      </c>
      <c r="G171" s="573" t="str">
        <f>'2. Artikeldata Utökad'!K170</f>
        <v xml:space="preserve">  Välj…</v>
      </c>
      <c r="H171" s="573" t="str">
        <f>'2. Artikeldata Utökad'!L170</f>
        <v xml:space="preserve">  Välj…</v>
      </c>
      <c r="I171" s="573" t="str">
        <f>'2. Artikeldata Utökad'!M170</f>
        <v xml:space="preserve">  Välj…</v>
      </c>
      <c r="J171" s="572" t="str">
        <f>'2. Artikeldata Utökad'!N170</f>
        <v xml:space="preserve">  Välj…</v>
      </c>
      <c r="K171" s="572" t="str">
        <f>'2. Artikeldata Utökad'!O170</f>
        <v xml:space="preserve">  Välj…</v>
      </c>
      <c r="L171" s="377"/>
      <c r="M171" s="83"/>
      <c r="N171" s="377" t="s">
        <v>280</v>
      </c>
      <c r="O171" s="378"/>
      <c r="P171" s="378"/>
      <c r="Q171" s="378"/>
      <c r="R171" s="378"/>
      <c r="S171" s="378"/>
      <c r="T171" s="378"/>
      <c r="U171" s="378"/>
      <c r="V171" s="378"/>
      <c r="W171" s="378"/>
      <c r="X171" s="378"/>
      <c r="Y171" s="378"/>
      <c r="Z171" s="377"/>
      <c r="AA171" s="378"/>
      <c r="AB171" s="378"/>
      <c r="AC171" s="378"/>
      <c r="AD171" s="378"/>
      <c r="AE171" s="378"/>
      <c r="AF171" s="378"/>
      <c r="AG171" s="378"/>
      <c r="AH171" s="677"/>
      <c r="AI171" s="683"/>
      <c r="AJ171" s="84"/>
      <c r="AK171" s="84"/>
      <c r="AL171" s="84" t="s">
        <v>297</v>
      </c>
      <c r="AM171" s="84" t="s">
        <v>297</v>
      </c>
      <c r="AN171" s="678"/>
      <c r="AO171" s="406" t="s">
        <v>594</v>
      </c>
      <c r="AP171" s="84" t="s">
        <v>297</v>
      </c>
      <c r="AQ171" s="84" t="s">
        <v>297</v>
      </c>
      <c r="AR171" s="688"/>
      <c r="AS171" s="683"/>
      <c r="AT171" s="84"/>
      <c r="AU171" s="84"/>
      <c r="AV171" s="84"/>
      <c r="AW171" s="84"/>
      <c r="AX171" s="84"/>
      <c r="AY171" s="666"/>
      <c r="AZ171" s="407" t="s">
        <v>594</v>
      </c>
      <c r="BA171" s="408" t="s">
        <v>297</v>
      </c>
    </row>
    <row r="172" spans="1:53" x14ac:dyDescent="0.25">
      <c r="A172" s="102">
        <v>167</v>
      </c>
      <c r="B172" s="569">
        <f>'APH Kategorichef'!D171</f>
        <v>0</v>
      </c>
      <c r="C172" s="569" t="str">
        <f>'APH Kategorichef'!H171</f>
        <v>Välj…</v>
      </c>
      <c r="D172" s="570" t="str">
        <f>IF('1. Artikeldata Grund'!$E171="","",'1. Artikeldata Grund'!$E171)</f>
        <v/>
      </c>
      <c r="E172" s="571" t="str">
        <f>IF('1. Artikeldata Grund'!D171="","",'1. Artikeldata Grund'!D171)</f>
        <v/>
      </c>
      <c r="F172" s="573" t="str">
        <f>'2. Artikeldata Utökad'!I171</f>
        <v xml:space="preserve">  Välj…</v>
      </c>
      <c r="G172" s="573" t="str">
        <f>'2. Artikeldata Utökad'!K171</f>
        <v xml:space="preserve">  Välj…</v>
      </c>
      <c r="H172" s="573" t="str">
        <f>'2. Artikeldata Utökad'!L171</f>
        <v xml:space="preserve">  Välj…</v>
      </c>
      <c r="I172" s="573" t="str">
        <f>'2. Artikeldata Utökad'!M171</f>
        <v xml:space="preserve">  Välj…</v>
      </c>
      <c r="J172" s="572" t="str">
        <f>'2. Artikeldata Utökad'!N171</f>
        <v xml:space="preserve">  Välj…</v>
      </c>
      <c r="K172" s="572" t="str">
        <f>'2. Artikeldata Utökad'!O171</f>
        <v xml:space="preserve">  Välj…</v>
      </c>
      <c r="L172" s="377"/>
      <c r="M172" s="83"/>
      <c r="N172" s="377" t="s">
        <v>280</v>
      </c>
      <c r="O172" s="378"/>
      <c r="P172" s="378"/>
      <c r="Q172" s="378"/>
      <c r="R172" s="378"/>
      <c r="S172" s="378"/>
      <c r="T172" s="378"/>
      <c r="U172" s="378"/>
      <c r="V172" s="378"/>
      <c r="W172" s="378"/>
      <c r="X172" s="378"/>
      <c r="Y172" s="378"/>
      <c r="Z172" s="377"/>
      <c r="AA172" s="378"/>
      <c r="AB172" s="378"/>
      <c r="AC172" s="378"/>
      <c r="AD172" s="378"/>
      <c r="AE172" s="378"/>
      <c r="AF172" s="378"/>
      <c r="AG172" s="378"/>
      <c r="AH172" s="677"/>
      <c r="AI172" s="683"/>
      <c r="AJ172" s="84"/>
      <c r="AK172" s="84"/>
      <c r="AL172" s="84" t="s">
        <v>297</v>
      </c>
      <c r="AM172" s="84" t="s">
        <v>297</v>
      </c>
      <c r="AN172" s="678"/>
      <c r="AO172" s="406" t="s">
        <v>594</v>
      </c>
      <c r="AP172" s="84" t="s">
        <v>297</v>
      </c>
      <c r="AQ172" s="84" t="s">
        <v>297</v>
      </c>
      <c r="AR172" s="688"/>
      <c r="AS172" s="683"/>
      <c r="AT172" s="84"/>
      <c r="AU172" s="84"/>
      <c r="AV172" s="84"/>
      <c r="AW172" s="84"/>
      <c r="AX172" s="84"/>
      <c r="AY172" s="666"/>
      <c r="AZ172" s="407" t="s">
        <v>594</v>
      </c>
      <c r="BA172" s="408" t="s">
        <v>297</v>
      </c>
    </row>
    <row r="173" spans="1:53" x14ac:dyDescent="0.25">
      <c r="A173" s="102">
        <v>168</v>
      </c>
      <c r="B173" s="569">
        <f>'APH Kategorichef'!D172</f>
        <v>0</v>
      </c>
      <c r="C173" s="569" t="str">
        <f>'APH Kategorichef'!H172</f>
        <v>Välj…</v>
      </c>
      <c r="D173" s="570" t="str">
        <f>IF('1. Artikeldata Grund'!$E172="","",'1. Artikeldata Grund'!$E172)</f>
        <v/>
      </c>
      <c r="E173" s="571" t="str">
        <f>IF('1. Artikeldata Grund'!D172="","",'1. Artikeldata Grund'!D172)</f>
        <v/>
      </c>
      <c r="F173" s="573" t="str">
        <f>'2. Artikeldata Utökad'!I172</f>
        <v xml:space="preserve">  Välj…</v>
      </c>
      <c r="G173" s="573" t="str">
        <f>'2. Artikeldata Utökad'!K172</f>
        <v xml:space="preserve">  Välj…</v>
      </c>
      <c r="H173" s="573" t="str">
        <f>'2. Artikeldata Utökad'!L172</f>
        <v xml:space="preserve">  Välj…</v>
      </c>
      <c r="I173" s="573" t="str">
        <f>'2. Artikeldata Utökad'!M172</f>
        <v xml:space="preserve">  Välj…</v>
      </c>
      <c r="J173" s="572" t="str">
        <f>'2. Artikeldata Utökad'!N172</f>
        <v xml:space="preserve">  Välj…</v>
      </c>
      <c r="K173" s="572" t="str">
        <f>'2. Artikeldata Utökad'!O172</f>
        <v xml:space="preserve">  Välj…</v>
      </c>
      <c r="L173" s="377"/>
      <c r="M173" s="83"/>
      <c r="N173" s="377" t="s">
        <v>280</v>
      </c>
      <c r="O173" s="378"/>
      <c r="P173" s="378"/>
      <c r="Q173" s="378"/>
      <c r="R173" s="378"/>
      <c r="S173" s="378"/>
      <c r="T173" s="378"/>
      <c r="U173" s="378"/>
      <c r="V173" s="378"/>
      <c r="W173" s="378"/>
      <c r="X173" s="378"/>
      <c r="Y173" s="378"/>
      <c r="Z173" s="377"/>
      <c r="AA173" s="378"/>
      <c r="AB173" s="378"/>
      <c r="AC173" s="378"/>
      <c r="AD173" s="378"/>
      <c r="AE173" s="378"/>
      <c r="AF173" s="378"/>
      <c r="AG173" s="378"/>
      <c r="AH173" s="677"/>
      <c r="AI173" s="683"/>
      <c r="AJ173" s="84"/>
      <c r="AK173" s="84"/>
      <c r="AL173" s="84" t="s">
        <v>297</v>
      </c>
      <c r="AM173" s="84" t="s">
        <v>297</v>
      </c>
      <c r="AN173" s="678"/>
      <c r="AO173" s="406" t="s">
        <v>594</v>
      </c>
      <c r="AP173" s="84" t="s">
        <v>297</v>
      </c>
      <c r="AQ173" s="84" t="s">
        <v>297</v>
      </c>
      <c r="AR173" s="688"/>
      <c r="AS173" s="683"/>
      <c r="AT173" s="84"/>
      <c r="AU173" s="84"/>
      <c r="AV173" s="84"/>
      <c r="AW173" s="84"/>
      <c r="AX173" s="84"/>
      <c r="AY173" s="666"/>
      <c r="AZ173" s="407" t="s">
        <v>594</v>
      </c>
      <c r="BA173" s="408" t="s">
        <v>297</v>
      </c>
    </row>
    <row r="174" spans="1:53" x14ac:dyDescent="0.25">
      <c r="A174" s="102">
        <v>169</v>
      </c>
      <c r="B174" s="569">
        <f>'APH Kategorichef'!D173</f>
        <v>0</v>
      </c>
      <c r="C174" s="569" t="str">
        <f>'APH Kategorichef'!H173</f>
        <v>Välj…</v>
      </c>
      <c r="D174" s="570" t="str">
        <f>IF('1. Artikeldata Grund'!$E173="","",'1. Artikeldata Grund'!$E173)</f>
        <v/>
      </c>
      <c r="E174" s="571" t="str">
        <f>IF('1. Artikeldata Grund'!D173="","",'1. Artikeldata Grund'!D173)</f>
        <v/>
      </c>
      <c r="F174" s="573" t="str">
        <f>'2. Artikeldata Utökad'!I173</f>
        <v xml:space="preserve">  Välj…</v>
      </c>
      <c r="G174" s="573" t="str">
        <f>'2. Artikeldata Utökad'!K173</f>
        <v xml:space="preserve">  Välj…</v>
      </c>
      <c r="H174" s="573" t="str">
        <f>'2. Artikeldata Utökad'!L173</f>
        <v xml:space="preserve">  Välj…</v>
      </c>
      <c r="I174" s="573" t="str">
        <f>'2. Artikeldata Utökad'!M173</f>
        <v xml:space="preserve">  Välj…</v>
      </c>
      <c r="J174" s="572" t="str">
        <f>'2. Artikeldata Utökad'!N173</f>
        <v xml:space="preserve">  Välj…</v>
      </c>
      <c r="K174" s="572" t="str">
        <f>'2. Artikeldata Utökad'!O173</f>
        <v xml:space="preserve">  Välj…</v>
      </c>
      <c r="L174" s="377"/>
      <c r="M174" s="83"/>
      <c r="N174" s="377" t="s">
        <v>280</v>
      </c>
      <c r="O174" s="378"/>
      <c r="P174" s="378"/>
      <c r="Q174" s="378"/>
      <c r="R174" s="378"/>
      <c r="S174" s="378"/>
      <c r="T174" s="378"/>
      <c r="U174" s="378"/>
      <c r="V174" s="378"/>
      <c r="W174" s="378"/>
      <c r="X174" s="378"/>
      <c r="Y174" s="378"/>
      <c r="Z174" s="377"/>
      <c r="AA174" s="378"/>
      <c r="AB174" s="378"/>
      <c r="AC174" s="378"/>
      <c r="AD174" s="378"/>
      <c r="AE174" s="378"/>
      <c r="AF174" s="378"/>
      <c r="AG174" s="378"/>
      <c r="AH174" s="677"/>
      <c r="AI174" s="683"/>
      <c r="AJ174" s="84"/>
      <c r="AK174" s="84"/>
      <c r="AL174" s="84" t="s">
        <v>297</v>
      </c>
      <c r="AM174" s="84" t="s">
        <v>297</v>
      </c>
      <c r="AN174" s="678"/>
      <c r="AO174" s="406" t="s">
        <v>594</v>
      </c>
      <c r="AP174" s="84" t="s">
        <v>297</v>
      </c>
      <c r="AQ174" s="84" t="s">
        <v>297</v>
      </c>
      <c r="AR174" s="688"/>
      <c r="AS174" s="683"/>
      <c r="AT174" s="84"/>
      <c r="AU174" s="84"/>
      <c r="AV174" s="84"/>
      <c r="AW174" s="84"/>
      <c r="AX174" s="84"/>
      <c r="AY174" s="666"/>
      <c r="AZ174" s="407" t="s">
        <v>594</v>
      </c>
      <c r="BA174" s="408" t="s">
        <v>297</v>
      </c>
    </row>
    <row r="175" spans="1:53" x14ac:dyDescent="0.25">
      <c r="A175" s="102">
        <v>170</v>
      </c>
      <c r="B175" s="569">
        <f>'APH Kategorichef'!D174</f>
        <v>0</v>
      </c>
      <c r="C175" s="569" t="str">
        <f>'APH Kategorichef'!H174</f>
        <v>Välj…</v>
      </c>
      <c r="D175" s="570" t="str">
        <f>IF('1. Artikeldata Grund'!$E174="","",'1. Artikeldata Grund'!$E174)</f>
        <v/>
      </c>
      <c r="E175" s="571" t="str">
        <f>IF('1. Artikeldata Grund'!D174="","",'1. Artikeldata Grund'!D174)</f>
        <v/>
      </c>
      <c r="F175" s="573" t="str">
        <f>'2. Artikeldata Utökad'!I174</f>
        <v xml:space="preserve">  Välj…</v>
      </c>
      <c r="G175" s="573" t="str">
        <f>'2. Artikeldata Utökad'!K174</f>
        <v xml:space="preserve">  Välj…</v>
      </c>
      <c r="H175" s="573" t="str">
        <f>'2. Artikeldata Utökad'!L174</f>
        <v xml:space="preserve">  Välj…</v>
      </c>
      <c r="I175" s="573" t="str">
        <f>'2. Artikeldata Utökad'!M174</f>
        <v xml:space="preserve">  Välj…</v>
      </c>
      <c r="J175" s="572" t="str">
        <f>'2. Artikeldata Utökad'!N174</f>
        <v xml:space="preserve">  Välj…</v>
      </c>
      <c r="K175" s="572" t="str">
        <f>'2. Artikeldata Utökad'!O174</f>
        <v xml:space="preserve">  Välj…</v>
      </c>
      <c r="L175" s="377"/>
      <c r="M175" s="83"/>
      <c r="N175" s="377" t="s">
        <v>280</v>
      </c>
      <c r="O175" s="378"/>
      <c r="P175" s="378"/>
      <c r="Q175" s="378"/>
      <c r="R175" s="378"/>
      <c r="S175" s="378"/>
      <c r="T175" s="378"/>
      <c r="U175" s="378"/>
      <c r="V175" s="378"/>
      <c r="W175" s="378"/>
      <c r="X175" s="378"/>
      <c r="Y175" s="378"/>
      <c r="Z175" s="377"/>
      <c r="AA175" s="378"/>
      <c r="AB175" s="378"/>
      <c r="AC175" s="378"/>
      <c r="AD175" s="378"/>
      <c r="AE175" s="378"/>
      <c r="AF175" s="378"/>
      <c r="AG175" s="378"/>
      <c r="AH175" s="677"/>
      <c r="AI175" s="683"/>
      <c r="AJ175" s="84"/>
      <c r="AK175" s="84"/>
      <c r="AL175" s="84" t="s">
        <v>297</v>
      </c>
      <c r="AM175" s="84" t="s">
        <v>297</v>
      </c>
      <c r="AN175" s="678"/>
      <c r="AO175" s="406" t="s">
        <v>594</v>
      </c>
      <c r="AP175" s="84" t="s">
        <v>297</v>
      </c>
      <c r="AQ175" s="84" t="s">
        <v>297</v>
      </c>
      <c r="AR175" s="688"/>
      <c r="AS175" s="683"/>
      <c r="AT175" s="84"/>
      <c r="AU175" s="84"/>
      <c r="AV175" s="84"/>
      <c r="AW175" s="84"/>
      <c r="AX175" s="84"/>
      <c r="AY175" s="666"/>
      <c r="AZ175" s="407" t="s">
        <v>594</v>
      </c>
      <c r="BA175" s="408" t="s">
        <v>297</v>
      </c>
    </row>
    <row r="176" spans="1:53" x14ac:dyDescent="0.25">
      <c r="A176" s="102">
        <v>171</v>
      </c>
      <c r="B176" s="569">
        <f>'APH Kategorichef'!D175</f>
        <v>0</v>
      </c>
      <c r="C176" s="569" t="str">
        <f>'APH Kategorichef'!H175</f>
        <v>Välj…</v>
      </c>
      <c r="D176" s="570" t="str">
        <f>IF('1. Artikeldata Grund'!$E175="","",'1. Artikeldata Grund'!$E175)</f>
        <v/>
      </c>
      <c r="E176" s="571" t="str">
        <f>IF('1. Artikeldata Grund'!D175="","",'1. Artikeldata Grund'!D175)</f>
        <v/>
      </c>
      <c r="F176" s="573" t="str">
        <f>'2. Artikeldata Utökad'!I175</f>
        <v xml:space="preserve">  Välj…</v>
      </c>
      <c r="G176" s="573" t="str">
        <f>'2. Artikeldata Utökad'!K175</f>
        <v xml:space="preserve">  Välj…</v>
      </c>
      <c r="H176" s="573" t="str">
        <f>'2. Artikeldata Utökad'!L175</f>
        <v xml:space="preserve">  Välj…</v>
      </c>
      <c r="I176" s="573" t="str">
        <f>'2. Artikeldata Utökad'!M175</f>
        <v xml:space="preserve">  Välj…</v>
      </c>
      <c r="J176" s="572" t="str">
        <f>'2. Artikeldata Utökad'!N175</f>
        <v xml:space="preserve">  Välj…</v>
      </c>
      <c r="K176" s="572" t="str">
        <f>'2. Artikeldata Utökad'!O175</f>
        <v xml:space="preserve">  Välj…</v>
      </c>
      <c r="L176" s="377"/>
      <c r="M176" s="83"/>
      <c r="N176" s="377" t="s">
        <v>280</v>
      </c>
      <c r="O176" s="378"/>
      <c r="P176" s="378"/>
      <c r="Q176" s="378"/>
      <c r="R176" s="378"/>
      <c r="S176" s="378"/>
      <c r="T176" s="378"/>
      <c r="U176" s="378"/>
      <c r="V176" s="378"/>
      <c r="W176" s="378"/>
      <c r="X176" s="378"/>
      <c r="Y176" s="378"/>
      <c r="Z176" s="377"/>
      <c r="AA176" s="378"/>
      <c r="AB176" s="378"/>
      <c r="AC176" s="378"/>
      <c r="AD176" s="378"/>
      <c r="AE176" s="378"/>
      <c r="AF176" s="378"/>
      <c r="AG176" s="378"/>
      <c r="AH176" s="677"/>
      <c r="AI176" s="683"/>
      <c r="AJ176" s="84"/>
      <c r="AK176" s="84"/>
      <c r="AL176" s="84" t="s">
        <v>297</v>
      </c>
      <c r="AM176" s="84" t="s">
        <v>297</v>
      </c>
      <c r="AN176" s="678"/>
      <c r="AO176" s="406" t="s">
        <v>594</v>
      </c>
      <c r="AP176" s="84" t="s">
        <v>297</v>
      </c>
      <c r="AQ176" s="84" t="s">
        <v>297</v>
      </c>
      <c r="AR176" s="688"/>
      <c r="AS176" s="683"/>
      <c r="AT176" s="84"/>
      <c r="AU176" s="84"/>
      <c r="AV176" s="84"/>
      <c r="AW176" s="84"/>
      <c r="AX176" s="84"/>
      <c r="AY176" s="666"/>
      <c r="AZ176" s="407" t="s">
        <v>594</v>
      </c>
      <c r="BA176" s="408" t="s">
        <v>297</v>
      </c>
    </row>
    <row r="177" spans="1:53" x14ac:dyDescent="0.25">
      <c r="A177" s="102">
        <v>172</v>
      </c>
      <c r="B177" s="569">
        <f>'APH Kategorichef'!D176</f>
        <v>0</v>
      </c>
      <c r="C177" s="569" t="str">
        <f>'APH Kategorichef'!H176</f>
        <v>Välj…</v>
      </c>
      <c r="D177" s="570" t="str">
        <f>IF('1. Artikeldata Grund'!$E176="","",'1. Artikeldata Grund'!$E176)</f>
        <v/>
      </c>
      <c r="E177" s="571" t="str">
        <f>IF('1. Artikeldata Grund'!D176="","",'1. Artikeldata Grund'!D176)</f>
        <v/>
      </c>
      <c r="F177" s="573" t="str">
        <f>'2. Artikeldata Utökad'!I176</f>
        <v xml:space="preserve">  Välj…</v>
      </c>
      <c r="G177" s="573" t="str">
        <f>'2. Artikeldata Utökad'!K176</f>
        <v xml:space="preserve">  Välj…</v>
      </c>
      <c r="H177" s="573" t="str">
        <f>'2. Artikeldata Utökad'!L176</f>
        <v xml:space="preserve">  Välj…</v>
      </c>
      <c r="I177" s="573" t="str">
        <f>'2. Artikeldata Utökad'!M176</f>
        <v xml:space="preserve">  Välj…</v>
      </c>
      <c r="J177" s="572" t="str">
        <f>'2. Artikeldata Utökad'!N176</f>
        <v xml:space="preserve">  Välj…</v>
      </c>
      <c r="K177" s="572" t="str">
        <f>'2. Artikeldata Utökad'!O176</f>
        <v xml:space="preserve">  Välj…</v>
      </c>
      <c r="L177" s="377"/>
      <c r="M177" s="83"/>
      <c r="N177" s="377" t="s">
        <v>280</v>
      </c>
      <c r="O177" s="378"/>
      <c r="P177" s="378"/>
      <c r="Q177" s="378"/>
      <c r="R177" s="378"/>
      <c r="S177" s="378"/>
      <c r="T177" s="378"/>
      <c r="U177" s="378"/>
      <c r="V177" s="378"/>
      <c r="W177" s="378"/>
      <c r="X177" s="378"/>
      <c r="Y177" s="378"/>
      <c r="Z177" s="377"/>
      <c r="AA177" s="378"/>
      <c r="AB177" s="378"/>
      <c r="AC177" s="378"/>
      <c r="AD177" s="378"/>
      <c r="AE177" s="378"/>
      <c r="AF177" s="378"/>
      <c r="AG177" s="378"/>
      <c r="AH177" s="677"/>
      <c r="AI177" s="683"/>
      <c r="AJ177" s="84"/>
      <c r="AK177" s="84"/>
      <c r="AL177" s="84" t="s">
        <v>297</v>
      </c>
      <c r="AM177" s="84" t="s">
        <v>297</v>
      </c>
      <c r="AN177" s="678"/>
      <c r="AO177" s="406" t="s">
        <v>594</v>
      </c>
      <c r="AP177" s="84" t="s">
        <v>297</v>
      </c>
      <c r="AQ177" s="84" t="s">
        <v>297</v>
      </c>
      <c r="AR177" s="688"/>
      <c r="AS177" s="683"/>
      <c r="AT177" s="84"/>
      <c r="AU177" s="84"/>
      <c r="AV177" s="84"/>
      <c r="AW177" s="84"/>
      <c r="AX177" s="84"/>
      <c r="AY177" s="666"/>
      <c r="AZ177" s="407" t="s">
        <v>594</v>
      </c>
      <c r="BA177" s="408" t="s">
        <v>297</v>
      </c>
    </row>
    <row r="178" spans="1:53" x14ac:dyDescent="0.25">
      <c r="A178" s="102">
        <v>173</v>
      </c>
      <c r="B178" s="569">
        <f>'APH Kategorichef'!D177</f>
        <v>0</v>
      </c>
      <c r="C178" s="569" t="str">
        <f>'APH Kategorichef'!H177</f>
        <v>Välj…</v>
      </c>
      <c r="D178" s="570" t="str">
        <f>IF('1. Artikeldata Grund'!$E177="","",'1. Artikeldata Grund'!$E177)</f>
        <v/>
      </c>
      <c r="E178" s="571" t="str">
        <f>IF('1. Artikeldata Grund'!D177="","",'1. Artikeldata Grund'!D177)</f>
        <v/>
      </c>
      <c r="F178" s="573" t="str">
        <f>'2. Artikeldata Utökad'!I177</f>
        <v xml:space="preserve">  Välj…</v>
      </c>
      <c r="G178" s="573" t="str">
        <f>'2. Artikeldata Utökad'!K177</f>
        <v xml:space="preserve">  Välj…</v>
      </c>
      <c r="H178" s="573" t="str">
        <f>'2. Artikeldata Utökad'!L177</f>
        <v xml:space="preserve">  Välj…</v>
      </c>
      <c r="I178" s="573" t="str">
        <f>'2. Artikeldata Utökad'!M177</f>
        <v xml:space="preserve">  Välj…</v>
      </c>
      <c r="J178" s="572" t="str">
        <f>'2. Artikeldata Utökad'!N177</f>
        <v xml:space="preserve">  Välj…</v>
      </c>
      <c r="K178" s="572" t="str">
        <f>'2. Artikeldata Utökad'!O177</f>
        <v xml:space="preserve">  Välj…</v>
      </c>
      <c r="L178" s="377"/>
      <c r="M178" s="83"/>
      <c r="N178" s="377" t="s">
        <v>280</v>
      </c>
      <c r="O178" s="378"/>
      <c r="P178" s="378"/>
      <c r="Q178" s="378"/>
      <c r="R178" s="378"/>
      <c r="S178" s="378"/>
      <c r="T178" s="378"/>
      <c r="U178" s="378"/>
      <c r="V178" s="378"/>
      <c r="W178" s="378"/>
      <c r="X178" s="378"/>
      <c r="Y178" s="378"/>
      <c r="Z178" s="377"/>
      <c r="AA178" s="378"/>
      <c r="AB178" s="378"/>
      <c r="AC178" s="378"/>
      <c r="AD178" s="378"/>
      <c r="AE178" s="378"/>
      <c r="AF178" s="378"/>
      <c r="AG178" s="378"/>
      <c r="AH178" s="677"/>
      <c r="AI178" s="683"/>
      <c r="AJ178" s="84"/>
      <c r="AK178" s="84"/>
      <c r="AL178" s="84" t="s">
        <v>297</v>
      </c>
      <c r="AM178" s="84" t="s">
        <v>297</v>
      </c>
      <c r="AN178" s="678"/>
      <c r="AO178" s="406" t="s">
        <v>594</v>
      </c>
      <c r="AP178" s="84" t="s">
        <v>297</v>
      </c>
      <c r="AQ178" s="84" t="s">
        <v>297</v>
      </c>
      <c r="AR178" s="688"/>
      <c r="AS178" s="683"/>
      <c r="AT178" s="84"/>
      <c r="AU178" s="84"/>
      <c r="AV178" s="84"/>
      <c r="AW178" s="84"/>
      <c r="AX178" s="84"/>
      <c r="AY178" s="666"/>
      <c r="AZ178" s="407" t="s">
        <v>594</v>
      </c>
      <c r="BA178" s="408" t="s">
        <v>297</v>
      </c>
    </row>
    <row r="179" spans="1:53" x14ac:dyDescent="0.25">
      <c r="A179" s="102">
        <v>174</v>
      </c>
      <c r="B179" s="569">
        <f>'APH Kategorichef'!D178</f>
        <v>0</v>
      </c>
      <c r="C179" s="569" t="str">
        <f>'APH Kategorichef'!H178</f>
        <v>Välj…</v>
      </c>
      <c r="D179" s="570" t="str">
        <f>IF('1. Artikeldata Grund'!$E178="","",'1. Artikeldata Grund'!$E178)</f>
        <v/>
      </c>
      <c r="E179" s="571" t="str">
        <f>IF('1. Artikeldata Grund'!D178="","",'1. Artikeldata Grund'!D178)</f>
        <v/>
      </c>
      <c r="F179" s="573" t="str">
        <f>'2. Artikeldata Utökad'!I178</f>
        <v xml:space="preserve">  Välj…</v>
      </c>
      <c r="G179" s="573" t="str">
        <f>'2. Artikeldata Utökad'!K178</f>
        <v xml:space="preserve">  Välj…</v>
      </c>
      <c r="H179" s="573" t="str">
        <f>'2. Artikeldata Utökad'!L178</f>
        <v xml:space="preserve">  Välj…</v>
      </c>
      <c r="I179" s="573" t="str">
        <f>'2. Artikeldata Utökad'!M178</f>
        <v xml:space="preserve">  Välj…</v>
      </c>
      <c r="J179" s="572" t="str">
        <f>'2. Artikeldata Utökad'!N178</f>
        <v xml:space="preserve">  Välj…</v>
      </c>
      <c r="K179" s="572" t="str">
        <f>'2. Artikeldata Utökad'!O178</f>
        <v xml:space="preserve">  Välj…</v>
      </c>
      <c r="L179" s="377"/>
      <c r="M179" s="83"/>
      <c r="N179" s="377" t="s">
        <v>280</v>
      </c>
      <c r="O179" s="378"/>
      <c r="P179" s="378"/>
      <c r="Q179" s="378"/>
      <c r="R179" s="378"/>
      <c r="S179" s="378"/>
      <c r="T179" s="378"/>
      <c r="U179" s="378"/>
      <c r="V179" s="378"/>
      <c r="W179" s="378"/>
      <c r="X179" s="378"/>
      <c r="Y179" s="378"/>
      <c r="Z179" s="377"/>
      <c r="AA179" s="378"/>
      <c r="AB179" s="378"/>
      <c r="AC179" s="378"/>
      <c r="AD179" s="378"/>
      <c r="AE179" s="378"/>
      <c r="AF179" s="378"/>
      <c r="AG179" s="378"/>
      <c r="AH179" s="677"/>
      <c r="AI179" s="683"/>
      <c r="AJ179" s="84"/>
      <c r="AK179" s="84"/>
      <c r="AL179" s="84" t="s">
        <v>297</v>
      </c>
      <c r="AM179" s="84" t="s">
        <v>297</v>
      </c>
      <c r="AN179" s="678"/>
      <c r="AO179" s="406" t="s">
        <v>594</v>
      </c>
      <c r="AP179" s="84" t="s">
        <v>297</v>
      </c>
      <c r="AQ179" s="84" t="s">
        <v>297</v>
      </c>
      <c r="AR179" s="688"/>
      <c r="AS179" s="683"/>
      <c r="AT179" s="84"/>
      <c r="AU179" s="84"/>
      <c r="AV179" s="84"/>
      <c r="AW179" s="84"/>
      <c r="AX179" s="84"/>
      <c r="AY179" s="666"/>
      <c r="AZ179" s="407" t="s">
        <v>594</v>
      </c>
      <c r="BA179" s="408" t="s">
        <v>297</v>
      </c>
    </row>
    <row r="180" spans="1:53" x14ac:dyDescent="0.25">
      <c r="A180" s="102">
        <v>175</v>
      </c>
      <c r="B180" s="569">
        <f>'APH Kategorichef'!D179</f>
        <v>0</v>
      </c>
      <c r="C180" s="569" t="str">
        <f>'APH Kategorichef'!H179</f>
        <v>Välj…</v>
      </c>
      <c r="D180" s="570" t="str">
        <f>IF('1. Artikeldata Grund'!$E179="","",'1. Artikeldata Grund'!$E179)</f>
        <v/>
      </c>
      <c r="E180" s="571" t="str">
        <f>IF('1. Artikeldata Grund'!D179="","",'1. Artikeldata Grund'!D179)</f>
        <v/>
      </c>
      <c r="F180" s="573" t="str">
        <f>'2. Artikeldata Utökad'!I179</f>
        <v xml:space="preserve">  Välj…</v>
      </c>
      <c r="G180" s="573" t="str">
        <f>'2. Artikeldata Utökad'!K179</f>
        <v xml:space="preserve">  Välj…</v>
      </c>
      <c r="H180" s="573" t="str">
        <f>'2. Artikeldata Utökad'!L179</f>
        <v xml:space="preserve">  Välj…</v>
      </c>
      <c r="I180" s="573" t="str">
        <f>'2. Artikeldata Utökad'!M179</f>
        <v xml:space="preserve">  Välj…</v>
      </c>
      <c r="J180" s="572" t="str">
        <f>'2. Artikeldata Utökad'!N179</f>
        <v xml:space="preserve">  Välj…</v>
      </c>
      <c r="K180" s="572" t="str">
        <f>'2. Artikeldata Utökad'!O179</f>
        <v xml:space="preserve">  Välj…</v>
      </c>
      <c r="L180" s="377"/>
      <c r="M180" s="83"/>
      <c r="N180" s="377" t="s">
        <v>280</v>
      </c>
      <c r="O180" s="378"/>
      <c r="P180" s="378"/>
      <c r="Q180" s="378"/>
      <c r="R180" s="378"/>
      <c r="S180" s="378"/>
      <c r="T180" s="378"/>
      <c r="U180" s="378"/>
      <c r="V180" s="378"/>
      <c r="W180" s="378"/>
      <c r="X180" s="378"/>
      <c r="Y180" s="378"/>
      <c r="Z180" s="377"/>
      <c r="AA180" s="378"/>
      <c r="AB180" s="378"/>
      <c r="AC180" s="378"/>
      <c r="AD180" s="378"/>
      <c r="AE180" s="378"/>
      <c r="AF180" s="378"/>
      <c r="AG180" s="378"/>
      <c r="AH180" s="677"/>
      <c r="AI180" s="683"/>
      <c r="AJ180" s="84"/>
      <c r="AK180" s="84"/>
      <c r="AL180" s="84" t="s">
        <v>297</v>
      </c>
      <c r="AM180" s="84" t="s">
        <v>297</v>
      </c>
      <c r="AN180" s="678"/>
      <c r="AO180" s="406" t="s">
        <v>594</v>
      </c>
      <c r="AP180" s="84" t="s">
        <v>297</v>
      </c>
      <c r="AQ180" s="84" t="s">
        <v>297</v>
      </c>
      <c r="AR180" s="688"/>
      <c r="AS180" s="683"/>
      <c r="AT180" s="84"/>
      <c r="AU180" s="84"/>
      <c r="AV180" s="84"/>
      <c r="AW180" s="84"/>
      <c r="AX180" s="84"/>
      <c r="AY180" s="666"/>
      <c r="AZ180" s="407" t="s">
        <v>594</v>
      </c>
      <c r="BA180" s="408" t="s">
        <v>297</v>
      </c>
    </row>
    <row r="181" spans="1:53" x14ac:dyDescent="0.25">
      <c r="A181" s="102">
        <v>176</v>
      </c>
      <c r="B181" s="569">
        <f>'APH Kategorichef'!D180</f>
        <v>0</v>
      </c>
      <c r="C181" s="569" t="str">
        <f>'APH Kategorichef'!H180</f>
        <v>Välj…</v>
      </c>
      <c r="D181" s="570" t="str">
        <f>IF('1. Artikeldata Grund'!$E180="","",'1. Artikeldata Grund'!$E180)</f>
        <v/>
      </c>
      <c r="E181" s="571" t="str">
        <f>IF('1. Artikeldata Grund'!D180="","",'1. Artikeldata Grund'!D180)</f>
        <v/>
      </c>
      <c r="F181" s="573" t="str">
        <f>'2. Artikeldata Utökad'!I180</f>
        <v xml:space="preserve">  Välj…</v>
      </c>
      <c r="G181" s="573" t="str">
        <f>'2. Artikeldata Utökad'!K180</f>
        <v xml:space="preserve">  Välj…</v>
      </c>
      <c r="H181" s="573" t="str">
        <f>'2. Artikeldata Utökad'!L180</f>
        <v xml:space="preserve">  Välj…</v>
      </c>
      <c r="I181" s="573" t="str">
        <f>'2. Artikeldata Utökad'!M180</f>
        <v xml:space="preserve">  Välj…</v>
      </c>
      <c r="J181" s="572" t="str">
        <f>'2. Artikeldata Utökad'!N180</f>
        <v xml:space="preserve">  Välj…</v>
      </c>
      <c r="K181" s="572" t="str">
        <f>'2. Artikeldata Utökad'!O180</f>
        <v xml:space="preserve">  Välj…</v>
      </c>
      <c r="L181" s="377"/>
      <c r="M181" s="83"/>
      <c r="N181" s="377" t="s">
        <v>280</v>
      </c>
      <c r="O181" s="378"/>
      <c r="P181" s="378"/>
      <c r="Q181" s="378"/>
      <c r="R181" s="378"/>
      <c r="S181" s="378"/>
      <c r="T181" s="378"/>
      <c r="U181" s="378"/>
      <c r="V181" s="378"/>
      <c r="W181" s="378"/>
      <c r="X181" s="378"/>
      <c r="Y181" s="378"/>
      <c r="Z181" s="377"/>
      <c r="AA181" s="378"/>
      <c r="AB181" s="378"/>
      <c r="AC181" s="378"/>
      <c r="AD181" s="378"/>
      <c r="AE181" s="378"/>
      <c r="AF181" s="378"/>
      <c r="AG181" s="378"/>
      <c r="AH181" s="677"/>
      <c r="AI181" s="683"/>
      <c r="AJ181" s="84"/>
      <c r="AK181" s="84"/>
      <c r="AL181" s="84" t="s">
        <v>297</v>
      </c>
      <c r="AM181" s="84" t="s">
        <v>297</v>
      </c>
      <c r="AN181" s="678"/>
      <c r="AO181" s="406" t="s">
        <v>594</v>
      </c>
      <c r="AP181" s="84" t="s">
        <v>297</v>
      </c>
      <c r="AQ181" s="84" t="s">
        <v>297</v>
      </c>
      <c r="AR181" s="688"/>
      <c r="AS181" s="683"/>
      <c r="AT181" s="84"/>
      <c r="AU181" s="84"/>
      <c r="AV181" s="84"/>
      <c r="AW181" s="84"/>
      <c r="AX181" s="84"/>
      <c r="AY181" s="666"/>
      <c r="AZ181" s="407" t="s">
        <v>594</v>
      </c>
      <c r="BA181" s="408" t="s">
        <v>297</v>
      </c>
    </row>
    <row r="182" spans="1:53" x14ac:dyDescent="0.25">
      <c r="A182" s="102">
        <v>177</v>
      </c>
      <c r="B182" s="569">
        <f>'APH Kategorichef'!D181</f>
        <v>0</v>
      </c>
      <c r="C182" s="569" t="str">
        <f>'APH Kategorichef'!H181</f>
        <v>Välj…</v>
      </c>
      <c r="D182" s="570" t="str">
        <f>IF('1. Artikeldata Grund'!$E181="","",'1. Artikeldata Grund'!$E181)</f>
        <v/>
      </c>
      <c r="E182" s="571" t="str">
        <f>IF('1. Artikeldata Grund'!D181="","",'1. Artikeldata Grund'!D181)</f>
        <v/>
      </c>
      <c r="F182" s="573" t="str">
        <f>'2. Artikeldata Utökad'!I181</f>
        <v xml:space="preserve">  Välj…</v>
      </c>
      <c r="G182" s="573" t="str">
        <f>'2. Artikeldata Utökad'!K181</f>
        <v xml:space="preserve">  Välj…</v>
      </c>
      <c r="H182" s="573" t="str">
        <f>'2. Artikeldata Utökad'!L181</f>
        <v xml:space="preserve">  Välj…</v>
      </c>
      <c r="I182" s="573" t="str">
        <f>'2. Artikeldata Utökad'!M181</f>
        <v xml:space="preserve">  Välj…</v>
      </c>
      <c r="J182" s="572" t="str">
        <f>'2. Artikeldata Utökad'!N181</f>
        <v xml:space="preserve">  Välj…</v>
      </c>
      <c r="K182" s="572" t="str">
        <f>'2. Artikeldata Utökad'!O181</f>
        <v xml:space="preserve">  Välj…</v>
      </c>
      <c r="L182" s="377"/>
      <c r="M182" s="83"/>
      <c r="N182" s="377" t="s">
        <v>280</v>
      </c>
      <c r="O182" s="378"/>
      <c r="P182" s="378"/>
      <c r="Q182" s="378"/>
      <c r="R182" s="378"/>
      <c r="S182" s="378"/>
      <c r="T182" s="378"/>
      <c r="U182" s="378"/>
      <c r="V182" s="378"/>
      <c r="W182" s="378"/>
      <c r="X182" s="378"/>
      <c r="Y182" s="378"/>
      <c r="Z182" s="377"/>
      <c r="AA182" s="378"/>
      <c r="AB182" s="378"/>
      <c r="AC182" s="378"/>
      <c r="AD182" s="378"/>
      <c r="AE182" s="378"/>
      <c r="AF182" s="378"/>
      <c r="AG182" s="378"/>
      <c r="AH182" s="677"/>
      <c r="AI182" s="683"/>
      <c r="AJ182" s="84"/>
      <c r="AK182" s="84"/>
      <c r="AL182" s="84" t="s">
        <v>297</v>
      </c>
      <c r="AM182" s="84" t="s">
        <v>297</v>
      </c>
      <c r="AN182" s="678"/>
      <c r="AO182" s="406" t="s">
        <v>594</v>
      </c>
      <c r="AP182" s="84" t="s">
        <v>297</v>
      </c>
      <c r="AQ182" s="84" t="s">
        <v>297</v>
      </c>
      <c r="AR182" s="688"/>
      <c r="AS182" s="683"/>
      <c r="AT182" s="84"/>
      <c r="AU182" s="84"/>
      <c r="AV182" s="84"/>
      <c r="AW182" s="84"/>
      <c r="AX182" s="84"/>
      <c r="AY182" s="666"/>
      <c r="AZ182" s="407" t="s">
        <v>594</v>
      </c>
      <c r="BA182" s="408" t="s">
        <v>297</v>
      </c>
    </row>
    <row r="183" spans="1:53" x14ac:dyDescent="0.25">
      <c r="A183" s="102">
        <v>178</v>
      </c>
      <c r="B183" s="569">
        <f>'APH Kategorichef'!D182</f>
        <v>0</v>
      </c>
      <c r="C183" s="569" t="str">
        <f>'APH Kategorichef'!H182</f>
        <v>Välj…</v>
      </c>
      <c r="D183" s="570" t="str">
        <f>IF('1. Artikeldata Grund'!$E182="","",'1. Artikeldata Grund'!$E182)</f>
        <v/>
      </c>
      <c r="E183" s="571" t="str">
        <f>IF('1. Artikeldata Grund'!D182="","",'1. Artikeldata Grund'!D182)</f>
        <v/>
      </c>
      <c r="F183" s="573" t="str">
        <f>'2. Artikeldata Utökad'!I182</f>
        <v xml:space="preserve">  Välj…</v>
      </c>
      <c r="G183" s="573" t="str">
        <f>'2. Artikeldata Utökad'!K182</f>
        <v xml:space="preserve">  Välj…</v>
      </c>
      <c r="H183" s="573" t="str">
        <f>'2. Artikeldata Utökad'!L182</f>
        <v xml:space="preserve">  Välj…</v>
      </c>
      <c r="I183" s="573" t="str">
        <f>'2. Artikeldata Utökad'!M182</f>
        <v xml:space="preserve">  Välj…</v>
      </c>
      <c r="J183" s="572" t="str">
        <f>'2. Artikeldata Utökad'!N182</f>
        <v xml:space="preserve">  Välj…</v>
      </c>
      <c r="K183" s="572" t="str">
        <f>'2. Artikeldata Utökad'!O182</f>
        <v xml:space="preserve">  Välj…</v>
      </c>
      <c r="L183" s="377"/>
      <c r="M183" s="83"/>
      <c r="N183" s="377" t="s">
        <v>280</v>
      </c>
      <c r="O183" s="378"/>
      <c r="P183" s="378"/>
      <c r="Q183" s="378"/>
      <c r="R183" s="378"/>
      <c r="S183" s="378"/>
      <c r="T183" s="378"/>
      <c r="U183" s="378"/>
      <c r="V183" s="378"/>
      <c r="W183" s="378"/>
      <c r="X183" s="378"/>
      <c r="Y183" s="378"/>
      <c r="Z183" s="377"/>
      <c r="AA183" s="378"/>
      <c r="AB183" s="378"/>
      <c r="AC183" s="378"/>
      <c r="AD183" s="378"/>
      <c r="AE183" s="378"/>
      <c r="AF183" s="378"/>
      <c r="AG183" s="378"/>
      <c r="AH183" s="677"/>
      <c r="AI183" s="683"/>
      <c r="AJ183" s="84"/>
      <c r="AK183" s="84"/>
      <c r="AL183" s="84" t="s">
        <v>297</v>
      </c>
      <c r="AM183" s="84" t="s">
        <v>297</v>
      </c>
      <c r="AN183" s="678"/>
      <c r="AO183" s="406" t="s">
        <v>594</v>
      </c>
      <c r="AP183" s="84" t="s">
        <v>297</v>
      </c>
      <c r="AQ183" s="84" t="s">
        <v>297</v>
      </c>
      <c r="AR183" s="688"/>
      <c r="AS183" s="683"/>
      <c r="AT183" s="84"/>
      <c r="AU183" s="84"/>
      <c r="AV183" s="84"/>
      <c r="AW183" s="84"/>
      <c r="AX183" s="84"/>
      <c r="AY183" s="666"/>
      <c r="AZ183" s="407" t="s">
        <v>594</v>
      </c>
      <c r="BA183" s="408" t="s">
        <v>297</v>
      </c>
    </row>
    <row r="184" spans="1:53" x14ac:dyDescent="0.25">
      <c r="A184" s="102">
        <v>179</v>
      </c>
      <c r="B184" s="569">
        <f>'APH Kategorichef'!D183</f>
        <v>0</v>
      </c>
      <c r="C184" s="569" t="str">
        <f>'APH Kategorichef'!H183</f>
        <v>Välj…</v>
      </c>
      <c r="D184" s="570" t="str">
        <f>IF('1. Artikeldata Grund'!$E183="","",'1. Artikeldata Grund'!$E183)</f>
        <v/>
      </c>
      <c r="E184" s="571" t="str">
        <f>IF('1. Artikeldata Grund'!D183="","",'1. Artikeldata Grund'!D183)</f>
        <v/>
      </c>
      <c r="F184" s="573" t="str">
        <f>'2. Artikeldata Utökad'!I183</f>
        <v xml:space="preserve">  Välj…</v>
      </c>
      <c r="G184" s="573" t="str">
        <f>'2. Artikeldata Utökad'!K183</f>
        <v xml:space="preserve">  Välj…</v>
      </c>
      <c r="H184" s="573" t="str">
        <f>'2. Artikeldata Utökad'!L183</f>
        <v xml:space="preserve">  Välj…</v>
      </c>
      <c r="I184" s="573" t="str">
        <f>'2. Artikeldata Utökad'!M183</f>
        <v xml:space="preserve">  Välj…</v>
      </c>
      <c r="J184" s="572" t="str">
        <f>'2. Artikeldata Utökad'!N183</f>
        <v xml:space="preserve">  Välj…</v>
      </c>
      <c r="K184" s="572" t="str">
        <f>'2. Artikeldata Utökad'!O183</f>
        <v xml:space="preserve">  Välj…</v>
      </c>
      <c r="L184" s="377"/>
      <c r="M184" s="83"/>
      <c r="N184" s="377" t="s">
        <v>280</v>
      </c>
      <c r="O184" s="378"/>
      <c r="P184" s="378"/>
      <c r="Q184" s="378"/>
      <c r="R184" s="378"/>
      <c r="S184" s="378"/>
      <c r="T184" s="378"/>
      <c r="U184" s="378"/>
      <c r="V184" s="378"/>
      <c r="W184" s="378"/>
      <c r="X184" s="378"/>
      <c r="Y184" s="378"/>
      <c r="Z184" s="377"/>
      <c r="AA184" s="378"/>
      <c r="AB184" s="378"/>
      <c r="AC184" s="378"/>
      <c r="AD184" s="378"/>
      <c r="AE184" s="378"/>
      <c r="AF184" s="378"/>
      <c r="AG184" s="378"/>
      <c r="AH184" s="677"/>
      <c r="AI184" s="683"/>
      <c r="AJ184" s="84"/>
      <c r="AK184" s="84"/>
      <c r="AL184" s="84" t="s">
        <v>297</v>
      </c>
      <c r="AM184" s="84" t="s">
        <v>297</v>
      </c>
      <c r="AN184" s="678"/>
      <c r="AO184" s="406" t="s">
        <v>594</v>
      </c>
      <c r="AP184" s="84" t="s">
        <v>297</v>
      </c>
      <c r="AQ184" s="84" t="s">
        <v>297</v>
      </c>
      <c r="AR184" s="688"/>
      <c r="AS184" s="683"/>
      <c r="AT184" s="84"/>
      <c r="AU184" s="84"/>
      <c r="AV184" s="84"/>
      <c r="AW184" s="84"/>
      <c r="AX184" s="84"/>
      <c r="AY184" s="666"/>
      <c r="AZ184" s="407" t="s">
        <v>594</v>
      </c>
      <c r="BA184" s="408" t="s">
        <v>297</v>
      </c>
    </row>
    <row r="185" spans="1:53" x14ac:dyDescent="0.25">
      <c r="A185" s="102">
        <v>180</v>
      </c>
      <c r="B185" s="569">
        <f>'APH Kategorichef'!D184</f>
        <v>0</v>
      </c>
      <c r="C185" s="569" t="str">
        <f>'APH Kategorichef'!H184</f>
        <v>Välj…</v>
      </c>
      <c r="D185" s="570" t="str">
        <f>IF('1. Artikeldata Grund'!$E184="","",'1. Artikeldata Grund'!$E184)</f>
        <v/>
      </c>
      <c r="E185" s="571" t="str">
        <f>IF('1. Artikeldata Grund'!D184="","",'1. Artikeldata Grund'!D184)</f>
        <v/>
      </c>
      <c r="F185" s="573" t="str">
        <f>'2. Artikeldata Utökad'!I184</f>
        <v xml:space="preserve">  Välj…</v>
      </c>
      <c r="G185" s="573" t="str">
        <f>'2. Artikeldata Utökad'!K184</f>
        <v xml:space="preserve">  Välj…</v>
      </c>
      <c r="H185" s="573" t="str">
        <f>'2. Artikeldata Utökad'!L184</f>
        <v xml:space="preserve">  Välj…</v>
      </c>
      <c r="I185" s="573" t="str">
        <f>'2. Artikeldata Utökad'!M184</f>
        <v xml:space="preserve">  Välj…</v>
      </c>
      <c r="J185" s="572" t="str">
        <f>'2. Artikeldata Utökad'!N184</f>
        <v xml:space="preserve">  Välj…</v>
      </c>
      <c r="K185" s="572" t="str">
        <f>'2. Artikeldata Utökad'!O184</f>
        <v xml:space="preserve">  Välj…</v>
      </c>
      <c r="L185" s="377"/>
      <c r="M185" s="83"/>
      <c r="N185" s="377" t="s">
        <v>280</v>
      </c>
      <c r="O185" s="378"/>
      <c r="P185" s="378"/>
      <c r="Q185" s="378"/>
      <c r="R185" s="378"/>
      <c r="S185" s="378"/>
      <c r="T185" s="378"/>
      <c r="U185" s="378"/>
      <c r="V185" s="378"/>
      <c r="W185" s="378"/>
      <c r="X185" s="378"/>
      <c r="Y185" s="378"/>
      <c r="Z185" s="377"/>
      <c r="AA185" s="378"/>
      <c r="AB185" s="378"/>
      <c r="AC185" s="378"/>
      <c r="AD185" s="378"/>
      <c r="AE185" s="378"/>
      <c r="AF185" s="378"/>
      <c r="AG185" s="378"/>
      <c r="AH185" s="677"/>
      <c r="AI185" s="683"/>
      <c r="AJ185" s="84"/>
      <c r="AK185" s="84"/>
      <c r="AL185" s="84" t="s">
        <v>297</v>
      </c>
      <c r="AM185" s="84" t="s">
        <v>297</v>
      </c>
      <c r="AN185" s="678"/>
      <c r="AO185" s="406" t="s">
        <v>594</v>
      </c>
      <c r="AP185" s="84" t="s">
        <v>297</v>
      </c>
      <c r="AQ185" s="84" t="s">
        <v>297</v>
      </c>
      <c r="AR185" s="688"/>
      <c r="AS185" s="683"/>
      <c r="AT185" s="84"/>
      <c r="AU185" s="84"/>
      <c r="AV185" s="84"/>
      <c r="AW185" s="84"/>
      <c r="AX185" s="84"/>
      <c r="AY185" s="666"/>
      <c r="AZ185" s="407" t="s">
        <v>594</v>
      </c>
      <c r="BA185" s="408" t="s">
        <v>297</v>
      </c>
    </row>
    <row r="186" spans="1:53" x14ac:dyDescent="0.25">
      <c r="A186" s="102">
        <v>181</v>
      </c>
      <c r="B186" s="569">
        <f>'APH Kategorichef'!D185</f>
        <v>0</v>
      </c>
      <c r="C186" s="569" t="str">
        <f>'APH Kategorichef'!H185</f>
        <v>Välj…</v>
      </c>
      <c r="D186" s="570" t="str">
        <f>IF('1. Artikeldata Grund'!$E185="","",'1. Artikeldata Grund'!$E185)</f>
        <v/>
      </c>
      <c r="E186" s="571" t="str">
        <f>IF('1. Artikeldata Grund'!D185="","",'1. Artikeldata Grund'!D185)</f>
        <v/>
      </c>
      <c r="F186" s="573" t="str">
        <f>'2. Artikeldata Utökad'!I185</f>
        <v xml:space="preserve">  Välj…</v>
      </c>
      <c r="G186" s="573" t="str">
        <f>'2. Artikeldata Utökad'!K185</f>
        <v xml:space="preserve">  Välj…</v>
      </c>
      <c r="H186" s="573" t="str">
        <f>'2. Artikeldata Utökad'!L185</f>
        <v xml:space="preserve">  Välj…</v>
      </c>
      <c r="I186" s="573" t="str">
        <f>'2. Artikeldata Utökad'!M185</f>
        <v xml:space="preserve">  Välj…</v>
      </c>
      <c r="J186" s="572" t="str">
        <f>'2. Artikeldata Utökad'!N185</f>
        <v xml:space="preserve">  Välj…</v>
      </c>
      <c r="K186" s="572" t="str">
        <f>'2. Artikeldata Utökad'!O185</f>
        <v xml:space="preserve">  Välj…</v>
      </c>
      <c r="L186" s="377"/>
      <c r="M186" s="83"/>
      <c r="N186" s="377" t="s">
        <v>280</v>
      </c>
      <c r="O186" s="378"/>
      <c r="P186" s="378"/>
      <c r="Q186" s="378"/>
      <c r="R186" s="378"/>
      <c r="S186" s="378"/>
      <c r="T186" s="378"/>
      <c r="U186" s="378"/>
      <c r="V186" s="378"/>
      <c r="W186" s="378"/>
      <c r="X186" s="378"/>
      <c r="Y186" s="378"/>
      <c r="Z186" s="377"/>
      <c r="AA186" s="378"/>
      <c r="AB186" s="378"/>
      <c r="AC186" s="378"/>
      <c r="AD186" s="378"/>
      <c r="AE186" s="378"/>
      <c r="AF186" s="378"/>
      <c r="AG186" s="378"/>
      <c r="AH186" s="677"/>
      <c r="AI186" s="683"/>
      <c r="AJ186" s="84"/>
      <c r="AK186" s="84"/>
      <c r="AL186" s="84" t="s">
        <v>297</v>
      </c>
      <c r="AM186" s="84" t="s">
        <v>297</v>
      </c>
      <c r="AN186" s="678"/>
      <c r="AO186" s="406" t="s">
        <v>594</v>
      </c>
      <c r="AP186" s="84" t="s">
        <v>297</v>
      </c>
      <c r="AQ186" s="84" t="s">
        <v>297</v>
      </c>
      <c r="AR186" s="688"/>
      <c r="AS186" s="683"/>
      <c r="AT186" s="84"/>
      <c r="AU186" s="84"/>
      <c r="AV186" s="84"/>
      <c r="AW186" s="84"/>
      <c r="AX186" s="84"/>
      <c r="AY186" s="666"/>
      <c r="AZ186" s="407" t="s">
        <v>594</v>
      </c>
      <c r="BA186" s="408" t="s">
        <v>297</v>
      </c>
    </row>
    <row r="187" spans="1:53" x14ac:dyDescent="0.25">
      <c r="A187" s="102">
        <v>182</v>
      </c>
      <c r="B187" s="569">
        <f>'APH Kategorichef'!D186</f>
        <v>0</v>
      </c>
      <c r="C187" s="569" t="str">
        <f>'APH Kategorichef'!H186</f>
        <v>Välj…</v>
      </c>
      <c r="D187" s="570" t="str">
        <f>IF('1. Artikeldata Grund'!$E186="","",'1. Artikeldata Grund'!$E186)</f>
        <v/>
      </c>
      <c r="E187" s="571" t="str">
        <f>IF('1. Artikeldata Grund'!D186="","",'1. Artikeldata Grund'!D186)</f>
        <v/>
      </c>
      <c r="F187" s="573" t="str">
        <f>'2. Artikeldata Utökad'!I186</f>
        <v xml:space="preserve">  Välj…</v>
      </c>
      <c r="G187" s="573" t="str">
        <f>'2. Artikeldata Utökad'!K186</f>
        <v xml:space="preserve">  Välj…</v>
      </c>
      <c r="H187" s="573" t="str">
        <f>'2. Artikeldata Utökad'!L186</f>
        <v xml:space="preserve">  Välj…</v>
      </c>
      <c r="I187" s="573" t="str">
        <f>'2. Artikeldata Utökad'!M186</f>
        <v xml:space="preserve">  Välj…</v>
      </c>
      <c r="J187" s="572" t="str">
        <f>'2. Artikeldata Utökad'!N186</f>
        <v xml:space="preserve">  Välj…</v>
      </c>
      <c r="K187" s="572" t="str">
        <f>'2. Artikeldata Utökad'!O186</f>
        <v xml:space="preserve">  Välj…</v>
      </c>
      <c r="L187" s="377"/>
      <c r="M187" s="83"/>
      <c r="N187" s="377" t="s">
        <v>280</v>
      </c>
      <c r="O187" s="378"/>
      <c r="P187" s="378"/>
      <c r="Q187" s="378"/>
      <c r="R187" s="378"/>
      <c r="S187" s="378"/>
      <c r="T187" s="378"/>
      <c r="U187" s="378"/>
      <c r="V187" s="378"/>
      <c r="W187" s="378"/>
      <c r="X187" s="378"/>
      <c r="Y187" s="378"/>
      <c r="Z187" s="377"/>
      <c r="AA187" s="378"/>
      <c r="AB187" s="378"/>
      <c r="AC187" s="378"/>
      <c r="AD187" s="378"/>
      <c r="AE187" s="378"/>
      <c r="AF187" s="378"/>
      <c r="AG187" s="378"/>
      <c r="AH187" s="677"/>
      <c r="AI187" s="683"/>
      <c r="AJ187" s="84"/>
      <c r="AK187" s="84"/>
      <c r="AL187" s="84" t="s">
        <v>297</v>
      </c>
      <c r="AM187" s="84" t="s">
        <v>297</v>
      </c>
      <c r="AN187" s="678"/>
      <c r="AO187" s="406" t="s">
        <v>594</v>
      </c>
      <c r="AP187" s="84" t="s">
        <v>297</v>
      </c>
      <c r="AQ187" s="84" t="s">
        <v>297</v>
      </c>
      <c r="AR187" s="688"/>
      <c r="AS187" s="683"/>
      <c r="AT187" s="84"/>
      <c r="AU187" s="84"/>
      <c r="AV187" s="84"/>
      <c r="AW187" s="84"/>
      <c r="AX187" s="84"/>
      <c r="AY187" s="666"/>
      <c r="AZ187" s="407" t="s">
        <v>594</v>
      </c>
      <c r="BA187" s="408" t="s">
        <v>297</v>
      </c>
    </row>
    <row r="188" spans="1:53" x14ac:dyDescent="0.25">
      <c r="A188" s="102">
        <v>183</v>
      </c>
      <c r="B188" s="569">
        <f>'APH Kategorichef'!D187</f>
        <v>0</v>
      </c>
      <c r="C188" s="569" t="str">
        <f>'APH Kategorichef'!H187</f>
        <v>Välj…</v>
      </c>
      <c r="D188" s="570" t="str">
        <f>IF('1. Artikeldata Grund'!$E187="","",'1. Artikeldata Grund'!$E187)</f>
        <v/>
      </c>
      <c r="E188" s="571" t="str">
        <f>IF('1. Artikeldata Grund'!D187="","",'1. Artikeldata Grund'!D187)</f>
        <v/>
      </c>
      <c r="F188" s="573" t="str">
        <f>'2. Artikeldata Utökad'!I187</f>
        <v xml:space="preserve">  Välj…</v>
      </c>
      <c r="G188" s="573" t="str">
        <f>'2. Artikeldata Utökad'!K187</f>
        <v xml:space="preserve">  Välj…</v>
      </c>
      <c r="H188" s="573" t="str">
        <f>'2. Artikeldata Utökad'!L187</f>
        <v xml:space="preserve">  Välj…</v>
      </c>
      <c r="I188" s="573" t="str">
        <f>'2. Artikeldata Utökad'!M187</f>
        <v xml:space="preserve">  Välj…</v>
      </c>
      <c r="J188" s="572" t="str">
        <f>'2. Artikeldata Utökad'!N187</f>
        <v xml:space="preserve">  Välj…</v>
      </c>
      <c r="K188" s="572" t="str">
        <f>'2. Artikeldata Utökad'!O187</f>
        <v xml:space="preserve">  Välj…</v>
      </c>
      <c r="L188" s="377"/>
      <c r="M188" s="83"/>
      <c r="N188" s="377" t="s">
        <v>280</v>
      </c>
      <c r="O188" s="378"/>
      <c r="P188" s="378"/>
      <c r="Q188" s="378"/>
      <c r="R188" s="378"/>
      <c r="S188" s="378"/>
      <c r="T188" s="378"/>
      <c r="U188" s="378"/>
      <c r="V188" s="378"/>
      <c r="W188" s="378"/>
      <c r="X188" s="378"/>
      <c r="Y188" s="378"/>
      <c r="Z188" s="377"/>
      <c r="AA188" s="378"/>
      <c r="AB188" s="378"/>
      <c r="AC188" s="378"/>
      <c r="AD188" s="378"/>
      <c r="AE188" s="378"/>
      <c r="AF188" s="378"/>
      <c r="AG188" s="378"/>
      <c r="AH188" s="677"/>
      <c r="AI188" s="683"/>
      <c r="AJ188" s="84"/>
      <c r="AK188" s="84"/>
      <c r="AL188" s="84" t="s">
        <v>297</v>
      </c>
      <c r="AM188" s="84" t="s">
        <v>297</v>
      </c>
      <c r="AN188" s="678"/>
      <c r="AO188" s="406" t="s">
        <v>594</v>
      </c>
      <c r="AP188" s="84" t="s">
        <v>297</v>
      </c>
      <c r="AQ188" s="84" t="s">
        <v>297</v>
      </c>
      <c r="AR188" s="688"/>
      <c r="AS188" s="683"/>
      <c r="AT188" s="84"/>
      <c r="AU188" s="84"/>
      <c r="AV188" s="84"/>
      <c r="AW188" s="84"/>
      <c r="AX188" s="84"/>
      <c r="AY188" s="666"/>
      <c r="AZ188" s="407" t="s">
        <v>594</v>
      </c>
      <c r="BA188" s="408" t="s">
        <v>297</v>
      </c>
    </row>
    <row r="189" spans="1:53" x14ac:dyDescent="0.25">
      <c r="A189" s="102">
        <v>184</v>
      </c>
      <c r="B189" s="569">
        <f>'APH Kategorichef'!D188</f>
        <v>0</v>
      </c>
      <c r="C189" s="569" t="str">
        <f>'APH Kategorichef'!H188</f>
        <v>Välj…</v>
      </c>
      <c r="D189" s="570" t="str">
        <f>IF('1. Artikeldata Grund'!$E188="","",'1. Artikeldata Grund'!$E188)</f>
        <v/>
      </c>
      <c r="E189" s="571" t="str">
        <f>IF('1. Artikeldata Grund'!D188="","",'1. Artikeldata Grund'!D188)</f>
        <v/>
      </c>
      <c r="F189" s="573" t="str">
        <f>'2. Artikeldata Utökad'!I188</f>
        <v xml:space="preserve">  Välj…</v>
      </c>
      <c r="G189" s="573" t="str">
        <f>'2. Artikeldata Utökad'!K188</f>
        <v xml:space="preserve">  Välj…</v>
      </c>
      <c r="H189" s="573" t="str">
        <f>'2. Artikeldata Utökad'!L188</f>
        <v xml:space="preserve">  Välj…</v>
      </c>
      <c r="I189" s="573" t="str">
        <f>'2. Artikeldata Utökad'!M188</f>
        <v xml:space="preserve">  Välj…</v>
      </c>
      <c r="J189" s="572" t="str">
        <f>'2. Artikeldata Utökad'!N188</f>
        <v xml:space="preserve">  Välj…</v>
      </c>
      <c r="K189" s="572" t="str">
        <f>'2. Artikeldata Utökad'!O188</f>
        <v xml:space="preserve">  Välj…</v>
      </c>
      <c r="L189" s="377"/>
      <c r="M189" s="83"/>
      <c r="N189" s="377" t="s">
        <v>280</v>
      </c>
      <c r="O189" s="378"/>
      <c r="P189" s="378"/>
      <c r="Q189" s="378"/>
      <c r="R189" s="378"/>
      <c r="S189" s="378"/>
      <c r="T189" s="378"/>
      <c r="U189" s="378"/>
      <c r="V189" s="378"/>
      <c r="W189" s="378"/>
      <c r="X189" s="378"/>
      <c r="Y189" s="378"/>
      <c r="Z189" s="377"/>
      <c r="AA189" s="378"/>
      <c r="AB189" s="378"/>
      <c r="AC189" s="378"/>
      <c r="AD189" s="378"/>
      <c r="AE189" s="378"/>
      <c r="AF189" s="378"/>
      <c r="AG189" s="378"/>
      <c r="AH189" s="677"/>
      <c r="AI189" s="683"/>
      <c r="AJ189" s="84"/>
      <c r="AK189" s="84"/>
      <c r="AL189" s="84" t="s">
        <v>297</v>
      </c>
      <c r="AM189" s="84" t="s">
        <v>297</v>
      </c>
      <c r="AN189" s="678"/>
      <c r="AO189" s="406" t="s">
        <v>594</v>
      </c>
      <c r="AP189" s="84" t="s">
        <v>297</v>
      </c>
      <c r="AQ189" s="84" t="s">
        <v>297</v>
      </c>
      <c r="AR189" s="688"/>
      <c r="AS189" s="683"/>
      <c r="AT189" s="84"/>
      <c r="AU189" s="84"/>
      <c r="AV189" s="84"/>
      <c r="AW189" s="84"/>
      <c r="AX189" s="84"/>
      <c r="AY189" s="666"/>
      <c r="AZ189" s="407" t="s">
        <v>594</v>
      </c>
      <c r="BA189" s="408" t="s">
        <v>297</v>
      </c>
    </row>
    <row r="190" spans="1:53" x14ac:dyDescent="0.25">
      <c r="A190" s="102">
        <v>185</v>
      </c>
      <c r="B190" s="569">
        <f>'APH Kategorichef'!D189</f>
        <v>0</v>
      </c>
      <c r="C190" s="569" t="str">
        <f>'APH Kategorichef'!H189</f>
        <v>Välj…</v>
      </c>
      <c r="D190" s="570" t="str">
        <f>IF('1. Artikeldata Grund'!$E189="","",'1. Artikeldata Grund'!$E189)</f>
        <v/>
      </c>
      <c r="E190" s="571" t="str">
        <f>IF('1. Artikeldata Grund'!D189="","",'1. Artikeldata Grund'!D189)</f>
        <v/>
      </c>
      <c r="F190" s="573" t="str">
        <f>'2. Artikeldata Utökad'!I189</f>
        <v xml:space="preserve">  Välj…</v>
      </c>
      <c r="G190" s="573" t="str">
        <f>'2. Artikeldata Utökad'!K189</f>
        <v xml:space="preserve">  Välj…</v>
      </c>
      <c r="H190" s="573" t="str">
        <f>'2. Artikeldata Utökad'!L189</f>
        <v xml:space="preserve">  Välj…</v>
      </c>
      <c r="I190" s="573" t="str">
        <f>'2. Artikeldata Utökad'!M189</f>
        <v xml:space="preserve">  Välj…</v>
      </c>
      <c r="J190" s="572" t="str">
        <f>'2. Artikeldata Utökad'!N189</f>
        <v xml:space="preserve">  Välj…</v>
      </c>
      <c r="K190" s="572" t="str">
        <f>'2. Artikeldata Utökad'!O189</f>
        <v xml:space="preserve">  Välj…</v>
      </c>
      <c r="L190" s="377"/>
      <c r="M190" s="83"/>
      <c r="N190" s="377" t="s">
        <v>280</v>
      </c>
      <c r="O190" s="378"/>
      <c r="P190" s="378"/>
      <c r="Q190" s="378"/>
      <c r="R190" s="378"/>
      <c r="S190" s="378"/>
      <c r="T190" s="378"/>
      <c r="U190" s="378"/>
      <c r="V190" s="378"/>
      <c r="W190" s="378"/>
      <c r="X190" s="378"/>
      <c r="Y190" s="378"/>
      <c r="Z190" s="377"/>
      <c r="AA190" s="378"/>
      <c r="AB190" s="378"/>
      <c r="AC190" s="378"/>
      <c r="AD190" s="378"/>
      <c r="AE190" s="378"/>
      <c r="AF190" s="378"/>
      <c r="AG190" s="378"/>
      <c r="AH190" s="677"/>
      <c r="AI190" s="683"/>
      <c r="AJ190" s="84"/>
      <c r="AK190" s="84"/>
      <c r="AL190" s="84" t="s">
        <v>297</v>
      </c>
      <c r="AM190" s="84" t="s">
        <v>297</v>
      </c>
      <c r="AN190" s="678"/>
      <c r="AO190" s="406" t="s">
        <v>594</v>
      </c>
      <c r="AP190" s="84" t="s">
        <v>297</v>
      </c>
      <c r="AQ190" s="84" t="s">
        <v>297</v>
      </c>
      <c r="AR190" s="688"/>
      <c r="AS190" s="683"/>
      <c r="AT190" s="84"/>
      <c r="AU190" s="84"/>
      <c r="AV190" s="84"/>
      <c r="AW190" s="84"/>
      <c r="AX190" s="84"/>
      <c r="AY190" s="666"/>
      <c r="AZ190" s="407" t="s">
        <v>594</v>
      </c>
      <c r="BA190" s="408" t="s">
        <v>297</v>
      </c>
    </row>
    <row r="191" spans="1:53" x14ac:dyDescent="0.25">
      <c r="A191" s="102">
        <v>186</v>
      </c>
      <c r="B191" s="569">
        <f>'APH Kategorichef'!D190</f>
        <v>0</v>
      </c>
      <c r="C191" s="569" t="str">
        <f>'APH Kategorichef'!H190</f>
        <v>Välj…</v>
      </c>
      <c r="D191" s="570" t="str">
        <f>IF('1. Artikeldata Grund'!$E190="","",'1. Artikeldata Grund'!$E190)</f>
        <v/>
      </c>
      <c r="E191" s="571" t="str">
        <f>IF('1. Artikeldata Grund'!D190="","",'1. Artikeldata Grund'!D190)</f>
        <v/>
      </c>
      <c r="F191" s="573" t="str">
        <f>'2. Artikeldata Utökad'!I190</f>
        <v xml:space="preserve">  Välj…</v>
      </c>
      <c r="G191" s="573" t="str">
        <f>'2. Artikeldata Utökad'!K190</f>
        <v xml:space="preserve">  Välj…</v>
      </c>
      <c r="H191" s="573" t="str">
        <f>'2. Artikeldata Utökad'!L190</f>
        <v xml:space="preserve">  Välj…</v>
      </c>
      <c r="I191" s="573" t="str">
        <f>'2. Artikeldata Utökad'!M190</f>
        <v xml:space="preserve">  Välj…</v>
      </c>
      <c r="J191" s="572" t="str">
        <f>'2. Artikeldata Utökad'!N190</f>
        <v xml:space="preserve">  Välj…</v>
      </c>
      <c r="K191" s="572" t="str">
        <f>'2. Artikeldata Utökad'!O190</f>
        <v xml:space="preserve">  Välj…</v>
      </c>
      <c r="L191" s="377"/>
      <c r="M191" s="83"/>
      <c r="N191" s="377" t="s">
        <v>280</v>
      </c>
      <c r="O191" s="378"/>
      <c r="P191" s="378"/>
      <c r="Q191" s="378"/>
      <c r="R191" s="378"/>
      <c r="S191" s="378"/>
      <c r="T191" s="378"/>
      <c r="U191" s="378"/>
      <c r="V191" s="378"/>
      <c r="W191" s="378"/>
      <c r="X191" s="378"/>
      <c r="Y191" s="378"/>
      <c r="Z191" s="377"/>
      <c r="AA191" s="378"/>
      <c r="AB191" s="378"/>
      <c r="AC191" s="378"/>
      <c r="AD191" s="378"/>
      <c r="AE191" s="378"/>
      <c r="AF191" s="378"/>
      <c r="AG191" s="378"/>
      <c r="AH191" s="677"/>
      <c r="AI191" s="683"/>
      <c r="AJ191" s="84"/>
      <c r="AK191" s="84"/>
      <c r="AL191" s="84" t="s">
        <v>297</v>
      </c>
      <c r="AM191" s="84" t="s">
        <v>297</v>
      </c>
      <c r="AN191" s="678"/>
      <c r="AO191" s="406" t="s">
        <v>594</v>
      </c>
      <c r="AP191" s="84" t="s">
        <v>297</v>
      </c>
      <c r="AQ191" s="84" t="s">
        <v>297</v>
      </c>
      <c r="AR191" s="688"/>
      <c r="AS191" s="683"/>
      <c r="AT191" s="84"/>
      <c r="AU191" s="84"/>
      <c r="AV191" s="84"/>
      <c r="AW191" s="84"/>
      <c r="AX191" s="84"/>
      <c r="AY191" s="666"/>
      <c r="AZ191" s="407" t="s">
        <v>594</v>
      </c>
      <c r="BA191" s="408" t="s">
        <v>297</v>
      </c>
    </row>
    <row r="192" spans="1:53" x14ac:dyDescent="0.25">
      <c r="A192" s="102">
        <v>187</v>
      </c>
      <c r="B192" s="569">
        <f>'APH Kategorichef'!D191</f>
        <v>0</v>
      </c>
      <c r="C192" s="569" t="str">
        <f>'APH Kategorichef'!H191</f>
        <v>Välj…</v>
      </c>
      <c r="D192" s="570" t="str">
        <f>IF('1. Artikeldata Grund'!$E191="","",'1. Artikeldata Grund'!$E191)</f>
        <v/>
      </c>
      <c r="E192" s="571" t="str">
        <f>IF('1. Artikeldata Grund'!D191="","",'1. Artikeldata Grund'!D191)</f>
        <v/>
      </c>
      <c r="F192" s="573" t="str">
        <f>'2. Artikeldata Utökad'!I191</f>
        <v xml:space="preserve">  Välj…</v>
      </c>
      <c r="G192" s="573" t="str">
        <f>'2. Artikeldata Utökad'!K191</f>
        <v xml:space="preserve">  Välj…</v>
      </c>
      <c r="H192" s="573" t="str">
        <f>'2. Artikeldata Utökad'!L191</f>
        <v xml:space="preserve">  Välj…</v>
      </c>
      <c r="I192" s="573" t="str">
        <f>'2. Artikeldata Utökad'!M191</f>
        <v xml:space="preserve">  Välj…</v>
      </c>
      <c r="J192" s="572" t="str">
        <f>'2. Artikeldata Utökad'!N191</f>
        <v xml:space="preserve">  Välj…</v>
      </c>
      <c r="K192" s="572" t="str">
        <f>'2. Artikeldata Utökad'!O191</f>
        <v xml:space="preserve">  Välj…</v>
      </c>
      <c r="L192" s="377"/>
      <c r="M192" s="83"/>
      <c r="N192" s="377" t="s">
        <v>280</v>
      </c>
      <c r="O192" s="378"/>
      <c r="P192" s="378"/>
      <c r="Q192" s="378"/>
      <c r="R192" s="378"/>
      <c r="S192" s="378"/>
      <c r="T192" s="378"/>
      <c r="U192" s="378"/>
      <c r="V192" s="378"/>
      <c r="W192" s="378"/>
      <c r="X192" s="378"/>
      <c r="Y192" s="378"/>
      <c r="Z192" s="377"/>
      <c r="AA192" s="378"/>
      <c r="AB192" s="378"/>
      <c r="AC192" s="378"/>
      <c r="AD192" s="378"/>
      <c r="AE192" s="378"/>
      <c r="AF192" s="378"/>
      <c r="AG192" s="378"/>
      <c r="AH192" s="677"/>
      <c r="AI192" s="683"/>
      <c r="AJ192" s="84"/>
      <c r="AK192" s="84"/>
      <c r="AL192" s="84" t="s">
        <v>297</v>
      </c>
      <c r="AM192" s="84" t="s">
        <v>297</v>
      </c>
      <c r="AN192" s="678"/>
      <c r="AO192" s="406" t="s">
        <v>594</v>
      </c>
      <c r="AP192" s="84" t="s">
        <v>297</v>
      </c>
      <c r="AQ192" s="84" t="s">
        <v>297</v>
      </c>
      <c r="AR192" s="688"/>
      <c r="AS192" s="683"/>
      <c r="AT192" s="84"/>
      <c r="AU192" s="84"/>
      <c r="AV192" s="84"/>
      <c r="AW192" s="84"/>
      <c r="AX192" s="84"/>
      <c r="AY192" s="666"/>
      <c r="AZ192" s="407" t="s">
        <v>594</v>
      </c>
      <c r="BA192" s="408" t="s">
        <v>297</v>
      </c>
    </row>
    <row r="193" spans="1:53" x14ac:dyDescent="0.25">
      <c r="A193" s="102">
        <v>188</v>
      </c>
      <c r="B193" s="569">
        <f>'APH Kategorichef'!D192</f>
        <v>0</v>
      </c>
      <c r="C193" s="569" t="str">
        <f>'APH Kategorichef'!H192</f>
        <v>Välj…</v>
      </c>
      <c r="D193" s="570" t="str">
        <f>IF('1. Artikeldata Grund'!$E192="","",'1. Artikeldata Grund'!$E192)</f>
        <v/>
      </c>
      <c r="E193" s="571" t="str">
        <f>IF('1. Artikeldata Grund'!D192="","",'1. Artikeldata Grund'!D192)</f>
        <v/>
      </c>
      <c r="F193" s="573" t="str">
        <f>'2. Artikeldata Utökad'!I192</f>
        <v xml:space="preserve">  Välj…</v>
      </c>
      <c r="G193" s="573" t="str">
        <f>'2. Artikeldata Utökad'!K192</f>
        <v xml:space="preserve">  Välj…</v>
      </c>
      <c r="H193" s="573" t="str">
        <f>'2. Artikeldata Utökad'!L192</f>
        <v xml:space="preserve">  Välj…</v>
      </c>
      <c r="I193" s="573" t="str">
        <f>'2. Artikeldata Utökad'!M192</f>
        <v xml:space="preserve">  Välj…</v>
      </c>
      <c r="J193" s="572" t="str">
        <f>'2. Artikeldata Utökad'!N192</f>
        <v xml:space="preserve">  Välj…</v>
      </c>
      <c r="K193" s="572" t="str">
        <f>'2. Artikeldata Utökad'!O192</f>
        <v xml:space="preserve">  Välj…</v>
      </c>
      <c r="L193" s="377"/>
      <c r="M193" s="83"/>
      <c r="N193" s="377" t="s">
        <v>280</v>
      </c>
      <c r="O193" s="378"/>
      <c r="P193" s="378"/>
      <c r="Q193" s="378"/>
      <c r="R193" s="378"/>
      <c r="S193" s="378"/>
      <c r="T193" s="378"/>
      <c r="U193" s="378"/>
      <c r="V193" s="378"/>
      <c r="W193" s="378"/>
      <c r="X193" s="378"/>
      <c r="Y193" s="378"/>
      <c r="Z193" s="377"/>
      <c r="AA193" s="378"/>
      <c r="AB193" s="378"/>
      <c r="AC193" s="378"/>
      <c r="AD193" s="378"/>
      <c r="AE193" s="378"/>
      <c r="AF193" s="378"/>
      <c r="AG193" s="378"/>
      <c r="AH193" s="677"/>
      <c r="AI193" s="683"/>
      <c r="AJ193" s="84"/>
      <c r="AK193" s="84"/>
      <c r="AL193" s="84" t="s">
        <v>297</v>
      </c>
      <c r="AM193" s="84" t="s">
        <v>297</v>
      </c>
      <c r="AN193" s="678"/>
      <c r="AO193" s="406" t="s">
        <v>594</v>
      </c>
      <c r="AP193" s="84" t="s">
        <v>297</v>
      </c>
      <c r="AQ193" s="84" t="s">
        <v>297</v>
      </c>
      <c r="AR193" s="688"/>
      <c r="AS193" s="683"/>
      <c r="AT193" s="84"/>
      <c r="AU193" s="84"/>
      <c r="AV193" s="84"/>
      <c r="AW193" s="84"/>
      <c r="AX193" s="84"/>
      <c r="AY193" s="666"/>
      <c r="AZ193" s="407" t="s">
        <v>594</v>
      </c>
      <c r="BA193" s="408" t="s">
        <v>297</v>
      </c>
    </row>
    <row r="194" spans="1:53" x14ac:dyDescent="0.25">
      <c r="A194" s="102">
        <v>189</v>
      </c>
      <c r="B194" s="569">
        <f>'APH Kategorichef'!D193</f>
        <v>0</v>
      </c>
      <c r="C194" s="569" t="str">
        <f>'APH Kategorichef'!H193</f>
        <v>Välj…</v>
      </c>
      <c r="D194" s="570" t="str">
        <f>IF('1. Artikeldata Grund'!$E193="","",'1. Artikeldata Grund'!$E193)</f>
        <v/>
      </c>
      <c r="E194" s="571" t="str">
        <f>IF('1. Artikeldata Grund'!D193="","",'1. Artikeldata Grund'!D193)</f>
        <v/>
      </c>
      <c r="F194" s="573" t="str">
        <f>'2. Artikeldata Utökad'!I193</f>
        <v xml:space="preserve">  Välj…</v>
      </c>
      <c r="G194" s="573" t="str">
        <f>'2. Artikeldata Utökad'!K193</f>
        <v xml:space="preserve">  Välj…</v>
      </c>
      <c r="H194" s="573" t="str">
        <f>'2. Artikeldata Utökad'!L193</f>
        <v xml:space="preserve">  Välj…</v>
      </c>
      <c r="I194" s="573" t="str">
        <f>'2. Artikeldata Utökad'!M193</f>
        <v xml:space="preserve">  Välj…</v>
      </c>
      <c r="J194" s="572" t="str">
        <f>'2. Artikeldata Utökad'!N193</f>
        <v xml:space="preserve">  Välj…</v>
      </c>
      <c r="K194" s="572" t="str">
        <f>'2. Artikeldata Utökad'!O193</f>
        <v xml:space="preserve">  Välj…</v>
      </c>
      <c r="L194" s="377"/>
      <c r="M194" s="83"/>
      <c r="N194" s="377" t="s">
        <v>280</v>
      </c>
      <c r="O194" s="378"/>
      <c r="P194" s="378"/>
      <c r="Q194" s="378"/>
      <c r="R194" s="378"/>
      <c r="S194" s="378"/>
      <c r="T194" s="378"/>
      <c r="U194" s="378"/>
      <c r="V194" s="378"/>
      <c r="W194" s="378"/>
      <c r="X194" s="378"/>
      <c r="Y194" s="378"/>
      <c r="Z194" s="377"/>
      <c r="AA194" s="378"/>
      <c r="AB194" s="378"/>
      <c r="AC194" s="378"/>
      <c r="AD194" s="378"/>
      <c r="AE194" s="378"/>
      <c r="AF194" s="378"/>
      <c r="AG194" s="378"/>
      <c r="AH194" s="677"/>
      <c r="AI194" s="683"/>
      <c r="AJ194" s="84"/>
      <c r="AK194" s="84"/>
      <c r="AL194" s="84" t="s">
        <v>297</v>
      </c>
      <c r="AM194" s="84" t="s">
        <v>297</v>
      </c>
      <c r="AN194" s="678"/>
      <c r="AO194" s="406" t="s">
        <v>594</v>
      </c>
      <c r="AP194" s="84" t="s">
        <v>297</v>
      </c>
      <c r="AQ194" s="84" t="s">
        <v>297</v>
      </c>
      <c r="AR194" s="688"/>
      <c r="AS194" s="683"/>
      <c r="AT194" s="84"/>
      <c r="AU194" s="84"/>
      <c r="AV194" s="84"/>
      <c r="AW194" s="84"/>
      <c r="AX194" s="84"/>
      <c r="AY194" s="666"/>
      <c r="AZ194" s="407" t="s">
        <v>594</v>
      </c>
      <c r="BA194" s="408" t="s">
        <v>297</v>
      </c>
    </row>
    <row r="195" spans="1:53" x14ac:dyDescent="0.25">
      <c r="A195" s="102">
        <v>190</v>
      </c>
      <c r="B195" s="569">
        <f>'APH Kategorichef'!D194</f>
        <v>0</v>
      </c>
      <c r="C195" s="569" t="str">
        <f>'APH Kategorichef'!H194</f>
        <v>Välj…</v>
      </c>
      <c r="D195" s="570" t="str">
        <f>IF('1. Artikeldata Grund'!$E194="","",'1. Artikeldata Grund'!$E194)</f>
        <v/>
      </c>
      <c r="E195" s="571" t="str">
        <f>IF('1. Artikeldata Grund'!D194="","",'1. Artikeldata Grund'!D194)</f>
        <v/>
      </c>
      <c r="F195" s="573" t="str">
        <f>'2. Artikeldata Utökad'!I194</f>
        <v xml:space="preserve">  Välj…</v>
      </c>
      <c r="G195" s="573" t="str">
        <f>'2. Artikeldata Utökad'!K194</f>
        <v xml:space="preserve">  Välj…</v>
      </c>
      <c r="H195" s="573" t="str">
        <f>'2. Artikeldata Utökad'!L194</f>
        <v xml:space="preserve">  Välj…</v>
      </c>
      <c r="I195" s="573" t="str">
        <f>'2. Artikeldata Utökad'!M194</f>
        <v xml:space="preserve">  Välj…</v>
      </c>
      <c r="J195" s="572" t="str">
        <f>'2. Artikeldata Utökad'!N194</f>
        <v xml:space="preserve">  Välj…</v>
      </c>
      <c r="K195" s="572" t="str">
        <f>'2. Artikeldata Utökad'!O194</f>
        <v xml:space="preserve">  Välj…</v>
      </c>
      <c r="L195" s="377"/>
      <c r="M195" s="83"/>
      <c r="N195" s="377" t="s">
        <v>280</v>
      </c>
      <c r="O195" s="378"/>
      <c r="P195" s="378"/>
      <c r="Q195" s="378"/>
      <c r="R195" s="378"/>
      <c r="S195" s="378"/>
      <c r="T195" s="378"/>
      <c r="U195" s="378"/>
      <c r="V195" s="378"/>
      <c r="W195" s="378"/>
      <c r="X195" s="378"/>
      <c r="Y195" s="378"/>
      <c r="Z195" s="377"/>
      <c r="AA195" s="378"/>
      <c r="AB195" s="378"/>
      <c r="AC195" s="378"/>
      <c r="AD195" s="378"/>
      <c r="AE195" s="378"/>
      <c r="AF195" s="378"/>
      <c r="AG195" s="378"/>
      <c r="AH195" s="677"/>
      <c r="AI195" s="683"/>
      <c r="AJ195" s="84"/>
      <c r="AK195" s="84"/>
      <c r="AL195" s="84" t="s">
        <v>297</v>
      </c>
      <c r="AM195" s="84" t="s">
        <v>297</v>
      </c>
      <c r="AN195" s="678"/>
      <c r="AO195" s="406" t="s">
        <v>594</v>
      </c>
      <c r="AP195" s="84" t="s">
        <v>297</v>
      </c>
      <c r="AQ195" s="84" t="s">
        <v>297</v>
      </c>
      <c r="AR195" s="688"/>
      <c r="AS195" s="683"/>
      <c r="AT195" s="84"/>
      <c r="AU195" s="84"/>
      <c r="AV195" s="84"/>
      <c r="AW195" s="84"/>
      <c r="AX195" s="84"/>
      <c r="AY195" s="666"/>
      <c r="AZ195" s="407" t="s">
        <v>594</v>
      </c>
      <c r="BA195" s="408" t="s">
        <v>297</v>
      </c>
    </row>
    <row r="196" spans="1:53" x14ac:dyDescent="0.25">
      <c r="A196" s="102">
        <v>191</v>
      </c>
      <c r="B196" s="569">
        <f>'APH Kategorichef'!D195</f>
        <v>0</v>
      </c>
      <c r="C196" s="569" t="str">
        <f>'APH Kategorichef'!H195</f>
        <v>Välj…</v>
      </c>
      <c r="D196" s="570" t="str">
        <f>IF('1. Artikeldata Grund'!$E195="","",'1. Artikeldata Grund'!$E195)</f>
        <v/>
      </c>
      <c r="E196" s="571" t="str">
        <f>IF('1. Artikeldata Grund'!D195="","",'1. Artikeldata Grund'!D195)</f>
        <v/>
      </c>
      <c r="F196" s="573" t="str">
        <f>'2. Artikeldata Utökad'!I195</f>
        <v xml:space="preserve">  Välj…</v>
      </c>
      <c r="G196" s="573" t="str">
        <f>'2. Artikeldata Utökad'!K195</f>
        <v xml:space="preserve">  Välj…</v>
      </c>
      <c r="H196" s="573" t="str">
        <f>'2. Artikeldata Utökad'!L195</f>
        <v xml:space="preserve">  Välj…</v>
      </c>
      <c r="I196" s="573" t="str">
        <f>'2. Artikeldata Utökad'!M195</f>
        <v xml:space="preserve">  Välj…</v>
      </c>
      <c r="J196" s="572" t="str">
        <f>'2. Artikeldata Utökad'!N195</f>
        <v xml:space="preserve">  Välj…</v>
      </c>
      <c r="K196" s="572" t="str">
        <f>'2. Artikeldata Utökad'!O195</f>
        <v xml:space="preserve">  Välj…</v>
      </c>
      <c r="L196" s="377"/>
      <c r="M196" s="83"/>
      <c r="N196" s="377" t="s">
        <v>280</v>
      </c>
      <c r="O196" s="378"/>
      <c r="P196" s="378"/>
      <c r="Q196" s="378"/>
      <c r="R196" s="378"/>
      <c r="S196" s="378"/>
      <c r="T196" s="378"/>
      <c r="U196" s="378"/>
      <c r="V196" s="378"/>
      <c r="W196" s="378"/>
      <c r="X196" s="378"/>
      <c r="Y196" s="378"/>
      <c r="Z196" s="377"/>
      <c r="AA196" s="378"/>
      <c r="AB196" s="378"/>
      <c r="AC196" s="378"/>
      <c r="AD196" s="378"/>
      <c r="AE196" s="378"/>
      <c r="AF196" s="378"/>
      <c r="AG196" s="378"/>
      <c r="AH196" s="677"/>
      <c r="AI196" s="683"/>
      <c r="AJ196" s="84"/>
      <c r="AK196" s="84"/>
      <c r="AL196" s="84" t="s">
        <v>297</v>
      </c>
      <c r="AM196" s="84" t="s">
        <v>297</v>
      </c>
      <c r="AN196" s="678"/>
      <c r="AO196" s="406" t="s">
        <v>594</v>
      </c>
      <c r="AP196" s="84" t="s">
        <v>297</v>
      </c>
      <c r="AQ196" s="84" t="s">
        <v>297</v>
      </c>
      <c r="AR196" s="688"/>
      <c r="AS196" s="683"/>
      <c r="AT196" s="84"/>
      <c r="AU196" s="84"/>
      <c r="AV196" s="84"/>
      <c r="AW196" s="84"/>
      <c r="AX196" s="84"/>
      <c r="AY196" s="666"/>
      <c r="AZ196" s="407" t="s">
        <v>594</v>
      </c>
      <c r="BA196" s="408" t="s">
        <v>297</v>
      </c>
    </row>
    <row r="197" spans="1:53" x14ac:dyDescent="0.25">
      <c r="A197" s="102">
        <v>192</v>
      </c>
      <c r="B197" s="569">
        <f>'APH Kategorichef'!D196</f>
        <v>0</v>
      </c>
      <c r="C197" s="569" t="str">
        <f>'APH Kategorichef'!H196</f>
        <v>Välj…</v>
      </c>
      <c r="D197" s="570" t="str">
        <f>IF('1. Artikeldata Grund'!$E196="","",'1. Artikeldata Grund'!$E196)</f>
        <v/>
      </c>
      <c r="E197" s="571" t="str">
        <f>IF('1. Artikeldata Grund'!D196="","",'1. Artikeldata Grund'!D196)</f>
        <v/>
      </c>
      <c r="F197" s="573" t="str">
        <f>'2. Artikeldata Utökad'!I196</f>
        <v xml:space="preserve">  Välj…</v>
      </c>
      <c r="G197" s="573" t="str">
        <f>'2. Artikeldata Utökad'!K196</f>
        <v xml:space="preserve">  Välj…</v>
      </c>
      <c r="H197" s="573" t="str">
        <f>'2. Artikeldata Utökad'!L196</f>
        <v xml:space="preserve">  Välj…</v>
      </c>
      <c r="I197" s="573" t="str">
        <f>'2. Artikeldata Utökad'!M196</f>
        <v xml:space="preserve">  Välj…</v>
      </c>
      <c r="J197" s="572" t="str">
        <f>'2. Artikeldata Utökad'!N196</f>
        <v xml:space="preserve">  Välj…</v>
      </c>
      <c r="K197" s="572" t="str">
        <f>'2. Artikeldata Utökad'!O196</f>
        <v xml:space="preserve">  Välj…</v>
      </c>
      <c r="L197" s="377"/>
      <c r="M197" s="83"/>
      <c r="N197" s="377" t="s">
        <v>280</v>
      </c>
      <c r="O197" s="378"/>
      <c r="P197" s="378"/>
      <c r="Q197" s="378"/>
      <c r="R197" s="378"/>
      <c r="S197" s="378"/>
      <c r="T197" s="378"/>
      <c r="U197" s="378"/>
      <c r="V197" s="378"/>
      <c r="W197" s="378"/>
      <c r="X197" s="378"/>
      <c r="Y197" s="378"/>
      <c r="Z197" s="377"/>
      <c r="AA197" s="378"/>
      <c r="AB197" s="378"/>
      <c r="AC197" s="378"/>
      <c r="AD197" s="378"/>
      <c r="AE197" s="378"/>
      <c r="AF197" s="378"/>
      <c r="AG197" s="378"/>
      <c r="AH197" s="677"/>
      <c r="AI197" s="683"/>
      <c r="AJ197" s="84"/>
      <c r="AK197" s="84"/>
      <c r="AL197" s="84" t="s">
        <v>297</v>
      </c>
      <c r="AM197" s="84" t="s">
        <v>297</v>
      </c>
      <c r="AN197" s="678"/>
      <c r="AO197" s="406" t="s">
        <v>594</v>
      </c>
      <c r="AP197" s="84" t="s">
        <v>297</v>
      </c>
      <c r="AQ197" s="84" t="s">
        <v>297</v>
      </c>
      <c r="AR197" s="688"/>
      <c r="AS197" s="683"/>
      <c r="AT197" s="84"/>
      <c r="AU197" s="84"/>
      <c r="AV197" s="84"/>
      <c r="AW197" s="84"/>
      <c r="AX197" s="84"/>
      <c r="AY197" s="666"/>
      <c r="AZ197" s="407" t="s">
        <v>594</v>
      </c>
      <c r="BA197" s="408" t="s">
        <v>297</v>
      </c>
    </row>
    <row r="198" spans="1:53" x14ac:dyDescent="0.25">
      <c r="A198" s="102">
        <v>193</v>
      </c>
      <c r="B198" s="569">
        <f>'APH Kategorichef'!D197</f>
        <v>0</v>
      </c>
      <c r="C198" s="569" t="str">
        <f>'APH Kategorichef'!H197</f>
        <v>Välj…</v>
      </c>
      <c r="D198" s="570" t="str">
        <f>IF('1. Artikeldata Grund'!$E197="","",'1. Artikeldata Grund'!$E197)</f>
        <v/>
      </c>
      <c r="E198" s="571" t="str">
        <f>IF('1. Artikeldata Grund'!D197="","",'1. Artikeldata Grund'!D197)</f>
        <v/>
      </c>
      <c r="F198" s="573" t="str">
        <f>'2. Artikeldata Utökad'!I197</f>
        <v xml:space="preserve">  Välj…</v>
      </c>
      <c r="G198" s="573" t="str">
        <f>'2. Artikeldata Utökad'!K197</f>
        <v xml:space="preserve">  Välj…</v>
      </c>
      <c r="H198" s="573" t="str">
        <f>'2. Artikeldata Utökad'!L197</f>
        <v xml:space="preserve">  Välj…</v>
      </c>
      <c r="I198" s="573" t="str">
        <f>'2. Artikeldata Utökad'!M197</f>
        <v xml:space="preserve">  Välj…</v>
      </c>
      <c r="J198" s="572" t="str">
        <f>'2. Artikeldata Utökad'!N197</f>
        <v xml:space="preserve">  Välj…</v>
      </c>
      <c r="K198" s="572" t="str">
        <f>'2. Artikeldata Utökad'!O197</f>
        <v xml:space="preserve">  Välj…</v>
      </c>
      <c r="L198" s="377"/>
      <c r="M198" s="83"/>
      <c r="N198" s="377" t="s">
        <v>280</v>
      </c>
      <c r="O198" s="378"/>
      <c r="P198" s="378"/>
      <c r="Q198" s="378"/>
      <c r="R198" s="378"/>
      <c r="S198" s="378"/>
      <c r="T198" s="378"/>
      <c r="U198" s="378"/>
      <c r="V198" s="378"/>
      <c r="W198" s="378"/>
      <c r="X198" s="378"/>
      <c r="Y198" s="378"/>
      <c r="Z198" s="377"/>
      <c r="AA198" s="378"/>
      <c r="AB198" s="378"/>
      <c r="AC198" s="378"/>
      <c r="AD198" s="378"/>
      <c r="AE198" s="378"/>
      <c r="AF198" s="378"/>
      <c r="AG198" s="378"/>
      <c r="AH198" s="677"/>
      <c r="AI198" s="683"/>
      <c r="AJ198" s="84"/>
      <c r="AK198" s="84"/>
      <c r="AL198" s="84" t="s">
        <v>297</v>
      </c>
      <c r="AM198" s="84" t="s">
        <v>297</v>
      </c>
      <c r="AN198" s="678"/>
      <c r="AO198" s="406" t="s">
        <v>594</v>
      </c>
      <c r="AP198" s="84" t="s">
        <v>297</v>
      </c>
      <c r="AQ198" s="84" t="s">
        <v>297</v>
      </c>
      <c r="AR198" s="688"/>
      <c r="AS198" s="683"/>
      <c r="AT198" s="84"/>
      <c r="AU198" s="84"/>
      <c r="AV198" s="84"/>
      <c r="AW198" s="84"/>
      <c r="AX198" s="84"/>
      <c r="AY198" s="666"/>
      <c r="AZ198" s="407" t="s">
        <v>594</v>
      </c>
      <c r="BA198" s="408" t="s">
        <v>297</v>
      </c>
    </row>
    <row r="199" spans="1:53" x14ac:dyDescent="0.25">
      <c r="A199" s="102">
        <v>194</v>
      </c>
      <c r="B199" s="569">
        <f>'APH Kategorichef'!D198</f>
        <v>0</v>
      </c>
      <c r="C199" s="569" t="str">
        <f>'APH Kategorichef'!H198</f>
        <v>Välj…</v>
      </c>
      <c r="D199" s="570" t="str">
        <f>IF('1. Artikeldata Grund'!$E198="","",'1. Artikeldata Grund'!$E198)</f>
        <v/>
      </c>
      <c r="E199" s="571" t="str">
        <f>IF('1. Artikeldata Grund'!D198="","",'1. Artikeldata Grund'!D198)</f>
        <v/>
      </c>
      <c r="F199" s="573" t="str">
        <f>'2. Artikeldata Utökad'!I198</f>
        <v xml:space="preserve">  Välj…</v>
      </c>
      <c r="G199" s="573" t="str">
        <f>'2. Artikeldata Utökad'!K198</f>
        <v xml:space="preserve">  Välj…</v>
      </c>
      <c r="H199" s="573" t="str">
        <f>'2. Artikeldata Utökad'!L198</f>
        <v xml:space="preserve">  Välj…</v>
      </c>
      <c r="I199" s="573" t="str">
        <f>'2. Artikeldata Utökad'!M198</f>
        <v xml:space="preserve">  Välj…</v>
      </c>
      <c r="J199" s="572" t="str">
        <f>'2. Artikeldata Utökad'!N198</f>
        <v xml:space="preserve">  Välj…</v>
      </c>
      <c r="K199" s="572" t="str">
        <f>'2. Artikeldata Utökad'!O198</f>
        <v xml:space="preserve">  Välj…</v>
      </c>
      <c r="L199" s="377"/>
      <c r="M199" s="83"/>
      <c r="N199" s="377" t="s">
        <v>280</v>
      </c>
      <c r="O199" s="378"/>
      <c r="P199" s="378"/>
      <c r="Q199" s="378"/>
      <c r="R199" s="378"/>
      <c r="S199" s="378"/>
      <c r="T199" s="378"/>
      <c r="U199" s="378"/>
      <c r="V199" s="378"/>
      <c r="W199" s="378"/>
      <c r="X199" s="378"/>
      <c r="Y199" s="378"/>
      <c r="Z199" s="377"/>
      <c r="AA199" s="378"/>
      <c r="AB199" s="378"/>
      <c r="AC199" s="378"/>
      <c r="AD199" s="378"/>
      <c r="AE199" s="378"/>
      <c r="AF199" s="378"/>
      <c r="AG199" s="378"/>
      <c r="AH199" s="677"/>
      <c r="AI199" s="683"/>
      <c r="AJ199" s="84"/>
      <c r="AK199" s="84"/>
      <c r="AL199" s="84" t="s">
        <v>297</v>
      </c>
      <c r="AM199" s="84" t="s">
        <v>297</v>
      </c>
      <c r="AN199" s="678"/>
      <c r="AO199" s="406" t="s">
        <v>594</v>
      </c>
      <c r="AP199" s="84" t="s">
        <v>297</v>
      </c>
      <c r="AQ199" s="84" t="s">
        <v>297</v>
      </c>
      <c r="AR199" s="688"/>
      <c r="AS199" s="683"/>
      <c r="AT199" s="84"/>
      <c r="AU199" s="84"/>
      <c r="AV199" s="84"/>
      <c r="AW199" s="84"/>
      <c r="AX199" s="84"/>
      <c r="AY199" s="666"/>
      <c r="AZ199" s="407" t="s">
        <v>594</v>
      </c>
      <c r="BA199" s="408" t="s">
        <v>297</v>
      </c>
    </row>
    <row r="200" spans="1:53" x14ac:dyDescent="0.25">
      <c r="A200" s="102">
        <v>195</v>
      </c>
      <c r="B200" s="569">
        <f>'APH Kategorichef'!D199</f>
        <v>0</v>
      </c>
      <c r="C200" s="569" t="str">
        <f>'APH Kategorichef'!H199</f>
        <v>Välj…</v>
      </c>
      <c r="D200" s="570" t="str">
        <f>IF('1. Artikeldata Grund'!$E199="","",'1. Artikeldata Grund'!$E199)</f>
        <v/>
      </c>
      <c r="E200" s="571" t="str">
        <f>IF('1. Artikeldata Grund'!D199="","",'1. Artikeldata Grund'!D199)</f>
        <v/>
      </c>
      <c r="F200" s="573" t="str">
        <f>'2. Artikeldata Utökad'!I199</f>
        <v xml:space="preserve">  Välj…</v>
      </c>
      <c r="G200" s="573" t="str">
        <f>'2. Artikeldata Utökad'!K199</f>
        <v xml:space="preserve">  Välj…</v>
      </c>
      <c r="H200" s="573" t="str">
        <f>'2. Artikeldata Utökad'!L199</f>
        <v xml:space="preserve">  Välj…</v>
      </c>
      <c r="I200" s="573" t="str">
        <f>'2. Artikeldata Utökad'!M199</f>
        <v xml:space="preserve">  Välj…</v>
      </c>
      <c r="J200" s="572" t="str">
        <f>'2. Artikeldata Utökad'!N199</f>
        <v xml:space="preserve">  Välj…</v>
      </c>
      <c r="K200" s="572" t="str">
        <f>'2. Artikeldata Utökad'!O199</f>
        <v xml:space="preserve">  Välj…</v>
      </c>
      <c r="L200" s="377"/>
      <c r="M200" s="83"/>
      <c r="N200" s="377" t="s">
        <v>280</v>
      </c>
      <c r="O200" s="378"/>
      <c r="P200" s="378"/>
      <c r="Q200" s="378"/>
      <c r="R200" s="378"/>
      <c r="S200" s="378"/>
      <c r="T200" s="378"/>
      <c r="U200" s="378"/>
      <c r="V200" s="378"/>
      <c r="W200" s="378"/>
      <c r="X200" s="378"/>
      <c r="Y200" s="378"/>
      <c r="Z200" s="377"/>
      <c r="AA200" s="378"/>
      <c r="AB200" s="378"/>
      <c r="AC200" s="378"/>
      <c r="AD200" s="378"/>
      <c r="AE200" s="378"/>
      <c r="AF200" s="378"/>
      <c r="AG200" s="378"/>
      <c r="AH200" s="677"/>
      <c r="AI200" s="683"/>
      <c r="AJ200" s="84"/>
      <c r="AK200" s="84"/>
      <c r="AL200" s="84" t="s">
        <v>297</v>
      </c>
      <c r="AM200" s="84" t="s">
        <v>297</v>
      </c>
      <c r="AN200" s="678"/>
      <c r="AO200" s="406" t="s">
        <v>594</v>
      </c>
      <c r="AP200" s="84" t="s">
        <v>297</v>
      </c>
      <c r="AQ200" s="84" t="s">
        <v>297</v>
      </c>
      <c r="AR200" s="688"/>
      <c r="AS200" s="683"/>
      <c r="AT200" s="84"/>
      <c r="AU200" s="84"/>
      <c r="AV200" s="84"/>
      <c r="AW200" s="84"/>
      <c r="AX200" s="84"/>
      <c r="AY200" s="666"/>
      <c r="AZ200" s="407" t="s">
        <v>594</v>
      </c>
      <c r="BA200" s="408" t="s">
        <v>297</v>
      </c>
    </row>
    <row r="201" spans="1:53" x14ac:dyDescent="0.25">
      <c r="A201" s="102">
        <v>196</v>
      </c>
      <c r="B201" s="569">
        <f>'APH Kategorichef'!D200</f>
        <v>0</v>
      </c>
      <c r="C201" s="569" t="str">
        <f>'APH Kategorichef'!H200</f>
        <v>Välj…</v>
      </c>
      <c r="D201" s="570" t="str">
        <f>IF('1. Artikeldata Grund'!$E200="","",'1. Artikeldata Grund'!$E200)</f>
        <v/>
      </c>
      <c r="E201" s="571" t="str">
        <f>IF('1. Artikeldata Grund'!D200="","",'1. Artikeldata Grund'!D200)</f>
        <v/>
      </c>
      <c r="F201" s="573" t="str">
        <f>'2. Artikeldata Utökad'!I200</f>
        <v xml:space="preserve">  Välj…</v>
      </c>
      <c r="G201" s="573" t="str">
        <f>'2. Artikeldata Utökad'!K200</f>
        <v xml:space="preserve">  Välj…</v>
      </c>
      <c r="H201" s="573" t="str">
        <f>'2. Artikeldata Utökad'!L200</f>
        <v xml:space="preserve">  Välj…</v>
      </c>
      <c r="I201" s="573" t="str">
        <f>'2. Artikeldata Utökad'!M200</f>
        <v xml:space="preserve">  Välj…</v>
      </c>
      <c r="J201" s="572" t="str">
        <f>'2. Artikeldata Utökad'!N200</f>
        <v xml:space="preserve">  Välj…</v>
      </c>
      <c r="K201" s="572" t="str">
        <f>'2. Artikeldata Utökad'!O200</f>
        <v xml:space="preserve">  Välj…</v>
      </c>
      <c r="L201" s="377"/>
      <c r="M201" s="83"/>
      <c r="N201" s="377" t="s">
        <v>280</v>
      </c>
      <c r="O201" s="378"/>
      <c r="P201" s="378"/>
      <c r="Q201" s="378"/>
      <c r="R201" s="378"/>
      <c r="S201" s="378"/>
      <c r="T201" s="378"/>
      <c r="U201" s="378"/>
      <c r="V201" s="378"/>
      <c r="W201" s="378"/>
      <c r="X201" s="378"/>
      <c r="Y201" s="378"/>
      <c r="Z201" s="377"/>
      <c r="AA201" s="378"/>
      <c r="AB201" s="378"/>
      <c r="AC201" s="378"/>
      <c r="AD201" s="378"/>
      <c r="AE201" s="378"/>
      <c r="AF201" s="378"/>
      <c r="AG201" s="378"/>
      <c r="AH201" s="677"/>
      <c r="AI201" s="683"/>
      <c r="AJ201" s="84"/>
      <c r="AK201" s="84"/>
      <c r="AL201" s="84" t="s">
        <v>297</v>
      </c>
      <c r="AM201" s="84" t="s">
        <v>297</v>
      </c>
      <c r="AN201" s="678"/>
      <c r="AO201" s="406" t="s">
        <v>594</v>
      </c>
      <c r="AP201" s="84" t="s">
        <v>297</v>
      </c>
      <c r="AQ201" s="84" t="s">
        <v>297</v>
      </c>
      <c r="AR201" s="688"/>
      <c r="AS201" s="683"/>
      <c r="AT201" s="84"/>
      <c r="AU201" s="84"/>
      <c r="AV201" s="84"/>
      <c r="AW201" s="84"/>
      <c r="AX201" s="84"/>
      <c r="AY201" s="666"/>
      <c r="AZ201" s="407" t="s">
        <v>594</v>
      </c>
      <c r="BA201" s="408" t="s">
        <v>297</v>
      </c>
    </row>
    <row r="202" spans="1:53" x14ac:dyDescent="0.25">
      <c r="A202" s="102">
        <v>197</v>
      </c>
      <c r="B202" s="569">
        <f>'APH Kategorichef'!D201</f>
        <v>0</v>
      </c>
      <c r="C202" s="569" t="str">
        <f>'APH Kategorichef'!H201</f>
        <v>Välj…</v>
      </c>
      <c r="D202" s="570" t="str">
        <f>IF('1. Artikeldata Grund'!$E201="","",'1. Artikeldata Grund'!$E201)</f>
        <v/>
      </c>
      <c r="E202" s="571" t="str">
        <f>IF('1. Artikeldata Grund'!D201="","",'1. Artikeldata Grund'!D201)</f>
        <v/>
      </c>
      <c r="F202" s="573" t="str">
        <f>'2. Artikeldata Utökad'!I201</f>
        <v xml:space="preserve">  Välj…</v>
      </c>
      <c r="G202" s="573" t="str">
        <f>'2. Artikeldata Utökad'!K201</f>
        <v xml:space="preserve">  Välj…</v>
      </c>
      <c r="H202" s="573" t="str">
        <f>'2. Artikeldata Utökad'!L201</f>
        <v xml:space="preserve">  Välj…</v>
      </c>
      <c r="I202" s="573" t="str">
        <f>'2. Artikeldata Utökad'!M201</f>
        <v xml:space="preserve">  Välj…</v>
      </c>
      <c r="J202" s="572" t="str">
        <f>'2. Artikeldata Utökad'!N201</f>
        <v xml:space="preserve">  Välj…</v>
      </c>
      <c r="K202" s="572" t="str">
        <f>'2. Artikeldata Utökad'!O201</f>
        <v xml:space="preserve">  Välj…</v>
      </c>
      <c r="L202" s="377"/>
      <c r="M202" s="83"/>
      <c r="N202" s="377" t="s">
        <v>280</v>
      </c>
      <c r="O202" s="378"/>
      <c r="P202" s="378"/>
      <c r="Q202" s="378"/>
      <c r="R202" s="378"/>
      <c r="S202" s="378"/>
      <c r="T202" s="378"/>
      <c r="U202" s="378"/>
      <c r="V202" s="378"/>
      <c r="W202" s="378"/>
      <c r="X202" s="378"/>
      <c r="Y202" s="378"/>
      <c r="Z202" s="377"/>
      <c r="AA202" s="378"/>
      <c r="AB202" s="378"/>
      <c r="AC202" s="378"/>
      <c r="AD202" s="378"/>
      <c r="AE202" s="378"/>
      <c r="AF202" s="378"/>
      <c r="AG202" s="378"/>
      <c r="AH202" s="677"/>
      <c r="AI202" s="683"/>
      <c r="AJ202" s="84"/>
      <c r="AK202" s="84"/>
      <c r="AL202" s="84" t="s">
        <v>297</v>
      </c>
      <c r="AM202" s="84" t="s">
        <v>297</v>
      </c>
      <c r="AN202" s="678"/>
      <c r="AO202" s="406" t="s">
        <v>594</v>
      </c>
      <c r="AP202" s="84" t="s">
        <v>297</v>
      </c>
      <c r="AQ202" s="84" t="s">
        <v>297</v>
      </c>
      <c r="AR202" s="688"/>
      <c r="AS202" s="683"/>
      <c r="AT202" s="84"/>
      <c r="AU202" s="84"/>
      <c r="AV202" s="84"/>
      <c r="AW202" s="84"/>
      <c r="AX202" s="84"/>
      <c r="AY202" s="666"/>
      <c r="AZ202" s="407" t="s">
        <v>594</v>
      </c>
      <c r="BA202" s="408" t="s">
        <v>297</v>
      </c>
    </row>
    <row r="203" spans="1:53" x14ac:dyDescent="0.25">
      <c r="A203" s="102">
        <v>198</v>
      </c>
      <c r="B203" s="569">
        <f>'APH Kategorichef'!D202</f>
        <v>0</v>
      </c>
      <c r="C203" s="569" t="str">
        <f>'APH Kategorichef'!H202</f>
        <v>Välj…</v>
      </c>
      <c r="D203" s="570" t="str">
        <f>IF('1. Artikeldata Grund'!$E202="","",'1. Artikeldata Grund'!$E202)</f>
        <v/>
      </c>
      <c r="E203" s="571" t="str">
        <f>IF('1. Artikeldata Grund'!D202="","",'1. Artikeldata Grund'!D202)</f>
        <v/>
      </c>
      <c r="F203" s="573" t="str">
        <f>'2. Artikeldata Utökad'!I202</f>
        <v xml:space="preserve">  Välj…</v>
      </c>
      <c r="G203" s="573" t="str">
        <f>'2. Artikeldata Utökad'!K202</f>
        <v xml:space="preserve">  Välj…</v>
      </c>
      <c r="H203" s="573" t="str">
        <f>'2. Artikeldata Utökad'!L202</f>
        <v xml:space="preserve">  Välj…</v>
      </c>
      <c r="I203" s="573" t="str">
        <f>'2. Artikeldata Utökad'!M202</f>
        <v xml:space="preserve">  Välj…</v>
      </c>
      <c r="J203" s="572" t="str">
        <f>'2. Artikeldata Utökad'!N202</f>
        <v xml:space="preserve">  Välj…</v>
      </c>
      <c r="K203" s="572" t="str">
        <f>'2. Artikeldata Utökad'!O202</f>
        <v xml:space="preserve">  Välj…</v>
      </c>
      <c r="L203" s="377"/>
      <c r="M203" s="83"/>
      <c r="N203" s="377" t="s">
        <v>280</v>
      </c>
      <c r="O203" s="378"/>
      <c r="P203" s="378"/>
      <c r="Q203" s="378"/>
      <c r="R203" s="378"/>
      <c r="S203" s="378"/>
      <c r="T203" s="378"/>
      <c r="U203" s="378"/>
      <c r="V203" s="378"/>
      <c r="W203" s="378"/>
      <c r="X203" s="378"/>
      <c r="Y203" s="378"/>
      <c r="Z203" s="377"/>
      <c r="AA203" s="378"/>
      <c r="AB203" s="378"/>
      <c r="AC203" s="378"/>
      <c r="AD203" s="378"/>
      <c r="AE203" s="378"/>
      <c r="AF203" s="378"/>
      <c r="AG203" s="378"/>
      <c r="AH203" s="677"/>
      <c r="AI203" s="683"/>
      <c r="AJ203" s="84"/>
      <c r="AK203" s="84"/>
      <c r="AL203" s="84" t="s">
        <v>297</v>
      </c>
      <c r="AM203" s="84" t="s">
        <v>297</v>
      </c>
      <c r="AN203" s="678"/>
      <c r="AO203" s="406" t="s">
        <v>594</v>
      </c>
      <c r="AP203" s="84" t="s">
        <v>297</v>
      </c>
      <c r="AQ203" s="84" t="s">
        <v>297</v>
      </c>
      <c r="AR203" s="688"/>
      <c r="AS203" s="683"/>
      <c r="AT203" s="84"/>
      <c r="AU203" s="84"/>
      <c r="AV203" s="84"/>
      <c r="AW203" s="84"/>
      <c r="AX203" s="84"/>
      <c r="AY203" s="666"/>
      <c r="AZ203" s="407" t="s">
        <v>594</v>
      </c>
      <c r="BA203" s="408" t="s">
        <v>297</v>
      </c>
    </row>
    <row r="204" spans="1:53" x14ac:dyDescent="0.25">
      <c r="A204" s="102">
        <v>199</v>
      </c>
      <c r="B204" s="569">
        <f>'APH Kategorichef'!D203</f>
        <v>0</v>
      </c>
      <c r="C204" s="569" t="str">
        <f>'APH Kategorichef'!H203</f>
        <v>Välj…</v>
      </c>
      <c r="D204" s="570" t="str">
        <f>IF('1. Artikeldata Grund'!$E203="","",'1. Artikeldata Grund'!$E203)</f>
        <v/>
      </c>
      <c r="E204" s="571" t="str">
        <f>IF('1. Artikeldata Grund'!D203="","",'1. Artikeldata Grund'!D203)</f>
        <v/>
      </c>
      <c r="F204" s="573" t="str">
        <f>'2. Artikeldata Utökad'!I203</f>
        <v xml:space="preserve">  Välj…</v>
      </c>
      <c r="G204" s="573" t="str">
        <f>'2. Artikeldata Utökad'!K203</f>
        <v xml:space="preserve">  Välj…</v>
      </c>
      <c r="H204" s="573" t="str">
        <f>'2. Artikeldata Utökad'!L203</f>
        <v xml:space="preserve">  Välj…</v>
      </c>
      <c r="I204" s="573" t="str">
        <f>'2. Artikeldata Utökad'!M203</f>
        <v xml:space="preserve">  Välj…</v>
      </c>
      <c r="J204" s="572" t="str">
        <f>'2. Artikeldata Utökad'!N203</f>
        <v xml:space="preserve">  Välj…</v>
      </c>
      <c r="K204" s="572" t="str">
        <f>'2. Artikeldata Utökad'!O203</f>
        <v xml:space="preserve">  Välj…</v>
      </c>
      <c r="L204" s="377"/>
      <c r="M204" s="83"/>
      <c r="N204" s="377" t="s">
        <v>280</v>
      </c>
      <c r="O204" s="378"/>
      <c r="P204" s="378"/>
      <c r="Q204" s="378"/>
      <c r="R204" s="378"/>
      <c r="S204" s="378"/>
      <c r="T204" s="378"/>
      <c r="U204" s="378"/>
      <c r="V204" s="378"/>
      <c r="W204" s="378"/>
      <c r="X204" s="378"/>
      <c r="Y204" s="378"/>
      <c r="Z204" s="377"/>
      <c r="AA204" s="378"/>
      <c r="AB204" s="378"/>
      <c r="AC204" s="378"/>
      <c r="AD204" s="378"/>
      <c r="AE204" s="378"/>
      <c r="AF204" s="378"/>
      <c r="AG204" s="378"/>
      <c r="AH204" s="677"/>
      <c r="AI204" s="683"/>
      <c r="AJ204" s="84"/>
      <c r="AK204" s="84"/>
      <c r="AL204" s="84" t="s">
        <v>297</v>
      </c>
      <c r="AM204" s="84" t="s">
        <v>297</v>
      </c>
      <c r="AN204" s="678"/>
      <c r="AO204" s="406" t="s">
        <v>594</v>
      </c>
      <c r="AP204" s="84" t="s">
        <v>297</v>
      </c>
      <c r="AQ204" s="84" t="s">
        <v>297</v>
      </c>
      <c r="AR204" s="688"/>
      <c r="AS204" s="683"/>
      <c r="AT204" s="84"/>
      <c r="AU204" s="84"/>
      <c r="AV204" s="84"/>
      <c r="AW204" s="84"/>
      <c r="AX204" s="84"/>
      <c r="AY204" s="666"/>
      <c r="AZ204" s="407" t="s">
        <v>594</v>
      </c>
      <c r="BA204" s="408" t="s">
        <v>297</v>
      </c>
    </row>
    <row r="205" spans="1:53" x14ac:dyDescent="0.25">
      <c r="A205" s="102">
        <v>200</v>
      </c>
      <c r="B205" s="569">
        <f>'APH Kategorichef'!D204</f>
        <v>0</v>
      </c>
      <c r="C205" s="569" t="str">
        <f>'APH Kategorichef'!H204</f>
        <v>Välj…</v>
      </c>
      <c r="D205" s="570" t="str">
        <f>IF('1. Artikeldata Grund'!$E204="","",'1. Artikeldata Grund'!$E204)</f>
        <v/>
      </c>
      <c r="E205" s="571" t="str">
        <f>IF('1. Artikeldata Grund'!D204="","",'1. Artikeldata Grund'!D204)</f>
        <v/>
      </c>
      <c r="F205" s="573" t="str">
        <f>'2. Artikeldata Utökad'!I204</f>
        <v xml:space="preserve">  Välj…</v>
      </c>
      <c r="G205" s="573" t="str">
        <f>'2. Artikeldata Utökad'!K204</f>
        <v xml:space="preserve">  Välj…</v>
      </c>
      <c r="H205" s="573" t="str">
        <f>'2. Artikeldata Utökad'!L204</f>
        <v xml:space="preserve">  Välj…</v>
      </c>
      <c r="I205" s="573" t="str">
        <f>'2. Artikeldata Utökad'!M204</f>
        <v xml:space="preserve">  Välj…</v>
      </c>
      <c r="J205" s="572" t="str">
        <f>'2. Artikeldata Utökad'!N204</f>
        <v xml:space="preserve">  Välj…</v>
      </c>
      <c r="K205" s="572" t="str">
        <f>'2. Artikeldata Utökad'!O204</f>
        <v xml:space="preserve">  Välj…</v>
      </c>
      <c r="L205" s="377"/>
      <c r="M205" s="83"/>
      <c r="N205" s="377" t="s">
        <v>280</v>
      </c>
      <c r="O205" s="378"/>
      <c r="P205" s="378"/>
      <c r="Q205" s="378"/>
      <c r="R205" s="378"/>
      <c r="S205" s="378"/>
      <c r="T205" s="378"/>
      <c r="U205" s="378"/>
      <c r="V205" s="378"/>
      <c r="W205" s="378"/>
      <c r="X205" s="378"/>
      <c r="Y205" s="378"/>
      <c r="Z205" s="377"/>
      <c r="AA205" s="378"/>
      <c r="AB205" s="378"/>
      <c r="AC205" s="378"/>
      <c r="AD205" s="378"/>
      <c r="AE205" s="378"/>
      <c r="AF205" s="378"/>
      <c r="AG205" s="378"/>
      <c r="AH205" s="677"/>
      <c r="AI205" s="683"/>
      <c r="AJ205" s="84"/>
      <c r="AK205" s="84"/>
      <c r="AL205" s="84" t="s">
        <v>297</v>
      </c>
      <c r="AM205" s="84" t="s">
        <v>297</v>
      </c>
      <c r="AN205" s="678"/>
      <c r="AO205" s="406" t="s">
        <v>594</v>
      </c>
      <c r="AP205" s="84" t="s">
        <v>297</v>
      </c>
      <c r="AQ205" s="84" t="s">
        <v>297</v>
      </c>
      <c r="AR205" s="688"/>
      <c r="AS205" s="683"/>
      <c r="AT205" s="84"/>
      <c r="AU205" s="84"/>
      <c r="AV205" s="84"/>
      <c r="AW205" s="84"/>
      <c r="AX205" s="84"/>
      <c r="AY205" s="666"/>
      <c r="AZ205" s="407" t="s">
        <v>594</v>
      </c>
      <c r="BA205" s="408" t="s">
        <v>297</v>
      </c>
    </row>
  </sheetData>
  <sheetProtection algorithmName="SHA-512" hashValue="0n5CDrjRXhCt5HOoKrM8nV3YcNT8fkwA8wbb2K207BQYln6k6o+sLSiz6VzUENlBEPmYXsZAMIE5Zqhrr/nuzw==" saltValue="hOGGBQkqsj2eI4osOhkXXQ==" spinCount="100000" sheet="1" objects="1" scenarios="1" formatColumns="0" autoFilter="0"/>
  <autoFilter ref="A5:AG5" xr:uid="{BD673B7E-B2B7-4E1D-8405-BCC1B67F0DE2}"/>
  <dataConsolidate/>
  <mergeCells count="57">
    <mergeCell ref="A2:C2"/>
    <mergeCell ref="A3:C3"/>
    <mergeCell ref="A1:D1"/>
    <mergeCell ref="E1:E2"/>
    <mergeCell ref="L1:L2"/>
    <mergeCell ref="J1:J2"/>
    <mergeCell ref="K1:K2"/>
    <mergeCell ref="I1:I2"/>
    <mergeCell ref="O1:O2"/>
    <mergeCell ref="H1:H2"/>
    <mergeCell ref="F1:F2"/>
    <mergeCell ref="G1:G2"/>
    <mergeCell ref="M1:M2"/>
    <mergeCell ref="N1:N2"/>
    <mergeCell ref="P1:P2"/>
    <mergeCell ref="AA1:AA2"/>
    <mergeCell ref="Q1:Q2"/>
    <mergeCell ref="AE1:AE2"/>
    <mergeCell ref="U1:U2"/>
    <mergeCell ref="AH106:AH205"/>
    <mergeCell ref="AN106:AN205"/>
    <mergeCell ref="AQ1:AQ2"/>
    <mergeCell ref="AS1:AS3"/>
    <mergeCell ref="AS6:AS105"/>
    <mergeCell ref="AI1:AI3"/>
    <mergeCell ref="AJ1:AJ2"/>
    <mergeCell ref="AK1:AK2"/>
    <mergeCell ref="AL1:AL2"/>
    <mergeCell ref="AM1:AM2"/>
    <mergeCell ref="AR106:AR205"/>
    <mergeCell ref="AS106:AS205"/>
    <mergeCell ref="AI6:AI205"/>
    <mergeCell ref="AS4:AS5"/>
    <mergeCell ref="AI4:AI5"/>
    <mergeCell ref="AT1:AT2"/>
    <mergeCell ref="AO1:AO3"/>
    <mergeCell ref="AP1:AP2"/>
    <mergeCell ref="R1:R2"/>
    <mergeCell ref="S1:S2"/>
    <mergeCell ref="T1:T2"/>
    <mergeCell ref="AG1:AG2"/>
    <mergeCell ref="V1:V2"/>
    <mergeCell ref="W1:W2"/>
    <mergeCell ref="X1:X2"/>
    <mergeCell ref="Y1:Y2"/>
    <mergeCell ref="Z1:Z2"/>
    <mergeCell ref="AF1:AF2"/>
    <mergeCell ref="AB1:AB2"/>
    <mergeCell ref="AC1:AC2"/>
    <mergeCell ref="AD1:AD2"/>
    <mergeCell ref="AY106:AY205"/>
    <mergeCell ref="AZ1:AZ3"/>
    <mergeCell ref="BA1:BA3"/>
    <mergeCell ref="AU1:AU2"/>
    <mergeCell ref="AW1:AW2"/>
    <mergeCell ref="AX1:AX2"/>
    <mergeCell ref="AV1:AV2"/>
  </mergeCells>
  <dataValidations count="37">
    <dataValidation allowBlank="1" showInputMessage="1" showErrorMessage="1" promptTitle="Youtube-url" prompt="Så här gör du, följ exemplet nedan_x000a__x000a_&lt;https://www.youtube.com/watch?v=nQn0kMUZ1uc&gt;_x000a__x000a_den sista delen från och med likamedtecknet registrerar du i mallen_x000a__x000a_=nQn0kMUZ1uc" sqref="M6:M205" xr:uid="{E41DA078-9769-46FE-AACE-D75C755E61AF}"/>
    <dataValidation allowBlank="1" showInputMessage="1" showErrorMessage="1" promptTitle="Användarinstruktioner" prompt="Här svara du på hur produkten ska användas. Berätta gärna om du har något speciellt knep att bjuda på." sqref="W3" xr:uid="{DF08E9CF-0811-48A7-99C1-B0775858D880}"/>
    <dataValidation allowBlank="1" showInputMessage="1" showErrorMessage="1" errorTitle="Ogiltigt värde" error="Felaktigt värde angivet_x000a_" sqref="L206:L1048576" xr:uid="{850E102F-E5E0-446B-92FD-F1580475E260}"/>
    <dataValidation allowBlank="1" showInputMessage="1" showErrorMessage="1" errorTitle="Ogiltigt värde" error="Felaktigt värde angivet_x000a_" promptTitle="Image Database" prompt="Insert the image database, or email address to the person responsible, or a link to the image" sqref="L6:L205" xr:uid="{F5F9785A-EAB9-4F56-BEB3-56F10F90DDFE}"/>
    <dataValidation type="list" allowBlank="1" showInputMessage="1" showErrorMessage="1" promptTitle="Unsorted delivery" prompt="Are several variants marked_x000a_with the same EAN?" sqref="N6:N205" xr:uid="{17CB53E9-0DAF-4D7E-9AF0-C6809FAACF6B}">
      <formula1>"Välj…,Ja,Nej"</formula1>
    </dataValidation>
    <dataValidation allowBlank="1" showInputMessage="1" showErrorMessage="1" promptTitle="Search words" prompt="Relevant search words that increase the searchability for the product" sqref="O6:O205" xr:uid="{A286FF22-1DF8-463E-9560-6EEDF35DA48A}"/>
    <dataValidation allowBlank="1" showInputMessage="1" showErrorMessage="1" promptTitle="Categories" prompt="Where to place the product online" sqref="P6:P205" xr:uid="{066E08C8-B2E2-4738-8A7B-CA2077DC8A22}"/>
    <dataValidation allowBlank="1" showInputMessage="1" showErrorMessage="1" promptTitle="Brand description" prompt="Describe the brand; to be shown online" sqref="Q6:Q205" xr:uid="{4E8F0F95-83E0-4475-A2EB-3378FA938EAD}"/>
    <dataValidation allowBlank="1" showInputMessage="1" showErrorMessage="1" promptTitle="Product name (incl size)" prompt="Full name increases the searchability of the product" sqref="R6:R205" xr:uid="{E30D8FE9-5252-426E-B9C2-E39D9AEBBA89}"/>
    <dataValidation allowBlank="1" showInputMessage="1" showErrorMessage="1" promptTitle="Quick fact 1" prompt="What makes your product unique, write briefly and concisely" sqref="S6:S205" xr:uid="{2DEECBBE-64F7-4840-AC46-F066E6AB6CE8}"/>
    <dataValidation allowBlank="1" showInputMessage="1" showErrorMessage="1" promptTitle="Quick fact 2" prompt="What makes your product unique, write briefly and concisely" sqref="T6:T205" xr:uid="{38E877D3-2D8D-4A44-8947-E80AF4792BAC}"/>
    <dataValidation allowBlank="1" showInputMessage="1" showErrorMessage="1" promptTitle="Quick fact 3" prompt="What makes your product unique, write briefly and concisely" sqref="U6:U205" xr:uid="{D07FA1CF-21DA-40E6-A215-5E4CB91D3BE6}"/>
    <dataValidation allowBlank="1" showInputMessage="1" showErrorMessage="1" promptTitle="About the product" prompt="Describe the product. There are no restrictions on how long the text may be." sqref="V6:V205" xr:uid="{7426E461-8BD0-4EE3-AC65-DF62495AFDF4}"/>
    <dataValidation allowBlank="1" showInputMessage="1" showErrorMessage="1" promptTitle="User instructions" prompt="Describe how the product should be used._x000a_Only for merchandise, no need to be filled in for OTC." sqref="W6:W205" xr:uid="{A71D1F21-6728-4FE6-8F8C-73D8EB514432}"/>
    <dataValidation allowBlank="1" showInputMessage="1" showErrorMessage="1" promptTitle="Skin type" prompt="Multiple values ​​can be specified, separate with comma" sqref="Z6:Z205" xr:uid="{DE0B497C-F7DF-4957-B986-77758DC69EC3}"/>
    <dataValidation allowBlank="1" showInputMessage="1" showErrorMessage="1" promptTitle="Hair type" prompt="Multiple values ​​can be specified, separate with comma" sqref="AA6:AA205" xr:uid="{131568B1-E2CF-44B4-A2B7-C4ACEE2C802F}"/>
    <dataValidation allowBlank="1" showInputMessage="1" showErrorMessage="1" promptTitle="Attribute" prompt="Multiple values ​​can be specified, separate with comma" sqref="AB6:AB205" xr:uid="{9CEB3344-14F0-41D9-82EE-02CE1384406A}"/>
    <dataValidation allowBlank="1" showInputMessage="1" showErrorMessage="1" promptTitle="Target group" prompt="For example Adults or Children" sqref="AD6:AD205" xr:uid="{3E5F87F0-E5DD-47D6-BF3F-FC3532D58AA1}"/>
    <dataValidation allowBlank="1" showInputMessage="1" showErrorMessage="1" promptTitle="Age" prompt="From a certain age" sqref="AC6:AC205" xr:uid="{AFE2EFC6-7182-4A8E-9277-5036AC8A5C1A}"/>
    <dataValidation allowBlank="1" showInputMessage="1" showErrorMessage="1" promptTitle="Supplements" prompt="Additional data for Supplement products" sqref="AI1:AI3 AI6" xr:uid="{C5D01559-055C-43F8-B0C0-A13A43B6AE34}"/>
    <dataValidation allowBlank="1" showInputMessage="1" showErrorMessage="1" promptTitle="Vitamins" prompt="Specify the vitamins contained in the product" sqref="AJ6:AJ205" xr:uid="{8F51F0B4-BEDF-4DD6-AD6D-843B0D390017}"/>
    <dataValidation allowBlank="1" showInputMessage="1" showErrorMessage="1" promptTitle="Minerals" prompt="Specify the minerals contained in the product" sqref="AK6:AK205" xr:uid="{90DAADAB-95A1-4004-BDAD-8FE7D5F10D33}"/>
    <dataValidation allowBlank="1" showInputMessage="1" showErrorMessage="1" promptTitle="Flavour" prompt="Enter the flavour of product as it appears on the packaging" sqref="AG6:AG205" xr:uid="{4FD7C507-109F-4E0D-B9C1-D4E454357FCA}"/>
    <dataValidation allowBlank="1" showInputMessage="1" showErrorMessage="1" promptTitle="Color" prompt="Enter the color of the product as it appears on the packaging" sqref="AF6:AF205" xr:uid="{07C14718-9E5D-49F4-B1A5-DB57A2C950F2}"/>
    <dataValidation allowBlank="1" showInputMessage="1" showErrorMessage="1" promptTitle="Nutrition declaration" prompt="Nutrition declaration of the product, corresponding text on the packaging." sqref="Y6:Y205" xr:uid="{E9085CDB-6E15-45A2-9C43-01BBD4815F76}"/>
    <dataValidation allowBlank="1" showInputMessage="1" showErrorMessage="1" promptTitle="Content" prompt="Content (ingredients or material), corresponding text on the packaging. For dietary supplements, vitamin/mineral content is also stated per tablet or device." sqref="X6:X205" xr:uid="{1D0C0E7E-583D-427C-830B-C0846208B73C}"/>
    <dataValidation allowBlank="1" showInputMessage="1" showErrorMessage="1" promptTitle="Supplements" prompt="Press the plus sign above column AM" sqref="AI4:AI5" xr:uid="{4C6D6955-2780-459E-9750-797ECB59200A}"/>
    <dataValidation allowBlank="1" showInputMessage="1" showErrorMessage="1" promptTitle="Mouth &amp; Teeth" prompt="Additional data for Mouth &amp; Teeth products" sqref="AO1:AO3" xr:uid="{5E19444F-EC30-4E29-9F74-43D247BA64E7}"/>
    <dataValidation allowBlank="1" showInputMessage="1" showErrorMessage="1" promptTitle="Mouth &amp; Teeth" prompt="Press the plus sign above column AQ" sqref="AO4" xr:uid="{64766DD6-2CF5-48D4-B840-1606AA994F9D}"/>
    <dataValidation allowBlank="1" showInputMessage="1" showErrorMessage="1" promptTitle="Mouth &amp; Teeth" prompt="Choose below type of Mouth &amp; Teeth product" sqref="AO5" xr:uid="{6EAE0309-8F86-44CC-94B7-2CBAF3479A97}"/>
    <dataValidation allowBlank="1" showInputMessage="1" showErrorMessage="1" promptTitle="Animal care" prompt="Additional data for animal welfare products" sqref="AS1:AS3 AS6:AS105" xr:uid="{0E38D370-B6B6-4FC1-9391-AEA77E4CE978}"/>
    <dataValidation allowBlank="1" showInputMessage="1" showErrorMessage="1" promptTitle="Animal care" prompt="Press the plus sign above column AX" sqref="AS4:AS5" xr:uid="{582CCA74-F621-4D78-8A8C-F715214421A5}"/>
    <dataValidation allowBlank="1" showInputMessage="1" showErrorMessage="1" promptTitle="Dog size" prompt="Weight" sqref="AT6:AT205" xr:uid="{0B099115-B55C-47E6-994E-442C716E650D}"/>
    <dataValidation allowBlank="1" showInputMessage="1" showErrorMessage="1" promptTitle="Dog type" prompt="Age" sqref="AU6:AU205" xr:uid="{45137D8C-F60E-4B0D-880A-62D7C4E9506D}"/>
    <dataValidation allowBlank="1" showInputMessage="1" showErrorMessage="1" promptTitle="Worm type" prompt="Worm type" sqref="AW6:AW205" xr:uid="{53BEE884-22AF-42BD-A561-A9626134E612}"/>
    <dataValidation allowBlank="1" showInputMessage="1" showErrorMessage="1" promptTitle="Vermin type" prompt="Vermin type" sqref="AX6:AX205" xr:uid="{72FE8CAB-6248-4DF5-97D6-BBE883B87DE6}"/>
    <dataValidation allowBlank="1" showInputMessage="1" showErrorMessage="1" promptTitle="Cat type" prompt="Age" sqref="AV6:AV205" xr:uid="{86D242C3-5E50-4172-9CA5-72DF33C74967}"/>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promptTitle="Sun block" prompt="Choose SPF" xr:uid="{9CA9A766-7EF8-4F1B-BB42-D41B923F1884}">
          <x14:formula1>
            <xm:f>Tabeller!$R$4:$R$10</xm:f>
          </x14:formula1>
          <xm:sqref>AE6:AE205</xm:sqref>
        </x14:dataValidation>
        <x14:dataValidation type="list" allowBlank="1" showInputMessage="1" showErrorMessage="1" promptTitle="Mouth &amp; Teeth" prompt="Additional data for Mouth &amp; Teeth products" xr:uid="{70106D78-CD58-4AE5-9549-D77A8144E38F}">
          <x14:formula1>
            <xm:f>Tabeller!$W$3:$W$12</xm:f>
          </x14:formula1>
          <xm:sqref>AO6:AO205</xm:sqref>
        </x14:dataValidation>
        <x14:dataValidation type="list" allowBlank="1" showInputMessage="1" showErrorMessage="1" promptTitle="Fluorine" prompt="Specify if the product contains fluorine" xr:uid="{DBB3D1B1-FBD0-4D20-8AA4-E03953714663}">
          <x14:formula1>
            <xm:f>Tabeller!$Y$3:$Y$6</xm:f>
          </x14:formula1>
          <xm:sqref>AQ6:AQ205</xm:sqref>
        </x14:dataValidation>
        <x14:dataValidation type="list" allowBlank="1" showInputMessage="1" showErrorMessage="1" promptTitle="Toothbrush firmness" prompt="Specify firmness if it is specified on the packaging" xr:uid="{6EBBB7BF-494D-4698-BEC0-6A5FC0CA974A}">
          <x14:formula1>
            <xm:f>Tabeller!$X$3:$X$8</xm:f>
          </x14:formula1>
          <xm:sqref>AP6:AP205</xm:sqref>
        </x14:dataValidation>
        <x14:dataValidation type="list" allowBlank="1" showInputMessage="1" showErrorMessage="1" promptTitle="Type of product" prompt="Specify for weight control and sport nutrition products" xr:uid="{C2440FFC-A9A6-48C1-B5A8-923AFEC0FB10}">
          <x14:formula1>
            <xm:f>Tabeller!$U$3:$U$8</xm:f>
          </x14:formula1>
          <xm:sqref>AL6:AL205</xm:sqref>
        </x14:dataValidation>
        <x14:dataValidation type="list" allowBlank="1" showInputMessage="1" showErrorMessage="1" promptTitle="Nutrition" prompt="Specify only for nutrition products" xr:uid="{F96E4CE1-2D01-48D1-BD84-0006A9C9EF26}">
          <x14:formula1>
            <xm:f>Tabeller!$V$3:$V$8</xm:f>
          </x14:formula1>
          <xm:sqref>AM6:AM205</xm:sqref>
        </x14:dataValidation>
        <x14:dataValidation type="list" allowBlank="1" showInputMessage="1" showErrorMessage="1" promptTitle="For products against heartburn" prompt="Enter length of effect " xr:uid="{287B9B80-D345-4232-A5D6-3E5033809CC2}">
          <x14:formula1>
            <xm:f>Tabeller!$AE$3:$AE$5</xm:f>
          </x14:formula1>
          <xm:sqref>AZ6:AZ205</xm:sqref>
        </x14:dataValidation>
        <x14:dataValidation type="list" allowBlank="1" showInputMessage="1" showErrorMessage="1" promptTitle="Nicotine products" prompt="Enter yes if the product is a nicotine product with the age limit of 18 years" xr:uid="{5BBA2C38-1A1F-4273-9EED-8134C36B7D36}">
          <x14:formula1>
            <xm:f>Tabeller!$AF$3:$AF$4</xm:f>
          </x14:formula1>
          <xm:sqref>BA6:BA205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27D2-0391-41DB-839E-C112C275EF41}">
  <sheetPr codeName="Sheet9">
    <tabColor theme="6" tint="0.39997558519241921"/>
  </sheetPr>
  <dimension ref="A1:BX204"/>
  <sheetViews>
    <sheetView showGridLines="0" topLeftCell="A3" zoomScale="90" zoomScaleNormal="90" zoomScaleSheetLayoutView="80" workbookViewId="0">
      <pane xSplit="5" ySplit="2" topLeftCell="F5" activePane="bottomRight" state="frozen"/>
      <selection activeCell="B2" sqref="B2"/>
      <selection pane="topRight" activeCell="B2" sqref="B2"/>
      <selection pane="bottomLeft" activeCell="B2" sqref="B2"/>
      <selection pane="bottomRight" activeCell="F5" sqref="F5"/>
    </sheetView>
  </sheetViews>
  <sheetFormatPr defaultColWidth="8.85546875" defaultRowHeight="15" x14ac:dyDescent="0.25"/>
  <cols>
    <col min="1" max="1" width="4.5703125" style="80" bestFit="1" customWidth="1"/>
    <col min="2" max="2" width="55.7109375" style="40" customWidth="1"/>
    <col min="3" max="3" width="18.5703125" style="40" bestFit="1" customWidth="1"/>
    <col min="4" max="4" width="12.7109375" style="279" customWidth="1"/>
    <col min="5" max="5" width="16.85546875" style="279" bestFit="1" customWidth="1"/>
    <col min="6" max="6" width="17" style="38" bestFit="1" customWidth="1"/>
    <col min="7" max="7" width="17" style="279" bestFit="1" customWidth="1"/>
    <col min="8" max="8" width="17.85546875" style="279" bestFit="1" customWidth="1"/>
    <col min="9" max="9" width="18.140625" style="277" bestFit="1" customWidth="1"/>
    <col min="10" max="10" width="17.7109375" style="279" bestFit="1" customWidth="1"/>
    <col min="11" max="11" width="17" style="279" bestFit="1" customWidth="1"/>
    <col min="12" max="12" width="9.7109375" style="279" bestFit="1" customWidth="1"/>
    <col min="13" max="13" width="12.42578125" style="279" customWidth="1"/>
    <col min="14" max="14" width="10.5703125" style="279" bestFit="1" customWidth="1"/>
    <col min="15" max="15" width="3" style="277" customWidth="1"/>
    <col min="16" max="16" width="16.7109375" style="279" customWidth="1"/>
    <col min="17" max="17" width="22.5703125" style="277" bestFit="1" customWidth="1"/>
    <col min="18" max="18" width="18.5703125" style="277" bestFit="1" customWidth="1"/>
    <col min="19" max="19" width="19.7109375" style="277" customWidth="1"/>
    <col min="20" max="20" width="2.85546875" style="277" customWidth="1"/>
    <col min="21" max="21" width="9.140625" style="277" customWidth="1"/>
    <col min="22" max="22" width="6.28515625" style="277" bestFit="1" customWidth="1"/>
    <col min="23" max="23" width="16.85546875" style="309" customWidth="1"/>
    <col min="24" max="24" width="2.85546875" style="277" customWidth="1"/>
    <col min="25" max="25" width="11.5703125" style="309" customWidth="1"/>
    <col min="26" max="26" width="15" style="278" customWidth="1"/>
    <col min="27" max="27" width="10.42578125" style="311" bestFit="1" customWidth="1"/>
    <col min="28" max="28" width="17" style="279" bestFit="1" customWidth="1"/>
    <col min="29" max="29" width="13.85546875" style="279" bestFit="1" customWidth="1"/>
    <col min="30" max="30" width="9.85546875" style="279" hidden="1" customWidth="1"/>
    <col min="31" max="31" width="8.85546875" style="279" hidden="1" customWidth="1"/>
    <col min="32" max="32" width="15.85546875" style="279" hidden="1" customWidth="1"/>
    <col min="33" max="33" width="16.42578125" style="279" hidden="1" customWidth="1"/>
    <col min="34" max="34" width="12.85546875" style="498" hidden="1" customWidth="1"/>
    <col min="35" max="35" width="10.7109375" style="279" bestFit="1" customWidth="1"/>
    <col min="36" max="36" width="17" style="309" bestFit="1" customWidth="1"/>
    <col min="37" max="38" width="17.85546875" style="279" hidden="1" customWidth="1"/>
    <col min="39" max="39" width="10.7109375" style="279" bestFit="1" customWidth="1"/>
    <col min="40" max="40" width="3.42578125" style="279" customWidth="1"/>
    <col min="41" max="41" width="3.42578125" customWidth="1"/>
    <col min="77" max="16384" width="8.85546875" style="279"/>
  </cols>
  <sheetData>
    <row r="1" spans="1:76" s="38" customFormat="1" hidden="1" x14ac:dyDescent="0.25">
      <c r="A1" s="36"/>
      <c r="B1" s="45"/>
      <c r="C1" s="100"/>
      <c r="F1" s="100"/>
      <c r="G1" s="100"/>
      <c r="H1" s="100"/>
      <c r="I1" s="537"/>
      <c r="J1" s="100"/>
      <c r="K1" s="66" t="s">
        <v>3</v>
      </c>
      <c r="L1" s="66" t="s">
        <v>4</v>
      </c>
      <c r="M1" s="66"/>
      <c r="N1" s="430" t="s">
        <v>32</v>
      </c>
      <c r="P1" s="66" t="s">
        <v>157</v>
      </c>
      <c r="Q1" s="20" t="s">
        <v>79</v>
      </c>
      <c r="R1" s="66" t="s">
        <v>259</v>
      </c>
      <c r="S1" s="66" t="s">
        <v>260</v>
      </c>
      <c r="U1" s="661" t="s">
        <v>2021</v>
      </c>
      <c r="V1" s="661"/>
      <c r="W1" s="432" t="s">
        <v>68</v>
      </c>
      <c r="Z1" s="44"/>
      <c r="AA1" s="127"/>
      <c r="AG1" s="38" t="s">
        <v>2022</v>
      </c>
      <c r="AH1" s="497"/>
      <c r="AK1" s="38" t="s">
        <v>2065</v>
      </c>
      <c r="AO1"/>
      <c r="AP1"/>
      <c r="AQ1"/>
      <c r="AR1"/>
      <c r="AS1"/>
      <c r="AT1"/>
      <c r="AU1"/>
      <c r="AV1"/>
      <c r="AW1"/>
      <c r="AX1"/>
      <c r="AY1"/>
      <c r="AZ1"/>
      <c r="BA1"/>
      <c r="BB1"/>
      <c r="BC1"/>
      <c r="BD1"/>
      <c r="BE1"/>
      <c r="BF1"/>
      <c r="BG1"/>
      <c r="BH1"/>
      <c r="BI1"/>
      <c r="BJ1"/>
      <c r="BK1"/>
      <c r="BL1"/>
      <c r="BM1"/>
      <c r="BN1"/>
      <c r="BO1"/>
      <c r="BP1"/>
      <c r="BQ1"/>
      <c r="BR1"/>
      <c r="BS1"/>
      <c r="BT1"/>
      <c r="BU1"/>
      <c r="BV1"/>
      <c r="BW1"/>
      <c r="BX1"/>
    </row>
    <row r="2" spans="1:76" s="306" customFormat="1" ht="45" hidden="1" customHeight="1" x14ac:dyDescent="0.25">
      <c r="A2" s="54"/>
      <c r="B2" s="303"/>
      <c r="C2" s="303"/>
      <c r="D2" s="303"/>
      <c r="E2" s="303"/>
      <c r="F2" s="303"/>
      <c r="G2" s="303"/>
      <c r="I2" s="538"/>
      <c r="J2" s="539"/>
      <c r="K2" s="696" t="s">
        <v>269</v>
      </c>
      <c r="L2" s="696"/>
      <c r="M2" s="696"/>
      <c r="N2" s="696"/>
      <c r="O2" s="304"/>
      <c r="P2" s="353" t="s">
        <v>271</v>
      </c>
      <c r="Q2" s="536" t="s">
        <v>270</v>
      </c>
      <c r="R2" s="536"/>
      <c r="S2" s="536"/>
      <c r="T2" s="304"/>
      <c r="U2" s="697" t="s">
        <v>282</v>
      </c>
      <c r="V2" s="697"/>
      <c r="W2" s="431" t="s">
        <v>2020</v>
      </c>
      <c r="X2" s="305"/>
      <c r="Y2" s="696" t="s">
        <v>271</v>
      </c>
      <c r="Z2" s="696"/>
      <c r="AA2" s="696"/>
      <c r="AB2" s="696"/>
      <c r="AC2" s="696"/>
      <c r="AD2" s="696"/>
      <c r="AE2" s="696"/>
      <c r="AF2" s="696"/>
      <c r="AG2" s="696"/>
      <c r="AH2" s="696"/>
      <c r="AI2" s="696"/>
      <c r="AJ2" s="698" t="s">
        <v>2024</v>
      </c>
      <c r="AK2" s="699"/>
      <c r="AL2" s="699"/>
      <c r="AM2" s="700"/>
      <c r="AN2" s="304"/>
      <c r="AO2"/>
      <c r="AP2"/>
      <c r="AQ2"/>
      <c r="AR2"/>
      <c r="AS2"/>
      <c r="AT2"/>
      <c r="AU2"/>
      <c r="AV2"/>
      <c r="AW2"/>
      <c r="AX2"/>
      <c r="AY2"/>
      <c r="AZ2"/>
      <c r="BA2"/>
      <c r="BB2"/>
      <c r="BC2"/>
      <c r="BD2"/>
      <c r="BE2"/>
      <c r="BF2"/>
      <c r="BG2"/>
      <c r="BH2"/>
      <c r="BI2"/>
      <c r="BJ2"/>
      <c r="BK2"/>
      <c r="BL2"/>
      <c r="BM2"/>
      <c r="BN2"/>
      <c r="BO2"/>
      <c r="BP2"/>
      <c r="BQ2"/>
      <c r="BR2"/>
      <c r="BS2"/>
      <c r="BT2"/>
      <c r="BU2"/>
      <c r="BV2"/>
      <c r="BW2"/>
      <c r="BX2"/>
    </row>
    <row r="3" spans="1:76" s="65" customFormat="1" ht="26.25" customHeight="1" x14ac:dyDescent="0.25">
      <c r="C3" s="495"/>
      <c r="D3" s="430" t="s">
        <v>2066</v>
      </c>
      <c r="E3" s="430" t="s">
        <v>2066</v>
      </c>
      <c r="F3" s="66" t="s">
        <v>2645</v>
      </c>
      <c r="G3" s="66" t="s">
        <v>2645</v>
      </c>
      <c r="H3" s="66" t="s">
        <v>2645</v>
      </c>
      <c r="I3" s="66" t="s">
        <v>2645</v>
      </c>
      <c r="J3" s="66" t="s">
        <v>2645</v>
      </c>
      <c r="K3" s="66" t="s">
        <v>2645</v>
      </c>
      <c r="L3" s="66" t="s">
        <v>2456</v>
      </c>
      <c r="M3" s="601" t="s">
        <v>2578</v>
      </c>
      <c r="N3" s="430" t="s">
        <v>2066</v>
      </c>
      <c r="P3" s="66" t="s">
        <v>2456</v>
      </c>
      <c r="Q3" s="66" t="s">
        <v>2456</v>
      </c>
      <c r="R3" s="66" t="s">
        <v>2645</v>
      </c>
      <c r="S3" s="66" t="s">
        <v>2645</v>
      </c>
      <c r="U3" s="661" t="s">
        <v>282</v>
      </c>
      <c r="V3" s="661"/>
      <c r="W3" s="66" t="s">
        <v>2455</v>
      </c>
      <c r="X3" s="355"/>
      <c r="Y3" s="66" t="s">
        <v>2456</v>
      </c>
      <c r="Z3" s="438" t="s">
        <v>831</v>
      </c>
      <c r="AA3" s="440" t="s">
        <v>2067</v>
      </c>
      <c r="AB3" s="66" t="s">
        <v>2645</v>
      </c>
      <c r="AC3" s="438" t="s">
        <v>831</v>
      </c>
      <c r="AD3" s="424" t="s">
        <v>2067</v>
      </c>
      <c r="AE3" s="424" t="s">
        <v>2067</v>
      </c>
      <c r="AF3" s="424" t="s">
        <v>2067</v>
      </c>
      <c r="AG3" s="424" t="s">
        <v>2067</v>
      </c>
      <c r="AH3" s="424" t="s">
        <v>2067</v>
      </c>
      <c r="AI3" s="438" t="s">
        <v>2067</v>
      </c>
      <c r="AJ3" s="66" t="s">
        <v>2645</v>
      </c>
      <c r="AK3" s="424" t="s">
        <v>2067</v>
      </c>
      <c r="AL3" s="424" t="s">
        <v>2067</v>
      </c>
      <c r="AM3" s="438" t="s">
        <v>2067</v>
      </c>
      <c r="AN3" s="220"/>
      <c r="AO3"/>
      <c r="AP3"/>
      <c r="AQ3"/>
      <c r="AR3"/>
      <c r="AS3"/>
      <c r="AT3"/>
      <c r="AU3"/>
      <c r="AV3"/>
      <c r="AW3"/>
      <c r="AX3"/>
      <c r="AY3"/>
      <c r="AZ3"/>
      <c r="BA3"/>
      <c r="BB3"/>
      <c r="BC3"/>
      <c r="BD3"/>
      <c r="BE3"/>
      <c r="BF3"/>
      <c r="BG3"/>
      <c r="BH3"/>
      <c r="BI3"/>
      <c r="BJ3"/>
      <c r="BK3"/>
      <c r="BL3"/>
      <c r="BM3"/>
      <c r="BN3"/>
      <c r="BO3"/>
      <c r="BP3"/>
      <c r="BQ3"/>
      <c r="BR3"/>
      <c r="BS3"/>
      <c r="BT3"/>
      <c r="BU3"/>
      <c r="BV3"/>
      <c r="BW3"/>
      <c r="BX3"/>
    </row>
    <row r="4" spans="1:76" s="67" customFormat="1" ht="111" customHeight="1" x14ac:dyDescent="0.25">
      <c r="A4" s="105" t="s">
        <v>258</v>
      </c>
      <c r="B4" s="438" t="s">
        <v>2449</v>
      </c>
      <c r="C4" s="438" t="s">
        <v>2450</v>
      </c>
      <c r="D4" s="477" t="s">
        <v>2430</v>
      </c>
      <c r="E4" s="352" t="s">
        <v>2429</v>
      </c>
      <c r="F4" s="439" t="s">
        <v>2069</v>
      </c>
      <c r="G4" s="439" t="s">
        <v>2068</v>
      </c>
      <c r="H4" s="490" t="s">
        <v>2700</v>
      </c>
      <c r="I4" s="351" t="s">
        <v>2453</v>
      </c>
      <c r="J4" s="534" t="s">
        <v>2431</v>
      </c>
      <c r="K4" s="541" t="s">
        <v>2467</v>
      </c>
      <c r="L4" s="439" t="s">
        <v>2466</v>
      </c>
      <c r="M4" s="600" t="s">
        <v>2701</v>
      </c>
      <c r="N4" s="352" t="s">
        <v>2428</v>
      </c>
      <c r="O4" s="42"/>
      <c r="P4" s="351" t="s">
        <v>2070</v>
      </c>
      <c r="Q4" s="351" t="s">
        <v>2702</v>
      </c>
      <c r="R4" s="439" t="s">
        <v>2703</v>
      </c>
      <c r="S4" s="439" t="s">
        <v>2432</v>
      </c>
      <c r="T4" s="42"/>
      <c r="U4" s="438" t="s">
        <v>2072</v>
      </c>
      <c r="V4" s="438" t="s">
        <v>2071</v>
      </c>
      <c r="W4" s="586" t="s">
        <v>2626</v>
      </c>
      <c r="X4" s="42"/>
      <c r="Y4" s="535" t="s">
        <v>2731</v>
      </c>
      <c r="Z4" s="438" t="s">
        <v>2732</v>
      </c>
      <c r="AA4" s="440" t="s">
        <v>2733</v>
      </c>
      <c r="AB4" s="439" t="s">
        <v>2706</v>
      </c>
      <c r="AC4" s="273" t="s">
        <v>2690</v>
      </c>
      <c r="AD4" s="424" t="s">
        <v>2433</v>
      </c>
      <c r="AE4" s="424" t="s">
        <v>2434</v>
      </c>
      <c r="AF4" s="424" t="s">
        <v>2435</v>
      </c>
      <c r="AG4" s="424" t="s">
        <v>2436</v>
      </c>
      <c r="AH4" s="424" t="s">
        <v>2437</v>
      </c>
      <c r="AI4" s="273" t="s">
        <v>2704</v>
      </c>
      <c r="AJ4" s="439" t="s">
        <v>2707</v>
      </c>
      <c r="AK4" s="424" t="s">
        <v>2438</v>
      </c>
      <c r="AL4" s="424" t="s">
        <v>2439</v>
      </c>
      <c r="AM4" s="533" t="s">
        <v>2705</v>
      </c>
      <c r="AN4" s="39"/>
      <c r="AO4"/>
      <c r="AP4"/>
      <c r="AQ4"/>
      <c r="AR4"/>
      <c r="AS4"/>
      <c r="AT4"/>
      <c r="AU4"/>
      <c r="AV4"/>
      <c r="AW4"/>
      <c r="AX4"/>
      <c r="AY4"/>
      <c r="AZ4"/>
      <c r="BA4"/>
      <c r="BB4"/>
      <c r="BC4"/>
      <c r="BD4"/>
      <c r="BE4"/>
      <c r="BF4"/>
      <c r="BG4"/>
      <c r="BH4"/>
      <c r="BI4"/>
      <c r="BJ4"/>
      <c r="BK4"/>
      <c r="BL4"/>
      <c r="BM4"/>
      <c r="BN4"/>
      <c r="BO4"/>
      <c r="BP4"/>
      <c r="BQ4"/>
      <c r="BR4"/>
      <c r="BS4"/>
      <c r="BT4"/>
      <c r="BU4"/>
      <c r="BV4"/>
      <c r="BW4"/>
      <c r="BX4"/>
    </row>
    <row r="5" spans="1:76" x14ac:dyDescent="0.25">
      <c r="A5" s="106">
        <v>1</v>
      </c>
      <c r="B5" s="86" t="str">
        <f>IF('1. Artikeldata Grund'!$E5="","",'1. Artikeldata Grund'!$E5)</f>
        <v/>
      </c>
      <c r="C5" s="221" t="str">
        <f>IF('1. Artikeldata Grund'!D5="","",'1. Artikeldata Grund'!D5)</f>
        <v/>
      </c>
      <c r="D5" s="297"/>
      <c r="E5" s="560" t="str">
        <f t="shared" ref="E5:E36" si="0">IF(B5="","","ÅÅÅÅ-MM-DD")</f>
        <v/>
      </c>
      <c r="F5" s="543"/>
      <c r="G5" s="301"/>
      <c r="H5" s="354" t="s">
        <v>280</v>
      </c>
      <c r="I5" s="298"/>
      <c r="J5" s="409" t="s">
        <v>280</v>
      </c>
      <c r="K5" s="579" t="s">
        <v>858</v>
      </c>
      <c r="L5" s="540">
        <v>910</v>
      </c>
      <c r="M5" s="578" t="str">
        <f>IF(B5="","",IF(OR(L5=200,COUNTIF(Artikelgrupper!$G$3:$G$108,'APH Kategorichef'!K5)),"Ja","Nej"))</f>
        <v/>
      </c>
      <c r="N5" s="356"/>
      <c r="P5" s="359"/>
      <c r="Q5" s="360"/>
      <c r="R5" s="295" t="s">
        <v>297</v>
      </c>
      <c r="S5" s="295"/>
      <c r="U5" s="361" t="str">
        <f>IF(B5="","",'3. Förpackningsdata'!H5)</f>
        <v/>
      </c>
      <c r="V5" s="308" t="str">
        <f>IF(B5="","",'3. Förpackningsdata'!I5)</f>
        <v/>
      </c>
      <c r="W5" s="592"/>
      <c r="Y5" s="520"/>
      <c r="Z5" s="81" t="str">
        <f>IF(B5="","",'4. Inköpsdata'!J5)</f>
        <v/>
      </c>
      <c r="AA5" s="357" t="str" cm="1">
        <f t="array" ref="AA5">IF(B5="","",_xlfn.IFS('4. Inköpsdata'!J5&lt;10,'4. Inköpsdata'!J5*1.12,'4. Inköpsdata'!J5&lt;20,'4. Inköpsdata'!J5*1.1,'4. Inköpsdata'!J5&lt;30,'4. Inköpsdata'!J5*1.09,'4. Inköpsdata'!J5&lt;50,'4. Inköpsdata'!J5*1.08,'4. Inköpsdata'!J5&lt;100,'4. Inköpsdata'!J5*1.07,'4. Inköpsdata'!J5&lt;150,'4. Inköpsdata'!J5*1.06,'4. Inköpsdata'!J5&gt;149,'4. Inköpsdata'!J5*1.05))</f>
        <v/>
      </c>
      <c r="AB5" s="423"/>
      <c r="AC5" s="307" t="str">
        <f>IF(B5="","",'4. Inköpsdata'!N5)</f>
        <v/>
      </c>
      <c r="AD5" s="479" t="str">
        <f>IF(B5="","",'4. Inköpsdata'!M5)</f>
        <v/>
      </c>
      <c r="AE5" s="480" t="str" cm="1">
        <f t="array" ref="AE5">IFERROR(_xlfn.IFS(AD5=25%,41,AD5=12%,42,AD5=6%,43,AD5="Momsfritt",38),"")</f>
        <v/>
      </c>
      <c r="AF5" s="480" t="str">
        <f t="shared" ref="AF5:AF36" si="1">IF(B5="","",IF(AD5="Momsfritt",1,AD5+1))</f>
        <v/>
      </c>
      <c r="AG5" s="307" t="str">
        <f t="shared" ref="AG5:AG36" si="2">IF(B5="","",AB5/AF5)</f>
        <v/>
      </c>
      <c r="AH5" s="307" t="str">
        <f t="shared" ref="AH5:AH36" si="3">IF(B5="","",AG5-Z5)</f>
        <v/>
      </c>
      <c r="AI5" s="492" t="str">
        <f t="shared" ref="AI5:AI36" si="4">IF(B5="","",AH5/AG5)</f>
        <v/>
      </c>
      <c r="AJ5" s="532"/>
      <c r="AK5" s="357" t="str">
        <f t="shared" ref="AK5:AK36" si="5">IF(B5="","",AJ5/AF5)</f>
        <v/>
      </c>
      <c r="AL5" s="357" t="str">
        <f t="shared" ref="AL5:AL36" si="6">IF(B5="","",AK5-Z5)</f>
        <v/>
      </c>
      <c r="AM5" s="492" t="str">
        <f t="shared" ref="AM5:AM36" si="7">IF(B5="","",AL5/AK5)</f>
        <v/>
      </c>
      <c r="AN5" s="299"/>
    </row>
    <row r="6" spans="1:76" x14ac:dyDescent="0.25">
      <c r="A6" s="106">
        <v>2</v>
      </c>
      <c r="B6" s="86" t="str">
        <f>IF('1. Artikeldata Grund'!$E6="","",'1. Artikeldata Grund'!$E6)</f>
        <v/>
      </c>
      <c r="C6" s="221" t="str">
        <f>IF('1. Artikeldata Grund'!D6="","",'1. Artikeldata Grund'!D6)</f>
        <v/>
      </c>
      <c r="D6" s="300"/>
      <c r="E6" s="560" t="str">
        <f t="shared" si="0"/>
        <v/>
      </c>
      <c r="F6" s="543"/>
      <c r="G6" s="302"/>
      <c r="H6" s="354" t="s">
        <v>280</v>
      </c>
      <c r="I6" s="295"/>
      <c r="J6" s="409" t="s">
        <v>280</v>
      </c>
      <c r="K6" s="295" t="s">
        <v>858</v>
      </c>
      <c r="L6" s="540">
        <v>910</v>
      </c>
      <c r="M6" s="578" t="str">
        <f>IF(B6="","",IF(OR(L6=200,COUNTIF(Artikelgrupper!$G$3:$G$108,'APH Kategorichef'!K6)),"Ja","Nej"))</f>
        <v/>
      </c>
      <c r="N6" s="356"/>
      <c r="P6" s="359"/>
      <c r="Q6" s="360"/>
      <c r="R6" s="295" t="s">
        <v>297</v>
      </c>
      <c r="S6" s="295"/>
      <c r="U6" s="361" t="str">
        <f>IF(B6="","",'3. Förpackningsdata'!H6)</f>
        <v/>
      </c>
      <c r="V6" s="308" t="str">
        <f>IF(B6="","",'3. Förpackningsdata'!I6)</f>
        <v/>
      </c>
      <c r="W6" s="592"/>
      <c r="Y6" s="520"/>
      <c r="Z6" s="81" t="str">
        <f>IF(B6="","",'4. Inköpsdata'!J6)</f>
        <v/>
      </c>
      <c r="AA6" s="357" t="str" cm="1">
        <f t="array" ref="AA6">IF(B6="","",_xlfn.IFS('4. Inköpsdata'!J6&lt;10,'4. Inköpsdata'!J6*1.12,'4. Inköpsdata'!J6&lt;20,'4. Inköpsdata'!J6*1.1,'4. Inköpsdata'!J6&lt;30,'4. Inköpsdata'!J6*1.09,'4. Inköpsdata'!J6&lt;50,'4. Inköpsdata'!J6*1.08,'4. Inköpsdata'!J6&lt;100,'4. Inköpsdata'!J6*1.07,'4. Inköpsdata'!J6&lt;150,'4. Inköpsdata'!J6*1.06,'4. Inköpsdata'!J6&gt;149,'4. Inköpsdata'!J6*1.05))</f>
        <v/>
      </c>
      <c r="AB6" s="358"/>
      <c r="AC6" s="307" t="str">
        <f>IF(B6="","",'4. Inköpsdata'!N6)</f>
        <v/>
      </c>
      <c r="AD6" s="479" t="str">
        <f>IF(B6="","",'4. Inköpsdata'!M6)</f>
        <v/>
      </c>
      <c r="AE6" s="480" t="str" cm="1">
        <f t="array" ref="AE6">IFERROR(_xlfn.IFS(AD6=25%,41,AD6=12%,42,AD6=6%,43,AD6="Momsfritt",38),"")</f>
        <v/>
      </c>
      <c r="AF6" s="480" t="str">
        <f t="shared" si="1"/>
        <v/>
      </c>
      <c r="AG6" s="307" t="str">
        <f t="shared" si="2"/>
        <v/>
      </c>
      <c r="AH6" s="307" t="str">
        <f t="shared" si="3"/>
        <v/>
      </c>
      <c r="AI6" s="492" t="str">
        <f t="shared" si="4"/>
        <v/>
      </c>
      <c r="AJ6" s="532"/>
      <c r="AK6" s="357" t="str">
        <f t="shared" si="5"/>
        <v/>
      </c>
      <c r="AL6" s="357" t="str">
        <f t="shared" si="6"/>
        <v/>
      </c>
      <c r="AM6" s="492" t="str">
        <f t="shared" si="7"/>
        <v/>
      </c>
      <c r="AN6" s="299"/>
    </row>
    <row r="7" spans="1:76" x14ac:dyDescent="0.25">
      <c r="A7" s="106">
        <v>3</v>
      </c>
      <c r="B7" s="86" t="str">
        <f>IF('1. Artikeldata Grund'!$E7="","",'1. Artikeldata Grund'!$E7)</f>
        <v/>
      </c>
      <c r="C7" s="221" t="str">
        <f>IF('1. Artikeldata Grund'!D7="","",'1. Artikeldata Grund'!D7)</f>
        <v/>
      </c>
      <c r="D7" s="300"/>
      <c r="E7" s="560" t="str">
        <f t="shared" si="0"/>
        <v/>
      </c>
      <c r="F7" s="543"/>
      <c r="G7" s="302"/>
      <c r="H7" s="354" t="s">
        <v>280</v>
      </c>
      <c r="I7" s="295"/>
      <c r="J7" s="409" t="s">
        <v>280</v>
      </c>
      <c r="K7" s="295" t="s">
        <v>858</v>
      </c>
      <c r="L7" s="540">
        <v>910</v>
      </c>
      <c r="M7" s="578" t="str">
        <f>IF(B7="","",IF(OR(L7=200,COUNTIF(Artikelgrupper!$G$3:$G$108,'APH Kategorichef'!K7)),"Ja","Nej"))</f>
        <v/>
      </c>
      <c r="N7" s="356"/>
      <c r="P7" s="359"/>
      <c r="Q7" s="360"/>
      <c r="R7" s="295" t="s">
        <v>297</v>
      </c>
      <c r="S7" s="295"/>
      <c r="U7" s="361" t="str">
        <f>IF(B7="","",'3. Förpackningsdata'!H7)</f>
        <v/>
      </c>
      <c r="V7" s="308" t="str">
        <f>IF(B7="","",'3. Förpackningsdata'!I7)</f>
        <v/>
      </c>
      <c r="W7" s="592"/>
      <c r="Y7" s="520"/>
      <c r="Z7" s="81" t="str">
        <f>IF(B7="","",'4. Inköpsdata'!J7)</f>
        <v/>
      </c>
      <c r="AA7" s="357" t="str" cm="1">
        <f t="array" ref="AA7">IF(B7="","",_xlfn.IFS('4. Inköpsdata'!J7&lt;10,'4. Inköpsdata'!J7*1.12,'4. Inköpsdata'!J7&lt;20,'4. Inköpsdata'!J7*1.1,'4. Inköpsdata'!J7&lt;30,'4. Inköpsdata'!J7*1.09,'4. Inköpsdata'!J7&lt;50,'4. Inköpsdata'!J7*1.08,'4. Inköpsdata'!J7&lt;100,'4. Inköpsdata'!J7*1.07,'4. Inköpsdata'!J7&lt;150,'4. Inköpsdata'!J7*1.06,'4. Inköpsdata'!J7&gt;149,'4. Inköpsdata'!J7*1.05))</f>
        <v/>
      </c>
      <c r="AB7" s="358"/>
      <c r="AC7" s="307" t="str">
        <f>IF(B7="","",'4. Inköpsdata'!N7)</f>
        <v/>
      </c>
      <c r="AD7" s="479" t="str">
        <f>IF(B7="","",'4. Inköpsdata'!M7)</f>
        <v/>
      </c>
      <c r="AE7" s="480" t="str" cm="1">
        <f t="array" ref="AE7">IFERROR(_xlfn.IFS(AD7=25%,41,AD7=12%,42,AD7=6%,43,AD7="Momsfritt",38),"")</f>
        <v/>
      </c>
      <c r="AF7" s="480" t="str">
        <f t="shared" si="1"/>
        <v/>
      </c>
      <c r="AG7" s="307" t="str">
        <f t="shared" si="2"/>
        <v/>
      </c>
      <c r="AH7" s="307" t="str">
        <f t="shared" si="3"/>
        <v/>
      </c>
      <c r="AI7" s="492" t="str">
        <f t="shared" si="4"/>
        <v/>
      </c>
      <c r="AJ7" s="532"/>
      <c r="AK7" s="357" t="str">
        <f t="shared" si="5"/>
        <v/>
      </c>
      <c r="AL7" s="357" t="str">
        <f t="shared" si="6"/>
        <v/>
      </c>
      <c r="AM7" s="492" t="str">
        <f t="shared" si="7"/>
        <v/>
      </c>
      <c r="AN7" s="299"/>
    </row>
    <row r="8" spans="1:76" x14ac:dyDescent="0.25">
      <c r="A8" s="106">
        <v>4</v>
      </c>
      <c r="B8" s="86" t="str">
        <f>IF('1. Artikeldata Grund'!$E8="","",'1. Artikeldata Grund'!$E8)</f>
        <v/>
      </c>
      <c r="C8" s="221" t="str">
        <f>IF('1. Artikeldata Grund'!D8="","",'1. Artikeldata Grund'!D8)</f>
        <v/>
      </c>
      <c r="D8" s="300"/>
      <c r="E8" s="560" t="str">
        <f t="shared" si="0"/>
        <v/>
      </c>
      <c r="F8" s="543"/>
      <c r="G8" s="302"/>
      <c r="H8" s="354" t="s">
        <v>280</v>
      </c>
      <c r="I8" s="295"/>
      <c r="J8" s="409" t="s">
        <v>280</v>
      </c>
      <c r="K8" s="295" t="s">
        <v>858</v>
      </c>
      <c r="L8" s="540">
        <v>910</v>
      </c>
      <c r="M8" s="578" t="str">
        <f>IF(B8="","",IF(OR(L8=200,COUNTIF(Artikelgrupper!$G$3:$G$108,'APH Kategorichef'!K8)),"Ja","Nej"))</f>
        <v/>
      </c>
      <c r="N8" s="356"/>
      <c r="P8" s="359"/>
      <c r="Q8" s="360"/>
      <c r="R8" s="295" t="s">
        <v>297</v>
      </c>
      <c r="S8" s="295"/>
      <c r="U8" s="361" t="str">
        <f>IF(B8="","",'3. Förpackningsdata'!H8)</f>
        <v/>
      </c>
      <c r="V8" s="308" t="str">
        <f>IF(B8="","",'3. Förpackningsdata'!I8)</f>
        <v/>
      </c>
      <c r="W8" s="592"/>
      <c r="Y8" s="520"/>
      <c r="Z8" s="81" t="str">
        <f>IF(B8="","",'4. Inköpsdata'!J8)</f>
        <v/>
      </c>
      <c r="AA8" s="357" t="str" cm="1">
        <f t="array" ref="AA8">IF(B8="","",_xlfn.IFS('4. Inköpsdata'!J8&lt;10,'4. Inköpsdata'!J8*1.12,'4. Inköpsdata'!J8&lt;20,'4. Inköpsdata'!J8*1.1,'4. Inköpsdata'!J8&lt;30,'4. Inköpsdata'!J8*1.09,'4. Inköpsdata'!J8&lt;50,'4. Inköpsdata'!J8*1.08,'4. Inköpsdata'!J8&lt;100,'4. Inköpsdata'!J8*1.07,'4. Inköpsdata'!J8&lt;150,'4. Inköpsdata'!J8*1.06,'4. Inköpsdata'!J8&gt;149,'4. Inköpsdata'!J8*1.05))</f>
        <v/>
      </c>
      <c r="AB8" s="358"/>
      <c r="AC8" s="307" t="str">
        <f>IF(B8="","",'4. Inköpsdata'!N8)</f>
        <v/>
      </c>
      <c r="AD8" s="479" t="str">
        <f>IF(B8="","",'4. Inköpsdata'!M8)</f>
        <v/>
      </c>
      <c r="AE8" s="480" t="str" cm="1">
        <f t="array" ref="AE8">IFERROR(_xlfn.IFS(AD8=25%,41,AD8=12%,42,AD8=6%,43,AD8="Momsfritt",38),"")</f>
        <v/>
      </c>
      <c r="AF8" s="480" t="str">
        <f t="shared" si="1"/>
        <v/>
      </c>
      <c r="AG8" s="307" t="str">
        <f t="shared" si="2"/>
        <v/>
      </c>
      <c r="AH8" s="307" t="str">
        <f t="shared" si="3"/>
        <v/>
      </c>
      <c r="AI8" s="492" t="str">
        <f t="shared" si="4"/>
        <v/>
      </c>
      <c r="AJ8" s="532"/>
      <c r="AK8" s="357" t="str">
        <f t="shared" si="5"/>
        <v/>
      </c>
      <c r="AL8" s="357" t="str">
        <f t="shared" si="6"/>
        <v/>
      </c>
      <c r="AM8" s="492" t="str">
        <f t="shared" si="7"/>
        <v/>
      </c>
      <c r="AN8" s="299"/>
    </row>
    <row r="9" spans="1:76" x14ac:dyDescent="0.25">
      <c r="A9" s="106">
        <v>5</v>
      </c>
      <c r="B9" s="86" t="str">
        <f>IF('1. Artikeldata Grund'!$E9="","",'1. Artikeldata Grund'!$E9)</f>
        <v/>
      </c>
      <c r="C9" s="221" t="str">
        <f>IF('1. Artikeldata Grund'!D9="","",'1. Artikeldata Grund'!D9)</f>
        <v/>
      </c>
      <c r="D9" s="300"/>
      <c r="E9" s="560" t="str">
        <f t="shared" si="0"/>
        <v/>
      </c>
      <c r="F9" s="543"/>
      <c r="G9" s="302"/>
      <c r="H9" s="354" t="s">
        <v>280</v>
      </c>
      <c r="I9" s="295"/>
      <c r="J9" s="409" t="s">
        <v>280</v>
      </c>
      <c r="K9" s="295" t="s">
        <v>858</v>
      </c>
      <c r="L9" s="540">
        <v>910</v>
      </c>
      <c r="M9" s="578" t="str">
        <f>IF(B9="","",IF(OR(L9=200,COUNTIF(Artikelgrupper!$G$3:$G$108,'APH Kategorichef'!K9)),"Ja","Nej"))</f>
        <v/>
      </c>
      <c r="N9" s="356"/>
      <c r="P9" s="359"/>
      <c r="Q9" s="360"/>
      <c r="R9" s="295" t="s">
        <v>297</v>
      </c>
      <c r="S9" s="295"/>
      <c r="U9" s="361" t="str">
        <f>IF(B9="","",'3. Förpackningsdata'!H9)</f>
        <v/>
      </c>
      <c r="V9" s="308" t="str">
        <f>IF(B9="","",'3. Förpackningsdata'!I9)</f>
        <v/>
      </c>
      <c r="W9" s="592"/>
      <c r="Y9" s="520"/>
      <c r="Z9" s="81" t="str">
        <f>IF(B9="","",'4. Inköpsdata'!J9)</f>
        <v/>
      </c>
      <c r="AA9" s="357" t="str" cm="1">
        <f t="array" ref="AA9">IF(B9="","",_xlfn.IFS('4. Inköpsdata'!J9&lt;10,'4. Inköpsdata'!J9*1.12,'4. Inköpsdata'!J9&lt;20,'4. Inköpsdata'!J9*1.1,'4. Inköpsdata'!J9&lt;30,'4. Inköpsdata'!J9*1.09,'4. Inköpsdata'!J9&lt;50,'4. Inköpsdata'!J9*1.08,'4. Inköpsdata'!J9&lt;100,'4. Inköpsdata'!J9*1.07,'4. Inköpsdata'!J9&lt;150,'4. Inköpsdata'!J9*1.06,'4. Inköpsdata'!J9&gt;149,'4. Inköpsdata'!J9*1.05))</f>
        <v/>
      </c>
      <c r="AB9" s="358"/>
      <c r="AC9" s="307" t="str">
        <f>IF(B9="","",'4. Inköpsdata'!N9)</f>
        <v/>
      </c>
      <c r="AD9" s="479" t="str">
        <f>IF(B9="","",'4. Inköpsdata'!M9)</f>
        <v/>
      </c>
      <c r="AE9" s="480" t="str" cm="1">
        <f t="array" ref="AE9">IFERROR(_xlfn.IFS(AD9=25%,41,AD9=12%,42,AD9=6%,43,AD9="Momsfritt",38),"")</f>
        <v/>
      </c>
      <c r="AF9" s="480" t="str">
        <f t="shared" si="1"/>
        <v/>
      </c>
      <c r="AG9" s="307" t="str">
        <f t="shared" si="2"/>
        <v/>
      </c>
      <c r="AH9" s="307" t="str">
        <f t="shared" si="3"/>
        <v/>
      </c>
      <c r="AI9" s="492" t="str">
        <f t="shared" si="4"/>
        <v/>
      </c>
      <c r="AJ9" s="532"/>
      <c r="AK9" s="357" t="str">
        <f t="shared" si="5"/>
        <v/>
      </c>
      <c r="AL9" s="357" t="str">
        <f t="shared" si="6"/>
        <v/>
      </c>
      <c r="AM9" s="492" t="str">
        <f t="shared" si="7"/>
        <v/>
      </c>
      <c r="AN9" s="299"/>
    </row>
    <row r="10" spans="1:76" x14ac:dyDescent="0.25">
      <c r="A10" s="106">
        <v>6</v>
      </c>
      <c r="B10" s="86" t="str">
        <f>IF('1. Artikeldata Grund'!$E10="","",'1. Artikeldata Grund'!$E10)</f>
        <v/>
      </c>
      <c r="C10" s="221" t="str">
        <f>IF('1. Artikeldata Grund'!D10="","",'1. Artikeldata Grund'!D10)</f>
        <v/>
      </c>
      <c r="D10" s="300"/>
      <c r="E10" s="560" t="str">
        <f t="shared" si="0"/>
        <v/>
      </c>
      <c r="F10" s="543"/>
      <c r="G10" s="302"/>
      <c r="H10" s="354" t="s">
        <v>280</v>
      </c>
      <c r="I10" s="295"/>
      <c r="J10" s="409" t="s">
        <v>280</v>
      </c>
      <c r="K10" s="295" t="s">
        <v>858</v>
      </c>
      <c r="L10" s="540">
        <v>910</v>
      </c>
      <c r="M10" s="578" t="str">
        <f>IF(B10="","",IF(OR(L10=200,COUNTIF(Artikelgrupper!$G$3:$G$108,'APH Kategorichef'!K10)),"Ja","Nej"))</f>
        <v/>
      </c>
      <c r="N10" s="356"/>
      <c r="P10" s="359"/>
      <c r="Q10" s="360"/>
      <c r="R10" s="295" t="s">
        <v>297</v>
      </c>
      <c r="S10" s="295"/>
      <c r="U10" s="361" t="str">
        <f>IF(B10="","",'3. Förpackningsdata'!H10)</f>
        <v/>
      </c>
      <c r="V10" s="308" t="str">
        <f>IF(B10="","",'3. Förpackningsdata'!I10)</f>
        <v/>
      </c>
      <c r="W10" s="592"/>
      <c r="Y10" s="520"/>
      <c r="Z10" s="81" t="str">
        <f>IF(B10="","",'4. Inköpsdata'!J10)</f>
        <v/>
      </c>
      <c r="AA10" s="357" t="str" cm="1">
        <f t="array" ref="AA10">IF(B10="","",_xlfn.IFS('4. Inköpsdata'!J10&lt;10,'4. Inköpsdata'!J10*1.12,'4. Inköpsdata'!J10&lt;20,'4. Inköpsdata'!J10*1.1,'4. Inköpsdata'!J10&lt;30,'4. Inköpsdata'!J10*1.09,'4. Inköpsdata'!J10&lt;50,'4. Inköpsdata'!J10*1.08,'4. Inköpsdata'!J10&lt;100,'4. Inköpsdata'!J10*1.07,'4. Inköpsdata'!J10&lt;150,'4. Inköpsdata'!J10*1.06,'4. Inköpsdata'!J10&gt;149,'4. Inköpsdata'!J10*1.05))</f>
        <v/>
      </c>
      <c r="AB10" s="358"/>
      <c r="AC10" s="307" t="str">
        <f>IF(B10="","",'4. Inköpsdata'!N10)</f>
        <v/>
      </c>
      <c r="AD10" s="479" t="str">
        <f>IF(B10="","",'4. Inköpsdata'!M10)</f>
        <v/>
      </c>
      <c r="AE10" s="480" t="str" cm="1">
        <f t="array" ref="AE10">IFERROR(_xlfn.IFS(AD10=25%,41,AD10=12%,42,AD10=6%,43,AD10="Momsfritt",38),"")</f>
        <v/>
      </c>
      <c r="AF10" s="480" t="str">
        <f t="shared" si="1"/>
        <v/>
      </c>
      <c r="AG10" s="307" t="str">
        <f t="shared" si="2"/>
        <v/>
      </c>
      <c r="AH10" s="307" t="str">
        <f t="shared" si="3"/>
        <v/>
      </c>
      <c r="AI10" s="492" t="str">
        <f t="shared" si="4"/>
        <v/>
      </c>
      <c r="AJ10" s="532"/>
      <c r="AK10" s="357" t="str">
        <f t="shared" si="5"/>
        <v/>
      </c>
      <c r="AL10" s="357" t="str">
        <f t="shared" si="6"/>
        <v/>
      </c>
      <c r="AM10" s="492" t="str">
        <f t="shared" si="7"/>
        <v/>
      </c>
      <c r="AN10" s="299"/>
    </row>
    <row r="11" spans="1:76" x14ac:dyDescent="0.25">
      <c r="A11" s="106">
        <v>7</v>
      </c>
      <c r="B11" s="86" t="str">
        <f>IF('1. Artikeldata Grund'!$E11="","",'1. Artikeldata Grund'!$E11)</f>
        <v/>
      </c>
      <c r="C11" s="221" t="str">
        <f>IF('1. Artikeldata Grund'!D11="","",'1. Artikeldata Grund'!D11)</f>
        <v/>
      </c>
      <c r="D11" s="300"/>
      <c r="E11" s="560" t="str">
        <f t="shared" si="0"/>
        <v/>
      </c>
      <c r="F11" s="543"/>
      <c r="G11" s="302"/>
      <c r="H11" s="354" t="s">
        <v>280</v>
      </c>
      <c r="I11" s="295"/>
      <c r="J11" s="409" t="s">
        <v>280</v>
      </c>
      <c r="K11" s="295" t="s">
        <v>858</v>
      </c>
      <c r="L11" s="540">
        <v>910</v>
      </c>
      <c r="M11" s="578" t="str">
        <f>IF(B11="","",IF(OR(L11=200,COUNTIF(Artikelgrupper!$G$3:$G$108,'APH Kategorichef'!K11)),"Ja","Nej"))</f>
        <v/>
      </c>
      <c r="N11" s="356"/>
      <c r="P11" s="359"/>
      <c r="Q11" s="360"/>
      <c r="R11" s="295" t="s">
        <v>297</v>
      </c>
      <c r="S11" s="295"/>
      <c r="U11" s="361" t="str">
        <f>IF(B11="","",'3. Förpackningsdata'!H11)</f>
        <v/>
      </c>
      <c r="V11" s="308" t="str">
        <f>IF(B11="","",'3. Förpackningsdata'!I11)</f>
        <v/>
      </c>
      <c r="W11" s="592"/>
      <c r="Y11" s="520"/>
      <c r="Z11" s="81" t="str">
        <f>IF(B11="","",'4. Inköpsdata'!J11)</f>
        <v/>
      </c>
      <c r="AA11" s="357" t="str" cm="1">
        <f t="array" ref="AA11">IF(B11="","",_xlfn.IFS('4. Inköpsdata'!J11&lt;10,'4. Inköpsdata'!J11*1.12,'4. Inköpsdata'!J11&lt;20,'4. Inköpsdata'!J11*1.1,'4. Inköpsdata'!J11&lt;30,'4. Inköpsdata'!J11*1.09,'4. Inköpsdata'!J11&lt;50,'4. Inköpsdata'!J11*1.08,'4. Inköpsdata'!J11&lt;100,'4. Inköpsdata'!J11*1.07,'4. Inköpsdata'!J11&lt;150,'4. Inköpsdata'!J11*1.06,'4. Inköpsdata'!J11&gt;149,'4. Inköpsdata'!J11*1.05))</f>
        <v/>
      </c>
      <c r="AB11" s="358"/>
      <c r="AC11" s="307" t="str">
        <f>IF(B11="","",'4. Inköpsdata'!N11)</f>
        <v/>
      </c>
      <c r="AD11" s="479" t="str">
        <f>IF(B11="","",'4. Inköpsdata'!M11)</f>
        <v/>
      </c>
      <c r="AE11" s="480" t="str" cm="1">
        <f t="array" ref="AE11">IFERROR(_xlfn.IFS(AD11=25%,41,AD11=12%,42,AD11=6%,43,AD11="Momsfritt",38),"")</f>
        <v/>
      </c>
      <c r="AF11" s="480" t="str">
        <f t="shared" si="1"/>
        <v/>
      </c>
      <c r="AG11" s="307" t="str">
        <f t="shared" si="2"/>
        <v/>
      </c>
      <c r="AH11" s="307" t="str">
        <f t="shared" si="3"/>
        <v/>
      </c>
      <c r="AI11" s="492" t="str">
        <f t="shared" si="4"/>
        <v/>
      </c>
      <c r="AJ11" s="532"/>
      <c r="AK11" s="357" t="str">
        <f t="shared" si="5"/>
        <v/>
      </c>
      <c r="AL11" s="357" t="str">
        <f t="shared" si="6"/>
        <v/>
      </c>
      <c r="AM11" s="492" t="str">
        <f t="shared" si="7"/>
        <v/>
      </c>
      <c r="AN11" s="299"/>
    </row>
    <row r="12" spans="1:76" x14ac:dyDescent="0.25">
      <c r="A12" s="106">
        <v>8</v>
      </c>
      <c r="B12" s="86" t="str">
        <f>IF('1. Artikeldata Grund'!$E12="","",'1. Artikeldata Grund'!$E12)</f>
        <v/>
      </c>
      <c r="C12" s="221" t="str">
        <f>IF('1. Artikeldata Grund'!D12="","",'1. Artikeldata Grund'!D12)</f>
        <v/>
      </c>
      <c r="D12" s="300"/>
      <c r="E12" s="560" t="str">
        <f t="shared" si="0"/>
        <v/>
      </c>
      <c r="F12" s="543"/>
      <c r="G12" s="302"/>
      <c r="H12" s="354" t="s">
        <v>280</v>
      </c>
      <c r="I12" s="295"/>
      <c r="J12" s="409" t="s">
        <v>280</v>
      </c>
      <c r="K12" s="295" t="s">
        <v>858</v>
      </c>
      <c r="L12" s="540">
        <v>910</v>
      </c>
      <c r="M12" s="578" t="str">
        <f>IF(B12="","",IF(OR(L12=200,COUNTIF(Artikelgrupper!$G$3:$G$108,'APH Kategorichef'!K12)),"Ja","Nej"))</f>
        <v/>
      </c>
      <c r="N12" s="356"/>
      <c r="P12" s="359"/>
      <c r="Q12" s="360"/>
      <c r="R12" s="295" t="s">
        <v>297</v>
      </c>
      <c r="S12" s="295"/>
      <c r="U12" s="361" t="str">
        <f>IF(B12="","",'3. Förpackningsdata'!H12)</f>
        <v/>
      </c>
      <c r="V12" s="308" t="str">
        <f>IF(B12="","",'3. Förpackningsdata'!I12)</f>
        <v/>
      </c>
      <c r="W12" s="592"/>
      <c r="Y12" s="520"/>
      <c r="Z12" s="81" t="str">
        <f>IF(B12="","",'4. Inköpsdata'!J12)</f>
        <v/>
      </c>
      <c r="AA12" s="357" t="str" cm="1">
        <f t="array" ref="AA12">IF(B12="","",_xlfn.IFS('4. Inköpsdata'!J12&lt;10,'4. Inköpsdata'!J12*1.12,'4. Inköpsdata'!J12&lt;20,'4. Inköpsdata'!J12*1.1,'4. Inköpsdata'!J12&lt;30,'4. Inköpsdata'!J12*1.09,'4. Inköpsdata'!J12&lt;50,'4. Inköpsdata'!J12*1.08,'4. Inköpsdata'!J12&lt;100,'4. Inköpsdata'!J12*1.07,'4. Inköpsdata'!J12&lt;150,'4. Inköpsdata'!J12*1.06,'4. Inköpsdata'!J12&gt;149,'4. Inköpsdata'!J12*1.05))</f>
        <v/>
      </c>
      <c r="AB12" s="358"/>
      <c r="AC12" s="307" t="str">
        <f>IF(B12="","",'4. Inköpsdata'!N12)</f>
        <v/>
      </c>
      <c r="AD12" s="479" t="str">
        <f>IF(B12="","",'4. Inköpsdata'!M12)</f>
        <v/>
      </c>
      <c r="AE12" s="480" t="str" cm="1">
        <f t="array" ref="AE12">IFERROR(_xlfn.IFS(AD12=25%,41,AD12=12%,42,AD12=6%,43,AD12="Momsfritt",38),"")</f>
        <v/>
      </c>
      <c r="AF12" s="480" t="str">
        <f t="shared" si="1"/>
        <v/>
      </c>
      <c r="AG12" s="307" t="str">
        <f t="shared" si="2"/>
        <v/>
      </c>
      <c r="AH12" s="307" t="str">
        <f t="shared" si="3"/>
        <v/>
      </c>
      <c r="AI12" s="492" t="str">
        <f t="shared" si="4"/>
        <v/>
      </c>
      <c r="AJ12" s="532"/>
      <c r="AK12" s="357" t="str">
        <f t="shared" si="5"/>
        <v/>
      </c>
      <c r="AL12" s="357" t="str">
        <f t="shared" si="6"/>
        <v/>
      </c>
      <c r="AM12" s="492" t="str">
        <f t="shared" si="7"/>
        <v/>
      </c>
      <c r="AN12" s="299"/>
    </row>
    <row r="13" spans="1:76" x14ac:dyDescent="0.25">
      <c r="A13" s="106">
        <v>9</v>
      </c>
      <c r="B13" s="86" t="str">
        <f>IF('1. Artikeldata Grund'!$E13="","",'1. Artikeldata Grund'!$E13)</f>
        <v/>
      </c>
      <c r="C13" s="221" t="str">
        <f>IF('1. Artikeldata Grund'!D13="","",'1. Artikeldata Grund'!D13)</f>
        <v/>
      </c>
      <c r="D13" s="300"/>
      <c r="E13" s="560" t="str">
        <f t="shared" si="0"/>
        <v/>
      </c>
      <c r="F13" s="543"/>
      <c r="G13" s="302"/>
      <c r="H13" s="354" t="s">
        <v>280</v>
      </c>
      <c r="I13" s="295"/>
      <c r="J13" s="409" t="s">
        <v>280</v>
      </c>
      <c r="K13" s="295" t="s">
        <v>858</v>
      </c>
      <c r="L13" s="540">
        <v>910</v>
      </c>
      <c r="M13" s="578" t="str">
        <f>IF(B13="","",IF(OR(L13=200,COUNTIF(Artikelgrupper!$G$3:$G$108,'APH Kategorichef'!K13)),"Ja","Nej"))</f>
        <v/>
      </c>
      <c r="N13" s="356"/>
      <c r="P13" s="359"/>
      <c r="Q13" s="360"/>
      <c r="R13" s="295" t="s">
        <v>297</v>
      </c>
      <c r="S13" s="295"/>
      <c r="U13" s="361" t="str">
        <f>IF(B13="","",'3. Förpackningsdata'!H13)</f>
        <v/>
      </c>
      <c r="V13" s="308" t="str">
        <f>IF(B13="","",'3. Förpackningsdata'!I13)</f>
        <v/>
      </c>
      <c r="W13" s="592"/>
      <c r="Y13" s="520"/>
      <c r="Z13" s="81" t="str">
        <f>IF(B13="","",'4. Inköpsdata'!J13)</f>
        <v/>
      </c>
      <c r="AA13" s="357" t="str" cm="1">
        <f t="array" ref="AA13">IF(B13="","",_xlfn.IFS('4. Inköpsdata'!J13&lt;10,'4. Inköpsdata'!J13*1.12,'4. Inköpsdata'!J13&lt;20,'4. Inköpsdata'!J13*1.1,'4. Inköpsdata'!J13&lt;30,'4. Inköpsdata'!J13*1.09,'4. Inköpsdata'!J13&lt;50,'4. Inköpsdata'!J13*1.08,'4. Inköpsdata'!J13&lt;100,'4. Inköpsdata'!J13*1.07,'4. Inköpsdata'!J13&lt;150,'4. Inköpsdata'!J13*1.06,'4. Inköpsdata'!J13&gt;149,'4. Inköpsdata'!J13*1.05))</f>
        <v/>
      </c>
      <c r="AB13" s="358"/>
      <c r="AC13" s="307" t="str">
        <f>IF(B13="","",'4. Inköpsdata'!N13)</f>
        <v/>
      </c>
      <c r="AD13" s="479" t="str">
        <f>IF(B13="","",'4. Inköpsdata'!M13)</f>
        <v/>
      </c>
      <c r="AE13" s="480" t="str" cm="1">
        <f t="array" ref="AE13">IFERROR(_xlfn.IFS(AD13=25%,41,AD13=12%,42,AD13=6%,43,AD13="Momsfritt",38),"")</f>
        <v/>
      </c>
      <c r="AF13" s="480" t="str">
        <f t="shared" si="1"/>
        <v/>
      </c>
      <c r="AG13" s="307" t="str">
        <f t="shared" si="2"/>
        <v/>
      </c>
      <c r="AH13" s="307" t="str">
        <f t="shared" si="3"/>
        <v/>
      </c>
      <c r="AI13" s="492" t="str">
        <f t="shared" si="4"/>
        <v/>
      </c>
      <c r="AJ13" s="532"/>
      <c r="AK13" s="357" t="str">
        <f t="shared" si="5"/>
        <v/>
      </c>
      <c r="AL13" s="357" t="str">
        <f t="shared" si="6"/>
        <v/>
      </c>
      <c r="AM13" s="492" t="str">
        <f t="shared" si="7"/>
        <v/>
      </c>
      <c r="AN13" s="299"/>
    </row>
    <row r="14" spans="1:76" x14ac:dyDescent="0.25">
      <c r="A14" s="106">
        <v>10</v>
      </c>
      <c r="B14" s="86" t="str">
        <f>IF('1. Artikeldata Grund'!$E14="","",'1. Artikeldata Grund'!$E14)</f>
        <v/>
      </c>
      <c r="C14" s="221" t="str">
        <f>IF('1. Artikeldata Grund'!D14="","",'1. Artikeldata Grund'!D14)</f>
        <v/>
      </c>
      <c r="D14" s="300"/>
      <c r="E14" s="560" t="str">
        <f t="shared" si="0"/>
        <v/>
      </c>
      <c r="F14" s="543"/>
      <c r="G14" s="302"/>
      <c r="H14" s="354" t="s">
        <v>280</v>
      </c>
      <c r="I14" s="295"/>
      <c r="J14" s="409" t="s">
        <v>280</v>
      </c>
      <c r="K14" s="295" t="s">
        <v>858</v>
      </c>
      <c r="L14" s="540">
        <v>910</v>
      </c>
      <c r="M14" s="578" t="str">
        <f>IF(B14="","",IF(OR(L14=200,COUNTIF(Artikelgrupper!$G$3:$G$108,'APH Kategorichef'!K14)),"Ja","Nej"))</f>
        <v/>
      </c>
      <c r="N14" s="356"/>
      <c r="P14" s="359"/>
      <c r="Q14" s="360"/>
      <c r="R14" s="295" t="s">
        <v>297</v>
      </c>
      <c r="S14" s="295"/>
      <c r="U14" s="361" t="str">
        <f>IF(B14="","",'3. Förpackningsdata'!H14)</f>
        <v/>
      </c>
      <c r="V14" s="308" t="str">
        <f>IF(B14="","",'3. Förpackningsdata'!I14)</f>
        <v/>
      </c>
      <c r="W14" s="592"/>
      <c r="Y14" s="520"/>
      <c r="Z14" s="81" t="str">
        <f>IF(B14="","",'4. Inköpsdata'!J14)</f>
        <v/>
      </c>
      <c r="AA14" s="357" t="str" cm="1">
        <f t="array" ref="AA14">IF(B14="","",_xlfn.IFS('4. Inköpsdata'!J14&lt;10,'4. Inköpsdata'!J14*1.12,'4. Inköpsdata'!J14&lt;20,'4. Inköpsdata'!J14*1.1,'4. Inköpsdata'!J14&lt;30,'4. Inköpsdata'!J14*1.09,'4. Inköpsdata'!J14&lt;50,'4. Inköpsdata'!J14*1.08,'4. Inköpsdata'!J14&lt;100,'4. Inköpsdata'!J14*1.07,'4. Inköpsdata'!J14&lt;150,'4. Inköpsdata'!J14*1.06,'4. Inköpsdata'!J14&gt;149,'4. Inköpsdata'!J14*1.05))</f>
        <v/>
      </c>
      <c r="AB14" s="358"/>
      <c r="AC14" s="307" t="str">
        <f>IF(B14="","",'4. Inköpsdata'!N14)</f>
        <v/>
      </c>
      <c r="AD14" s="479" t="str">
        <f>IF(B14="","",'4. Inköpsdata'!M14)</f>
        <v/>
      </c>
      <c r="AE14" s="480" t="str" cm="1">
        <f t="array" ref="AE14">IFERROR(_xlfn.IFS(AD14=25%,41,AD14=12%,42,AD14=6%,43,AD14="Momsfritt",38),"")</f>
        <v/>
      </c>
      <c r="AF14" s="480" t="str">
        <f t="shared" si="1"/>
        <v/>
      </c>
      <c r="AG14" s="307" t="str">
        <f t="shared" si="2"/>
        <v/>
      </c>
      <c r="AH14" s="307" t="str">
        <f t="shared" si="3"/>
        <v/>
      </c>
      <c r="AI14" s="492" t="str">
        <f t="shared" si="4"/>
        <v/>
      </c>
      <c r="AJ14" s="532"/>
      <c r="AK14" s="357" t="str">
        <f t="shared" si="5"/>
        <v/>
      </c>
      <c r="AL14" s="357" t="str">
        <f t="shared" si="6"/>
        <v/>
      </c>
      <c r="AM14" s="492" t="str">
        <f t="shared" si="7"/>
        <v/>
      </c>
      <c r="AN14" s="299"/>
    </row>
    <row r="15" spans="1:76" x14ac:dyDescent="0.25">
      <c r="A15" s="106">
        <v>11</v>
      </c>
      <c r="B15" s="86" t="str">
        <f>IF('1. Artikeldata Grund'!$E15="","",'1. Artikeldata Grund'!$E15)</f>
        <v/>
      </c>
      <c r="C15" s="221" t="str">
        <f>IF('1. Artikeldata Grund'!D15="","",'1. Artikeldata Grund'!D15)</f>
        <v/>
      </c>
      <c r="D15" s="300"/>
      <c r="E15" s="560" t="str">
        <f t="shared" si="0"/>
        <v/>
      </c>
      <c r="F15" s="543"/>
      <c r="G15" s="302"/>
      <c r="H15" s="354" t="s">
        <v>280</v>
      </c>
      <c r="I15" s="295"/>
      <c r="J15" s="409" t="s">
        <v>280</v>
      </c>
      <c r="K15" s="295" t="s">
        <v>858</v>
      </c>
      <c r="L15" s="540">
        <v>910</v>
      </c>
      <c r="M15" s="578" t="str">
        <f>IF(B15="","",IF(OR(L15=200,COUNTIF(Artikelgrupper!$G$3:$G$108,'APH Kategorichef'!K15)),"Ja","Nej"))</f>
        <v/>
      </c>
      <c r="N15" s="356"/>
      <c r="P15" s="359"/>
      <c r="Q15" s="360"/>
      <c r="R15" s="295" t="s">
        <v>297</v>
      </c>
      <c r="S15" s="295"/>
      <c r="U15" s="361" t="str">
        <f>IF(B15="","",'3. Förpackningsdata'!H15)</f>
        <v/>
      </c>
      <c r="V15" s="308" t="str">
        <f>IF(B15="","",'3. Förpackningsdata'!I15)</f>
        <v/>
      </c>
      <c r="W15" s="592"/>
      <c r="Y15" s="520"/>
      <c r="Z15" s="81" t="str">
        <f>IF(B15="","",'4. Inköpsdata'!J15)</f>
        <v/>
      </c>
      <c r="AA15" s="357" t="str" cm="1">
        <f t="array" ref="AA15">IF(B15="","",_xlfn.IFS('4. Inköpsdata'!J15&lt;10,'4. Inköpsdata'!J15*1.12,'4. Inköpsdata'!J15&lt;20,'4. Inköpsdata'!J15*1.1,'4. Inköpsdata'!J15&lt;30,'4. Inköpsdata'!J15*1.09,'4. Inköpsdata'!J15&lt;50,'4. Inköpsdata'!J15*1.08,'4. Inköpsdata'!J15&lt;100,'4. Inköpsdata'!J15*1.07,'4. Inköpsdata'!J15&lt;150,'4. Inköpsdata'!J15*1.06,'4. Inköpsdata'!J15&gt;149,'4. Inköpsdata'!J15*1.05))</f>
        <v/>
      </c>
      <c r="AB15" s="358"/>
      <c r="AC15" s="307" t="str">
        <f>IF(B15="","",'4. Inköpsdata'!N15)</f>
        <v/>
      </c>
      <c r="AD15" s="479" t="str">
        <f>IF(B15="","",'4. Inköpsdata'!M15)</f>
        <v/>
      </c>
      <c r="AE15" s="480" t="str" cm="1">
        <f t="array" ref="AE15">IFERROR(_xlfn.IFS(AD15=25%,41,AD15=12%,42,AD15=6%,43,AD15="Momsfritt",38),"")</f>
        <v/>
      </c>
      <c r="AF15" s="480" t="str">
        <f t="shared" si="1"/>
        <v/>
      </c>
      <c r="AG15" s="307" t="str">
        <f t="shared" si="2"/>
        <v/>
      </c>
      <c r="AH15" s="307" t="str">
        <f t="shared" si="3"/>
        <v/>
      </c>
      <c r="AI15" s="492" t="str">
        <f t="shared" si="4"/>
        <v/>
      </c>
      <c r="AJ15" s="532"/>
      <c r="AK15" s="357" t="str">
        <f t="shared" si="5"/>
        <v/>
      </c>
      <c r="AL15" s="357" t="str">
        <f t="shared" si="6"/>
        <v/>
      </c>
      <c r="AM15" s="492" t="str">
        <f t="shared" si="7"/>
        <v/>
      </c>
      <c r="AN15" s="299"/>
    </row>
    <row r="16" spans="1:76" x14ac:dyDescent="0.25">
      <c r="A16" s="106">
        <v>12</v>
      </c>
      <c r="B16" s="86" t="str">
        <f>IF('1. Artikeldata Grund'!$E16="","",'1. Artikeldata Grund'!$E16)</f>
        <v/>
      </c>
      <c r="C16" s="221" t="str">
        <f>IF('1. Artikeldata Grund'!D16="","",'1. Artikeldata Grund'!D16)</f>
        <v/>
      </c>
      <c r="D16" s="300"/>
      <c r="E16" s="560" t="str">
        <f t="shared" si="0"/>
        <v/>
      </c>
      <c r="F16" s="543"/>
      <c r="G16" s="302"/>
      <c r="H16" s="354" t="s">
        <v>280</v>
      </c>
      <c r="I16" s="295"/>
      <c r="J16" s="409" t="s">
        <v>280</v>
      </c>
      <c r="K16" s="295" t="s">
        <v>858</v>
      </c>
      <c r="L16" s="540">
        <v>910</v>
      </c>
      <c r="M16" s="578" t="str">
        <f>IF(B16="","",IF(OR(L16=200,COUNTIF(Artikelgrupper!$G$3:$G$108,'APH Kategorichef'!K16)),"Ja","Nej"))</f>
        <v/>
      </c>
      <c r="N16" s="356"/>
      <c r="P16" s="359"/>
      <c r="Q16" s="360"/>
      <c r="R16" s="295" t="s">
        <v>297</v>
      </c>
      <c r="S16" s="295"/>
      <c r="U16" s="361" t="str">
        <f>IF(B16="","",'3. Förpackningsdata'!H16)</f>
        <v/>
      </c>
      <c r="V16" s="308" t="str">
        <f>IF(B16="","",'3. Förpackningsdata'!I16)</f>
        <v/>
      </c>
      <c r="W16" s="592"/>
      <c r="Y16" s="520"/>
      <c r="Z16" s="81" t="str">
        <f>IF(B16="","",'4. Inköpsdata'!J16)</f>
        <v/>
      </c>
      <c r="AA16" s="357" t="str" cm="1">
        <f t="array" ref="AA16">IF(B16="","",_xlfn.IFS('4. Inköpsdata'!J16&lt;10,'4. Inköpsdata'!J16*1.12,'4. Inköpsdata'!J16&lt;20,'4. Inköpsdata'!J16*1.1,'4. Inköpsdata'!J16&lt;30,'4. Inköpsdata'!J16*1.09,'4. Inköpsdata'!J16&lt;50,'4. Inköpsdata'!J16*1.08,'4. Inköpsdata'!J16&lt;100,'4. Inköpsdata'!J16*1.07,'4. Inköpsdata'!J16&lt;150,'4. Inköpsdata'!J16*1.06,'4. Inköpsdata'!J16&gt;149,'4. Inköpsdata'!J16*1.05))</f>
        <v/>
      </c>
      <c r="AB16" s="358"/>
      <c r="AC16" s="307" t="str">
        <f>IF(B16="","",'4. Inköpsdata'!N16)</f>
        <v/>
      </c>
      <c r="AD16" s="479" t="str">
        <f>IF(B16="","",'4. Inköpsdata'!M16)</f>
        <v/>
      </c>
      <c r="AE16" s="480" t="str" cm="1">
        <f t="array" ref="AE16">IFERROR(_xlfn.IFS(AD16=25%,41,AD16=12%,42,AD16=6%,43,AD16="Momsfritt",38),"")</f>
        <v/>
      </c>
      <c r="AF16" s="480" t="str">
        <f t="shared" si="1"/>
        <v/>
      </c>
      <c r="AG16" s="307" t="str">
        <f t="shared" si="2"/>
        <v/>
      </c>
      <c r="AH16" s="307" t="str">
        <f t="shared" si="3"/>
        <v/>
      </c>
      <c r="AI16" s="492" t="str">
        <f t="shared" si="4"/>
        <v/>
      </c>
      <c r="AJ16" s="532"/>
      <c r="AK16" s="357" t="str">
        <f t="shared" si="5"/>
        <v/>
      </c>
      <c r="AL16" s="357" t="str">
        <f t="shared" si="6"/>
        <v/>
      </c>
      <c r="AM16" s="492" t="str">
        <f t="shared" si="7"/>
        <v/>
      </c>
      <c r="AN16" s="299"/>
    </row>
    <row r="17" spans="1:40" x14ac:dyDescent="0.25">
      <c r="A17" s="106">
        <v>13</v>
      </c>
      <c r="B17" s="86" t="str">
        <f>IF('1. Artikeldata Grund'!$E17="","",'1. Artikeldata Grund'!$E17)</f>
        <v/>
      </c>
      <c r="C17" s="221" t="str">
        <f>IF('1. Artikeldata Grund'!D17="","",'1. Artikeldata Grund'!D17)</f>
        <v/>
      </c>
      <c r="D17" s="300"/>
      <c r="E17" s="560" t="str">
        <f t="shared" si="0"/>
        <v/>
      </c>
      <c r="F17" s="543"/>
      <c r="G17" s="302"/>
      <c r="H17" s="354" t="s">
        <v>280</v>
      </c>
      <c r="I17" s="295"/>
      <c r="J17" s="409" t="s">
        <v>280</v>
      </c>
      <c r="K17" s="295" t="s">
        <v>858</v>
      </c>
      <c r="L17" s="540">
        <v>910</v>
      </c>
      <c r="M17" s="578" t="str">
        <f>IF(B17="","",IF(OR(L17=200,COUNTIF(Artikelgrupper!$G$3:$G$108,'APH Kategorichef'!K17)),"Ja","Nej"))</f>
        <v/>
      </c>
      <c r="N17" s="356"/>
      <c r="P17" s="359"/>
      <c r="Q17" s="360"/>
      <c r="R17" s="295" t="s">
        <v>297</v>
      </c>
      <c r="S17" s="295"/>
      <c r="U17" s="361" t="str">
        <f>IF(B17="","",'3. Förpackningsdata'!H17)</f>
        <v/>
      </c>
      <c r="V17" s="308" t="str">
        <f>IF(B17="","",'3. Förpackningsdata'!I17)</f>
        <v/>
      </c>
      <c r="W17" s="592"/>
      <c r="Y17" s="520"/>
      <c r="Z17" s="81" t="str">
        <f>IF(B17="","",'4. Inköpsdata'!J17)</f>
        <v/>
      </c>
      <c r="AA17" s="357" t="str" cm="1">
        <f t="array" ref="AA17">IF(B17="","",_xlfn.IFS('4. Inköpsdata'!J17&lt;10,'4. Inköpsdata'!J17*1.12,'4. Inköpsdata'!J17&lt;20,'4. Inköpsdata'!J17*1.1,'4. Inköpsdata'!J17&lt;30,'4. Inköpsdata'!J17*1.09,'4. Inköpsdata'!J17&lt;50,'4. Inköpsdata'!J17*1.08,'4. Inköpsdata'!J17&lt;100,'4. Inköpsdata'!J17*1.07,'4. Inköpsdata'!J17&lt;150,'4. Inköpsdata'!J17*1.06,'4. Inköpsdata'!J17&gt;149,'4. Inköpsdata'!J17*1.05))</f>
        <v/>
      </c>
      <c r="AB17" s="358"/>
      <c r="AC17" s="307" t="str">
        <f>IF(B17="","",'4. Inköpsdata'!N17)</f>
        <v/>
      </c>
      <c r="AD17" s="479" t="str">
        <f>IF(B17="","",'4. Inköpsdata'!M17)</f>
        <v/>
      </c>
      <c r="AE17" s="480" t="str" cm="1">
        <f t="array" ref="AE17">IFERROR(_xlfn.IFS(AD17=25%,41,AD17=12%,42,AD17=6%,43,AD17="Momsfritt",38),"")</f>
        <v/>
      </c>
      <c r="AF17" s="480" t="str">
        <f t="shared" si="1"/>
        <v/>
      </c>
      <c r="AG17" s="307" t="str">
        <f t="shared" si="2"/>
        <v/>
      </c>
      <c r="AH17" s="307" t="str">
        <f t="shared" si="3"/>
        <v/>
      </c>
      <c r="AI17" s="492" t="str">
        <f t="shared" si="4"/>
        <v/>
      </c>
      <c r="AJ17" s="532"/>
      <c r="AK17" s="357" t="str">
        <f t="shared" si="5"/>
        <v/>
      </c>
      <c r="AL17" s="357" t="str">
        <f t="shared" si="6"/>
        <v/>
      </c>
      <c r="AM17" s="492" t="str">
        <f t="shared" si="7"/>
        <v/>
      </c>
      <c r="AN17" s="299"/>
    </row>
    <row r="18" spans="1:40" x14ac:dyDescent="0.25">
      <c r="A18" s="106">
        <v>14</v>
      </c>
      <c r="B18" s="86" t="str">
        <f>IF('1. Artikeldata Grund'!$E18="","",'1. Artikeldata Grund'!$E18)</f>
        <v/>
      </c>
      <c r="C18" s="221" t="str">
        <f>IF('1. Artikeldata Grund'!D18="","",'1. Artikeldata Grund'!D18)</f>
        <v/>
      </c>
      <c r="D18" s="300"/>
      <c r="E18" s="560" t="str">
        <f t="shared" si="0"/>
        <v/>
      </c>
      <c r="F18" s="543"/>
      <c r="G18" s="302"/>
      <c r="H18" s="354" t="s">
        <v>280</v>
      </c>
      <c r="I18" s="295"/>
      <c r="J18" s="409" t="s">
        <v>280</v>
      </c>
      <c r="K18" s="295" t="s">
        <v>858</v>
      </c>
      <c r="L18" s="540">
        <v>910</v>
      </c>
      <c r="M18" s="578" t="str">
        <f>IF(B18="","",IF(OR(L18=200,COUNTIF(Artikelgrupper!$G$3:$G$108,'APH Kategorichef'!K18)),"Ja","Nej"))</f>
        <v/>
      </c>
      <c r="N18" s="356"/>
      <c r="P18" s="359"/>
      <c r="Q18" s="360"/>
      <c r="R18" s="295" t="s">
        <v>297</v>
      </c>
      <c r="S18" s="295"/>
      <c r="U18" s="361" t="str">
        <f>IF(B18="","",'3. Förpackningsdata'!H18)</f>
        <v/>
      </c>
      <c r="V18" s="308" t="str">
        <f>IF(B18="","",'3. Förpackningsdata'!I18)</f>
        <v/>
      </c>
      <c r="W18" s="592"/>
      <c r="Y18" s="520"/>
      <c r="Z18" s="81" t="str">
        <f>IF(B18="","",'4. Inköpsdata'!J18)</f>
        <v/>
      </c>
      <c r="AA18" s="357" t="str" cm="1">
        <f t="array" ref="AA18">IF(B18="","",_xlfn.IFS('4. Inköpsdata'!J18&lt;10,'4. Inköpsdata'!J18*1.12,'4. Inköpsdata'!J18&lt;20,'4. Inköpsdata'!J18*1.1,'4. Inköpsdata'!J18&lt;30,'4. Inköpsdata'!J18*1.09,'4. Inköpsdata'!J18&lt;50,'4. Inköpsdata'!J18*1.08,'4. Inköpsdata'!J18&lt;100,'4. Inköpsdata'!J18*1.07,'4. Inköpsdata'!J18&lt;150,'4. Inköpsdata'!J18*1.06,'4. Inköpsdata'!J18&gt;149,'4. Inköpsdata'!J18*1.05))</f>
        <v/>
      </c>
      <c r="AB18" s="358"/>
      <c r="AC18" s="307" t="str">
        <f>IF(B18="","",'4. Inköpsdata'!N18)</f>
        <v/>
      </c>
      <c r="AD18" s="479" t="str">
        <f>IF(B18="","",'4. Inköpsdata'!M18)</f>
        <v/>
      </c>
      <c r="AE18" s="480" t="str" cm="1">
        <f t="array" ref="AE18">IFERROR(_xlfn.IFS(AD18=25%,41,AD18=12%,42,AD18=6%,43,AD18="Momsfritt",38),"")</f>
        <v/>
      </c>
      <c r="AF18" s="480" t="str">
        <f t="shared" si="1"/>
        <v/>
      </c>
      <c r="AG18" s="307" t="str">
        <f t="shared" si="2"/>
        <v/>
      </c>
      <c r="AH18" s="307" t="str">
        <f t="shared" si="3"/>
        <v/>
      </c>
      <c r="AI18" s="492" t="str">
        <f t="shared" si="4"/>
        <v/>
      </c>
      <c r="AJ18" s="532"/>
      <c r="AK18" s="357" t="str">
        <f t="shared" si="5"/>
        <v/>
      </c>
      <c r="AL18" s="357" t="str">
        <f t="shared" si="6"/>
        <v/>
      </c>
      <c r="AM18" s="492" t="str">
        <f t="shared" si="7"/>
        <v/>
      </c>
      <c r="AN18" s="299"/>
    </row>
    <row r="19" spans="1:40" x14ac:dyDescent="0.25">
      <c r="A19" s="106">
        <v>15</v>
      </c>
      <c r="B19" s="86" t="str">
        <f>IF('1. Artikeldata Grund'!$E19="","",'1. Artikeldata Grund'!$E19)</f>
        <v/>
      </c>
      <c r="C19" s="221" t="str">
        <f>IF('1. Artikeldata Grund'!D19="","",'1. Artikeldata Grund'!D19)</f>
        <v/>
      </c>
      <c r="D19" s="300"/>
      <c r="E19" s="560" t="str">
        <f t="shared" si="0"/>
        <v/>
      </c>
      <c r="F19" s="543"/>
      <c r="G19" s="302"/>
      <c r="H19" s="354" t="s">
        <v>280</v>
      </c>
      <c r="I19" s="295"/>
      <c r="J19" s="409" t="s">
        <v>280</v>
      </c>
      <c r="K19" s="295" t="s">
        <v>858</v>
      </c>
      <c r="L19" s="540">
        <v>910</v>
      </c>
      <c r="M19" s="578" t="str">
        <f>IF(B19="","",IF(OR(L19=200,COUNTIF(Artikelgrupper!$G$3:$G$108,'APH Kategorichef'!K19)),"Ja","Nej"))</f>
        <v/>
      </c>
      <c r="N19" s="356"/>
      <c r="P19" s="359"/>
      <c r="Q19" s="360"/>
      <c r="R19" s="295" t="s">
        <v>297</v>
      </c>
      <c r="S19" s="295"/>
      <c r="U19" s="361" t="str">
        <f>IF(B19="","",'3. Förpackningsdata'!H19)</f>
        <v/>
      </c>
      <c r="V19" s="308" t="str">
        <f>IF(B19="","",'3. Förpackningsdata'!I19)</f>
        <v/>
      </c>
      <c r="W19" s="592"/>
      <c r="Y19" s="520"/>
      <c r="Z19" s="81" t="str">
        <f>IF(B19="","",'4. Inköpsdata'!J19)</f>
        <v/>
      </c>
      <c r="AA19" s="357" t="str" cm="1">
        <f t="array" ref="AA19">IF(B19="","",_xlfn.IFS('4. Inköpsdata'!J19&lt;10,'4. Inköpsdata'!J19*1.12,'4. Inköpsdata'!J19&lt;20,'4. Inköpsdata'!J19*1.1,'4. Inköpsdata'!J19&lt;30,'4. Inköpsdata'!J19*1.09,'4. Inköpsdata'!J19&lt;50,'4. Inköpsdata'!J19*1.08,'4. Inköpsdata'!J19&lt;100,'4. Inköpsdata'!J19*1.07,'4. Inköpsdata'!J19&lt;150,'4. Inköpsdata'!J19*1.06,'4. Inköpsdata'!J19&gt;149,'4. Inköpsdata'!J19*1.05))</f>
        <v/>
      </c>
      <c r="AB19" s="358"/>
      <c r="AC19" s="307" t="str">
        <f>IF(B19="","",'4. Inköpsdata'!N19)</f>
        <v/>
      </c>
      <c r="AD19" s="479" t="str">
        <f>IF(B19="","",'4. Inköpsdata'!M19)</f>
        <v/>
      </c>
      <c r="AE19" s="480" t="str" cm="1">
        <f t="array" ref="AE19">IFERROR(_xlfn.IFS(AD19=25%,41,AD19=12%,42,AD19=6%,43,AD19="Momsfritt",38),"")</f>
        <v/>
      </c>
      <c r="AF19" s="480" t="str">
        <f t="shared" si="1"/>
        <v/>
      </c>
      <c r="AG19" s="307" t="str">
        <f t="shared" si="2"/>
        <v/>
      </c>
      <c r="AH19" s="307" t="str">
        <f t="shared" si="3"/>
        <v/>
      </c>
      <c r="AI19" s="492" t="str">
        <f t="shared" si="4"/>
        <v/>
      </c>
      <c r="AJ19" s="532"/>
      <c r="AK19" s="357" t="str">
        <f t="shared" si="5"/>
        <v/>
      </c>
      <c r="AL19" s="357" t="str">
        <f t="shared" si="6"/>
        <v/>
      </c>
      <c r="AM19" s="492" t="str">
        <f t="shared" si="7"/>
        <v/>
      </c>
      <c r="AN19" s="299"/>
    </row>
    <row r="20" spans="1:40" x14ac:dyDescent="0.25">
      <c r="A20" s="106">
        <v>16</v>
      </c>
      <c r="B20" s="86" t="str">
        <f>IF('1. Artikeldata Grund'!$E20="","",'1. Artikeldata Grund'!$E20)</f>
        <v/>
      </c>
      <c r="C20" s="221" t="str">
        <f>IF('1. Artikeldata Grund'!D20="","",'1. Artikeldata Grund'!D20)</f>
        <v/>
      </c>
      <c r="D20" s="300"/>
      <c r="E20" s="560" t="str">
        <f t="shared" si="0"/>
        <v/>
      </c>
      <c r="F20" s="543"/>
      <c r="G20" s="302"/>
      <c r="H20" s="354" t="s">
        <v>280</v>
      </c>
      <c r="I20" s="295"/>
      <c r="J20" s="409" t="s">
        <v>280</v>
      </c>
      <c r="K20" s="295" t="s">
        <v>858</v>
      </c>
      <c r="L20" s="540">
        <v>910</v>
      </c>
      <c r="M20" s="578" t="str">
        <f>IF(B20="","",IF(OR(L20=200,COUNTIF(Artikelgrupper!$G$3:$G$108,'APH Kategorichef'!K20)),"Ja","Nej"))</f>
        <v/>
      </c>
      <c r="N20" s="356"/>
      <c r="P20" s="359"/>
      <c r="Q20" s="360"/>
      <c r="R20" s="295" t="s">
        <v>297</v>
      </c>
      <c r="S20" s="295"/>
      <c r="U20" s="361" t="str">
        <f>IF(B20="","",'3. Förpackningsdata'!H20)</f>
        <v/>
      </c>
      <c r="V20" s="308" t="str">
        <f>IF(B20="","",'3. Förpackningsdata'!I20)</f>
        <v/>
      </c>
      <c r="W20" s="592"/>
      <c r="Y20" s="520"/>
      <c r="Z20" s="81" t="str">
        <f>IF(B20="","",'4. Inköpsdata'!J20)</f>
        <v/>
      </c>
      <c r="AA20" s="357" t="str" cm="1">
        <f t="array" ref="AA20">IF(B20="","",_xlfn.IFS('4. Inköpsdata'!J20&lt;10,'4. Inköpsdata'!J20*1.12,'4. Inköpsdata'!J20&lt;20,'4. Inköpsdata'!J20*1.1,'4. Inköpsdata'!J20&lt;30,'4. Inköpsdata'!J20*1.09,'4. Inköpsdata'!J20&lt;50,'4. Inköpsdata'!J20*1.08,'4. Inköpsdata'!J20&lt;100,'4. Inköpsdata'!J20*1.07,'4. Inköpsdata'!J20&lt;150,'4. Inköpsdata'!J20*1.06,'4. Inköpsdata'!J20&gt;149,'4. Inköpsdata'!J20*1.05))</f>
        <v/>
      </c>
      <c r="AB20" s="358"/>
      <c r="AC20" s="307" t="str">
        <f>IF(B20="","",'4. Inköpsdata'!N20)</f>
        <v/>
      </c>
      <c r="AD20" s="479" t="str">
        <f>IF(B20="","",'4. Inköpsdata'!M20)</f>
        <v/>
      </c>
      <c r="AE20" s="480" t="str" cm="1">
        <f t="array" ref="AE20">IFERROR(_xlfn.IFS(AD20=25%,41,AD20=12%,42,AD20=6%,43,AD20="Momsfritt",38),"")</f>
        <v/>
      </c>
      <c r="AF20" s="480" t="str">
        <f t="shared" si="1"/>
        <v/>
      </c>
      <c r="AG20" s="307" t="str">
        <f t="shared" si="2"/>
        <v/>
      </c>
      <c r="AH20" s="307" t="str">
        <f t="shared" si="3"/>
        <v/>
      </c>
      <c r="AI20" s="492" t="str">
        <f t="shared" si="4"/>
        <v/>
      </c>
      <c r="AJ20" s="532"/>
      <c r="AK20" s="357" t="str">
        <f t="shared" si="5"/>
        <v/>
      </c>
      <c r="AL20" s="357" t="str">
        <f t="shared" si="6"/>
        <v/>
      </c>
      <c r="AM20" s="492" t="str">
        <f t="shared" si="7"/>
        <v/>
      </c>
      <c r="AN20" s="299"/>
    </row>
    <row r="21" spans="1:40" x14ac:dyDescent="0.25">
      <c r="A21" s="106">
        <v>17</v>
      </c>
      <c r="B21" s="86" t="str">
        <f>IF('1. Artikeldata Grund'!$E21="","",'1. Artikeldata Grund'!$E21)</f>
        <v/>
      </c>
      <c r="C21" s="221" t="str">
        <f>IF('1. Artikeldata Grund'!D21="","",'1. Artikeldata Grund'!D21)</f>
        <v/>
      </c>
      <c r="D21" s="300"/>
      <c r="E21" s="560" t="str">
        <f t="shared" si="0"/>
        <v/>
      </c>
      <c r="F21" s="543"/>
      <c r="G21" s="302"/>
      <c r="H21" s="354" t="s">
        <v>280</v>
      </c>
      <c r="I21" s="295"/>
      <c r="J21" s="409" t="s">
        <v>280</v>
      </c>
      <c r="K21" s="295" t="s">
        <v>858</v>
      </c>
      <c r="L21" s="540">
        <v>910</v>
      </c>
      <c r="M21" s="578" t="str">
        <f>IF(B21="","",IF(OR(L21=200,COUNTIF(Artikelgrupper!$G$3:$G$108,'APH Kategorichef'!K21)),"Ja","Nej"))</f>
        <v/>
      </c>
      <c r="N21" s="356"/>
      <c r="P21" s="359"/>
      <c r="Q21" s="360"/>
      <c r="R21" s="295" t="s">
        <v>297</v>
      </c>
      <c r="S21" s="295"/>
      <c r="U21" s="361" t="str">
        <f>IF(B21="","",'3. Förpackningsdata'!H21)</f>
        <v/>
      </c>
      <c r="V21" s="308" t="str">
        <f>IF(B21="","",'3. Förpackningsdata'!I21)</f>
        <v/>
      </c>
      <c r="W21" s="592"/>
      <c r="Y21" s="520"/>
      <c r="Z21" s="81" t="str">
        <f>IF(B21="","",'4. Inköpsdata'!J21)</f>
        <v/>
      </c>
      <c r="AA21" s="357" t="str" cm="1">
        <f t="array" ref="AA21">IF(B21="","",_xlfn.IFS('4. Inköpsdata'!J21&lt;10,'4. Inköpsdata'!J21*1.12,'4. Inköpsdata'!J21&lt;20,'4. Inköpsdata'!J21*1.1,'4. Inköpsdata'!J21&lt;30,'4. Inköpsdata'!J21*1.09,'4. Inköpsdata'!J21&lt;50,'4. Inköpsdata'!J21*1.08,'4. Inköpsdata'!J21&lt;100,'4. Inköpsdata'!J21*1.07,'4. Inköpsdata'!J21&lt;150,'4. Inköpsdata'!J21*1.06,'4. Inköpsdata'!J21&gt;149,'4. Inköpsdata'!J21*1.05))</f>
        <v/>
      </c>
      <c r="AB21" s="358"/>
      <c r="AC21" s="307" t="str">
        <f>IF(B21="","",'4. Inköpsdata'!N21)</f>
        <v/>
      </c>
      <c r="AD21" s="479" t="str">
        <f>IF(B21="","",'4. Inköpsdata'!M21)</f>
        <v/>
      </c>
      <c r="AE21" s="480" t="str" cm="1">
        <f t="array" ref="AE21">IFERROR(_xlfn.IFS(AD21=25%,41,AD21=12%,42,AD21=6%,43,AD21="Momsfritt",38),"")</f>
        <v/>
      </c>
      <c r="AF21" s="480" t="str">
        <f t="shared" si="1"/>
        <v/>
      </c>
      <c r="AG21" s="307" t="str">
        <f t="shared" si="2"/>
        <v/>
      </c>
      <c r="AH21" s="307" t="str">
        <f t="shared" si="3"/>
        <v/>
      </c>
      <c r="AI21" s="492" t="str">
        <f t="shared" si="4"/>
        <v/>
      </c>
      <c r="AJ21" s="532"/>
      <c r="AK21" s="357" t="str">
        <f t="shared" si="5"/>
        <v/>
      </c>
      <c r="AL21" s="357" t="str">
        <f t="shared" si="6"/>
        <v/>
      </c>
      <c r="AM21" s="492" t="str">
        <f t="shared" si="7"/>
        <v/>
      </c>
      <c r="AN21" s="299"/>
    </row>
    <row r="22" spans="1:40" x14ac:dyDescent="0.25">
      <c r="A22" s="106">
        <v>18</v>
      </c>
      <c r="B22" s="86" t="str">
        <f>IF('1. Artikeldata Grund'!$E22="","",'1. Artikeldata Grund'!$E22)</f>
        <v/>
      </c>
      <c r="C22" s="221" t="str">
        <f>IF('1. Artikeldata Grund'!D22="","",'1. Artikeldata Grund'!D22)</f>
        <v/>
      </c>
      <c r="D22" s="300"/>
      <c r="E22" s="560" t="str">
        <f t="shared" si="0"/>
        <v/>
      </c>
      <c r="F22" s="543"/>
      <c r="G22" s="302"/>
      <c r="H22" s="354" t="s">
        <v>280</v>
      </c>
      <c r="I22" s="295"/>
      <c r="J22" s="409" t="s">
        <v>280</v>
      </c>
      <c r="K22" s="295" t="s">
        <v>858</v>
      </c>
      <c r="L22" s="540">
        <v>910</v>
      </c>
      <c r="M22" s="578" t="str">
        <f>IF(B22="","",IF(OR(L22=200,COUNTIF(Artikelgrupper!$G$3:$G$108,'APH Kategorichef'!K22)),"Ja","Nej"))</f>
        <v/>
      </c>
      <c r="N22" s="356"/>
      <c r="P22" s="359"/>
      <c r="Q22" s="360"/>
      <c r="R22" s="295" t="s">
        <v>297</v>
      </c>
      <c r="S22" s="295"/>
      <c r="U22" s="361" t="str">
        <f>IF(B22="","",'3. Förpackningsdata'!H22)</f>
        <v/>
      </c>
      <c r="V22" s="308" t="str">
        <f>IF(B22="","",'3. Förpackningsdata'!I22)</f>
        <v/>
      </c>
      <c r="W22" s="592"/>
      <c r="Y22" s="520"/>
      <c r="Z22" s="81" t="str">
        <f>IF(B22="","",'4. Inköpsdata'!J22)</f>
        <v/>
      </c>
      <c r="AA22" s="357" t="str" cm="1">
        <f t="array" ref="AA22">IF(B22="","",_xlfn.IFS('4. Inköpsdata'!J22&lt;10,'4. Inköpsdata'!J22*1.12,'4. Inköpsdata'!J22&lt;20,'4. Inköpsdata'!J22*1.1,'4. Inköpsdata'!J22&lt;30,'4. Inköpsdata'!J22*1.09,'4. Inköpsdata'!J22&lt;50,'4. Inköpsdata'!J22*1.08,'4. Inköpsdata'!J22&lt;100,'4. Inköpsdata'!J22*1.07,'4. Inköpsdata'!J22&lt;150,'4. Inköpsdata'!J22*1.06,'4. Inköpsdata'!J22&gt;149,'4. Inköpsdata'!J22*1.05))</f>
        <v/>
      </c>
      <c r="AB22" s="358"/>
      <c r="AC22" s="307" t="str">
        <f>IF(B22="","",'4. Inköpsdata'!N22)</f>
        <v/>
      </c>
      <c r="AD22" s="479" t="str">
        <f>IF(B22="","",'4. Inköpsdata'!M22)</f>
        <v/>
      </c>
      <c r="AE22" s="480" t="str" cm="1">
        <f t="array" ref="AE22">IFERROR(_xlfn.IFS(AD22=25%,41,AD22=12%,42,AD22=6%,43,AD22="Momsfritt",38),"")</f>
        <v/>
      </c>
      <c r="AF22" s="480" t="str">
        <f t="shared" si="1"/>
        <v/>
      </c>
      <c r="AG22" s="307" t="str">
        <f t="shared" si="2"/>
        <v/>
      </c>
      <c r="AH22" s="307" t="str">
        <f t="shared" si="3"/>
        <v/>
      </c>
      <c r="AI22" s="492" t="str">
        <f t="shared" si="4"/>
        <v/>
      </c>
      <c r="AJ22" s="532"/>
      <c r="AK22" s="357" t="str">
        <f t="shared" si="5"/>
        <v/>
      </c>
      <c r="AL22" s="357" t="str">
        <f t="shared" si="6"/>
        <v/>
      </c>
      <c r="AM22" s="492" t="str">
        <f t="shared" si="7"/>
        <v/>
      </c>
      <c r="AN22" s="299"/>
    </row>
    <row r="23" spans="1:40" x14ac:dyDescent="0.25">
      <c r="A23" s="106">
        <v>19</v>
      </c>
      <c r="B23" s="86" t="str">
        <f>IF('1. Artikeldata Grund'!$E23="","",'1. Artikeldata Grund'!$E23)</f>
        <v/>
      </c>
      <c r="C23" s="221" t="str">
        <f>IF('1. Artikeldata Grund'!D23="","",'1. Artikeldata Grund'!D23)</f>
        <v/>
      </c>
      <c r="D23" s="300"/>
      <c r="E23" s="560" t="str">
        <f t="shared" si="0"/>
        <v/>
      </c>
      <c r="F23" s="543"/>
      <c r="G23" s="302"/>
      <c r="H23" s="354" t="s">
        <v>280</v>
      </c>
      <c r="I23" s="295"/>
      <c r="J23" s="409" t="s">
        <v>280</v>
      </c>
      <c r="K23" s="295" t="s">
        <v>858</v>
      </c>
      <c r="L23" s="540">
        <v>910</v>
      </c>
      <c r="M23" s="578" t="str">
        <f>IF(B23="","",IF(OR(L23=200,COUNTIF(Artikelgrupper!$G$3:$G$108,'APH Kategorichef'!K23)),"Ja","Nej"))</f>
        <v/>
      </c>
      <c r="N23" s="356"/>
      <c r="P23" s="359"/>
      <c r="Q23" s="360"/>
      <c r="R23" s="295" t="s">
        <v>297</v>
      </c>
      <c r="S23" s="295"/>
      <c r="U23" s="361" t="str">
        <f>IF(B23="","",'3. Förpackningsdata'!H23)</f>
        <v/>
      </c>
      <c r="V23" s="308" t="str">
        <f>IF(B23="","",'3. Förpackningsdata'!I23)</f>
        <v/>
      </c>
      <c r="W23" s="592"/>
      <c r="Y23" s="520"/>
      <c r="Z23" s="81" t="str">
        <f>IF(B23="","",'4. Inköpsdata'!J23)</f>
        <v/>
      </c>
      <c r="AA23" s="357" t="str" cm="1">
        <f t="array" ref="AA23">IF(B23="","",_xlfn.IFS('4. Inköpsdata'!J23&lt;10,'4. Inköpsdata'!J23*1.12,'4. Inköpsdata'!J23&lt;20,'4. Inköpsdata'!J23*1.1,'4. Inköpsdata'!J23&lt;30,'4. Inköpsdata'!J23*1.09,'4. Inköpsdata'!J23&lt;50,'4. Inköpsdata'!J23*1.08,'4. Inköpsdata'!J23&lt;100,'4. Inköpsdata'!J23*1.07,'4. Inköpsdata'!J23&lt;150,'4. Inköpsdata'!J23*1.06,'4. Inköpsdata'!J23&gt;149,'4. Inköpsdata'!J23*1.05))</f>
        <v/>
      </c>
      <c r="AB23" s="358"/>
      <c r="AC23" s="307" t="str">
        <f>IF(B23="","",'4. Inköpsdata'!N23)</f>
        <v/>
      </c>
      <c r="AD23" s="479" t="str">
        <f>IF(B23="","",'4. Inköpsdata'!M23)</f>
        <v/>
      </c>
      <c r="AE23" s="480" t="str" cm="1">
        <f t="array" ref="AE23">IFERROR(_xlfn.IFS(AD23=25%,41,AD23=12%,42,AD23=6%,43,AD23="Momsfritt",38),"")</f>
        <v/>
      </c>
      <c r="AF23" s="480" t="str">
        <f t="shared" si="1"/>
        <v/>
      </c>
      <c r="AG23" s="307" t="str">
        <f t="shared" si="2"/>
        <v/>
      </c>
      <c r="AH23" s="307" t="str">
        <f t="shared" si="3"/>
        <v/>
      </c>
      <c r="AI23" s="492" t="str">
        <f t="shared" si="4"/>
        <v/>
      </c>
      <c r="AJ23" s="532"/>
      <c r="AK23" s="357" t="str">
        <f t="shared" si="5"/>
        <v/>
      </c>
      <c r="AL23" s="357" t="str">
        <f t="shared" si="6"/>
        <v/>
      </c>
      <c r="AM23" s="492" t="str">
        <f t="shared" si="7"/>
        <v/>
      </c>
      <c r="AN23" s="299"/>
    </row>
    <row r="24" spans="1:40" x14ac:dyDescent="0.25">
      <c r="A24" s="106">
        <v>20</v>
      </c>
      <c r="B24" s="86" t="str">
        <f>IF('1. Artikeldata Grund'!$E24="","",'1. Artikeldata Grund'!$E24)</f>
        <v/>
      </c>
      <c r="C24" s="221" t="str">
        <f>IF('1. Artikeldata Grund'!D24="","",'1. Artikeldata Grund'!D24)</f>
        <v/>
      </c>
      <c r="D24" s="300"/>
      <c r="E24" s="560" t="str">
        <f t="shared" si="0"/>
        <v/>
      </c>
      <c r="F24" s="543"/>
      <c r="G24" s="302"/>
      <c r="H24" s="354" t="s">
        <v>280</v>
      </c>
      <c r="I24" s="295"/>
      <c r="J24" s="409" t="s">
        <v>280</v>
      </c>
      <c r="K24" s="295" t="s">
        <v>858</v>
      </c>
      <c r="L24" s="540">
        <v>910</v>
      </c>
      <c r="M24" s="578" t="str">
        <f>IF(B24="","",IF(OR(L24=200,COUNTIF(Artikelgrupper!$G$3:$G$108,'APH Kategorichef'!K24)),"Ja","Nej"))</f>
        <v/>
      </c>
      <c r="N24" s="356"/>
      <c r="P24" s="359"/>
      <c r="Q24" s="360"/>
      <c r="R24" s="295" t="s">
        <v>297</v>
      </c>
      <c r="S24" s="295"/>
      <c r="U24" s="361" t="str">
        <f>IF(B24="","",'3. Förpackningsdata'!H24)</f>
        <v/>
      </c>
      <c r="V24" s="308" t="str">
        <f>IF(B24="","",'3. Förpackningsdata'!I24)</f>
        <v/>
      </c>
      <c r="W24" s="592"/>
      <c r="Y24" s="520"/>
      <c r="Z24" s="81" t="str">
        <f>IF(B24="","",'4. Inköpsdata'!J24)</f>
        <v/>
      </c>
      <c r="AA24" s="357" t="str" cm="1">
        <f t="array" ref="AA24">IF(B24="","",_xlfn.IFS('4. Inköpsdata'!J24&lt;10,'4. Inköpsdata'!J24*1.12,'4. Inköpsdata'!J24&lt;20,'4. Inköpsdata'!J24*1.1,'4. Inköpsdata'!J24&lt;30,'4. Inköpsdata'!J24*1.09,'4. Inköpsdata'!J24&lt;50,'4. Inköpsdata'!J24*1.08,'4. Inköpsdata'!J24&lt;100,'4. Inköpsdata'!J24*1.07,'4. Inköpsdata'!J24&lt;150,'4. Inköpsdata'!J24*1.06,'4. Inköpsdata'!J24&gt;149,'4. Inköpsdata'!J24*1.05))</f>
        <v/>
      </c>
      <c r="AB24" s="358"/>
      <c r="AC24" s="307" t="str">
        <f>IF(B24="","",'4. Inköpsdata'!N24)</f>
        <v/>
      </c>
      <c r="AD24" s="479" t="str">
        <f>IF(B24="","",'4. Inköpsdata'!M24)</f>
        <v/>
      </c>
      <c r="AE24" s="480" t="str" cm="1">
        <f t="array" ref="AE24">IFERROR(_xlfn.IFS(AD24=25%,41,AD24=12%,42,AD24=6%,43,AD24="Momsfritt",38),"")</f>
        <v/>
      </c>
      <c r="AF24" s="480" t="str">
        <f t="shared" si="1"/>
        <v/>
      </c>
      <c r="AG24" s="307" t="str">
        <f t="shared" si="2"/>
        <v/>
      </c>
      <c r="AH24" s="307" t="str">
        <f t="shared" si="3"/>
        <v/>
      </c>
      <c r="AI24" s="492" t="str">
        <f t="shared" si="4"/>
        <v/>
      </c>
      <c r="AJ24" s="532"/>
      <c r="AK24" s="357" t="str">
        <f t="shared" si="5"/>
        <v/>
      </c>
      <c r="AL24" s="357" t="str">
        <f t="shared" si="6"/>
        <v/>
      </c>
      <c r="AM24" s="492" t="str">
        <f t="shared" si="7"/>
        <v/>
      </c>
      <c r="AN24" s="299"/>
    </row>
    <row r="25" spans="1:40" x14ac:dyDescent="0.25">
      <c r="A25" s="106">
        <v>21</v>
      </c>
      <c r="B25" s="86" t="str">
        <f>IF('1. Artikeldata Grund'!$E25="","",'1. Artikeldata Grund'!$E25)</f>
        <v/>
      </c>
      <c r="C25" s="221" t="str">
        <f>IF('1. Artikeldata Grund'!D25="","",'1. Artikeldata Grund'!D25)</f>
        <v/>
      </c>
      <c r="D25" s="300"/>
      <c r="E25" s="560" t="str">
        <f t="shared" si="0"/>
        <v/>
      </c>
      <c r="F25" s="543"/>
      <c r="G25" s="302"/>
      <c r="H25" s="354" t="s">
        <v>280</v>
      </c>
      <c r="I25" s="295"/>
      <c r="J25" s="409" t="s">
        <v>280</v>
      </c>
      <c r="K25" s="295" t="s">
        <v>858</v>
      </c>
      <c r="L25" s="540">
        <v>910</v>
      </c>
      <c r="M25" s="578" t="str">
        <f>IF(B25="","",IF(OR(L25=200,COUNTIF(Artikelgrupper!$G$3:$G$108,'APH Kategorichef'!K25)),"Ja","Nej"))</f>
        <v/>
      </c>
      <c r="N25" s="356"/>
      <c r="P25" s="359"/>
      <c r="Q25" s="360"/>
      <c r="R25" s="295" t="s">
        <v>297</v>
      </c>
      <c r="S25" s="295"/>
      <c r="U25" s="361" t="str">
        <f>IF(B25="","",'3. Förpackningsdata'!H25)</f>
        <v/>
      </c>
      <c r="V25" s="308" t="str">
        <f>IF(B25="","",'3. Förpackningsdata'!I25)</f>
        <v/>
      </c>
      <c r="W25" s="592"/>
      <c r="Y25" s="520"/>
      <c r="Z25" s="81" t="str">
        <f>IF(B25="","",'4. Inköpsdata'!J25)</f>
        <v/>
      </c>
      <c r="AA25" s="357" t="str" cm="1">
        <f t="array" ref="AA25">IF(B25="","",_xlfn.IFS('4. Inköpsdata'!J25&lt;10,'4. Inköpsdata'!J25*1.12,'4. Inköpsdata'!J25&lt;20,'4. Inköpsdata'!J25*1.1,'4. Inköpsdata'!J25&lt;30,'4. Inköpsdata'!J25*1.09,'4. Inköpsdata'!J25&lt;50,'4. Inköpsdata'!J25*1.08,'4. Inköpsdata'!J25&lt;100,'4. Inköpsdata'!J25*1.07,'4. Inköpsdata'!J25&lt;150,'4. Inköpsdata'!J25*1.06,'4. Inköpsdata'!J25&gt;149,'4. Inköpsdata'!J25*1.05))</f>
        <v/>
      </c>
      <c r="AB25" s="358"/>
      <c r="AC25" s="307" t="str">
        <f>IF(B25="","",'4. Inköpsdata'!N25)</f>
        <v/>
      </c>
      <c r="AD25" s="479" t="str">
        <f>IF(B25="","",'4. Inköpsdata'!M25)</f>
        <v/>
      </c>
      <c r="AE25" s="480" t="str" cm="1">
        <f t="array" ref="AE25">IFERROR(_xlfn.IFS(AD25=25%,41,AD25=12%,42,AD25=6%,43,AD25="Momsfritt",38),"")</f>
        <v/>
      </c>
      <c r="AF25" s="480" t="str">
        <f t="shared" si="1"/>
        <v/>
      </c>
      <c r="AG25" s="307" t="str">
        <f t="shared" si="2"/>
        <v/>
      </c>
      <c r="AH25" s="307" t="str">
        <f t="shared" si="3"/>
        <v/>
      </c>
      <c r="AI25" s="492" t="str">
        <f t="shared" si="4"/>
        <v/>
      </c>
      <c r="AJ25" s="532"/>
      <c r="AK25" s="357" t="str">
        <f t="shared" si="5"/>
        <v/>
      </c>
      <c r="AL25" s="357" t="str">
        <f t="shared" si="6"/>
        <v/>
      </c>
      <c r="AM25" s="492" t="str">
        <f t="shared" si="7"/>
        <v/>
      </c>
      <c r="AN25" s="299"/>
    </row>
    <row r="26" spans="1:40" x14ac:dyDescent="0.25">
      <c r="A26" s="106">
        <v>22</v>
      </c>
      <c r="B26" s="86" t="str">
        <f>IF('1. Artikeldata Grund'!$E26="","",'1. Artikeldata Grund'!$E26)</f>
        <v/>
      </c>
      <c r="C26" s="221" t="str">
        <f>IF('1. Artikeldata Grund'!D26="","",'1. Artikeldata Grund'!D26)</f>
        <v/>
      </c>
      <c r="D26" s="300"/>
      <c r="E26" s="560" t="str">
        <f t="shared" si="0"/>
        <v/>
      </c>
      <c r="F26" s="543"/>
      <c r="G26" s="302"/>
      <c r="H26" s="354" t="s">
        <v>280</v>
      </c>
      <c r="I26" s="295"/>
      <c r="J26" s="409" t="s">
        <v>280</v>
      </c>
      <c r="K26" s="295" t="s">
        <v>858</v>
      </c>
      <c r="L26" s="540">
        <v>910</v>
      </c>
      <c r="M26" s="578" t="str">
        <f>IF(B26="","",IF(OR(L26=200,COUNTIF(Artikelgrupper!$G$3:$G$108,'APH Kategorichef'!K26)),"Ja","Nej"))</f>
        <v/>
      </c>
      <c r="N26" s="356"/>
      <c r="P26" s="359"/>
      <c r="Q26" s="360"/>
      <c r="R26" s="295" t="s">
        <v>297</v>
      </c>
      <c r="S26" s="295"/>
      <c r="U26" s="361" t="str">
        <f>IF(B26="","",'3. Förpackningsdata'!H26)</f>
        <v/>
      </c>
      <c r="V26" s="308" t="str">
        <f>IF(B26="","",'3. Förpackningsdata'!I26)</f>
        <v/>
      </c>
      <c r="W26" s="592"/>
      <c r="Y26" s="520"/>
      <c r="Z26" s="81" t="str">
        <f>IF(B26="","",'4. Inköpsdata'!J26)</f>
        <v/>
      </c>
      <c r="AA26" s="357" t="str" cm="1">
        <f t="array" ref="AA26">IF(B26="","",_xlfn.IFS('4. Inköpsdata'!J26&lt;10,'4. Inköpsdata'!J26*1.12,'4. Inköpsdata'!J26&lt;20,'4. Inköpsdata'!J26*1.1,'4. Inköpsdata'!J26&lt;30,'4. Inköpsdata'!J26*1.09,'4. Inköpsdata'!J26&lt;50,'4. Inköpsdata'!J26*1.08,'4. Inköpsdata'!J26&lt;100,'4. Inköpsdata'!J26*1.07,'4. Inköpsdata'!J26&lt;150,'4. Inköpsdata'!J26*1.06,'4. Inköpsdata'!J26&gt;149,'4. Inköpsdata'!J26*1.05))</f>
        <v/>
      </c>
      <c r="AB26" s="358"/>
      <c r="AC26" s="307" t="str">
        <f>IF(B26="","",'4. Inköpsdata'!N26)</f>
        <v/>
      </c>
      <c r="AD26" s="479" t="str">
        <f>IF(B26="","",'4. Inköpsdata'!M26)</f>
        <v/>
      </c>
      <c r="AE26" s="480" t="str" cm="1">
        <f t="array" ref="AE26">IFERROR(_xlfn.IFS(AD26=25%,41,AD26=12%,42,AD26=6%,43,AD26="Momsfritt",38),"")</f>
        <v/>
      </c>
      <c r="AF26" s="480" t="str">
        <f t="shared" si="1"/>
        <v/>
      </c>
      <c r="AG26" s="307" t="str">
        <f t="shared" si="2"/>
        <v/>
      </c>
      <c r="AH26" s="307" t="str">
        <f t="shared" si="3"/>
        <v/>
      </c>
      <c r="AI26" s="492" t="str">
        <f t="shared" si="4"/>
        <v/>
      </c>
      <c r="AJ26" s="532"/>
      <c r="AK26" s="357" t="str">
        <f t="shared" si="5"/>
        <v/>
      </c>
      <c r="AL26" s="357" t="str">
        <f t="shared" si="6"/>
        <v/>
      </c>
      <c r="AM26" s="492" t="str">
        <f t="shared" si="7"/>
        <v/>
      </c>
      <c r="AN26" s="299"/>
    </row>
    <row r="27" spans="1:40" x14ac:dyDescent="0.25">
      <c r="A27" s="106">
        <v>23</v>
      </c>
      <c r="B27" s="86" t="str">
        <f>IF('1. Artikeldata Grund'!$E27="","",'1. Artikeldata Grund'!$E27)</f>
        <v/>
      </c>
      <c r="C27" s="221" t="str">
        <f>IF('1. Artikeldata Grund'!D27="","",'1. Artikeldata Grund'!D27)</f>
        <v/>
      </c>
      <c r="D27" s="300"/>
      <c r="E27" s="560" t="str">
        <f t="shared" si="0"/>
        <v/>
      </c>
      <c r="F27" s="543"/>
      <c r="G27" s="302"/>
      <c r="H27" s="354" t="s">
        <v>280</v>
      </c>
      <c r="I27" s="295"/>
      <c r="J27" s="409" t="s">
        <v>280</v>
      </c>
      <c r="K27" s="295" t="s">
        <v>858</v>
      </c>
      <c r="L27" s="540">
        <v>910</v>
      </c>
      <c r="M27" s="578" t="str">
        <f>IF(B27="","",IF(OR(L27=200,COUNTIF(Artikelgrupper!$G$3:$G$108,'APH Kategorichef'!K27)),"Ja","Nej"))</f>
        <v/>
      </c>
      <c r="N27" s="356"/>
      <c r="P27" s="359"/>
      <c r="Q27" s="360"/>
      <c r="R27" s="295" t="s">
        <v>297</v>
      </c>
      <c r="S27" s="295"/>
      <c r="U27" s="361" t="str">
        <f>IF(B27="","",'3. Förpackningsdata'!H27)</f>
        <v/>
      </c>
      <c r="V27" s="308" t="str">
        <f>IF(B27="","",'3. Förpackningsdata'!I27)</f>
        <v/>
      </c>
      <c r="W27" s="592"/>
      <c r="Y27" s="520"/>
      <c r="Z27" s="81" t="str">
        <f>IF(B27="","",'4. Inköpsdata'!J27)</f>
        <v/>
      </c>
      <c r="AA27" s="357" t="str" cm="1">
        <f t="array" ref="AA27">IF(B27="","",_xlfn.IFS('4. Inköpsdata'!J27&lt;10,'4. Inköpsdata'!J27*1.12,'4. Inköpsdata'!J27&lt;20,'4. Inköpsdata'!J27*1.1,'4. Inköpsdata'!J27&lt;30,'4. Inköpsdata'!J27*1.09,'4. Inköpsdata'!J27&lt;50,'4. Inköpsdata'!J27*1.08,'4. Inköpsdata'!J27&lt;100,'4. Inköpsdata'!J27*1.07,'4. Inköpsdata'!J27&lt;150,'4. Inköpsdata'!J27*1.06,'4. Inköpsdata'!J27&gt;149,'4. Inköpsdata'!J27*1.05))</f>
        <v/>
      </c>
      <c r="AB27" s="358"/>
      <c r="AC27" s="307" t="str">
        <f>IF(B27="","",'4. Inköpsdata'!N27)</f>
        <v/>
      </c>
      <c r="AD27" s="479" t="str">
        <f>IF(B27="","",'4. Inköpsdata'!M27)</f>
        <v/>
      </c>
      <c r="AE27" s="480" t="str" cm="1">
        <f t="array" ref="AE27">IFERROR(_xlfn.IFS(AD27=25%,41,AD27=12%,42,AD27=6%,43,AD27="Momsfritt",38),"")</f>
        <v/>
      </c>
      <c r="AF27" s="480" t="str">
        <f t="shared" si="1"/>
        <v/>
      </c>
      <c r="AG27" s="307" t="str">
        <f t="shared" si="2"/>
        <v/>
      </c>
      <c r="AH27" s="307" t="str">
        <f t="shared" si="3"/>
        <v/>
      </c>
      <c r="AI27" s="492" t="str">
        <f t="shared" si="4"/>
        <v/>
      </c>
      <c r="AJ27" s="532"/>
      <c r="AK27" s="357" t="str">
        <f t="shared" si="5"/>
        <v/>
      </c>
      <c r="AL27" s="357" t="str">
        <f t="shared" si="6"/>
        <v/>
      </c>
      <c r="AM27" s="492" t="str">
        <f t="shared" si="7"/>
        <v/>
      </c>
      <c r="AN27" s="299"/>
    </row>
    <row r="28" spans="1:40" x14ac:dyDescent="0.25">
      <c r="A28" s="106">
        <v>24</v>
      </c>
      <c r="B28" s="86" t="str">
        <f>IF('1. Artikeldata Grund'!$E28="","",'1. Artikeldata Grund'!$E28)</f>
        <v/>
      </c>
      <c r="C28" s="221" t="str">
        <f>IF('1. Artikeldata Grund'!D28="","",'1. Artikeldata Grund'!D28)</f>
        <v/>
      </c>
      <c r="D28" s="300"/>
      <c r="E28" s="560" t="str">
        <f t="shared" si="0"/>
        <v/>
      </c>
      <c r="F28" s="543"/>
      <c r="G28" s="302"/>
      <c r="H28" s="354" t="s">
        <v>280</v>
      </c>
      <c r="I28" s="295"/>
      <c r="J28" s="409" t="s">
        <v>280</v>
      </c>
      <c r="K28" s="295" t="s">
        <v>858</v>
      </c>
      <c r="L28" s="540">
        <v>910</v>
      </c>
      <c r="M28" s="578" t="str">
        <f>IF(B28="","",IF(OR(L28=200,COUNTIF(Artikelgrupper!$G$3:$G$108,'APH Kategorichef'!K28)),"Ja","Nej"))</f>
        <v/>
      </c>
      <c r="N28" s="356"/>
      <c r="P28" s="359"/>
      <c r="Q28" s="360"/>
      <c r="R28" s="295" t="s">
        <v>297</v>
      </c>
      <c r="S28" s="295"/>
      <c r="U28" s="361" t="str">
        <f>IF(B28="","",'3. Förpackningsdata'!H28)</f>
        <v/>
      </c>
      <c r="V28" s="308" t="str">
        <f>IF(B28="","",'3. Förpackningsdata'!I28)</f>
        <v/>
      </c>
      <c r="W28" s="592"/>
      <c r="Y28" s="520"/>
      <c r="Z28" s="81" t="str">
        <f>IF(B28="","",'4. Inköpsdata'!J28)</f>
        <v/>
      </c>
      <c r="AA28" s="357" t="str" cm="1">
        <f t="array" ref="AA28">IF(B28="","",_xlfn.IFS('4. Inköpsdata'!J28&lt;10,'4. Inköpsdata'!J28*1.12,'4. Inköpsdata'!J28&lt;20,'4. Inköpsdata'!J28*1.1,'4. Inköpsdata'!J28&lt;30,'4. Inköpsdata'!J28*1.09,'4. Inköpsdata'!J28&lt;50,'4. Inköpsdata'!J28*1.08,'4. Inköpsdata'!J28&lt;100,'4. Inköpsdata'!J28*1.07,'4. Inköpsdata'!J28&lt;150,'4. Inköpsdata'!J28*1.06,'4. Inköpsdata'!J28&gt;149,'4. Inköpsdata'!J28*1.05))</f>
        <v/>
      </c>
      <c r="AB28" s="358"/>
      <c r="AC28" s="307" t="str">
        <f>IF(B28="","",'4. Inköpsdata'!N28)</f>
        <v/>
      </c>
      <c r="AD28" s="479" t="str">
        <f>IF(B28="","",'4. Inköpsdata'!M28)</f>
        <v/>
      </c>
      <c r="AE28" s="480" t="str" cm="1">
        <f t="array" ref="AE28">IFERROR(_xlfn.IFS(AD28=25%,41,AD28=12%,42,AD28=6%,43,AD28="Momsfritt",38),"")</f>
        <v/>
      </c>
      <c r="AF28" s="480" t="str">
        <f t="shared" si="1"/>
        <v/>
      </c>
      <c r="AG28" s="307" t="str">
        <f t="shared" si="2"/>
        <v/>
      </c>
      <c r="AH28" s="307" t="str">
        <f t="shared" si="3"/>
        <v/>
      </c>
      <c r="AI28" s="492" t="str">
        <f t="shared" si="4"/>
        <v/>
      </c>
      <c r="AJ28" s="532"/>
      <c r="AK28" s="357" t="str">
        <f t="shared" si="5"/>
        <v/>
      </c>
      <c r="AL28" s="357" t="str">
        <f t="shared" si="6"/>
        <v/>
      </c>
      <c r="AM28" s="492" t="str">
        <f t="shared" si="7"/>
        <v/>
      </c>
      <c r="AN28" s="299"/>
    </row>
    <row r="29" spans="1:40" x14ac:dyDescent="0.25">
      <c r="A29" s="106">
        <v>25</v>
      </c>
      <c r="B29" s="86" t="str">
        <f>IF('1. Artikeldata Grund'!$E29="","",'1. Artikeldata Grund'!$E29)</f>
        <v/>
      </c>
      <c r="C29" s="221" t="str">
        <f>IF('1. Artikeldata Grund'!D29="","",'1. Artikeldata Grund'!D29)</f>
        <v/>
      </c>
      <c r="D29" s="300"/>
      <c r="E29" s="560" t="str">
        <f t="shared" si="0"/>
        <v/>
      </c>
      <c r="F29" s="543"/>
      <c r="G29" s="302"/>
      <c r="H29" s="354" t="s">
        <v>280</v>
      </c>
      <c r="I29" s="295"/>
      <c r="J29" s="409" t="s">
        <v>280</v>
      </c>
      <c r="K29" s="295" t="s">
        <v>858</v>
      </c>
      <c r="L29" s="540">
        <v>910</v>
      </c>
      <c r="M29" s="578" t="str">
        <f>IF(B29="","",IF(OR(L29=200,COUNTIF(Artikelgrupper!$G$3:$G$108,'APH Kategorichef'!K29)),"Ja","Nej"))</f>
        <v/>
      </c>
      <c r="N29" s="356"/>
      <c r="P29" s="359"/>
      <c r="Q29" s="360"/>
      <c r="R29" s="295" t="s">
        <v>297</v>
      </c>
      <c r="S29" s="295"/>
      <c r="U29" s="361" t="str">
        <f>IF(B29="","",'3. Förpackningsdata'!H29)</f>
        <v/>
      </c>
      <c r="V29" s="308" t="str">
        <f>IF(B29="","",'3. Förpackningsdata'!I29)</f>
        <v/>
      </c>
      <c r="W29" s="592"/>
      <c r="Y29" s="520"/>
      <c r="Z29" s="81" t="str">
        <f>IF(B29="","",'4. Inköpsdata'!J29)</f>
        <v/>
      </c>
      <c r="AA29" s="357" t="str" cm="1">
        <f t="array" ref="AA29">IF(B29="","",_xlfn.IFS('4. Inköpsdata'!J29&lt;10,'4. Inköpsdata'!J29*1.12,'4. Inköpsdata'!J29&lt;20,'4. Inköpsdata'!J29*1.1,'4. Inköpsdata'!J29&lt;30,'4. Inköpsdata'!J29*1.09,'4. Inköpsdata'!J29&lt;50,'4. Inköpsdata'!J29*1.08,'4. Inköpsdata'!J29&lt;100,'4. Inköpsdata'!J29*1.07,'4. Inköpsdata'!J29&lt;150,'4. Inköpsdata'!J29*1.06,'4. Inköpsdata'!J29&gt;149,'4. Inköpsdata'!J29*1.05))</f>
        <v/>
      </c>
      <c r="AB29" s="358"/>
      <c r="AC29" s="307" t="str">
        <f>IF(B29="","",'4. Inköpsdata'!N29)</f>
        <v/>
      </c>
      <c r="AD29" s="479" t="str">
        <f>IF(B29="","",'4. Inköpsdata'!M29)</f>
        <v/>
      </c>
      <c r="AE29" s="480" t="str" cm="1">
        <f t="array" ref="AE29">IFERROR(_xlfn.IFS(AD29=25%,41,AD29=12%,42,AD29=6%,43,AD29="Momsfritt",38),"")</f>
        <v/>
      </c>
      <c r="AF29" s="480" t="str">
        <f t="shared" si="1"/>
        <v/>
      </c>
      <c r="AG29" s="307" t="str">
        <f t="shared" si="2"/>
        <v/>
      </c>
      <c r="AH29" s="307" t="str">
        <f t="shared" si="3"/>
        <v/>
      </c>
      <c r="AI29" s="492" t="str">
        <f t="shared" si="4"/>
        <v/>
      </c>
      <c r="AJ29" s="532"/>
      <c r="AK29" s="357" t="str">
        <f t="shared" si="5"/>
        <v/>
      </c>
      <c r="AL29" s="357" t="str">
        <f t="shared" si="6"/>
        <v/>
      </c>
      <c r="AM29" s="492" t="str">
        <f t="shared" si="7"/>
        <v/>
      </c>
      <c r="AN29" s="299"/>
    </row>
    <row r="30" spans="1:40" x14ac:dyDescent="0.25">
      <c r="A30" s="106">
        <v>26</v>
      </c>
      <c r="B30" s="86" t="str">
        <f>IF('1. Artikeldata Grund'!$E30="","",'1. Artikeldata Grund'!$E30)</f>
        <v/>
      </c>
      <c r="C30" s="221" t="str">
        <f>IF('1. Artikeldata Grund'!D30="","",'1. Artikeldata Grund'!D30)</f>
        <v/>
      </c>
      <c r="D30" s="300"/>
      <c r="E30" s="560" t="str">
        <f t="shared" si="0"/>
        <v/>
      </c>
      <c r="F30" s="543"/>
      <c r="G30" s="302"/>
      <c r="H30" s="354" t="s">
        <v>280</v>
      </c>
      <c r="I30" s="295"/>
      <c r="J30" s="409" t="s">
        <v>280</v>
      </c>
      <c r="K30" s="295" t="s">
        <v>858</v>
      </c>
      <c r="L30" s="540">
        <v>910</v>
      </c>
      <c r="M30" s="578" t="str">
        <f>IF(B30="","",IF(OR(L30=200,COUNTIF(Artikelgrupper!$G$3:$G$108,'APH Kategorichef'!K30)),"Ja","Nej"))</f>
        <v/>
      </c>
      <c r="N30" s="356"/>
      <c r="P30" s="359"/>
      <c r="Q30" s="360"/>
      <c r="R30" s="295" t="s">
        <v>297</v>
      </c>
      <c r="S30" s="295"/>
      <c r="U30" s="361" t="str">
        <f>IF(B30="","",'3. Förpackningsdata'!H30)</f>
        <v/>
      </c>
      <c r="V30" s="308" t="str">
        <f>IF(B30="","",'3. Förpackningsdata'!I30)</f>
        <v/>
      </c>
      <c r="W30" s="592"/>
      <c r="Y30" s="520"/>
      <c r="Z30" s="81" t="str">
        <f>IF(B30="","",'4. Inköpsdata'!J30)</f>
        <v/>
      </c>
      <c r="AA30" s="357" t="str" cm="1">
        <f t="array" ref="AA30">IF(B30="","",_xlfn.IFS('4. Inköpsdata'!J30&lt;10,'4. Inköpsdata'!J30*1.12,'4. Inköpsdata'!J30&lt;20,'4. Inköpsdata'!J30*1.1,'4. Inköpsdata'!J30&lt;30,'4. Inköpsdata'!J30*1.09,'4. Inköpsdata'!J30&lt;50,'4. Inköpsdata'!J30*1.08,'4. Inköpsdata'!J30&lt;100,'4. Inköpsdata'!J30*1.07,'4. Inköpsdata'!J30&lt;150,'4. Inköpsdata'!J30*1.06,'4. Inköpsdata'!J30&gt;149,'4. Inköpsdata'!J30*1.05))</f>
        <v/>
      </c>
      <c r="AB30" s="358"/>
      <c r="AC30" s="307" t="str">
        <f>IF(B30="","",'4. Inköpsdata'!N30)</f>
        <v/>
      </c>
      <c r="AD30" s="479" t="str">
        <f>IF(B30="","",'4. Inköpsdata'!M30)</f>
        <v/>
      </c>
      <c r="AE30" s="480" t="str" cm="1">
        <f t="array" ref="AE30">IFERROR(_xlfn.IFS(AD30=25%,41,AD30=12%,42,AD30=6%,43,AD30="Momsfritt",38),"")</f>
        <v/>
      </c>
      <c r="AF30" s="480" t="str">
        <f t="shared" si="1"/>
        <v/>
      </c>
      <c r="AG30" s="307" t="str">
        <f t="shared" si="2"/>
        <v/>
      </c>
      <c r="AH30" s="307" t="str">
        <f t="shared" si="3"/>
        <v/>
      </c>
      <c r="AI30" s="492" t="str">
        <f t="shared" si="4"/>
        <v/>
      </c>
      <c r="AJ30" s="532"/>
      <c r="AK30" s="357" t="str">
        <f t="shared" si="5"/>
        <v/>
      </c>
      <c r="AL30" s="357" t="str">
        <f t="shared" si="6"/>
        <v/>
      </c>
      <c r="AM30" s="492" t="str">
        <f t="shared" si="7"/>
        <v/>
      </c>
      <c r="AN30" s="299"/>
    </row>
    <row r="31" spans="1:40" x14ac:dyDescent="0.25">
      <c r="A31" s="106">
        <v>27</v>
      </c>
      <c r="B31" s="86" t="str">
        <f>IF('1. Artikeldata Grund'!$E31="","",'1. Artikeldata Grund'!$E31)</f>
        <v/>
      </c>
      <c r="C31" s="221" t="str">
        <f>IF('1. Artikeldata Grund'!D31="","",'1. Artikeldata Grund'!D31)</f>
        <v/>
      </c>
      <c r="D31" s="300"/>
      <c r="E31" s="560" t="str">
        <f t="shared" si="0"/>
        <v/>
      </c>
      <c r="F31" s="543"/>
      <c r="G31" s="302"/>
      <c r="H31" s="354" t="s">
        <v>280</v>
      </c>
      <c r="I31" s="295"/>
      <c r="J31" s="409" t="s">
        <v>280</v>
      </c>
      <c r="K31" s="295" t="s">
        <v>858</v>
      </c>
      <c r="L31" s="540">
        <v>910</v>
      </c>
      <c r="M31" s="578" t="str">
        <f>IF(B31="","",IF(OR(L31=200,COUNTIF(Artikelgrupper!$G$3:$G$108,'APH Kategorichef'!K31)),"Ja","Nej"))</f>
        <v/>
      </c>
      <c r="N31" s="356"/>
      <c r="P31" s="359"/>
      <c r="Q31" s="360"/>
      <c r="R31" s="295" t="s">
        <v>297</v>
      </c>
      <c r="S31" s="295"/>
      <c r="U31" s="361" t="str">
        <f>IF(B31="","",'3. Förpackningsdata'!H31)</f>
        <v/>
      </c>
      <c r="V31" s="308" t="str">
        <f>IF(B31="","",'3. Förpackningsdata'!I31)</f>
        <v/>
      </c>
      <c r="W31" s="592"/>
      <c r="Y31" s="520"/>
      <c r="Z31" s="81" t="str">
        <f>IF(B31="","",'4. Inköpsdata'!J31)</f>
        <v/>
      </c>
      <c r="AA31" s="357" t="str" cm="1">
        <f t="array" ref="AA31">IF(B31="","",_xlfn.IFS('4. Inköpsdata'!J31&lt;10,'4. Inköpsdata'!J31*1.12,'4. Inköpsdata'!J31&lt;20,'4. Inköpsdata'!J31*1.1,'4. Inköpsdata'!J31&lt;30,'4. Inköpsdata'!J31*1.09,'4. Inköpsdata'!J31&lt;50,'4. Inköpsdata'!J31*1.08,'4. Inköpsdata'!J31&lt;100,'4. Inköpsdata'!J31*1.07,'4. Inköpsdata'!J31&lt;150,'4. Inköpsdata'!J31*1.06,'4. Inköpsdata'!J31&gt;149,'4. Inköpsdata'!J31*1.05))</f>
        <v/>
      </c>
      <c r="AB31" s="358"/>
      <c r="AC31" s="307" t="str">
        <f>IF(B31="","",'4. Inköpsdata'!N31)</f>
        <v/>
      </c>
      <c r="AD31" s="479" t="str">
        <f>IF(B31="","",'4. Inköpsdata'!M31)</f>
        <v/>
      </c>
      <c r="AE31" s="480" t="str" cm="1">
        <f t="array" ref="AE31">IFERROR(_xlfn.IFS(AD31=25%,41,AD31=12%,42,AD31=6%,43,AD31="Momsfritt",38),"")</f>
        <v/>
      </c>
      <c r="AF31" s="480" t="str">
        <f t="shared" si="1"/>
        <v/>
      </c>
      <c r="AG31" s="307" t="str">
        <f t="shared" si="2"/>
        <v/>
      </c>
      <c r="AH31" s="307" t="str">
        <f t="shared" si="3"/>
        <v/>
      </c>
      <c r="AI31" s="492" t="str">
        <f t="shared" si="4"/>
        <v/>
      </c>
      <c r="AJ31" s="532"/>
      <c r="AK31" s="357" t="str">
        <f t="shared" si="5"/>
        <v/>
      </c>
      <c r="AL31" s="357" t="str">
        <f t="shared" si="6"/>
        <v/>
      </c>
      <c r="AM31" s="492" t="str">
        <f t="shared" si="7"/>
        <v/>
      </c>
      <c r="AN31" s="299"/>
    </row>
    <row r="32" spans="1:40" x14ac:dyDescent="0.25">
      <c r="A32" s="106">
        <v>28</v>
      </c>
      <c r="B32" s="86" t="str">
        <f>IF('1. Artikeldata Grund'!$E32="","",'1. Artikeldata Grund'!$E32)</f>
        <v/>
      </c>
      <c r="C32" s="221" t="str">
        <f>IF('1. Artikeldata Grund'!D32="","",'1. Artikeldata Grund'!D32)</f>
        <v/>
      </c>
      <c r="D32" s="300"/>
      <c r="E32" s="560" t="str">
        <f t="shared" si="0"/>
        <v/>
      </c>
      <c r="F32" s="543"/>
      <c r="G32" s="302"/>
      <c r="H32" s="354" t="s">
        <v>280</v>
      </c>
      <c r="I32" s="295"/>
      <c r="J32" s="409" t="s">
        <v>280</v>
      </c>
      <c r="K32" s="295" t="s">
        <v>858</v>
      </c>
      <c r="L32" s="540">
        <v>910</v>
      </c>
      <c r="M32" s="578" t="str">
        <f>IF(B32="","",IF(OR(L32=200,COUNTIF(Artikelgrupper!$G$3:$G$108,'APH Kategorichef'!K32)),"Ja","Nej"))</f>
        <v/>
      </c>
      <c r="N32" s="356"/>
      <c r="P32" s="359"/>
      <c r="Q32" s="360"/>
      <c r="R32" s="295" t="s">
        <v>297</v>
      </c>
      <c r="S32" s="295"/>
      <c r="U32" s="361" t="str">
        <f>IF(B32="","",'3. Förpackningsdata'!H32)</f>
        <v/>
      </c>
      <c r="V32" s="308" t="str">
        <f>IF(B32="","",'3. Förpackningsdata'!I32)</f>
        <v/>
      </c>
      <c r="W32" s="592"/>
      <c r="Y32" s="520"/>
      <c r="Z32" s="81" t="str">
        <f>IF(B32="","",'4. Inköpsdata'!J32)</f>
        <v/>
      </c>
      <c r="AA32" s="357" t="str" cm="1">
        <f t="array" ref="AA32">IF(B32="","",_xlfn.IFS('4. Inköpsdata'!J32&lt;10,'4. Inköpsdata'!J32*1.12,'4. Inköpsdata'!J32&lt;20,'4. Inköpsdata'!J32*1.1,'4. Inköpsdata'!J32&lt;30,'4. Inköpsdata'!J32*1.09,'4. Inköpsdata'!J32&lt;50,'4. Inköpsdata'!J32*1.08,'4. Inköpsdata'!J32&lt;100,'4. Inköpsdata'!J32*1.07,'4. Inköpsdata'!J32&lt;150,'4. Inköpsdata'!J32*1.06,'4. Inköpsdata'!J32&gt;149,'4. Inköpsdata'!J32*1.05))</f>
        <v/>
      </c>
      <c r="AB32" s="358"/>
      <c r="AC32" s="307" t="str">
        <f>IF(B32="","",'4. Inköpsdata'!N32)</f>
        <v/>
      </c>
      <c r="AD32" s="479" t="str">
        <f>IF(B32="","",'4. Inköpsdata'!M32)</f>
        <v/>
      </c>
      <c r="AE32" s="480" t="str" cm="1">
        <f t="array" ref="AE32">IFERROR(_xlfn.IFS(AD32=25%,41,AD32=12%,42,AD32=6%,43,AD32="Momsfritt",38),"")</f>
        <v/>
      </c>
      <c r="AF32" s="480" t="str">
        <f t="shared" si="1"/>
        <v/>
      </c>
      <c r="AG32" s="307" t="str">
        <f t="shared" si="2"/>
        <v/>
      </c>
      <c r="AH32" s="307" t="str">
        <f t="shared" si="3"/>
        <v/>
      </c>
      <c r="AI32" s="492" t="str">
        <f t="shared" si="4"/>
        <v/>
      </c>
      <c r="AJ32" s="532"/>
      <c r="AK32" s="357" t="str">
        <f t="shared" si="5"/>
        <v/>
      </c>
      <c r="AL32" s="357" t="str">
        <f t="shared" si="6"/>
        <v/>
      </c>
      <c r="AM32" s="492" t="str">
        <f t="shared" si="7"/>
        <v/>
      </c>
      <c r="AN32" s="299"/>
    </row>
    <row r="33" spans="1:40" x14ac:dyDescent="0.25">
      <c r="A33" s="106">
        <v>29</v>
      </c>
      <c r="B33" s="86" t="str">
        <f>IF('1. Artikeldata Grund'!$E33="","",'1. Artikeldata Grund'!$E33)</f>
        <v/>
      </c>
      <c r="C33" s="221" t="str">
        <f>IF('1. Artikeldata Grund'!D33="","",'1. Artikeldata Grund'!D33)</f>
        <v/>
      </c>
      <c r="D33" s="300"/>
      <c r="E33" s="560" t="str">
        <f t="shared" si="0"/>
        <v/>
      </c>
      <c r="F33" s="543"/>
      <c r="G33" s="302"/>
      <c r="H33" s="354" t="s">
        <v>280</v>
      </c>
      <c r="I33" s="295"/>
      <c r="J33" s="409" t="s">
        <v>280</v>
      </c>
      <c r="K33" s="295" t="s">
        <v>858</v>
      </c>
      <c r="L33" s="540">
        <v>910</v>
      </c>
      <c r="M33" s="578" t="str">
        <f>IF(B33="","",IF(OR(L33=200,COUNTIF(Artikelgrupper!$G$3:$G$108,'APH Kategorichef'!K33)),"Ja","Nej"))</f>
        <v/>
      </c>
      <c r="N33" s="356"/>
      <c r="P33" s="359"/>
      <c r="Q33" s="360"/>
      <c r="R33" s="295" t="s">
        <v>297</v>
      </c>
      <c r="S33" s="295"/>
      <c r="U33" s="361" t="str">
        <f>IF(B33="","",'3. Förpackningsdata'!H33)</f>
        <v/>
      </c>
      <c r="V33" s="308" t="str">
        <f>IF(B33="","",'3. Förpackningsdata'!I33)</f>
        <v/>
      </c>
      <c r="W33" s="592"/>
      <c r="Y33" s="520"/>
      <c r="Z33" s="81" t="str">
        <f>IF(B33="","",'4. Inköpsdata'!J33)</f>
        <v/>
      </c>
      <c r="AA33" s="357" t="str" cm="1">
        <f t="array" ref="AA33">IF(B33="","",_xlfn.IFS('4. Inköpsdata'!J33&lt;10,'4. Inköpsdata'!J33*1.12,'4. Inköpsdata'!J33&lt;20,'4. Inköpsdata'!J33*1.1,'4. Inköpsdata'!J33&lt;30,'4. Inköpsdata'!J33*1.09,'4. Inköpsdata'!J33&lt;50,'4. Inköpsdata'!J33*1.08,'4. Inköpsdata'!J33&lt;100,'4. Inköpsdata'!J33*1.07,'4. Inköpsdata'!J33&lt;150,'4. Inköpsdata'!J33*1.06,'4. Inköpsdata'!J33&gt;149,'4. Inköpsdata'!J33*1.05))</f>
        <v/>
      </c>
      <c r="AB33" s="358"/>
      <c r="AC33" s="307" t="str">
        <f>IF(B33="","",'4. Inköpsdata'!N33)</f>
        <v/>
      </c>
      <c r="AD33" s="479" t="str">
        <f>IF(B33="","",'4. Inköpsdata'!M33)</f>
        <v/>
      </c>
      <c r="AE33" s="480" t="str" cm="1">
        <f t="array" ref="AE33">IFERROR(_xlfn.IFS(AD33=25%,41,AD33=12%,42,AD33=6%,43,AD33="Momsfritt",38),"")</f>
        <v/>
      </c>
      <c r="AF33" s="480" t="str">
        <f t="shared" si="1"/>
        <v/>
      </c>
      <c r="AG33" s="307" t="str">
        <f t="shared" si="2"/>
        <v/>
      </c>
      <c r="AH33" s="307" t="str">
        <f t="shared" si="3"/>
        <v/>
      </c>
      <c r="AI33" s="492" t="str">
        <f t="shared" si="4"/>
        <v/>
      </c>
      <c r="AJ33" s="532"/>
      <c r="AK33" s="357" t="str">
        <f t="shared" si="5"/>
        <v/>
      </c>
      <c r="AL33" s="357" t="str">
        <f t="shared" si="6"/>
        <v/>
      </c>
      <c r="AM33" s="492" t="str">
        <f t="shared" si="7"/>
        <v/>
      </c>
      <c r="AN33" s="299"/>
    </row>
    <row r="34" spans="1:40" x14ac:dyDescent="0.25">
      <c r="A34" s="106">
        <v>30</v>
      </c>
      <c r="B34" s="86" t="str">
        <f>IF('1. Artikeldata Grund'!$E34="","",'1. Artikeldata Grund'!$E34)</f>
        <v/>
      </c>
      <c r="C34" s="221" t="str">
        <f>IF('1. Artikeldata Grund'!D34="","",'1. Artikeldata Grund'!D34)</f>
        <v/>
      </c>
      <c r="D34" s="300"/>
      <c r="E34" s="560" t="str">
        <f t="shared" si="0"/>
        <v/>
      </c>
      <c r="F34" s="543"/>
      <c r="G34" s="302"/>
      <c r="H34" s="354" t="s">
        <v>280</v>
      </c>
      <c r="I34" s="295"/>
      <c r="J34" s="409" t="s">
        <v>280</v>
      </c>
      <c r="K34" s="295" t="s">
        <v>858</v>
      </c>
      <c r="L34" s="540">
        <v>910</v>
      </c>
      <c r="M34" s="578" t="str">
        <f>IF(B34="","",IF(OR(L34=200,COUNTIF(Artikelgrupper!$G$3:$G$108,'APH Kategorichef'!K34)),"Ja","Nej"))</f>
        <v/>
      </c>
      <c r="N34" s="356"/>
      <c r="P34" s="359"/>
      <c r="Q34" s="360"/>
      <c r="R34" s="295" t="s">
        <v>297</v>
      </c>
      <c r="S34" s="295"/>
      <c r="U34" s="361" t="str">
        <f>IF(B34="","",'3. Förpackningsdata'!H34)</f>
        <v/>
      </c>
      <c r="V34" s="308" t="str">
        <f>IF(B34="","",'3. Förpackningsdata'!I34)</f>
        <v/>
      </c>
      <c r="W34" s="592"/>
      <c r="Y34" s="520"/>
      <c r="Z34" s="81" t="str">
        <f>IF(B34="","",'4. Inköpsdata'!J34)</f>
        <v/>
      </c>
      <c r="AA34" s="357" t="str" cm="1">
        <f t="array" ref="AA34">IF(B34="","",_xlfn.IFS('4. Inköpsdata'!J34&lt;10,'4. Inköpsdata'!J34*1.12,'4. Inköpsdata'!J34&lt;20,'4. Inköpsdata'!J34*1.1,'4. Inköpsdata'!J34&lt;30,'4. Inköpsdata'!J34*1.09,'4. Inköpsdata'!J34&lt;50,'4. Inköpsdata'!J34*1.08,'4. Inköpsdata'!J34&lt;100,'4. Inköpsdata'!J34*1.07,'4. Inköpsdata'!J34&lt;150,'4. Inköpsdata'!J34*1.06,'4. Inköpsdata'!J34&gt;149,'4. Inköpsdata'!J34*1.05))</f>
        <v/>
      </c>
      <c r="AB34" s="358"/>
      <c r="AC34" s="307" t="str">
        <f>IF(B34="","",'4. Inköpsdata'!N34)</f>
        <v/>
      </c>
      <c r="AD34" s="479" t="str">
        <f>IF(B34="","",'4. Inköpsdata'!M34)</f>
        <v/>
      </c>
      <c r="AE34" s="480" t="str" cm="1">
        <f t="array" ref="AE34">IFERROR(_xlfn.IFS(AD34=25%,41,AD34=12%,42,AD34=6%,43,AD34="Momsfritt",38),"")</f>
        <v/>
      </c>
      <c r="AF34" s="480" t="str">
        <f t="shared" si="1"/>
        <v/>
      </c>
      <c r="AG34" s="307" t="str">
        <f t="shared" si="2"/>
        <v/>
      </c>
      <c r="AH34" s="307" t="str">
        <f t="shared" si="3"/>
        <v/>
      </c>
      <c r="AI34" s="492" t="str">
        <f t="shared" si="4"/>
        <v/>
      </c>
      <c r="AJ34" s="532"/>
      <c r="AK34" s="357" t="str">
        <f t="shared" si="5"/>
        <v/>
      </c>
      <c r="AL34" s="357" t="str">
        <f t="shared" si="6"/>
        <v/>
      </c>
      <c r="AM34" s="492" t="str">
        <f t="shared" si="7"/>
        <v/>
      </c>
      <c r="AN34" s="299"/>
    </row>
    <row r="35" spans="1:40" x14ac:dyDescent="0.25">
      <c r="A35" s="106">
        <v>31</v>
      </c>
      <c r="B35" s="86" t="str">
        <f>IF('1. Artikeldata Grund'!$E35="","",'1. Artikeldata Grund'!$E35)</f>
        <v/>
      </c>
      <c r="C35" s="221" t="str">
        <f>IF('1. Artikeldata Grund'!D35="","",'1. Artikeldata Grund'!D35)</f>
        <v/>
      </c>
      <c r="D35" s="300"/>
      <c r="E35" s="560" t="str">
        <f t="shared" si="0"/>
        <v/>
      </c>
      <c r="F35" s="543"/>
      <c r="G35" s="302"/>
      <c r="H35" s="354" t="s">
        <v>280</v>
      </c>
      <c r="I35" s="295"/>
      <c r="J35" s="409" t="s">
        <v>280</v>
      </c>
      <c r="K35" s="295" t="s">
        <v>858</v>
      </c>
      <c r="L35" s="540">
        <v>910</v>
      </c>
      <c r="M35" s="578" t="str">
        <f>IF(B35="","",IF(OR(L35=200,COUNTIF(Artikelgrupper!$G$3:$G$108,'APH Kategorichef'!K35)),"Ja","Nej"))</f>
        <v/>
      </c>
      <c r="N35" s="356"/>
      <c r="P35" s="359"/>
      <c r="Q35" s="360"/>
      <c r="R35" s="295" t="s">
        <v>297</v>
      </c>
      <c r="S35" s="295"/>
      <c r="U35" s="361" t="str">
        <f>IF(B35="","",'3. Förpackningsdata'!H35)</f>
        <v/>
      </c>
      <c r="V35" s="308" t="str">
        <f>IF(B35="","",'3. Förpackningsdata'!I35)</f>
        <v/>
      </c>
      <c r="W35" s="592"/>
      <c r="Y35" s="520"/>
      <c r="Z35" s="81" t="str">
        <f>IF(B35="","",'4. Inköpsdata'!J35)</f>
        <v/>
      </c>
      <c r="AA35" s="357" t="str" cm="1">
        <f t="array" ref="AA35">IF(B35="","",_xlfn.IFS('4. Inköpsdata'!J35&lt;10,'4. Inköpsdata'!J35*1.12,'4. Inköpsdata'!J35&lt;20,'4. Inköpsdata'!J35*1.1,'4. Inköpsdata'!J35&lt;30,'4. Inköpsdata'!J35*1.09,'4. Inköpsdata'!J35&lt;50,'4. Inköpsdata'!J35*1.08,'4. Inköpsdata'!J35&lt;100,'4. Inköpsdata'!J35*1.07,'4. Inköpsdata'!J35&lt;150,'4. Inköpsdata'!J35*1.06,'4. Inköpsdata'!J35&gt;149,'4. Inköpsdata'!J35*1.05))</f>
        <v/>
      </c>
      <c r="AB35" s="358"/>
      <c r="AC35" s="307" t="str">
        <f>IF(B35="","",'4. Inköpsdata'!N35)</f>
        <v/>
      </c>
      <c r="AD35" s="479" t="str">
        <f>IF(B35="","",'4. Inköpsdata'!M35)</f>
        <v/>
      </c>
      <c r="AE35" s="480" t="str" cm="1">
        <f t="array" ref="AE35">IFERROR(_xlfn.IFS(AD35=25%,41,AD35=12%,42,AD35=6%,43,AD35="Momsfritt",38),"")</f>
        <v/>
      </c>
      <c r="AF35" s="480" t="str">
        <f t="shared" si="1"/>
        <v/>
      </c>
      <c r="AG35" s="307" t="str">
        <f t="shared" si="2"/>
        <v/>
      </c>
      <c r="AH35" s="307" t="str">
        <f t="shared" si="3"/>
        <v/>
      </c>
      <c r="AI35" s="492" t="str">
        <f t="shared" si="4"/>
        <v/>
      </c>
      <c r="AJ35" s="532"/>
      <c r="AK35" s="357" t="str">
        <f t="shared" si="5"/>
        <v/>
      </c>
      <c r="AL35" s="357" t="str">
        <f t="shared" si="6"/>
        <v/>
      </c>
      <c r="AM35" s="492" t="str">
        <f t="shared" si="7"/>
        <v/>
      </c>
      <c r="AN35" s="299"/>
    </row>
    <row r="36" spans="1:40" x14ac:dyDescent="0.25">
      <c r="A36" s="106">
        <v>32</v>
      </c>
      <c r="B36" s="86" t="str">
        <f>IF('1. Artikeldata Grund'!$E36="","",'1. Artikeldata Grund'!$E36)</f>
        <v/>
      </c>
      <c r="C36" s="221" t="str">
        <f>IF('1. Artikeldata Grund'!D36="","",'1. Artikeldata Grund'!D36)</f>
        <v/>
      </c>
      <c r="D36" s="300"/>
      <c r="E36" s="560" t="str">
        <f t="shared" si="0"/>
        <v/>
      </c>
      <c r="F36" s="543"/>
      <c r="G36" s="302"/>
      <c r="H36" s="354" t="s">
        <v>280</v>
      </c>
      <c r="I36" s="295"/>
      <c r="J36" s="409" t="s">
        <v>280</v>
      </c>
      <c r="K36" s="295" t="s">
        <v>858</v>
      </c>
      <c r="L36" s="540">
        <v>910</v>
      </c>
      <c r="M36" s="578" t="str">
        <f>IF(B36="","",IF(OR(L36=200,COUNTIF(Artikelgrupper!$G$3:$G$108,'APH Kategorichef'!K36)),"Ja","Nej"))</f>
        <v/>
      </c>
      <c r="N36" s="356"/>
      <c r="P36" s="359"/>
      <c r="Q36" s="360"/>
      <c r="R36" s="295" t="s">
        <v>297</v>
      </c>
      <c r="S36" s="295"/>
      <c r="U36" s="361" t="str">
        <f>IF(B36="","",'3. Förpackningsdata'!H36)</f>
        <v/>
      </c>
      <c r="V36" s="308" t="str">
        <f>IF(B36="","",'3. Förpackningsdata'!I36)</f>
        <v/>
      </c>
      <c r="W36" s="592"/>
      <c r="Y36" s="520"/>
      <c r="Z36" s="81" t="str">
        <f>IF(B36="","",'4. Inköpsdata'!J36)</f>
        <v/>
      </c>
      <c r="AA36" s="357" t="str" cm="1">
        <f t="array" ref="AA36">IF(B36="","",_xlfn.IFS('4. Inköpsdata'!J36&lt;10,'4. Inköpsdata'!J36*1.12,'4. Inköpsdata'!J36&lt;20,'4. Inköpsdata'!J36*1.1,'4. Inköpsdata'!J36&lt;30,'4. Inköpsdata'!J36*1.09,'4. Inköpsdata'!J36&lt;50,'4. Inköpsdata'!J36*1.08,'4. Inköpsdata'!J36&lt;100,'4. Inköpsdata'!J36*1.07,'4. Inköpsdata'!J36&lt;150,'4. Inköpsdata'!J36*1.06,'4. Inköpsdata'!J36&gt;149,'4. Inköpsdata'!J36*1.05))</f>
        <v/>
      </c>
      <c r="AB36" s="358"/>
      <c r="AC36" s="307" t="str">
        <f>IF(B36="","",'4. Inköpsdata'!N36)</f>
        <v/>
      </c>
      <c r="AD36" s="479" t="str">
        <f>IF(B36="","",'4. Inköpsdata'!M36)</f>
        <v/>
      </c>
      <c r="AE36" s="480" t="str" cm="1">
        <f t="array" ref="AE36">IFERROR(_xlfn.IFS(AD36=25%,41,AD36=12%,42,AD36=6%,43,AD36="Momsfritt",38),"")</f>
        <v/>
      </c>
      <c r="AF36" s="480" t="str">
        <f t="shared" si="1"/>
        <v/>
      </c>
      <c r="AG36" s="307" t="str">
        <f t="shared" si="2"/>
        <v/>
      </c>
      <c r="AH36" s="307" t="str">
        <f t="shared" si="3"/>
        <v/>
      </c>
      <c r="AI36" s="492" t="str">
        <f t="shared" si="4"/>
        <v/>
      </c>
      <c r="AJ36" s="532"/>
      <c r="AK36" s="357" t="str">
        <f t="shared" si="5"/>
        <v/>
      </c>
      <c r="AL36" s="357" t="str">
        <f t="shared" si="6"/>
        <v/>
      </c>
      <c r="AM36" s="492" t="str">
        <f t="shared" si="7"/>
        <v/>
      </c>
      <c r="AN36" s="299"/>
    </row>
    <row r="37" spans="1:40" x14ac:dyDescent="0.25">
      <c r="A37" s="106">
        <v>33</v>
      </c>
      <c r="B37" s="86" t="str">
        <f>IF('1. Artikeldata Grund'!$E37="","",'1. Artikeldata Grund'!$E37)</f>
        <v/>
      </c>
      <c r="C37" s="221" t="str">
        <f>IF('1. Artikeldata Grund'!D37="","",'1. Artikeldata Grund'!D37)</f>
        <v/>
      </c>
      <c r="D37" s="300"/>
      <c r="E37" s="560" t="str">
        <f t="shared" ref="E37:E68" si="8">IF(B37="","","ÅÅÅÅ-MM-DD")</f>
        <v/>
      </c>
      <c r="F37" s="543"/>
      <c r="G37" s="302"/>
      <c r="H37" s="354" t="s">
        <v>280</v>
      </c>
      <c r="I37" s="295"/>
      <c r="J37" s="409" t="s">
        <v>280</v>
      </c>
      <c r="K37" s="295" t="s">
        <v>858</v>
      </c>
      <c r="L37" s="540">
        <v>910</v>
      </c>
      <c r="M37" s="578" t="str">
        <f>IF(B37="","",IF(OR(L37=200,COUNTIF(Artikelgrupper!$G$3:$G$108,'APH Kategorichef'!K37)),"Ja","Nej"))</f>
        <v/>
      </c>
      <c r="N37" s="356"/>
      <c r="P37" s="359"/>
      <c r="Q37" s="360"/>
      <c r="R37" s="295" t="s">
        <v>297</v>
      </c>
      <c r="S37" s="295"/>
      <c r="U37" s="361" t="str">
        <f>IF(B37="","",'3. Förpackningsdata'!H37)</f>
        <v/>
      </c>
      <c r="V37" s="308" t="str">
        <f>IF(B37="","",'3. Förpackningsdata'!I37)</f>
        <v/>
      </c>
      <c r="W37" s="592"/>
      <c r="Y37" s="520"/>
      <c r="Z37" s="81" t="str">
        <f>IF(B37="","",'4. Inköpsdata'!J37)</f>
        <v/>
      </c>
      <c r="AA37" s="357" t="str" cm="1">
        <f t="array" ref="AA37">IF(B37="","",_xlfn.IFS('4. Inköpsdata'!J37&lt;10,'4. Inköpsdata'!J37*1.12,'4. Inköpsdata'!J37&lt;20,'4. Inköpsdata'!J37*1.1,'4. Inköpsdata'!J37&lt;30,'4. Inköpsdata'!J37*1.09,'4. Inköpsdata'!J37&lt;50,'4. Inköpsdata'!J37*1.08,'4. Inköpsdata'!J37&lt;100,'4. Inköpsdata'!J37*1.07,'4. Inköpsdata'!J37&lt;150,'4. Inköpsdata'!J37*1.06,'4. Inköpsdata'!J37&gt;149,'4. Inköpsdata'!J37*1.05))</f>
        <v/>
      </c>
      <c r="AB37" s="358"/>
      <c r="AC37" s="307" t="str">
        <f>IF(B37="","",'4. Inköpsdata'!N37)</f>
        <v/>
      </c>
      <c r="AD37" s="479" t="str">
        <f>IF(B37="","",'4. Inköpsdata'!M37)</f>
        <v/>
      </c>
      <c r="AE37" s="480" t="str" cm="1">
        <f t="array" ref="AE37">IFERROR(_xlfn.IFS(AD37=25%,41,AD37=12%,42,AD37=6%,43,AD37="Momsfritt",38),"")</f>
        <v/>
      </c>
      <c r="AF37" s="480" t="str">
        <f t="shared" ref="AF37:AF68" si="9">IF(B37="","",IF(AD37="Momsfritt",1,AD37+1))</f>
        <v/>
      </c>
      <c r="AG37" s="307" t="str">
        <f t="shared" ref="AG37:AG68" si="10">IF(B37="","",AB37/AF37)</f>
        <v/>
      </c>
      <c r="AH37" s="307" t="str">
        <f t="shared" ref="AH37:AH68" si="11">IF(B37="","",AG37-Z37)</f>
        <v/>
      </c>
      <c r="AI37" s="492" t="str">
        <f t="shared" ref="AI37:AI68" si="12">IF(B37="","",AH37/AG37)</f>
        <v/>
      </c>
      <c r="AJ37" s="532"/>
      <c r="AK37" s="357" t="str">
        <f t="shared" ref="AK37:AK68" si="13">IF(B37="","",AJ37/AF37)</f>
        <v/>
      </c>
      <c r="AL37" s="357" t="str">
        <f t="shared" ref="AL37:AL68" si="14">IF(B37="","",AK37-Z37)</f>
        <v/>
      </c>
      <c r="AM37" s="492" t="str">
        <f t="shared" ref="AM37:AM68" si="15">IF(B37="","",AL37/AK37)</f>
        <v/>
      </c>
      <c r="AN37" s="299"/>
    </row>
    <row r="38" spans="1:40" x14ac:dyDescent="0.25">
      <c r="A38" s="106">
        <v>34</v>
      </c>
      <c r="B38" s="86" t="str">
        <f>IF('1. Artikeldata Grund'!$E38="","",'1. Artikeldata Grund'!$E38)</f>
        <v/>
      </c>
      <c r="C38" s="221" t="str">
        <f>IF('1. Artikeldata Grund'!D38="","",'1. Artikeldata Grund'!D38)</f>
        <v/>
      </c>
      <c r="D38" s="300"/>
      <c r="E38" s="560" t="str">
        <f t="shared" si="8"/>
        <v/>
      </c>
      <c r="F38" s="543"/>
      <c r="G38" s="302"/>
      <c r="H38" s="354" t="s">
        <v>280</v>
      </c>
      <c r="I38" s="295"/>
      <c r="J38" s="409" t="s">
        <v>280</v>
      </c>
      <c r="K38" s="295" t="s">
        <v>858</v>
      </c>
      <c r="L38" s="540">
        <v>910</v>
      </c>
      <c r="M38" s="578" t="str">
        <f>IF(B38="","",IF(OR(L38=200,COUNTIF(Artikelgrupper!$G$3:$G$108,'APH Kategorichef'!K38)),"Ja","Nej"))</f>
        <v/>
      </c>
      <c r="N38" s="356"/>
      <c r="P38" s="359"/>
      <c r="Q38" s="360"/>
      <c r="R38" s="295" t="s">
        <v>297</v>
      </c>
      <c r="S38" s="295"/>
      <c r="U38" s="361" t="str">
        <f>IF(B38="","",'3. Förpackningsdata'!H38)</f>
        <v/>
      </c>
      <c r="V38" s="308" t="str">
        <f>IF(B38="","",'3. Förpackningsdata'!I38)</f>
        <v/>
      </c>
      <c r="W38" s="592"/>
      <c r="Y38" s="520"/>
      <c r="Z38" s="81" t="str">
        <f>IF(B38="","",'4. Inköpsdata'!J38)</f>
        <v/>
      </c>
      <c r="AA38" s="357" t="str" cm="1">
        <f t="array" ref="AA38">IF(B38="","",_xlfn.IFS('4. Inköpsdata'!J38&lt;10,'4. Inköpsdata'!J38*1.12,'4. Inköpsdata'!J38&lt;20,'4. Inköpsdata'!J38*1.1,'4. Inköpsdata'!J38&lt;30,'4. Inköpsdata'!J38*1.09,'4. Inköpsdata'!J38&lt;50,'4. Inköpsdata'!J38*1.08,'4. Inköpsdata'!J38&lt;100,'4. Inköpsdata'!J38*1.07,'4. Inköpsdata'!J38&lt;150,'4. Inköpsdata'!J38*1.06,'4. Inköpsdata'!J38&gt;149,'4. Inköpsdata'!J38*1.05))</f>
        <v/>
      </c>
      <c r="AB38" s="358"/>
      <c r="AC38" s="307" t="str">
        <f>IF(B38="","",'4. Inköpsdata'!N38)</f>
        <v/>
      </c>
      <c r="AD38" s="479" t="str">
        <f>IF(B38="","",'4. Inköpsdata'!M38)</f>
        <v/>
      </c>
      <c r="AE38" s="480" t="str" cm="1">
        <f t="array" ref="AE38">IFERROR(_xlfn.IFS(AD38=25%,41,AD38=12%,42,AD38=6%,43,AD38="Momsfritt",38),"")</f>
        <v/>
      </c>
      <c r="AF38" s="480" t="str">
        <f t="shared" si="9"/>
        <v/>
      </c>
      <c r="AG38" s="307" t="str">
        <f t="shared" si="10"/>
        <v/>
      </c>
      <c r="AH38" s="307" t="str">
        <f t="shared" si="11"/>
        <v/>
      </c>
      <c r="AI38" s="492" t="str">
        <f t="shared" si="12"/>
        <v/>
      </c>
      <c r="AJ38" s="532"/>
      <c r="AK38" s="357" t="str">
        <f t="shared" si="13"/>
        <v/>
      </c>
      <c r="AL38" s="357" t="str">
        <f t="shared" si="14"/>
        <v/>
      </c>
      <c r="AM38" s="492" t="str">
        <f t="shared" si="15"/>
        <v/>
      </c>
      <c r="AN38" s="299"/>
    </row>
    <row r="39" spans="1:40" x14ac:dyDescent="0.25">
      <c r="A39" s="106">
        <v>35</v>
      </c>
      <c r="B39" s="86" t="str">
        <f>IF('1. Artikeldata Grund'!$E39="","",'1. Artikeldata Grund'!$E39)</f>
        <v/>
      </c>
      <c r="C39" s="221" t="str">
        <f>IF('1. Artikeldata Grund'!D39="","",'1. Artikeldata Grund'!D39)</f>
        <v/>
      </c>
      <c r="D39" s="300"/>
      <c r="E39" s="560" t="str">
        <f t="shared" si="8"/>
        <v/>
      </c>
      <c r="F39" s="543"/>
      <c r="G39" s="302"/>
      <c r="H39" s="354" t="s">
        <v>280</v>
      </c>
      <c r="I39" s="295"/>
      <c r="J39" s="409" t="s">
        <v>280</v>
      </c>
      <c r="K39" s="295" t="s">
        <v>858</v>
      </c>
      <c r="L39" s="540">
        <v>910</v>
      </c>
      <c r="M39" s="578" t="str">
        <f>IF(B39="","",IF(OR(L39=200,COUNTIF(Artikelgrupper!$G$3:$G$108,'APH Kategorichef'!K39)),"Ja","Nej"))</f>
        <v/>
      </c>
      <c r="N39" s="356"/>
      <c r="P39" s="359"/>
      <c r="Q39" s="360"/>
      <c r="R39" s="295" t="s">
        <v>297</v>
      </c>
      <c r="S39" s="295"/>
      <c r="U39" s="361" t="str">
        <f>IF(B39="","",'3. Förpackningsdata'!H39)</f>
        <v/>
      </c>
      <c r="V39" s="308" t="str">
        <f>IF(B39="","",'3. Förpackningsdata'!I39)</f>
        <v/>
      </c>
      <c r="W39" s="592"/>
      <c r="Y39" s="520"/>
      <c r="Z39" s="81" t="str">
        <f>IF(B39="","",'4. Inköpsdata'!J39)</f>
        <v/>
      </c>
      <c r="AA39" s="357" t="str" cm="1">
        <f t="array" ref="AA39">IF(B39="","",_xlfn.IFS('4. Inköpsdata'!J39&lt;10,'4. Inköpsdata'!J39*1.12,'4. Inköpsdata'!J39&lt;20,'4. Inköpsdata'!J39*1.1,'4. Inköpsdata'!J39&lt;30,'4. Inköpsdata'!J39*1.09,'4. Inköpsdata'!J39&lt;50,'4. Inköpsdata'!J39*1.08,'4. Inköpsdata'!J39&lt;100,'4. Inköpsdata'!J39*1.07,'4. Inköpsdata'!J39&lt;150,'4. Inköpsdata'!J39*1.06,'4. Inköpsdata'!J39&gt;149,'4. Inköpsdata'!J39*1.05))</f>
        <v/>
      </c>
      <c r="AB39" s="358"/>
      <c r="AC39" s="307" t="str">
        <f>IF(B39="","",'4. Inköpsdata'!N39)</f>
        <v/>
      </c>
      <c r="AD39" s="479" t="str">
        <f>IF(B39="","",'4. Inköpsdata'!M39)</f>
        <v/>
      </c>
      <c r="AE39" s="480" t="str" cm="1">
        <f t="array" ref="AE39">IFERROR(_xlfn.IFS(AD39=25%,41,AD39=12%,42,AD39=6%,43,AD39="Momsfritt",38),"")</f>
        <v/>
      </c>
      <c r="AF39" s="480" t="str">
        <f t="shared" si="9"/>
        <v/>
      </c>
      <c r="AG39" s="307" t="str">
        <f t="shared" si="10"/>
        <v/>
      </c>
      <c r="AH39" s="307" t="str">
        <f t="shared" si="11"/>
        <v/>
      </c>
      <c r="AI39" s="492" t="str">
        <f t="shared" si="12"/>
        <v/>
      </c>
      <c r="AJ39" s="532"/>
      <c r="AK39" s="357" t="str">
        <f t="shared" si="13"/>
        <v/>
      </c>
      <c r="AL39" s="357" t="str">
        <f t="shared" si="14"/>
        <v/>
      </c>
      <c r="AM39" s="492" t="str">
        <f t="shared" si="15"/>
        <v/>
      </c>
      <c r="AN39" s="299"/>
    </row>
    <row r="40" spans="1:40" x14ac:dyDescent="0.25">
      <c r="A40" s="106">
        <v>36</v>
      </c>
      <c r="B40" s="86" t="str">
        <f>IF('1. Artikeldata Grund'!$E40="","",'1. Artikeldata Grund'!$E40)</f>
        <v/>
      </c>
      <c r="C40" s="221" t="str">
        <f>IF('1. Artikeldata Grund'!D40="","",'1. Artikeldata Grund'!D40)</f>
        <v/>
      </c>
      <c r="D40" s="300"/>
      <c r="E40" s="560" t="str">
        <f t="shared" si="8"/>
        <v/>
      </c>
      <c r="F40" s="543"/>
      <c r="G40" s="302"/>
      <c r="H40" s="354" t="s">
        <v>280</v>
      </c>
      <c r="I40" s="295"/>
      <c r="J40" s="409" t="s">
        <v>280</v>
      </c>
      <c r="K40" s="295" t="s">
        <v>858</v>
      </c>
      <c r="L40" s="540">
        <v>910</v>
      </c>
      <c r="M40" s="578" t="str">
        <f>IF(B40="","",IF(OR(L40=200,COUNTIF(Artikelgrupper!$G$3:$G$108,'APH Kategorichef'!K40)),"Ja","Nej"))</f>
        <v/>
      </c>
      <c r="N40" s="356"/>
      <c r="P40" s="359"/>
      <c r="Q40" s="360"/>
      <c r="R40" s="295" t="s">
        <v>297</v>
      </c>
      <c r="S40" s="295"/>
      <c r="U40" s="361" t="str">
        <f>IF(B40="","",'3. Förpackningsdata'!H40)</f>
        <v/>
      </c>
      <c r="V40" s="308" t="str">
        <f>IF(B40="","",'3. Förpackningsdata'!I40)</f>
        <v/>
      </c>
      <c r="W40" s="592"/>
      <c r="Y40" s="520"/>
      <c r="Z40" s="81" t="str">
        <f>IF(B40="","",'4. Inköpsdata'!J40)</f>
        <v/>
      </c>
      <c r="AA40" s="357" t="str" cm="1">
        <f t="array" ref="AA40">IF(B40="","",_xlfn.IFS('4. Inköpsdata'!J40&lt;10,'4. Inköpsdata'!J40*1.12,'4. Inköpsdata'!J40&lt;20,'4. Inköpsdata'!J40*1.1,'4. Inköpsdata'!J40&lt;30,'4. Inköpsdata'!J40*1.09,'4. Inköpsdata'!J40&lt;50,'4. Inköpsdata'!J40*1.08,'4. Inköpsdata'!J40&lt;100,'4. Inköpsdata'!J40*1.07,'4. Inköpsdata'!J40&lt;150,'4. Inköpsdata'!J40*1.06,'4. Inköpsdata'!J40&gt;149,'4. Inköpsdata'!J40*1.05))</f>
        <v/>
      </c>
      <c r="AB40" s="358"/>
      <c r="AC40" s="307" t="str">
        <f>IF(B40="","",'4. Inköpsdata'!N40)</f>
        <v/>
      </c>
      <c r="AD40" s="479" t="str">
        <f>IF(B40="","",'4. Inköpsdata'!M40)</f>
        <v/>
      </c>
      <c r="AE40" s="480" t="str" cm="1">
        <f t="array" ref="AE40">IFERROR(_xlfn.IFS(AD40=25%,41,AD40=12%,42,AD40=6%,43,AD40="Momsfritt",38),"")</f>
        <v/>
      </c>
      <c r="AF40" s="480" t="str">
        <f t="shared" si="9"/>
        <v/>
      </c>
      <c r="AG40" s="307" t="str">
        <f t="shared" si="10"/>
        <v/>
      </c>
      <c r="AH40" s="307" t="str">
        <f t="shared" si="11"/>
        <v/>
      </c>
      <c r="AI40" s="492" t="str">
        <f t="shared" si="12"/>
        <v/>
      </c>
      <c r="AJ40" s="532"/>
      <c r="AK40" s="357" t="str">
        <f t="shared" si="13"/>
        <v/>
      </c>
      <c r="AL40" s="357" t="str">
        <f t="shared" si="14"/>
        <v/>
      </c>
      <c r="AM40" s="492" t="str">
        <f t="shared" si="15"/>
        <v/>
      </c>
      <c r="AN40" s="299"/>
    </row>
    <row r="41" spans="1:40" x14ac:dyDescent="0.25">
      <c r="A41" s="106">
        <v>37</v>
      </c>
      <c r="B41" s="86" t="str">
        <f>IF('1. Artikeldata Grund'!$E41="","",'1. Artikeldata Grund'!$E41)</f>
        <v/>
      </c>
      <c r="C41" s="221" t="str">
        <f>IF('1. Artikeldata Grund'!D41="","",'1. Artikeldata Grund'!D41)</f>
        <v/>
      </c>
      <c r="D41" s="300"/>
      <c r="E41" s="560" t="str">
        <f t="shared" si="8"/>
        <v/>
      </c>
      <c r="F41" s="543"/>
      <c r="G41" s="302"/>
      <c r="H41" s="354" t="s">
        <v>280</v>
      </c>
      <c r="I41" s="295"/>
      <c r="J41" s="409" t="s">
        <v>280</v>
      </c>
      <c r="K41" s="295" t="s">
        <v>858</v>
      </c>
      <c r="L41" s="540">
        <v>910</v>
      </c>
      <c r="M41" s="578" t="str">
        <f>IF(B41="","",IF(OR(L41=200,COUNTIF(Artikelgrupper!$G$3:$G$108,'APH Kategorichef'!K41)),"Ja","Nej"))</f>
        <v/>
      </c>
      <c r="N41" s="356"/>
      <c r="P41" s="359"/>
      <c r="Q41" s="360"/>
      <c r="R41" s="295" t="s">
        <v>297</v>
      </c>
      <c r="S41" s="295"/>
      <c r="U41" s="361" t="str">
        <f>IF(B41="","",'3. Förpackningsdata'!H41)</f>
        <v/>
      </c>
      <c r="V41" s="308" t="str">
        <f>IF(B41="","",'3. Förpackningsdata'!I41)</f>
        <v/>
      </c>
      <c r="W41" s="592"/>
      <c r="Y41" s="520"/>
      <c r="Z41" s="81" t="str">
        <f>IF(B41="","",'4. Inköpsdata'!J41)</f>
        <v/>
      </c>
      <c r="AA41" s="357" t="str" cm="1">
        <f t="array" ref="AA41">IF(B41="","",_xlfn.IFS('4. Inköpsdata'!J41&lt;10,'4. Inköpsdata'!J41*1.12,'4. Inköpsdata'!J41&lt;20,'4. Inköpsdata'!J41*1.1,'4. Inköpsdata'!J41&lt;30,'4. Inköpsdata'!J41*1.09,'4. Inköpsdata'!J41&lt;50,'4. Inköpsdata'!J41*1.08,'4. Inköpsdata'!J41&lt;100,'4. Inköpsdata'!J41*1.07,'4. Inköpsdata'!J41&lt;150,'4. Inköpsdata'!J41*1.06,'4. Inköpsdata'!J41&gt;149,'4. Inköpsdata'!J41*1.05))</f>
        <v/>
      </c>
      <c r="AB41" s="358"/>
      <c r="AC41" s="307" t="str">
        <f>IF(B41="","",'4. Inköpsdata'!N41)</f>
        <v/>
      </c>
      <c r="AD41" s="479" t="str">
        <f>IF(B41="","",'4. Inköpsdata'!M41)</f>
        <v/>
      </c>
      <c r="AE41" s="480" t="str" cm="1">
        <f t="array" ref="AE41">IFERROR(_xlfn.IFS(AD41=25%,41,AD41=12%,42,AD41=6%,43,AD41="Momsfritt",38),"")</f>
        <v/>
      </c>
      <c r="AF41" s="480" t="str">
        <f t="shared" si="9"/>
        <v/>
      </c>
      <c r="AG41" s="307" t="str">
        <f t="shared" si="10"/>
        <v/>
      </c>
      <c r="AH41" s="307" t="str">
        <f t="shared" si="11"/>
        <v/>
      </c>
      <c r="AI41" s="492" t="str">
        <f t="shared" si="12"/>
        <v/>
      </c>
      <c r="AJ41" s="532"/>
      <c r="AK41" s="357" t="str">
        <f t="shared" si="13"/>
        <v/>
      </c>
      <c r="AL41" s="357" t="str">
        <f t="shared" si="14"/>
        <v/>
      </c>
      <c r="AM41" s="492" t="str">
        <f t="shared" si="15"/>
        <v/>
      </c>
      <c r="AN41" s="299"/>
    </row>
    <row r="42" spans="1:40" x14ac:dyDescent="0.25">
      <c r="A42" s="106">
        <v>38</v>
      </c>
      <c r="B42" s="86" t="str">
        <f>IF('1. Artikeldata Grund'!$E42="","",'1. Artikeldata Grund'!$E42)</f>
        <v/>
      </c>
      <c r="C42" s="221" t="str">
        <f>IF('1. Artikeldata Grund'!D42="","",'1. Artikeldata Grund'!D42)</f>
        <v/>
      </c>
      <c r="D42" s="300"/>
      <c r="E42" s="560" t="str">
        <f t="shared" si="8"/>
        <v/>
      </c>
      <c r="F42" s="543"/>
      <c r="G42" s="302"/>
      <c r="H42" s="354" t="s">
        <v>280</v>
      </c>
      <c r="I42" s="295"/>
      <c r="J42" s="409" t="s">
        <v>280</v>
      </c>
      <c r="K42" s="295" t="s">
        <v>858</v>
      </c>
      <c r="L42" s="540">
        <v>910</v>
      </c>
      <c r="M42" s="578" t="str">
        <f>IF(B42="","",IF(OR(L42=200,COUNTIF(Artikelgrupper!$G$3:$G$108,'APH Kategorichef'!K42)),"Ja","Nej"))</f>
        <v/>
      </c>
      <c r="N42" s="356"/>
      <c r="P42" s="359"/>
      <c r="Q42" s="360"/>
      <c r="R42" s="295" t="s">
        <v>297</v>
      </c>
      <c r="S42" s="295"/>
      <c r="U42" s="361" t="str">
        <f>IF(B42="","",'3. Förpackningsdata'!H42)</f>
        <v/>
      </c>
      <c r="V42" s="308" t="str">
        <f>IF(B42="","",'3. Förpackningsdata'!I42)</f>
        <v/>
      </c>
      <c r="W42" s="592"/>
      <c r="Y42" s="520"/>
      <c r="Z42" s="81" t="str">
        <f>IF(B42="","",'4. Inköpsdata'!J42)</f>
        <v/>
      </c>
      <c r="AA42" s="357" t="str" cm="1">
        <f t="array" ref="AA42">IF(B42="","",_xlfn.IFS('4. Inköpsdata'!J42&lt;10,'4. Inköpsdata'!J42*1.12,'4. Inköpsdata'!J42&lt;20,'4. Inköpsdata'!J42*1.1,'4. Inköpsdata'!J42&lt;30,'4. Inköpsdata'!J42*1.09,'4. Inköpsdata'!J42&lt;50,'4. Inköpsdata'!J42*1.08,'4. Inköpsdata'!J42&lt;100,'4. Inköpsdata'!J42*1.07,'4. Inköpsdata'!J42&lt;150,'4. Inköpsdata'!J42*1.06,'4. Inköpsdata'!J42&gt;149,'4. Inköpsdata'!J42*1.05))</f>
        <v/>
      </c>
      <c r="AB42" s="358"/>
      <c r="AC42" s="307" t="str">
        <f>IF(B42="","",'4. Inköpsdata'!N42)</f>
        <v/>
      </c>
      <c r="AD42" s="479" t="str">
        <f>IF(B42="","",'4. Inköpsdata'!M42)</f>
        <v/>
      </c>
      <c r="AE42" s="480" t="str" cm="1">
        <f t="array" ref="AE42">IFERROR(_xlfn.IFS(AD42=25%,41,AD42=12%,42,AD42=6%,43,AD42="Momsfritt",38),"")</f>
        <v/>
      </c>
      <c r="AF42" s="480" t="str">
        <f t="shared" si="9"/>
        <v/>
      </c>
      <c r="AG42" s="307" t="str">
        <f t="shared" si="10"/>
        <v/>
      </c>
      <c r="AH42" s="307" t="str">
        <f t="shared" si="11"/>
        <v/>
      </c>
      <c r="AI42" s="492" t="str">
        <f t="shared" si="12"/>
        <v/>
      </c>
      <c r="AJ42" s="532"/>
      <c r="AK42" s="357" t="str">
        <f t="shared" si="13"/>
        <v/>
      </c>
      <c r="AL42" s="357" t="str">
        <f t="shared" si="14"/>
        <v/>
      </c>
      <c r="AM42" s="492" t="str">
        <f t="shared" si="15"/>
        <v/>
      </c>
      <c r="AN42" s="299"/>
    </row>
    <row r="43" spans="1:40" x14ac:dyDescent="0.25">
      <c r="A43" s="106">
        <v>39</v>
      </c>
      <c r="B43" s="86" t="str">
        <f>IF('1. Artikeldata Grund'!$E43="","",'1. Artikeldata Grund'!$E43)</f>
        <v/>
      </c>
      <c r="C43" s="221" t="str">
        <f>IF('1. Artikeldata Grund'!D43="","",'1. Artikeldata Grund'!D43)</f>
        <v/>
      </c>
      <c r="D43" s="300"/>
      <c r="E43" s="560" t="str">
        <f t="shared" si="8"/>
        <v/>
      </c>
      <c r="F43" s="543"/>
      <c r="G43" s="302"/>
      <c r="H43" s="354" t="s">
        <v>280</v>
      </c>
      <c r="I43" s="295"/>
      <c r="J43" s="409" t="s">
        <v>280</v>
      </c>
      <c r="K43" s="295" t="s">
        <v>858</v>
      </c>
      <c r="L43" s="540">
        <v>910</v>
      </c>
      <c r="M43" s="578" t="str">
        <f>IF(B43="","",IF(OR(L43=200,COUNTIF(Artikelgrupper!$G$3:$G$108,'APH Kategorichef'!K43)),"Ja","Nej"))</f>
        <v/>
      </c>
      <c r="N43" s="356"/>
      <c r="P43" s="359"/>
      <c r="Q43" s="360"/>
      <c r="R43" s="295" t="s">
        <v>297</v>
      </c>
      <c r="S43" s="295"/>
      <c r="U43" s="361" t="str">
        <f>IF(B43="","",'3. Förpackningsdata'!H43)</f>
        <v/>
      </c>
      <c r="V43" s="308" t="str">
        <f>IF(B43="","",'3. Förpackningsdata'!I43)</f>
        <v/>
      </c>
      <c r="W43" s="592"/>
      <c r="Y43" s="520"/>
      <c r="Z43" s="81" t="str">
        <f>IF(B43="","",'4. Inköpsdata'!J43)</f>
        <v/>
      </c>
      <c r="AA43" s="357" t="str" cm="1">
        <f t="array" ref="AA43">IF(B43="","",_xlfn.IFS('4. Inköpsdata'!J43&lt;10,'4. Inköpsdata'!J43*1.12,'4. Inköpsdata'!J43&lt;20,'4. Inköpsdata'!J43*1.1,'4. Inköpsdata'!J43&lt;30,'4. Inköpsdata'!J43*1.09,'4. Inköpsdata'!J43&lt;50,'4. Inköpsdata'!J43*1.08,'4. Inköpsdata'!J43&lt;100,'4. Inköpsdata'!J43*1.07,'4. Inköpsdata'!J43&lt;150,'4. Inköpsdata'!J43*1.06,'4. Inköpsdata'!J43&gt;149,'4. Inköpsdata'!J43*1.05))</f>
        <v/>
      </c>
      <c r="AB43" s="358"/>
      <c r="AC43" s="307" t="str">
        <f>IF(B43="","",'4. Inköpsdata'!N43)</f>
        <v/>
      </c>
      <c r="AD43" s="479" t="str">
        <f>IF(B43="","",'4. Inköpsdata'!M43)</f>
        <v/>
      </c>
      <c r="AE43" s="480" t="str" cm="1">
        <f t="array" ref="AE43">IFERROR(_xlfn.IFS(AD43=25%,41,AD43=12%,42,AD43=6%,43,AD43="Momsfritt",38),"")</f>
        <v/>
      </c>
      <c r="AF43" s="480" t="str">
        <f t="shared" si="9"/>
        <v/>
      </c>
      <c r="AG43" s="307" t="str">
        <f t="shared" si="10"/>
        <v/>
      </c>
      <c r="AH43" s="307" t="str">
        <f t="shared" si="11"/>
        <v/>
      </c>
      <c r="AI43" s="492" t="str">
        <f t="shared" si="12"/>
        <v/>
      </c>
      <c r="AJ43" s="532"/>
      <c r="AK43" s="357" t="str">
        <f t="shared" si="13"/>
        <v/>
      </c>
      <c r="AL43" s="357" t="str">
        <f t="shared" si="14"/>
        <v/>
      </c>
      <c r="AM43" s="492" t="str">
        <f t="shared" si="15"/>
        <v/>
      </c>
      <c r="AN43" s="299"/>
    </row>
    <row r="44" spans="1:40" x14ac:dyDescent="0.25">
      <c r="A44" s="106">
        <v>40</v>
      </c>
      <c r="B44" s="86" t="str">
        <f>IF('1. Artikeldata Grund'!$E44="","",'1. Artikeldata Grund'!$E44)</f>
        <v/>
      </c>
      <c r="C44" s="221" t="str">
        <f>IF('1. Artikeldata Grund'!D44="","",'1. Artikeldata Grund'!D44)</f>
        <v/>
      </c>
      <c r="D44" s="300"/>
      <c r="E44" s="560" t="str">
        <f t="shared" si="8"/>
        <v/>
      </c>
      <c r="F44" s="543"/>
      <c r="G44" s="302"/>
      <c r="H44" s="354" t="s">
        <v>280</v>
      </c>
      <c r="I44" s="295"/>
      <c r="J44" s="409" t="s">
        <v>280</v>
      </c>
      <c r="K44" s="295" t="s">
        <v>858</v>
      </c>
      <c r="L44" s="540">
        <v>910</v>
      </c>
      <c r="M44" s="578" t="str">
        <f>IF(B44="","",IF(OR(L44=200,COUNTIF(Artikelgrupper!$G$3:$G$108,'APH Kategorichef'!K44)),"Ja","Nej"))</f>
        <v/>
      </c>
      <c r="N44" s="356"/>
      <c r="P44" s="359"/>
      <c r="Q44" s="360"/>
      <c r="R44" s="295" t="s">
        <v>297</v>
      </c>
      <c r="S44" s="295"/>
      <c r="U44" s="361" t="str">
        <f>IF(B44="","",'3. Förpackningsdata'!H44)</f>
        <v/>
      </c>
      <c r="V44" s="308" t="str">
        <f>IF(B44="","",'3. Förpackningsdata'!I44)</f>
        <v/>
      </c>
      <c r="W44" s="592"/>
      <c r="Y44" s="520"/>
      <c r="Z44" s="81" t="str">
        <f>IF(B44="","",'4. Inköpsdata'!J44)</f>
        <v/>
      </c>
      <c r="AA44" s="357" t="str" cm="1">
        <f t="array" ref="AA44">IF(B44="","",_xlfn.IFS('4. Inköpsdata'!J44&lt;10,'4. Inköpsdata'!J44*1.12,'4. Inköpsdata'!J44&lt;20,'4. Inköpsdata'!J44*1.1,'4. Inköpsdata'!J44&lt;30,'4. Inköpsdata'!J44*1.09,'4. Inköpsdata'!J44&lt;50,'4. Inköpsdata'!J44*1.08,'4. Inköpsdata'!J44&lt;100,'4. Inköpsdata'!J44*1.07,'4. Inköpsdata'!J44&lt;150,'4. Inköpsdata'!J44*1.06,'4. Inköpsdata'!J44&gt;149,'4. Inköpsdata'!J44*1.05))</f>
        <v/>
      </c>
      <c r="AB44" s="358"/>
      <c r="AC44" s="307" t="str">
        <f>IF(B44="","",'4. Inköpsdata'!N44)</f>
        <v/>
      </c>
      <c r="AD44" s="479" t="str">
        <f>IF(B44="","",'4. Inköpsdata'!M44)</f>
        <v/>
      </c>
      <c r="AE44" s="480" t="str" cm="1">
        <f t="array" ref="AE44">IFERROR(_xlfn.IFS(AD44=25%,41,AD44=12%,42,AD44=6%,43,AD44="Momsfritt",38),"")</f>
        <v/>
      </c>
      <c r="AF44" s="480" t="str">
        <f t="shared" si="9"/>
        <v/>
      </c>
      <c r="AG44" s="307" t="str">
        <f t="shared" si="10"/>
        <v/>
      </c>
      <c r="AH44" s="307" t="str">
        <f t="shared" si="11"/>
        <v/>
      </c>
      <c r="AI44" s="492" t="str">
        <f t="shared" si="12"/>
        <v/>
      </c>
      <c r="AJ44" s="532"/>
      <c r="AK44" s="357" t="str">
        <f t="shared" si="13"/>
        <v/>
      </c>
      <c r="AL44" s="357" t="str">
        <f t="shared" si="14"/>
        <v/>
      </c>
      <c r="AM44" s="492" t="str">
        <f t="shared" si="15"/>
        <v/>
      </c>
      <c r="AN44" s="299"/>
    </row>
    <row r="45" spans="1:40" x14ac:dyDescent="0.25">
      <c r="A45" s="106">
        <v>41</v>
      </c>
      <c r="B45" s="86" t="str">
        <f>IF('1. Artikeldata Grund'!$E45="","",'1. Artikeldata Grund'!$E45)</f>
        <v/>
      </c>
      <c r="C45" s="221" t="str">
        <f>IF('1. Artikeldata Grund'!D45="","",'1. Artikeldata Grund'!D45)</f>
        <v/>
      </c>
      <c r="D45" s="300"/>
      <c r="E45" s="560" t="str">
        <f t="shared" si="8"/>
        <v/>
      </c>
      <c r="F45" s="543"/>
      <c r="G45" s="302"/>
      <c r="H45" s="354" t="s">
        <v>280</v>
      </c>
      <c r="I45" s="295"/>
      <c r="J45" s="409" t="s">
        <v>280</v>
      </c>
      <c r="K45" s="295" t="s">
        <v>858</v>
      </c>
      <c r="L45" s="540">
        <v>910</v>
      </c>
      <c r="M45" s="578" t="str">
        <f>IF(B45="","",IF(OR(L45=200,COUNTIF(Artikelgrupper!$G$3:$G$108,'APH Kategorichef'!K45)),"Ja","Nej"))</f>
        <v/>
      </c>
      <c r="N45" s="356"/>
      <c r="P45" s="359"/>
      <c r="Q45" s="360"/>
      <c r="R45" s="295" t="s">
        <v>297</v>
      </c>
      <c r="S45" s="295"/>
      <c r="U45" s="361" t="str">
        <f>IF(B45="","",'3. Förpackningsdata'!H45)</f>
        <v/>
      </c>
      <c r="V45" s="308" t="str">
        <f>IF(B45="","",'3. Förpackningsdata'!I45)</f>
        <v/>
      </c>
      <c r="W45" s="592"/>
      <c r="Y45" s="520"/>
      <c r="Z45" s="81" t="str">
        <f>IF(B45="","",'4. Inköpsdata'!J45)</f>
        <v/>
      </c>
      <c r="AA45" s="357" t="str" cm="1">
        <f t="array" ref="AA45">IF(B45="","",_xlfn.IFS('4. Inköpsdata'!J45&lt;10,'4. Inköpsdata'!J45*1.12,'4. Inköpsdata'!J45&lt;20,'4. Inköpsdata'!J45*1.1,'4. Inköpsdata'!J45&lt;30,'4. Inköpsdata'!J45*1.09,'4. Inköpsdata'!J45&lt;50,'4. Inköpsdata'!J45*1.08,'4. Inköpsdata'!J45&lt;100,'4. Inköpsdata'!J45*1.07,'4. Inköpsdata'!J45&lt;150,'4. Inköpsdata'!J45*1.06,'4. Inköpsdata'!J45&gt;149,'4. Inköpsdata'!J45*1.05))</f>
        <v/>
      </c>
      <c r="AB45" s="358"/>
      <c r="AC45" s="307" t="str">
        <f>IF(B45="","",'4. Inköpsdata'!N45)</f>
        <v/>
      </c>
      <c r="AD45" s="479" t="str">
        <f>IF(B45="","",'4. Inköpsdata'!M45)</f>
        <v/>
      </c>
      <c r="AE45" s="480" t="str" cm="1">
        <f t="array" ref="AE45">IFERROR(_xlfn.IFS(AD45=25%,41,AD45=12%,42,AD45=6%,43,AD45="Momsfritt",38),"")</f>
        <v/>
      </c>
      <c r="AF45" s="480" t="str">
        <f t="shared" si="9"/>
        <v/>
      </c>
      <c r="AG45" s="307" t="str">
        <f t="shared" si="10"/>
        <v/>
      </c>
      <c r="AH45" s="307" t="str">
        <f t="shared" si="11"/>
        <v/>
      </c>
      <c r="AI45" s="492" t="str">
        <f t="shared" si="12"/>
        <v/>
      </c>
      <c r="AJ45" s="532"/>
      <c r="AK45" s="357" t="str">
        <f t="shared" si="13"/>
        <v/>
      </c>
      <c r="AL45" s="357" t="str">
        <f t="shared" si="14"/>
        <v/>
      </c>
      <c r="AM45" s="492" t="str">
        <f t="shared" si="15"/>
        <v/>
      </c>
    </row>
    <row r="46" spans="1:40" x14ac:dyDescent="0.25">
      <c r="A46" s="106">
        <v>42</v>
      </c>
      <c r="B46" s="86" t="str">
        <f>IF('1. Artikeldata Grund'!$E46="","",'1. Artikeldata Grund'!$E46)</f>
        <v/>
      </c>
      <c r="C46" s="221" t="str">
        <f>IF('1. Artikeldata Grund'!D46="","",'1. Artikeldata Grund'!D46)</f>
        <v/>
      </c>
      <c r="D46" s="300"/>
      <c r="E46" s="560" t="str">
        <f t="shared" si="8"/>
        <v/>
      </c>
      <c r="F46" s="543"/>
      <c r="G46" s="302"/>
      <c r="H46" s="354" t="s">
        <v>280</v>
      </c>
      <c r="I46" s="295"/>
      <c r="J46" s="409" t="s">
        <v>280</v>
      </c>
      <c r="K46" s="295" t="s">
        <v>858</v>
      </c>
      <c r="L46" s="540">
        <v>910</v>
      </c>
      <c r="M46" s="578" t="str">
        <f>IF(B46="","",IF(OR(L46=200,COUNTIF(Artikelgrupper!$G$3:$G$108,'APH Kategorichef'!K46)),"Ja","Nej"))</f>
        <v/>
      </c>
      <c r="N46" s="356"/>
      <c r="P46" s="359"/>
      <c r="Q46" s="360"/>
      <c r="R46" s="295" t="s">
        <v>297</v>
      </c>
      <c r="S46" s="295"/>
      <c r="U46" s="361" t="str">
        <f>IF(B46="","",'3. Förpackningsdata'!H46)</f>
        <v/>
      </c>
      <c r="V46" s="308" t="str">
        <f>IF(B46="","",'3. Förpackningsdata'!I46)</f>
        <v/>
      </c>
      <c r="W46" s="592"/>
      <c r="Y46" s="520"/>
      <c r="Z46" s="81" t="str">
        <f>IF(B46="","",'4. Inköpsdata'!J46)</f>
        <v/>
      </c>
      <c r="AA46" s="357" t="str" cm="1">
        <f t="array" ref="AA46">IF(B46="","",_xlfn.IFS('4. Inköpsdata'!J46&lt;10,'4. Inköpsdata'!J46*1.12,'4. Inköpsdata'!J46&lt;20,'4. Inköpsdata'!J46*1.1,'4. Inköpsdata'!J46&lt;30,'4. Inköpsdata'!J46*1.09,'4. Inköpsdata'!J46&lt;50,'4. Inköpsdata'!J46*1.08,'4. Inköpsdata'!J46&lt;100,'4. Inköpsdata'!J46*1.07,'4. Inköpsdata'!J46&lt;150,'4. Inköpsdata'!J46*1.06,'4. Inköpsdata'!J46&gt;149,'4. Inköpsdata'!J46*1.05))</f>
        <v/>
      </c>
      <c r="AB46" s="358"/>
      <c r="AC46" s="307" t="str">
        <f>IF(B46="","",'4. Inköpsdata'!N46)</f>
        <v/>
      </c>
      <c r="AD46" s="479" t="str">
        <f>IF(B46="","",'4. Inköpsdata'!M46)</f>
        <v/>
      </c>
      <c r="AE46" s="480" t="str" cm="1">
        <f t="array" ref="AE46">IFERROR(_xlfn.IFS(AD46=25%,41,AD46=12%,42,AD46=6%,43,AD46="Momsfritt",38),"")</f>
        <v/>
      </c>
      <c r="AF46" s="480" t="str">
        <f t="shared" si="9"/>
        <v/>
      </c>
      <c r="AG46" s="307" t="str">
        <f t="shared" si="10"/>
        <v/>
      </c>
      <c r="AH46" s="307" t="str">
        <f t="shared" si="11"/>
        <v/>
      </c>
      <c r="AI46" s="492" t="str">
        <f t="shared" si="12"/>
        <v/>
      </c>
      <c r="AJ46" s="532"/>
      <c r="AK46" s="357" t="str">
        <f t="shared" si="13"/>
        <v/>
      </c>
      <c r="AL46" s="357" t="str">
        <f t="shared" si="14"/>
        <v/>
      </c>
      <c r="AM46" s="492" t="str">
        <f t="shared" si="15"/>
        <v/>
      </c>
    </row>
    <row r="47" spans="1:40" x14ac:dyDescent="0.25">
      <c r="A47" s="106">
        <v>43</v>
      </c>
      <c r="B47" s="86" t="str">
        <f>IF('1. Artikeldata Grund'!$E47="","",'1. Artikeldata Grund'!$E47)</f>
        <v/>
      </c>
      <c r="C47" s="221" t="str">
        <f>IF('1. Artikeldata Grund'!D47="","",'1. Artikeldata Grund'!D47)</f>
        <v/>
      </c>
      <c r="D47" s="300"/>
      <c r="E47" s="560" t="str">
        <f t="shared" si="8"/>
        <v/>
      </c>
      <c r="F47" s="543"/>
      <c r="G47" s="302"/>
      <c r="H47" s="354" t="s">
        <v>280</v>
      </c>
      <c r="I47" s="295"/>
      <c r="J47" s="409" t="s">
        <v>280</v>
      </c>
      <c r="K47" s="295" t="s">
        <v>858</v>
      </c>
      <c r="L47" s="540">
        <v>910</v>
      </c>
      <c r="M47" s="578" t="str">
        <f>IF(B47="","",IF(OR(L47=200,COUNTIF(Artikelgrupper!$G$3:$G$108,'APH Kategorichef'!K47)),"Ja","Nej"))</f>
        <v/>
      </c>
      <c r="N47" s="356"/>
      <c r="P47" s="359"/>
      <c r="Q47" s="360"/>
      <c r="R47" s="295" t="s">
        <v>297</v>
      </c>
      <c r="S47" s="295"/>
      <c r="U47" s="361" t="str">
        <f>IF(B47="","",'3. Förpackningsdata'!H47)</f>
        <v/>
      </c>
      <c r="V47" s="308" t="str">
        <f>IF(B47="","",'3. Förpackningsdata'!I47)</f>
        <v/>
      </c>
      <c r="W47" s="592"/>
      <c r="Y47" s="520"/>
      <c r="Z47" s="81" t="str">
        <f>IF(B47="","",'4. Inköpsdata'!J47)</f>
        <v/>
      </c>
      <c r="AA47" s="357" t="str" cm="1">
        <f t="array" ref="AA47">IF(B47="","",_xlfn.IFS('4. Inköpsdata'!J47&lt;10,'4. Inköpsdata'!J47*1.12,'4. Inköpsdata'!J47&lt;20,'4. Inköpsdata'!J47*1.1,'4. Inköpsdata'!J47&lt;30,'4. Inköpsdata'!J47*1.09,'4. Inköpsdata'!J47&lt;50,'4. Inköpsdata'!J47*1.08,'4. Inköpsdata'!J47&lt;100,'4. Inköpsdata'!J47*1.07,'4. Inköpsdata'!J47&lt;150,'4. Inköpsdata'!J47*1.06,'4. Inköpsdata'!J47&gt;149,'4. Inköpsdata'!J47*1.05))</f>
        <v/>
      </c>
      <c r="AB47" s="358"/>
      <c r="AC47" s="307" t="str">
        <f>IF(B47="","",'4. Inköpsdata'!N47)</f>
        <v/>
      </c>
      <c r="AD47" s="479" t="str">
        <f>IF(B47="","",'4. Inköpsdata'!M47)</f>
        <v/>
      </c>
      <c r="AE47" s="480" t="str" cm="1">
        <f t="array" ref="AE47">IFERROR(_xlfn.IFS(AD47=25%,41,AD47=12%,42,AD47=6%,43,AD47="Momsfritt",38),"")</f>
        <v/>
      </c>
      <c r="AF47" s="480" t="str">
        <f t="shared" si="9"/>
        <v/>
      </c>
      <c r="AG47" s="307" t="str">
        <f t="shared" si="10"/>
        <v/>
      </c>
      <c r="AH47" s="307" t="str">
        <f t="shared" si="11"/>
        <v/>
      </c>
      <c r="AI47" s="492" t="str">
        <f t="shared" si="12"/>
        <v/>
      </c>
      <c r="AJ47" s="532"/>
      <c r="AK47" s="357" t="str">
        <f t="shared" si="13"/>
        <v/>
      </c>
      <c r="AL47" s="357" t="str">
        <f t="shared" si="14"/>
        <v/>
      </c>
      <c r="AM47" s="492" t="str">
        <f t="shared" si="15"/>
        <v/>
      </c>
    </row>
    <row r="48" spans="1:40" x14ac:dyDescent="0.25">
      <c r="A48" s="106">
        <v>44</v>
      </c>
      <c r="B48" s="86" t="str">
        <f>IF('1. Artikeldata Grund'!$E48="","",'1. Artikeldata Grund'!$E48)</f>
        <v/>
      </c>
      <c r="C48" s="221" t="str">
        <f>IF('1. Artikeldata Grund'!D48="","",'1. Artikeldata Grund'!D48)</f>
        <v/>
      </c>
      <c r="D48" s="300"/>
      <c r="E48" s="560" t="str">
        <f t="shared" si="8"/>
        <v/>
      </c>
      <c r="F48" s="543"/>
      <c r="G48" s="302"/>
      <c r="H48" s="354" t="s">
        <v>280</v>
      </c>
      <c r="I48" s="295"/>
      <c r="J48" s="409" t="s">
        <v>280</v>
      </c>
      <c r="K48" s="295" t="s">
        <v>858</v>
      </c>
      <c r="L48" s="540">
        <v>910</v>
      </c>
      <c r="M48" s="578" t="str">
        <f>IF(B48="","",IF(OR(L48=200,COUNTIF(Artikelgrupper!$G$3:$G$108,'APH Kategorichef'!K48)),"Ja","Nej"))</f>
        <v/>
      </c>
      <c r="N48" s="356"/>
      <c r="P48" s="359"/>
      <c r="Q48" s="360"/>
      <c r="R48" s="295" t="s">
        <v>297</v>
      </c>
      <c r="S48" s="295"/>
      <c r="U48" s="361" t="str">
        <f>IF(B48="","",'3. Förpackningsdata'!H48)</f>
        <v/>
      </c>
      <c r="V48" s="308" t="str">
        <f>IF(B48="","",'3. Förpackningsdata'!I48)</f>
        <v/>
      </c>
      <c r="W48" s="592"/>
      <c r="Y48" s="520"/>
      <c r="Z48" s="81" t="str">
        <f>IF(B48="","",'4. Inköpsdata'!J48)</f>
        <v/>
      </c>
      <c r="AA48" s="357" t="str" cm="1">
        <f t="array" ref="AA48">IF(B48="","",_xlfn.IFS('4. Inköpsdata'!J48&lt;10,'4. Inköpsdata'!J48*1.12,'4. Inköpsdata'!J48&lt;20,'4. Inköpsdata'!J48*1.1,'4. Inköpsdata'!J48&lt;30,'4. Inköpsdata'!J48*1.09,'4. Inköpsdata'!J48&lt;50,'4. Inköpsdata'!J48*1.08,'4. Inköpsdata'!J48&lt;100,'4. Inköpsdata'!J48*1.07,'4. Inköpsdata'!J48&lt;150,'4. Inköpsdata'!J48*1.06,'4. Inköpsdata'!J48&gt;149,'4. Inköpsdata'!J48*1.05))</f>
        <v/>
      </c>
      <c r="AB48" s="358"/>
      <c r="AC48" s="307" t="str">
        <f>IF(B48="","",'4. Inköpsdata'!N48)</f>
        <v/>
      </c>
      <c r="AD48" s="479" t="str">
        <f>IF(B48="","",'4. Inköpsdata'!M48)</f>
        <v/>
      </c>
      <c r="AE48" s="480" t="str" cm="1">
        <f t="array" ref="AE48">IFERROR(_xlfn.IFS(AD48=25%,41,AD48=12%,42,AD48=6%,43,AD48="Momsfritt",38),"")</f>
        <v/>
      </c>
      <c r="AF48" s="480" t="str">
        <f t="shared" si="9"/>
        <v/>
      </c>
      <c r="AG48" s="307" t="str">
        <f t="shared" si="10"/>
        <v/>
      </c>
      <c r="AH48" s="307" t="str">
        <f t="shared" si="11"/>
        <v/>
      </c>
      <c r="AI48" s="492" t="str">
        <f t="shared" si="12"/>
        <v/>
      </c>
      <c r="AJ48" s="532"/>
      <c r="AK48" s="357" t="str">
        <f t="shared" si="13"/>
        <v/>
      </c>
      <c r="AL48" s="357" t="str">
        <f t="shared" si="14"/>
        <v/>
      </c>
      <c r="AM48" s="492" t="str">
        <f t="shared" si="15"/>
        <v/>
      </c>
    </row>
    <row r="49" spans="1:39" x14ac:dyDescent="0.25">
      <c r="A49" s="106">
        <v>45</v>
      </c>
      <c r="B49" s="86" t="str">
        <f>IF('1. Artikeldata Grund'!$E49="","",'1. Artikeldata Grund'!$E49)</f>
        <v/>
      </c>
      <c r="C49" s="221" t="str">
        <f>IF('1. Artikeldata Grund'!D49="","",'1. Artikeldata Grund'!D49)</f>
        <v/>
      </c>
      <c r="D49" s="300"/>
      <c r="E49" s="560" t="str">
        <f t="shared" si="8"/>
        <v/>
      </c>
      <c r="F49" s="543"/>
      <c r="G49" s="302"/>
      <c r="H49" s="354" t="s">
        <v>280</v>
      </c>
      <c r="I49" s="295"/>
      <c r="J49" s="409" t="s">
        <v>280</v>
      </c>
      <c r="K49" s="295" t="s">
        <v>858</v>
      </c>
      <c r="L49" s="540">
        <v>910</v>
      </c>
      <c r="M49" s="578" t="str">
        <f>IF(B49="","",IF(OR(L49=200,COUNTIF(Artikelgrupper!$G$3:$G$108,'APH Kategorichef'!K49)),"Ja","Nej"))</f>
        <v/>
      </c>
      <c r="N49" s="356"/>
      <c r="P49" s="359"/>
      <c r="Q49" s="360"/>
      <c r="R49" s="295" t="s">
        <v>297</v>
      </c>
      <c r="S49" s="295"/>
      <c r="U49" s="361" t="str">
        <f>IF(B49="","",'3. Förpackningsdata'!H49)</f>
        <v/>
      </c>
      <c r="V49" s="308" t="str">
        <f>IF(B49="","",'3. Förpackningsdata'!I49)</f>
        <v/>
      </c>
      <c r="W49" s="592"/>
      <c r="Y49" s="520"/>
      <c r="Z49" s="81" t="str">
        <f>IF(B49="","",'4. Inköpsdata'!J49)</f>
        <v/>
      </c>
      <c r="AA49" s="357" t="str" cm="1">
        <f t="array" ref="AA49">IF(B49="","",_xlfn.IFS('4. Inköpsdata'!J49&lt;10,'4. Inköpsdata'!J49*1.12,'4. Inköpsdata'!J49&lt;20,'4. Inköpsdata'!J49*1.1,'4. Inköpsdata'!J49&lt;30,'4. Inköpsdata'!J49*1.09,'4. Inköpsdata'!J49&lt;50,'4. Inköpsdata'!J49*1.08,'4. Inköpsdata'!J49&lt;100,'4. Inköpsdata'!J49*1.07,'4. Inköpsdata'!J49&lt;150,'4. Inköpsdata'!J49*1.06,'4. Inköpsdata'!J49&gt;149,'4. Inköpsdata'!J49*1.05))</f>
        <v/>
      </c>
      <c r="AB49" s="358"/>
      <c r="AC49" s="307" t="str">
        <f>IF(B49="","",'4. Inköpsdata'!N49)</f>
        <v/>
      </c>
      <c r="AD49" s="479" t="str">
        <f>IF(B49="","",'4. Inköpsdata'!M49)</f>
        <v/>
      </c>
      <c r="AE49" s="480" t="str" cm="1">
        <f t="array" ref="AE49">IFERROR(_xlfn.IFS(AD49=25%,41,AD49=12%,42,AD49=6%,43,AD49="Momsfritt",38),"")</f>
        <v/>
      </c>
      <c r="AF49" s="480" t="str">
        <f t="shared" si="9"/>
        <v/>
      </c>
      <c r="AG49" s="307" t="str">
        <f t="shared" si="10"/>
        <v/>
      </c>
      <c r="AH49" s="307" t="str">
        <f t="shared" si="11"/>
        <v/>
      </c>
      <c r="AI49" s="492" t="str">
        <f t="shared" si="12"/>
        <v/>
      </c>
      <c r="AJ49" s="532"/>
      <c r="AK49" s="357" t="str">
        <f t="shared" si="13"/>
        <v/>
      </c>
      <c r="AL49" s="357" t="str">
        <f t="shared" si="14"/>
        <v/>
      </c>
      <c r="AM49" s="492" t="str">
        <f t="shared" si="15"/>
        <v/>
      </c>
    </row>
    <row r="50" spans="1:39" x14ac:dyDescent="0.25">
      <c r="A50" s="106">
        <v>46</v>
      </c>
      <c r="B50" s="86" t="str">
        <f>IF('1. Artikeldata Grund'!$E50="","",'1. Artikeldata Grund'!$E50)</f>
        <v/>
      </c>
      <c r="C50" s="221" t="str">
        <f>IF('1. Artikeldata Grund'!D50="","",'1. Artikeldata Grund'!D50)</f>
        <v/>
      </c>
      <c r="D50" s="300"/>
      <c r="E50" s="560" t="str">
        <f t="shared" si="8"/>
        <v/>
      </c>
      <c r="F50" s="543"/>
      <c r="G50" s="302"/>
      <c r="H50" s="354" t="s">
        <v>280</v>
      </c>
      <c r="I50" s="295"/>
      <c r="J50" s="409" t="s">
        <v>280</v>
      </c>
      <c r="K50" s="295" t="s">
        <v>858</v>
      </c>
      <c r="L50" s="540">
        <v>910</v>
      </c>
      <c r="M50" s="578" t="str">
        <f>IF(B50="","",IF(OR(L50=200,COUNTIF(Artikelgrupper!$G$3:$G$108,'APH Kategorichef'!K50)),"Ja","Nej"))</f>
        <v/>
      </c>
      <c r="N50" s="356"/>
      <c r="P50" s="359"/>
      <c r="Q50" s="360"/>
      <c r="R50" s="295" t="s">
        <v>297</v>
      </c>
      <c r="S50" s="295"/>
      <c r="U50" s="361" t="str">
        <f>IF(B50="","",'3. Förpackningsdata'!H50)</f>
        <v/>
      </c>
      <c r="V50" s="308" t="str">
        <f>IF(B50="","",'3. Förpackningsdata'!I50)</f>
        <v/>
      </c>
      <c r="W50" s="592"/>
      <c r="Y50" s="520"/>
      <c r="Z50" s="81" t="str">
        <f>IF(B50="","",'4. Inköpsdata'!J50)</f>
        <v/>
      </c>
      <c r="AA50" s="357" t="str" cm="1">
        <f t="array" ref="AA50">IF(B50="","",_xlfn.IFS('4. Inköpsdata'!J50&lt;10,'4. Inköpsdata'!J50*1.12,'4. Inköpsdata'!J50&lt;20,'4. Inköpsdata'!J50*1.1,'4. Inköpsdata'!J50&lt;30,'4. Inköpsdata'!J50*1.09,'4. Inköpsdata'!J50&lt;50,'4. Inköpsdata'!J50*1.08,'4. Inköpsdata'!J50&lt;100,'4. Inköpsdata'!J50*1.07,'4. Inköpsdata'!J50&lt;150,'4. Inköpsdata'!J50*1.06,'4. Inköpsdata'!J50&gt;149,'4. Inköpsdata'!J50*1.05))</f>
        <v/>
      </c>
      <c r="AB50" s="358"/>
      <c r="AC50" s="307" t="str">
        <f>IF(B50="","",'4. Inköpsdata'!N50)</f>
        <v/>
      </c>
      <c r="AD50" s="479" t="str">
        <f>IF(B50="","",'4. Inköpsdata'!M50)</f>
        <v/>
      </c>
      <c r="AE50" s="480" t="str" cm="1">
        <f t="array" ref="AE50">IFERROR(_xlfn.IFS(AD50=25%,41,AD50=12%,42,AD50=6%,43,AD50="Momsfritt",38),"")</f>
        <v/>
      </c>
      <c r="AF50" s="480" t="str">
        <f t="shared" si="9"/>
        <v/>
      </c>
      <c r="AG50" s="307" t="str">
        <f t="shared" si="10"/>
        <v/>
      </c>
      <c r="AH50" s="307" t="str">
        <f t="shared" si="11"/>
        <v/>
      </c>
      <c r="AI50" s="492" t="str">
        <f t="shared" si="12"/>
        <v/>
      </c>
      <c r="AJ50" s="532"/>
      <c r="AK50" s="357" t="str">
        <f t="shared" si="13"/>
        <v/>
      </c>
      <c r="AL50" s="357" t="str">
        <f t="shared" si="14"/>
        <v/>
      </c>
      <c r="AM50" s="492" t="str">
        <f t="shared" si="15"/>
        <v/>
      </c>
    </row>
    <row r="51" spans="1:39" x14ac:dyDescent="0.25">
      <c r="A51" s="106">
        <v>47</v>
      </c>
      <c r="B51" s="86" t="str">
        <f>IF('1. Artikeldata Grund'!$E51="","",'1. Artikeldata Grund'!$E51)</f>
        <v/>
      </c>
      <c r="C51" s="221" t="str">
        <f>IF('1. Artikeldata Grund'!D51="","",'1. Artikeldata Grund'!D51)</f>
        <v/>
      </c>
      <c r="D51" s="300"/>
      <c r="E51" s="560" t="str">
        <f t="shared" si="8"/>
        <v/>
      </c>
      <c r="F51" s="543"/>
      <c r="G51" s="302"/>
      <c r="H51" s="354" t="s">
        <v>280</v>
      </c>
      <c r="I51" s="295"/>
      <c r="J51" s="409" t="s">
        <v>280</v>
      </c>
      <c r="K51" s="295" t="s">
        <v>858</v>
      </c>
      <c r="L51" s="540">
        <v>910</v>
      </c>
      <c r="M51" s="578" t="str">
        <f>IF(B51="","",IF(OR(L51=200,COUNTIF(Artikelgrupper!$G$3:$G$108,'APH Kategorichef'!K51)),"Ja","Nej"))</f>
        <v/>
      </c>
      <c r="N51" s="356"/>
      <c r="P51" s="359"/>
      <c r="Q51" s="360"/>
      <c r="R51" s="295" t="s">
        <v>297</v>
      </c>
      <c r="S51" s="295"/>
      <c r="U51" s="361" t="str">
        <f>IF(B51="","",'3. Förpackningsdata'!H51)</f>
        <v/>
      </c>
      <c r="V51" s="308" t="str">
        <f>IF(B51="","",'3. Förpackningsdata'!I51)</f>
        <v/>
      </c>
      <c r="W51" s="592"/>
      <c r="Y51" s="520"/>
      <c r="Z51" s="81" t="str">
        <f>IF(B51="","",'4. Inköpsdata'!J51)</f>
        <v/>
      </c>
      <c r="AA51" s="357" t="str" cm="1">
        <f t="array" ref="AA51">IF(B51="","",_xlfn.IFS('4. Inköpsdata'!J51&lt;10,'4. Inköpsdata'!J51*1.12,'4. Inköpsdata'!J51&lt;20,'4. Inköpsdata'!J51*1.1,'4. Inköpsdata'!J51&lt;30,'4. Inköpsdata'!J51*1.09,'4. Inköpsdata'!J51&lt;50,'4. Inköpsdata'!J51*1.08,'4. Inköpsdata'!J51&lt;100,'4. Inköpsdata'!J51*1.07,'4. Inköpsdata'!J51&lt;150,'4. Inköpsdata'!J51*1.06,'4. Inköpsdata'!J51&gt;149,'4. Inköpsdata'!J51*1.05))</f>
        <v/>
      </c>
      <c r="AB51" s="358"/>
      <c r="AC51" s="307" t="str">
        <f>IF(B51="","",'4. Inköpsdata'!N51)</f>
        <v/>
      </c>
      <c r="AD51" s="479" t="str">
        <f>IF(B51="","",'4. Inköpsdata'!M51)</f>
        <v/>
      </c>
      <c r="AE51" s="480" t="str" cm="1">
        <f t="array" ref="AE51">IFERROR(_xlfn.IFS(AD51=25%,41,AD51=12%,42,AD51=6%,43,AD51="Momsfritt",38),"")</f>
        <v/>
      </c>
      <c r="AF51" s="480" t="str">
        <f t="shared" si="9"/>
        <v/>
      </c>
      <c r="AG51" s="307" t="str">
        <f t="shared" si="10"/>
        <v/>
      </c>
      <c r="AH51" s="307" t="str">
        <f t="shared" si="11"/>
        <v/>
      </c>
      <c r="AI51" s="492" t="str">
        <f t="shared" si="12"/>
        <v/>
      </c>
      <c r="AJ51" s="532"/>
      <c r="AK51" s="357" t="str">
        <f t="shared" si="13"/>
        <v/>
      </c>
      <c r="AL51" s="357" t="str">
        <f t="shared" si="14"/>
        <v/>
      </c>
      <c r="AM51" s="492" t="str">
        <f t="shared" si="15"/>
        <v/>
      </c>
    </row>
    <row r="52" spans="1:39" x14ac:dyDescent="0.25">
      <c r="A52" s="106">
        <v>48</v>
      </c>
      <c r="B52" s="86" t="str">
        <f>IF('1. Artikeldata Grund'!$E52="","",'1. Artikeldata Grund'!$E52)</f>
        <v/>
      </c>
      <c r="C52" s="221" t="str">
        <f>IF('1. Artikeldata Grund'!D52="","",'1. Artikeldata Grund'!D52)</f>
        <v/>
      </c>
      <c r="D52" s="300"/>
      <c r="E52" s="560" t="str">
        <f t="shared" si="8"/>
        <v/>
      </c>
      <c r="F52" s="543"/>
      <c r="G52" s="302"/>
      <c r="H52" s="354" t="s">
        <v>280</v>
      </c>
      <c r="I52" s="295"/>
      <c r="J52" s="409" t="s">
        <v>280</v>
      </c>
      <c r="K52" s="295" t="s">
        <v>858</v>
      </c>
      <c r="L52" s="540">
        <v>910</v>
      </c>
      <c r="M52" s="578" t="str">
        <f>IF(B52="","",IF(OR(L52=200,COUNTIF(Artikelgrupper!$G$3:$G$108,'APH Kategorichef'!K52)),"Ja","Nej"))</f>
        <v/>
      </c>
      <c r="N52" s="356"/>
      <c r="P52" s="359"/>
      <c r="Q52" s="360"/>
      <c r="R52" s="295" t="s">
        <v>297</v>
      </c>
      <c r="S52" s="295"/>
      <c r="U52" s="361" t="str">
        <f>IF(B52="","",'3. Förpackningsdata'!H52)</f>
        <v/>
      </c>
      <c r="V52" s="308" t="str">
        <f>IF(B52="","",'3. Förpackningsdata'!I52)</f>
        <v/>
      </c>
      <c r="W52" s="592"/>
      <c r="Y52" s="520"/>
      <c r="Z52" s="81" t="str">
        <f>IF(B52="","",'4. Inköpsdata'!J52)</f>
        <v/>
      </c>
      <c r="AA52" s="357" t="str" cm="1">
        <f t="array" ref="AA52">IF(B52="","",_xlfn.IFS('4. Inköpsdata'!J52&lt;10,'4. Inköpsdata'!J52*1.12,'4. Inköpsdata'!J52&lt;20,'4. Inköpsdata'!J52*1.1,'4. Inköpsdata'!J52&lt;30,'4. Inköpsdata'!J52*1.09,'4. Inköpsdata'!J52&lt;50,'4. Inköpsdata'!J52*1.08,'4. Inköpsdata'!J52&lt;100,'4. Inköpsdata'!J52*1.07,'4. Inköpsdata'!J52&lt;150,'4. Inköpsdata'!J52*1.06,'4. Inköpsdata'!J52&gt;149,'4. Inköpsdata'!J52*1.05))</f>
        <v/>
      </c>
      <c r="AB52" s="358"/>
      <c r="AC52" s="307" t="str">
        <f>IF(B52="","",'4. Inköpsdata'!N52)</f>
        <v/>
      </c>
      <c r="AD52" s="479" t="str">
        <f>IF(B52="","",'4. Inköpsdata'!M52)</f>
        <v/>
      </c>
      <c r="AE52" s="480" t="str" cm="1">
        <f t="array" ref="AE52">IFERROR(_xlfn.IFS(AD52=25%,41,AD52=12%,42,AD52=6%,43,AD52="Momsfritt",38),"")</f>
        <v/>
      </c>
      <c r="AF52" s="480" t="str">
        <f t="shared" si="9"/>
        <v/>
      </c>
      <c r="AG52" s="307" t="str">
        <f t="shared" si="10"/>
        <v/>
      </c>
      <c r="AH52" s="307" t="str">
        <f t="shared" si="11"/>
        <v/>
      </c>
      <c r="AI52" s="492" t="str">
        <f t="shared" si="12"/>
        <v/>
      </c>
      <c r="AJ52" s="532"/>
      <c r="AK52" s="357" t="str">
        <f t="shared" si="13"/>
        <v/>
      </c>
      <c r="AL52" s="357" t="str">
        <f t="shared" si="14"/>
        <v/>
      </c>
      <c r="AM52" s="492" t="str">
        <f t="shared" si="15"/>
        <v/>
      </c>
    </row>
    <row r="53" spans="1:39" x14ac:dyDescent="0.25">
      <c r="A53" s="106">
        <v>49</v>
      </c>
      <c r="B53" s="86" t="str">
        <f>IF('1. Artikeldata Grund'!$E53="","",'1. Artikeldata Grund'!$E53)</f>
        <v/>
      </c>
      <c r="C53" s="221" t="str">
        <f>IF('1. Artikeldata Grund'!D53="","",'1. Artikeldata Grund'!D53)</f>
        <v/>
      </c>
      <c r="D53" s="300"/>
      <c r="E53" s="560" t="str">
        <f t="shared" si="8"/>
        <v/>
      </c>
      <c r="F53" s="543"/>
      <c r="G53" s="302"/>
      <c r="H53" s="354" t="s">
        <v>280</v>
      </c>
      <c r="I53" s="295"/>
      <c r="J53" s="409" t="s">
        <v>280</v>
      </c>
      <c r="K53" s="295" t="s">
        <v>858</v>
      </c>
      <c r="L53" s="540">
        <v>910</v>
      </c>
      <c r="M53" s="578" t="str">
        <f>IF(B53="","",IF(OR(L53=200,COUNTIF(Artikelgrupper!$G$3:$G$108,'APH Kategorichef'!K53)),"Ja","Nej"))</f>
        <v/>
      </c>
      <c r="N53" s="356"/>
      <c r="P53" s="359"/>
      <c r="Q53" s="360"/>
      <c r="R53" s="295" t="s">
        <v>297</v>
      </c>
      <c r="S53" s="295"/>
      <c r="U53" s="361" t="str">
        <f>IF(B53="","",'3. Förpackningsdata'!H53)</f>
        <v/>
      </c>
      <c r="V53" s="308" t="str">
        <f>IF(B53="","",'3. Förpackningsdata'!I53)</f>
        <v/>
      </c>
      <c r="W53" s="592"/>
      <c r="Y53" s="520"/>
      <c r="Z53" s="81" t="str">
        <f>IF(B53="","",'4. Inköpsdata'!J53)</f>
        <v/>
      </c>
      <c r="AA53" s="357" t="str" cm="1">
        <f t="array" ref="AA53">IF(B53="","",_xlfn.IFS('4. Inköpsdata'!J53&lt;10,'4. Inköpsdata'!J53*1.12,'4. Inköpsdata'!J53&lt;20,'4. Inköpsdata'!J53*1.1,'4. Inköpsdata'!J53&lt;30,'4. Inköpsdata'!J53*1.09,'4. Inköpsdata'!J53&lt;50,'4. Inköpsdata'!J53*1.08,'4. Inköpsdata'!J53&lt;100,'4. Inköpsdata'!J53*1.07,'4. Inköpsdata'!J53&lt;150,'4. Inköpsdata'!J53*1.06,'4. Inköpsdata'!J53&gt;149,'4. Inköpsdata'!J53*1.05))</f>
        <v/>
      </c>
      <c r="AB53" s="358"/>
      <c r="AC53" s="307" t="str">
        <f>IF(B53="","",'4. Inköpsdata'!N53)</f>
        <v/>
      </c>
      <c r="AD53" s="479" t="str">
        <f>IF(B53="","",'4. Inköpsdata'!M53)</f>
        <v/>
      </c>
      <c r="AE53" s="480" t="str" cm="1">
        <f t="array" ref="AE53">IFERROR(_xlfn.IFS(AD53=25%,41,AD53=12%,42,AD53=6%,43,AD53="Momsfritt",38),"")</f>
        <v/>
      </c>
      <c r="AF53" s="480" t="str">
        <f t="shared" si="9"/>
        <v/>
      </c>
      <c r="AG53" s="307" t="str">
        <f t="shared" si="10"/>
        <v/>
      </c>
      <c r="AH53" s="307" t="str">
        <f t="shared" si="11"/>
        <v/>
      </c>
      <c r="AI53" s="492" t="str">
        <f t="shared" si="12"/>
        <v/>
      </c>
      <c r="AJ53" s="532"/>
      <c r="AK53" s="357" t="str">
        <f t="shared" si="13"/>
        <v/>
      </c>
      <c r="AL53" s="357" t="str">
        <f t="shared" si="14"/>
        <v/>
      </c>
      <c r="AM53" s="492" t="str">
        <f t="shared" si="15"/>
        <v/>
      </c>
    </row>
    <row r="54" spans="1:39" x14ac:dyDescent="0.25">
      <c r="A54" s="106">
        <v>50</v>
      </c>
      <c r="B54" s="86" t="str">
        <f>IF('1. Artikeldata Grund'!$E54="","",'1. Artikeldata Grund'!$E54)</f>
        <v/>
      </c>
      <c r="C54" s="221" t="str">
        <f>IF('1. Artikeldata Grund'!D54="","",'1. Artikeldata Grund'!D54)</f>
        <v/>
      </c>
      <c r="D54" s="300"/>
      <c r="E54" s="560" t="str">
        <f t="shared" si="8"/>
        <v/>
      </c>
      <c r="F54" s="543"/>
      <c r="G54" s="302"/>
      <c r="H54" s="354" t="s">
        <v>280</v>
      </c>
      <c r="I54" s="295"/>
      <c r="J54" s="409" t="s">
        <v>280</v>
      </c>
      <c r="K54" s="295" t="s">
        <v>858</v>
      </c>
      <c r="L54" s="540">
        <v>910</v>
      </c>
      <c r="M54" s="578" t="str">
        <f>IF(B54="","",IF(OR(L54=200,COUNTIF(Artikelgrupper!$G$3:$G$108,'APH Kategorichef'!K54)),"Ja","Nej"))</f>
        <v/>
      </c>
      <c r="N54" s="356"/>
      <c r="P54" s="359"/>
      <c r="Q54" s="360"/>
      <c r="R54" s="295" t="s">
        <v>297</v>
      </c>
      <c r="S54" s="295"/>
      <c r="U54" s="361" t="str">
        <f>IF(B54="","",'3. Förpackningsdata'!H54)</f>
        <v/>
      </c>
      <c r="V54" s="308" t="str">
        <f>IF(B54="","",'3. Förpackningsdata'!I54)</f>
        <v/>
      </c>
      <c r="W54" s="592"/>
      <c r="Y54" s="520"/>
      <c r="Z54" s="81" t="str">
        <f>IF(B54="","",'4. Inköpsdata'!J54)</f>
        <v/>
      </c>
      <c r="AA54" s="357" t="str" cm="1">
        <f t="array" ref="AA54">IF(B54="","",_xlfn.IFS('4. Inköpsdata'!J54&lt;10,'4. Inköpsdata'!J54*1.12,'4. Inköpsdata'!J54&lt;20,'4. Inköpsdata'!J54*1.1,'4. Inköpsdata'!J54&lt;30,'4. Inköpsdata'!J54*1.09,'4. Inköpsdata'!J54&lt;50,'4. Inköpsdata'!J54*1.08,'4. Inköpsdata'!J54&lt;100,'4. Inköpsdata'!J54*1.07,'4. Inköpsdata'!J54&lt;150,'4. Inköpsdata'!J54*1.06,'4. Inköpsdata'!J54&gt;149,'4. Inköpsdata'!J54*1.05))</f>
        <v/>
      </c>
      <c r="AB54" s="358"/>
      <c r="AC54" s="307" t="str">
        <f>IF(B54="","",'4. Inköpsdata'!N54)</f>
        <v/>
      </c>
      <c r="AD54" s="479" t="str">
        <f>IF(B54="","",'4. Inköpsdata'!M54)</f>
        <v/>
      </c>
      <c r="AE54" s="480" t="str" cm="1">
        <f t="array" ref="AE54">IFERROR(_xlfn.IFS(AD54=25%,41,AD54=12%,42,AD54=6%,43,AD54="Momsfritt",38),"")</f>
        <v/>
      </c>
      <c r="AF54" s="480" t="str">
        <f t="shared" si="9"/>
        <v/>
      </c>
      <c r="AG54" s="307" t="str">
        <f t="shared" si="10"/>
        <v/>
      </c>
      <c r="AH54" s="307" t="str">
        <f t="shared" si="11"/>
        <v/>
      </c>
      <c r="AI54" s="492" t="str">
        <f t="shared" si="12"/>
        <v/>
      </c>
      <c r="AJ54" s="532"/>
      <c r="AK54" s="357" t="str">
        <f t="shared" si="13"/>
        <v/>
      </c>
      <c r="AL54" s="357" t="str">
        <f t="shared" si="14"/>
        <v/>
      </c>
      <c r="AM54" s="492" t="str">
        <f t="shared" si="15"/>
        <v/>
      </c>
    </row>
    <row r="55" spans="1:39" x14ac:dyDescent="0.25">
      <c r="A55" s="106">
        <v>51</v>
      </c>
      <c r="B55" s="86" t="str">
        <f>IF('1. Artikeldata Grund'!$E55="","",'1. Artikeldata Grund'!$E55)</f>
        <v/>
      </c>
      <c r="C55" s="221" t="str">
        <f>IF('1. Artikeldata Grund'!D55="","",'1. Artikeldata Grund'!D55)</f>
        <v/>
      </c>
      <c r="D55" s="300"/>
      <c r="E55" s="560" t="str">
        <f t="shared" si="8"/>
        <v/>
      </c>
      <c r="F55" s="543"/>
      <c r="G55" s="302"/>
      <c r="H55" s="354" t="s">
        <v>280</v>
      </c>
      <c r="I55" s="295"/>
      <c r="J55" s="409" t="s">
        <v>280</v>
      </c>
      <c r="K55" s="295" t="s">
        <v>858</v>
      </c>
      <c r="L55" s="540">
        <v>910</v>
      </c>
      <c r="M55" s="578" t="str">
        <f>IF(B55="","",IF(OR(L55=200,COUNTIF(Artikelgrupper!$G$3:$G$108,'APH Kategorichef'!K55)),"Ja","Nej"))</f>
        <v/>
      </c>
      <c r="N55" s="356"/>
      <c r="P55" s="359"/>
      <c r="Q55" s="360"/>
      <c r="R55" s="295" t="s">
        <v>297</v>
      </c>
      <c r="S55" s="295"/>
      <c r="U55" s="361" t="str">
        <f>IF(B55="","",'3. Förpackningsdata'!H55)</f>
        <v/>
      </c>
      <c r="V55" s="308" t="str">
        <f>IF(B55="","",'3. Förpackningsdata'!I55)</f>
        <v/>
      </c>
      <c r="W55" s="592"/>
      <c r="Y55" s="520"/>
      <c r="Z55" s="81" t="str">
        <f>IF(B55="","",'4. Inköpsdata'!J55)</f>
        <v/>
      </c>
      <c r="AA55" s="357" t="str" cm="1">
        <f t="array" ref="AA55">IF(B55="","",_xlfn.IFS('4. Inköpsdata'!J55&lt;10,'4. Inköpsdata'!J55*1.12,'4. Inköpsdata'!J55&lt;20,'4. Inköpsdata'!J55*1.1,'4. Inköpsdata'!J55&lt;30,'4. Inköpsdata'!J55*1.09,'4. Inköpsdata'!J55&lt;50,'4. Inköpsdata'!J55*1.08,'4. Inköpsdata'!J55&lt;100,'4. Inköpsdata'!J55*1.07,'4. Inköpsdata'!J55&lt;150,'4. Inköpsdata'!J55*1.06,'4. Inköpsdata'!J55&gt;149,'4. Inköpsdata'!J55*1.05))</f>
        <v/>
      </c>
      <c r="AB55" s="358"/>
      <c r="AC55" s="307" t="str">
        <f>IF(B55="","",'4. Inköpsdata'!N55)</f>
        <v/>
      </c>
      <c r="AD55" s="479" t="str">
        <f>IF(B55="","",'4. Inköpsdata'!M55)</f>
        <v/>
      </c>
      <c r="AE55" s="480" t="str" cm="1">
        <f t="array" ref="AE55">IFERROR(_xlfn.IFS(AD55=25%,41,AD55=12%,42,AD55=6%,43,AD55="Momsfritt",38),"")</f>
        <v/>
      </c>
      <c r="AF55" s="480" t="str">
        <f t="shared" si="9"/>
        <v/>
      </c>
      <c r="AG55" s="307" t="str">
        <f t="shared" si="10"/>
        <v/>
      </c>
      <c r="AH55" s="307" t="str">
        <f t="shared" si="11"/>
        <v/>
      </c>
      <c r="AI55" s="492" t="str">
        <f t="shared" si="12"/>
        <v/>
      </c>
      <c r="AJ55" s="532"/>
      <c r="AK55" s="357" t="str">
        <f t="shared" si="13"/>
        <v/>
      </c>
      <c r="AL55" s="357" t="str">
        <f t="shared" si="14"/>
        <v/>
      </c>
      <c r="AM55" s="492" t="str">
        <f t="shared" si="15"/>
        <v/>
      </c>
    </row>
    <row r="56" spans="1:39" x14ac:dyDescent="0.25">
      <c r="A56" s="106">
        <v>52</v>
      </c>
      <c r="B56" s="86" t="str">
        <f>IF('1. Artikeldata Grund'!$E56="","",'1. Artikeldata Grund'!$E56)</f>
        <v/>
      </c>
      <c r="C56" s="221" t="str">
        <f>IF('1. Artikeldata Grund'!D56="","",'1. Artikeldata Grund'!D56)</f>
        <v/>
      </c>
      <c r="D56" s="300"/>
      <c r="E56" s="560" t="str">
        <f t="shared" si="8"/>
        <v/>
      </c>
      <c r="F56" s="543"/>
      <c r="G56" s="302"/>
      <c r="H56" s="354" t="s">
        <v>280</v>
      </c>
      <c r="I56" s="295"/>
      <c r="J56" s="409" t="s">
        <v>280</v>
      </c>
      <c r="K56" s="295" t="s">
        <v>858</v>
      </c>
      <c r="L56" s="540">
        <v>910</v>
      </c>
      <c r="M56" s="578" t="str">
        <f>IF(B56="","",IF(OR(L56=200,COUNTIF(Artikelgrupper!$G$3:$G$108,'APH Kategorichef'!K56)),"Ja","Nej"))</f>
        <v/>
      </c>
      <c r="N56" s="356"/>
      <c r="P56" s="359"/>
      <c r="Q56" s="360"/>
      <c r="R56" s="295" t="s">
        <v>297</v>
      </c>
      <c r="S56" s="295"/>
      <c r="U56" s="361" t="str">
        <f>IF(B56="","",'3. Förpackningsdata'!H56)</f>
        <v/>
      </c>
      <c r="V56" s="308" t="str">
        <f>IF(B56="","",'3. Förpackningsdata'!I56)</f>
        <v/>
      </c>
      <c r="W56" s="592"/>
      <c r="Y56" s="520"/>
      <c r="Z56" s="81" t="str">
        <f>IF(B56="","",'4. Inköpsdata'!J56)</f>
        <v/>
      </c>
      <c r="AA56" s="357" t="str" cm="1">
        <f t="array" ref="AA56">IF(B56="","",_xlfn.IFS('4. Inköpsdata'!J56&lt;10,'4. Inköpsdata'!J56*1.12,'4. Inköpsdata'!J56&lt;20,'4. Inköpsdata'!J56*1.1,'4. Inköpsdata'!J56&lt;30,'4. Inköpsdata'!J56*1.09,'4. Inköpsdata'!J56&lt;50,'4. Inköpsdata'!J56*1.08,'4. Inköpsdata'!J56&lt;100,'4. Inköpsdata'!J56*1.07,'4. Inköpsdata'!J56&lt;150,'4. Inköpsdata'!J56*1.06,'4. Inköpsdata'!J56&gt;149,'4. Inköpsdata'!J56*1.05))</f>
        <v/>
      </c>
      <c r="AB56" s="358"/>
      <c r="AC56" s="307" t="str">
        <f>IF(B56="","",'4. Inköpsdata'!N56)</f>
        <v/>
      </c>
      <c r="AD56" s="479" t="str">
        <f>IF(B56="","",'4. Inköpsdata'!M56)</f>
        <v/>
      </c>
      <c r="AE56" s="480" t="str" cm="1">
        <f t="array" ref="AE56">IFERROR(_xlfn.IFS(AD56=25%,41,AD56=12%,42,AD56=6%,43,AD56="Momsfritt",38),"")</f>
        <v/>
      </c>
      <c r="AF56" s="480" t="str">
        <f t="shared" si="9"/>
        <v/>
      </c>
      <c r="AG56" s="307" t="str">
        <f t="shared" si="10"/>
        <v/>
      </c>
      <c r="AH56" s="307" t="str">
        <f t="shared" si="11"/>
        <v/>
      </c>
      <c r="AI56" s="492" t="str">
        <f t="shared" si="12"/>
        <v/>
      </c>
      <c r="AJ56" s="532"/>
      <c r="AK56" s="357" t="str">
        <f t="shared" si="13"/>
        <v/>
      </c>
      <c r="AL56" s="357" t="str">
        <f t="shared" si="14"/>
        <v/>
      </c>
      <c r="AM56" s="492" t="str">
        <f t="shared" si="15"/>
        <v/>
      </c>
    </row>
    <row r="57" spans="1:39" x14ac:dyDescent="0.25">
      <c r="A57" s="106">
        <v>53</v>
      </c>
      <c r="B57" s="86" t="str">
        <f>IF('1. Artikeldata Grund'!$E57="","",'1. Artikeldata Grund'!$E57)</f>
        <v/>
      </c>
      <c r="C57" s="221" t="str">
        <f>IF('1. Artikeldata Grund'!D57="","",'1. Artikeldata Grund'!D57)</f>
        <v/>
      </c>
      <c r="D57" s="300"/>
      <c r="E57" s="560" t="str">
        <f t="shared" si="8"/>
        <v/>
      </c>
      <c r="F57" s="543"/>
      <c r="G57" s="302"/>
      <c r="H57" s="354" t="s">
        <v>280</v>
      </c>
      <c r="I57" s="295"/>
      <c r="J57" s="409" t="s">
        <v>280</v>
      </c>
      <c r="K57" s="295" t="s">
        <v>858</v>
      </c>
      <c r="L57" s="540">
        <v>910</v>
      </c>
      <c r="M57" s="578" t="str">
        <f>IF(B57="","",IF(OR(L57=200,COUNTIF(Artikelgrupper!$G$3:$G$108,'APH Kategorichef'!K57)),"Ja","Nej"))</f>
        <v/>
      </c>
      <c r="N57" s="356"/>
      <c r="P57" s="359"/>
      <c r="Q57" s="360"/>
      <c r="R57" s="295" t="s">
        <v>297</v>
      </c>
      <c r="S57" s="295"/>
      <c r="U57" s="361" t="str">
        <f>IF(B57="","",'3. Förpackningsdata'!H57)</f>
        <v/>
      </c>
      <c r="V57" s="308" t="str">
        <f>IF(B57="","",'3. Förpackningsdata'!I57)</f>
        <v/>
      </c>
      <c r="W57" s="592"/>
      <c r="Y57" s="520"/>
      <c r="Z57" s="81" t="str">
        <f>IF(B57="","",'4. Inköpsdata'!J57)</f>
        <v/>
      </c>
      <c r="AA57" s="357" t="str" cm="1">
        <f t="array" ref="AA57">IF(B57="","",_xlfn.IFS('4. Inköpsdata'!J57&lt;10,'4. Inköpsdata'!J57*1.12,'4. Inköpsdata'!J57&lt;20,'4. Inköpsdata'!J57*1.1,'4. Inköpsdata'!J57&lt;30,'4. Inköpsdata'!J57*1.09,'4. Inköpsdata'!J57&lt;50,'4. Inköpsdata'!J57*1.08,'4. Inköpsdata'!J57&lt;100,'4. Inköpsdata'!J57*1.07,'4. Inköpsdata'!J57&lt;150,'4. Inköpsdata'!J57*1.06,'4. Inköpsdata'!J57&gt;149,'4. Inköpsdata'!J57*1.05))</f>
        <v/>
      </c>
      <c r="AB57" s="358"/>
      <c r="AC57" s="307" t="str">
        <f>IF(B57="","",'4. Inköpsdata'!N57)</f>
        <v/>
      </c>
      <c r="AD57" s="479" t="str">
        <f>IF(B57="","",'4. Inköpsdata'!M57)</f>
        <v/>
      </c>
      <c r="AE57" s="480" t="str" cm="1">
        <f t="array" ref="AE57">IFERROR(_xlfn.IFS(AD57=25%,41,AD57=12%,42,AD57=6%,43,AD57="Momsfritt",38),"")</f>
        <v/>
      </c>
      <c r="AF57" s="480" t="str">
        <f t="shared" si="9"/>
        <v/>
      </c>
      <c r="AG57" s="307" t="str">
        <f t="shared" si="10"/>
        <v/>
      </c>
      <c r="AH57" s="307" t="str">
        <f t="shared" si="11"/>
        <v/>
      </c>
      <c r="AI57" s="492" t="str">
        <f t="shared" si="12"/>
        <v/>
      </c>
      <c r="AJ57" s="532"/>
      <c r="AK57" s="357" t="str">
        <f t="shared" si="13"/>
        <v/>
      </c>
      <c r="AL57" s="357" t="str">
        <f t="shared" si="14"/>
        <v/>
      </c>
      <c r="AM57" s="492" t="str">
        <f t="shared" si="15"/>
        <v/>
      </c>
    </row>
    <row r="58" spans="1:39" x14ac:dyDescent="0.25">
      <c r="A58" s="106">
        <v>54</v>
      </c>
      <c r="B58" s="86" t="str">
        <f>IF('1. Artikeldata Grund'!$E58="","",'1. Artikeldata Grund'!$E58)</f>
        <v/>
      </c>
      <c r="C58" s="221" t="str">
        <f>IF('1. Artikeldata Grund'!D58="","",'1. Artikeldata Grund'!D58)</f>
        <v/>
      </c>
      <c r="D58" s="300"/>
      <c r="E58" s="560" t="str">
        <f t="shared" si="8"/>
        <v/>
      </c>
      <c r="F58" s="543"/>
      <c r="G58" s="302"/>
      <c r="H58" s="354" t="s">
        <v>280</v>
      </c>
      <c r="I58" s="295"/>
      <c r="J58" s="409" t="s">
        <v>280</v>
      </c>
      <c r="K58" s="295" t="s">
        <v>858</v>
      </c>
      <c r="L58" s="540">
        <v>910</v>
      </c>
      <c r="M58" s="578" t="str">
        <f>IF(B58="","",IF(OR(L58=200,COUNTIF(Artikelgrupper!$G$3:$G$108,'APH Kategorichef'!K58)),"Ja","Nej"))</f>
        <v/>
      </c>
      <c r="N58" s="356"/>
      <c r="P58" s="359"/>
      <c r="Q58" s="360"/>
      <c r="R58" s="295" t="s">
        <v>297</v>
      </c>
      <c r="S58" s="295"/>
      <c r="U58" s="361" t="str">
        <f>IF(B58="","",'3. Förpackningsdata'!H58)</f>
        <v/>
      </c>
      <c r="V58" s="308" t="str">
        <f>IF(B58="","",'3. Förpackningsdata'!I58)</f>
        <v/>
      </c>
      <c r="W58" s="592"/>
      <c r="Y58" s="520"/>
      <c r="Z58" s="81" t="str">
        <f>IF(B58="","",'4. Inköpsdata'!J58)</f>
        <v/>
      </c>
      <c r="AA58" s="357" t="str" cm="1">
        <f t="array" ref="AA58">IF(B58="","",_xlfn.IFS('4. Inköpsdata'!J58&lt;10,'4. Inköpsdata'!J58*1.12,'4. Inköpsdata'!J58&lt;20,'4. Inköpsdata'!J58*1.1,'4. Inköpsdata'!J58&lt;30,'4. Inköpsdata'!J58*1.09,'4. Inköpsdata'!J58&lt;50,'4. Inköpsdata'!J58*1.08,'4. Inköpsdata'!J58&lt;100,'4. Inköpsdata'!J58*1.07,'4. Inköpsdata'!J58&lt;150,'4. Inköpsdata'!J58*1.06,'4. Inköpsdata'!J58&gt;149,'4. Inköpsdata'!J58*1.05))</f>
        <v/>
      </c>
      <c r="AB58" s="358"/>
      <c r="AC58" s="307" t="str">
        <f>IF(B58="","",'4. Inköpsdata'!N58)</f>
        <v/>
      </c>
      <c r="AD58" s="479" t="str">
        <f>IF(B58="","",'4. Inköpsdata'!M58)</f>
        <v/>
      </c>
      <c r="AE58" s="480" t="str" cm="1">
        <f t="array" ref="AE58">IFERROR(_xlfn.IFS(AD58=25%,41,AD58=12%,42,AD58=6%,43,AD58="Momsfritt",38),"")</f>
        <v/>
      </c>
      <c r="AF58" s="480" t="str">
        <f t="shared" si="9"/>
        <v/>
      </c>
      <c r="AG58" s="307" t="str">
        <f t="shared" si="10"/>
        <v/>
      </c>
      <c r="AH58" s="307" t="str">
        <f t="shared" si="11"/>
        <v/>
      </c>
      <c r="AI58" s="492" t="str">
        <f t="shared" si="12"/>
        <v/>
      </c>
      <c r="AJ58" s="532"/>
      <c r="AK58" s="357" t="str">
        <f t="shared" si="13"/>
        <v/>
      </c>
      <c r="AL58" s="357" t="str">
        <f t="shared" si="14"/>
        <v/>
      </c>
      <c r="AM58" s="492" t="str">
        <f t="shared" si="15"/>
        <v/>
      </c>
    </row>
    <row r="59" spans="1:39" x14ac:dyDescent="0.25">
      <c r="A59" s="106">
        <v>55</v>
      </c>
      <c r="B59" s="86" t="str">
        <f>IF('1. Artikeldata Grund'!$E59="","",'1. Artikeldata Grund'!$E59)</f>
        <v/>
      </c>
      <c r="C59" s="221" t="str">
        <f>IF('1. Artikeldata Grund'!D59="","",'1. Artikeldata Grund'!D59)</f>
        <v/>
      </c>
      <c r="D59" s="300"/>
      <c r="E59" s="560" t="str">
        <f t="shared" si="8"/>
        <v/>
      </c>
      <c r="F59" s="543"/>
      <c r="G59" s="302"/>
      <c r="H59" s="354" t="s">
        <v>280</v>
      </c>
      <c r="I59" s="295"/>
      <c r="J59" s="409" t="s">
        <v>280</v>
      </c>
      <c r="K59" s="295" t="s">
        <v>858</v>
      </c>
      <c r="L59" s="540">
        <v>910</v>
      </c>
      <c r="M59" s="578" t="str">
        <f>IF(B59="","",IF(OR(L59=200,COUNTIF(Artikelgrupper!$G$3:$G$108,'APH Kategorichef'!K59)),"Ja","Nej"))</f>
        <v/>
      </c>
      <c r="N59" s="356"/>
      <c r="P59" s="359"/>
      <c r="Q59" s="360"/>
      <c r="R59" s="295" t="s">
        <v>297</v>
      </c>
      <c r="S59" s="295"/>
      <c r="U59" s="361" t="str">
        <f>IF(B59="","",'3. Förpackningsdata'!H59)</f>
        <v/>
      </c>
      <c r="V59" s="308" t="str">
        <f>IF(B59="","",'3. Förpackningsdata'!I59)</f>
        <v/>
      </c>
      <c r="W59" s="592"/>
      <c r="Y59" s="520"/>
      <c r="Z59" s="81" t="str">
        <f>IF(B59="","",'4. Inköpsdata'!J59)</f>
        <v/>
      </c>
      <c r="AA59" s="357" t="str" cm="1">
        <f t="array" ref="AA59">IF(B59="","",_xlfn.IFS('4. Inköpsdata'!J59&lt;10,'4. Inköpsdata'!J59*1.12,'4. Inköpsdata'!J59&lt;20,'4. Inköpsdata'!J59*1.1,'4. Inköpsdata'!J59&lt;30,'4. Inköpsdata'!J59*1.09,'4. Inköpsdata'!J59&lt;50,'4. Inköpsdata'!J59*1.08,'4. Inköpsdata'!J59&lt;100,'4. Inköpsdata'!J59*1.07,'4. Inköpsdata'!J59&lt;150,'4. Inköpsdata'!J59*1.06,'4. Inköpsdata'!J59&gt;149,'4. Inköpsdata'!J59*1.05))</f>
        <v/>
      </c>
      <c r="AB59" s="358"/>
      <c r="AC59" s="307" t="str">
        <f>IF(B59="","",'4. Inköpsdata'!N59)</f>
        <v/>
      </c>
      <c r="AD59" s="479" t="str">
        <f>IF(B59="","",'4. Inköpsdata'!M59)</f>
        <v/>
      </c>
      <c r="AE59" s="480" t="str" cm="1">
        <f t="array" ref="AE59">IFERROR(_xlfn.IFS(AD59=25%,41,AD59=12%,42,AD59=6%,43,AD59="Momsfritt",38),"")</f>
        <v/>
      </c>
      <c r="AF59" s="480" t="str">
        <f t="shared" si="9"/>
        <v/>
      </c>
      <c r="AG59" s="307" t="str">
        <f t="shared" si="10"/>
        <v/>
      </c>
      <c r="AH59" s="307" t="str">
        <f t="shared" si="11"/>
        <v/>
      </c>
      <c r="AI59" s="492" t="str">
        <f t="shared" si="12"/>
        <v/>
      </c>
      <c r="AJ59" s="532"/>
      <c r="AK59" s="357" t="str">
        <f t="shared" si="13"/>
        <v/>
      </c>
      <c r="AL59" s="357" t="str">
        <f t="shared" si="14"/>
        <v/>
      </c>
      <c r="AM59" s="492" t="str">
        <f t="shared" si="15"/>
        <v/>
      </c>
    </row>
    <row r="60" spans="1:39" x14ac:dyDescent="0.25">
      <c r="A60" s="106">
        <v>56</v>
      </c>
      <c r="B60" s="86" t="str">
        <f>IF('1. Artikeldata Grund'!$E60="","",'1. Artikeldata Grund'!$E60)</f>
        <v/>
      </c>
      <c r="C60" s="221" t="str">
        <f>IF('1. Artikeldata Grund'!D60="","",'1. Artikeldata Grund'!D60)</f>
        <v/>
      </c>
      <c r="D60" s="300"/>
      <c r="E60" s="560" t="str">
        <f t="shared" si="8"/>
        <v/>
      </c>
      <c r="F60" s="543"/>
      <c r="G60" s="302"/>
      <c r="H60" s="354" t="s">
        <v>280</v>
      </c>
      <c r="I60" s="295"/>
      <c r="J60" s="409" t="s">
        <v>280</v>
      </c>
      <c r="K60" s="295" t="s">
        <v>858</v>
      </c>
      <c r="L60" s="540">
        <v>910</v>
      </c>
      <c r="M60" s="578" t="str">
        <f>IF(B60="","",IF(OR(L60=200,COUNTIF(Artikelgrupper!$G$3:$G$108,'APH Kategorichef'!K60)),"Ja","Nej"))</f>
        <v/>
      </c>
      <c r="N60" s="356"/>
      <c r="P60" s="359"/>
      <c r="Q60" s="360"/>
      <c r="R60" s="295" t="s">
        <v>297</v>
      </c>
      <c r="S60" s="295"/>
      <c r="U60" s="361" t="str">
        <f>IF(B60="","",'3. Förpackningsdata'!H60)</f>
        <v/>
      </c>
      <c r="V60" s="308" t="str">
        <f>IF(B60="","",'3. Förpackningsdata'!I60)</f>
        <v/>
      </c>
      <c r="W60" s="592"/>
      <c r="Y60" s="520"/>
      <c r="Z60" s="81" t="str">
        <f>IF(B60="","",'4. Inköpsdata'!J60)</f>
        <v/>
      </c>
      <c r="AA60" s="357" t="str" cm="1">
        <f t="array" ref="AA60">IF(B60="","",_xlfn.IFS('4. Inköpsdata'!J60&lt;10,'4. Inköpsdata'!J60*1.12,'4. Inköpsdata'!J60&lt;20,'4. Inköpsdata'!J60*1.1,'4. Inköpsdata'!J60&lt;30,'4. Inköpsdata'!J60*1.09,'4. Inköpsdata'!J60&lt;50,'4. Inköpsdata'!J60*1.08,'4. Inköpsdata'!J60&lt;100,'4. Inköpsdata'!J60*1.07,'4. Inköpsdata'!J60&lt;150,'4. Inköpsdata'!J60*1.06,'4. Inköpsdata'!J60&gt;149,'4. Inköpsdata'!J60*1.05))</f>
        <v/>
      </c>
      <c r="AB60" s="358"/>
      <c r="AC60" s="307" t="str">
        <f>IF(B60="","",'4. Inköpsdata'!N60)</f>
        <v/>
      </c>
      <c r="AD60" s="479" t="str">
        <f>IF(B60="","",'4. Inköpsdata'!M60)</f>
        <v/>
      </c>
      <c r="AE60" s="480" t="str" cm="1">
        <f t="array" ref="AE60">IFERROR(_xlfn.IFS(AD60=25%,41,AD60=12%,42,AD60=6%,43,AD60="Momsfritt",38),"")</f>
        <v/>
      </c>
      <c r="AF60" s="480" t="str">
        <f t="shared" si="9"/>
        <v/>
      </c>
      <c r="AG60" s="307" t="str">
        <f t="shared" si="10"/>
        <v/>
      </c>
      <c r="AH60" s="307" t="str">
        <f t="shared" si="11"/>
        <v/>
      </c>
      <c r="AI60" s="492" t="str">
        <f t="shared" si="12"/>
        <v/>
      </c>
      <c r="AJ60" s="532"/>
      <c r="AK60" s="357" t="str">
        <f t="shared" si="13"/>
        <v/>
      </c>
      <c r="AL60" s="357" t="str">
        <f t="shared" si="14"/>
        <v/>
      </c>
      <c r="AM60" s="492" t="str">
        <f t="shared" si="15"/>
        <v/>
      </c>
    </row>
    <row r="61" spans="1:39" x14ac:dyDescent="0.25">
      <c r="A61" s="106">
        <v>57</v>
      </c>
      <c r="B61" s="86" t="str">
        <f>IF('1. Artikeldata Grund'!$E61="","",'1. Artikeldata Grund'!$E61)</f>
        <v/>
      </c>
      <c r="C61" s="221" t="str">
        <f>IF('1. Artikeldata Grund'!D61="","",'1. Artikeldata Grund'!D61)</f>
        <v/>
      </c>
      <c r="D61" s="300"/>
      <c r="E61" s="560" t="str">
        <f t="shared" si="8"/>
        <v/>
      </c>
      <c r="F61" s="543"/>
      <c r="G61" s="302"/>
      <c r="H61" s="354" t="s">
        <v>280</v>
      </c>
      <c r="I61" s="295"/>
      <c r="J61" s="409" t="s">
        <v>280</v>
      </c>
      <c r="K61" s="295" t="s">
        <v>858</v>
      </c>
      <c r="L61" s="540">
        <v>910</v>
      </c>
      <c r="M61" s="578" t="str">
        <f>IF(B61="","",IF(OR(L61=200,COUNTIF(Artikelgrupper!$G$3:$G$108,'APH Kategorichef'!K61)),"Ja","Nej"))</f>
        <v/>
      </c>
      <c r="N61" s="356"/>
      <c r="P61" s="359"/>
      <c r="Q61" s="360"/>
      <c r="R61" s="295" t="s">
        <v>297</v>
      </c>
      <c r="S61" s="295"/>
      <c r="U61" s="361" t="str">
        <f>IF(B61="","",'3. Förpackningsdata'!H61)</f>
        <v/>
      </c>
      <c r="V61" s="308" t="str">
        <f>IF(B61="","",'3. Förpackningsdata'!I61)</f>
        <v/>
      </c>
      <c r="W61" s="592"/>
      <c r="Y61" s="520"/>
      <c r="Z61" s="81" t="str">
        <f>IF(B61="","",'4. Inköpsdata'!J61)</f>
        <v/>
      </c>
      <c r="AA61" s="357" t="str" cm="1">
        <f t="array" ref="AA61">IF(B61="","",_xlfn.IFS('4. Inköpsdata'!J61&lt;10,'4. Inköpsdata'!J61*1.12,'4. Inköpsdata'!J61&lt;20,'4. Inköpsdata'!J61*1.1,'4. Inköpsdata'!J61&lt;30,'4. Inköpsdata'!J61*1.09,'4. Inköpsdata'!J61&lt;50,'4. Inköpsdata'!J61*1.08,'4. Inköpsdata'!J61&lt;100,'4. Inköpsdata'!J61*1.07,'4. Inköpsdata'!J61&lt;150,'4. Inköpsdata'!J61*1.06,'4. Inköpsdata'!J61&gt;149,'4. Inköpsdata'!J61*1.05))</f>
        <v/>
      </c>
      <c r="AB61" s="358"/>
      <c r="AC61" s="307" t="str">
        <f>IF(B61="","",'4. Inköpsdata'!N61)</f>
        <v/>
      </c>
      <c r="AD61" s="479" t="str">
        <f>IF(B61="","",'4. Inköpsdata'!M61)</f>
        <v/>
      </c>
      <c r="AE61" s="480" t="str" cm="1">
        <f t="array" ref="AE61">IFERROR(_xlfn.IFS(AD61=25%,41,AD61=12%,42,AD61=6%,43,AD61="Momsfritt",38),"")</f>
        <v/>
      </c>
      <c r="AF61" s="480" t="str">
        <f t="shared" si="9"/>
        <v/>
      </c>
      <c r="AG61" s="307" t="str">
        <f t="shared" si="10"/>
        <v/>
      </c>
      <c r="AH61" s="307" t="str">
        <f t="shared" si="11"/>
        <v/>
      </c>
      <c r="AI61" s="492" t="str">
        <f t="shared" si="12"/>
        <v/>
      </c>
      <c r="AJ61" s="532"/>
      <c r="AK61" s="357" t="str">
        <f t="shared" si="13"/>
        <v/>
      </c>
      <c r="AL61" s="357" t="str">
        <f t="shared" si="14"/>
        <v/>
      </c>
      <c r="AM61" s="492" t="str">
        <f t="shared" si="15"/>
        <v/>
      </c>
    </row>
    <row r="62" spans="1:39" x14ac:dyDescent="0.25">
      <c r="A62" s="106">
        <v>58</v>
      </c>
      <c r="B62" s="86" t="str">
        <f>IF('1. Artikeldata Grund'!$E62="","",'1. Artikeldata Grund'!$E62)</f>
        <v/>
      </c>
      <c r="C62" s="221" t="str">
        <f>IF('1. Artikeldata Grund'!D62="","",'1. Artikeldata Grund'!D62)</f>
        <v/>
      </c>
      <c r="D62" s="300"/>
      <c r="E62" s="560" t="str">
        <f t="shared" si="8"/>
        <v/>
      </c>
      <c r="F62" s="543"/>
      <c r="G62" s="302"/>
      <c r="H62" s="354" t="s">
        <v>280</v>
      </c>
      <c r="I62" s="295"/>
      <c r="J62" s="409" t="s">
        <v>280</v>
      </c>
      <c r="K62" s="295" t="s">
        <v>858</v>
      </c>
      <c r="L62" s="540">
        <v>910</v>
      </c>
      <c r="M62" s="578" t="str">
        <f>IF(B62="","",IF(OR(L62=200,COUNTIF(Artikelgrupper!$G$3:$G$108,'APH Kategorichef'!K62)),"Ja","Nej"))</f>
        <v/>
      </c>
      <c r="N62" s="356"/>
      <c r="P62" s="359"/>
      <c r="Q62" s="360"/>
      <c r="R62" s="295" t="s">
        <v>297</v>
      </c>
      <c r="S62" s="295"/>
      <c r="U62" s="361" t="str">
        <f>IF(B62="","",'3. Förpackningsdata'!H62)</f>
        <v/>
      </c>
      <c r="V62" s="308" t="str">
        <f>IF(B62="","",'3. Förpackningsdata'!I62)</f>
        <v/>
      </c>
      <c r="W62" s="592"/>
      <c r="Y62" s="520"/>
      <c r="Z62" s="81" t="str">
        <f>IF(B62="","",'4. Inköpsdata'!J62)</f>
        <v/>
      </c>
      <c r="AA62" s="357" t="str" cm="1">
        <f t="array" ref="AA62">IF(B62="","",_xlfn.IFS('4. Inköpsdata'!J62&lt;10,'4. Inköpsdata'!J62*1.12,'4. Inköpsdata'!J62&lt;20,'4. Inköpsdata'!J62*1.1,'4. Inköpsdata'!J62&lt;30,'4. Inköpsdata'!J62*1.09,'4. Inköpsdata'!J62&lt;50,'4. Inköpsdata'!J62*1.08,'4. Inköpsdata'!J62&lt;100,'4. Inköpsdata'!J62*1.07,'4. Inköpsdata'!J62&lt;150,'4. Inköpsdata'!J62*1.06,'4. Inköpsdata'!J62&gt;149,'4. Inköpsdata'!J62*1.05))</f>
        <v/>
      </c>
      <c r="AB62" s="358"/>
      <c r="AC62" s="307" t="str">
        <f>IF(B62="","",'4. Inköpsdata'!N62)</f>
        <v/>
      </c>
      <c r="AD62" s="479" t="str">
        <f>IF(B62="","",'4. Inköpsdata'!M62)</f>
        <v/>
      </c>
      <c r="AE62" s="480" t="str" cm="1">
        <f t="array" ref="AE62">IFERROR(_xlfn.IFS(AD62=25%,41,AD62=12%,42,AD62=6%,43,AD62="Momsfritt",38),"")</f>
        <v/>
      </c>
      <c r="AF62" s="480" t="str">
        <f t="shared" si="9"/>
        <v/>
      </c>
      <c r="AG62" s="307" t="str">
        <f t="shared" si="10"/>
        <v/>
      </c>
      <c r="AH62" s="307" t="str">
        <f t="shared" si="11"/>
        <v/>
      </c>
      <c r="AI62" s="492" t="str">
        <f t="shared" si="12"/>
        <v/>
      </c>
      <c r="AJ62" s="532"/>
      <c r="AK62" s="357" t="str">
        <f t="shared" si="13"/>
        <v/>
      </c>
      <c r="AL62" s="357" t="str">
        <f t="shared" si="14"/>
        <v/>
      </c>
      <c r="AM62" s="492" t="str">
        <f t="shared" si="15"/>
        <v/>
      </c>
    </row>
    <row r="63" spans="1:39" x14ac:dyDescent="0.25">
      <c r="A63" s="106">
        <v>59</v>
      </c>
      <c r="B63" s="86" t="str">
        <f>IF('1. Artikeldata Grund'!$E63="","",'1. Artikeldata Grund'!$E63)</f>
        <v/>
      </c>
      <c r="C63" s="221" t="str">
        <f>IF('1. Artikeldata Grund'!D63="","",'1. Artikeldata Grund'!D63)</f>
        <v/>
      </c>
      <c r="D63" s="300"/>
      <c r="E63" s="560" t="str">
        <f t="shared" si="8"/>
        <v/>
      </c>
      <c r="F63" s="543"/>
      <c r="G63" s="302"/>
      <c r="H63" s="354" t="s">
        <v>280</v>
      </c>
      <c r="I63" s="295"/>
      <c r="J63" s="409" t="s">
        <v>280</v>
      </c>
      <c r="K63" s="295" t="s">
        <v>858</v>
      </c>
      <c r="L63" s="540">
        <v>910</v>
      </c>
      <c r="M63" s="578" t="str">
        <f>IF(B63="","",IF(OR(L63=200,COUNTIF(Artikelgrupper!$G$3:$G$108,'APH Kategorichef'!K63)),"Ja","Nej"))</f>
        <v/>
      </c>
      <c r="N63" s="356"/>
      <c r="P63" s="359"/>
      <c r="Q63" s="360"/>
      <c r="R63" s="295" t="s">
        <v>297</v>
      </c>
      <c r="S63" s="295"/>
      <c r="U63" s="361" t="str">
        <f>IF(B63="","",'3. Förpackningsdata'!H63)</f>
        <v/>
      </c>
      <c r="V63" s="308" t="str">
        <f>IF(B63="","",'3. Förpackningsdata'!I63)</f>
        <v/>
      </c>
      <c r="W63" s="592"/>
      <c r="Y63" s="520"/>
      <c r="Z63" s="81" t="str">
        <f>IF(B63="","",'4. Inköpsdata'!J63)</f>
        <v/>
      </c>
      <c r="AA63" s="357" t="str" cm="1">
        <f t="array" ref="AA63">IF(B63="","",_xlfn.IFS('4. Inköpsdata'!J63&lt;10,'4. Inköpsdata'!J63*1.12,'4. Inköpsdata'!J63&lt;20,'4. Inköpsdata'!J63*1.1,'4. Inköpsdata'!J63&lt;30,'4. Inköpsdata'!J63*1.09,'4. Inköpsdata'!J63&lt;50,'4. Inköpsdata'!J63*1.08,'4. Inköpsdata'!J63&lt;100,'4. Inköpsdata'!J63*1.07,'4. Inköpsdata'!J63&lt;150,'4. Inköpsdata'!J63*1.06,'4. Inköpsdata'!J63&gt;149,'4. Inköpsdata'!J63*1.05))</f>
        <v/>
      </c>
      <c r="AB63" s="358"/>
      <c r="AC63" s="307" t="str">
        <f>IF(B63="","",'4. Inköpsdata'!N63)</f>
        <v/>
      </c>
      <c r="AD63" s="479" t="str">
        <f>IF(B63="","",'4. Inköpsdata'!M63)</f>
        <v/>
      </c>
      <c r="AE63" s="480" t="str" cm="1">
        <f t="array" ref="AE63">IFERROR(_xlfn.IFS(AD63=25%,41,AD63=12%,42,AD63=6%,43,AD63="Momsfritt",38),"")</f>
        <v/>
      </c>
      <c r="AF63" s="480" t="str">
        <f t="shared" si="9"/>
        <v/>
      </c>
      <c r="AG63" s="307" t="str">
        <f t="shared" si="10"/>
        <v/>
      </c>
      <c r="AH63" s="307" t="str">
        <f t="shared" si="11"/>
        <v/>
      </c>
      <c r="AI63" s="492" t="str">
        <f t="shared" si="12"/>
        <v/>
      </c>
      <c r="AJ63" s="532"/>
      <c r="AK63" s="357" t="str">
        <f t="shared" si="13"/>
        <v/>
      </c>
      <c r="AL63" s="357" t="str">
        <f t="shared" si="14"/>
        <v/>
      </c>
      <c r="AM63" s="492" t="str">
        <f t="shared" si="15"/>
        <v/>
      </c>
    </row>
    <row r="64" spans="1:39" x14ac:dyDescent="0.25">
      <c r="A64" s="106">
        <v>60</v>
      </c>
      <c r="B64" s="86" t="str">
        <f>IF('1. Artikeldata Grund'!$E64="","",'1. Artikeldata Grund'!$E64)</f>
        <v/>
      </c>
      <c r="C64" s="221" t="str">
        <f>IF('1. Artikeldata Grund'!D64="","",'1. Artikeldata Grund'!D64)</f>
        <v/>
      </c>
      <c r="D64" s="300"/>
      <c r="E64" s="560" t="str">
        <f t="shared" si="8"/>
        <v/>
      </c>
      <c r="F64" s="543"/>
      <c r="G64" s="302"/>
      <c r="H64" s="354" t="s">
        <v>280</v>
      </c>
      <c r="I64" s="295"/>
      <c r="J64" s="409" t="s">
        <v>280</v>
      </c>
      <c r="K64" s="295" t="s">
        <v>858</v>
      </c>
      <c r="L64" s="540">
        <v>910</v>
      </c>
      <c r="M64" s="578" t="str">
        <f>IF(B64="","",IF(OR(L64=200,COUNTIF(Artikelgrupper!$G$3:$G$108,'APH Kategorichef'!K64)),"Ja","Nej"))</f>
        <v/>
      </c>
      <c r="N64" s="356"/>
      <c r="P64" s="359"/>
      <c r="Q64" s="360"/>
      <c r="R64" s="295" t="s">
        <v>297</v>
      </c>
      <c r="S64" s="295"/>
      <c r="U64" s="361" t="str">
        <f>IF(B64="","",'3. Förpackningsdata'!H64)</f>
        <v/>
      </c>
      <c r="V64" s="308" t="str">
        <f>IF(B64="","",'3. Förpackningsdata'!I64)</f>
        <v/>
      </c>
      <c r="W64" s="592"/>
      <c r="Y64" s="520"/>
      <c r="Z64" s="81" t="str">
        <f>IF(B64="","",'4. Inköpsdata'!J64)</f>
        <v/>
      </c>
      <c r="AA64" s="357" t="str" cm="1">
        <f t="array" ref="AA64">IF(B64="","",_xlfn.IFS('4. Inköpsdata'!J64&lt;10,'4. Inköpsdata'!J64*1.12,'4. Inköpsdata'!J64&lt;20,'4. Inköpsdata'!J64*1.1,'4. Inköpsdata'!J64&lt;30,'4. Inköpsdata'!J64*1.09,'4. Inköpsdata'!J64&lt;50,'4. Inköpsdata'!J64*1.08,'4. Inköpsdata'!J64&lt;100,'4. Inköpsdata'!J64*1.07,'4. Inköpsdata'!J64&lt;150,'4. Inköpsdata'!J64*1.06,'4. Inköpsdata'!J64&gt;149,'4. Inköpsdata'!J64*1.05))</f>
        <v/>
      </c>
      <c r="AB64" s="358"/>
      <c r="AC64" s="307" t="str">
        <f>IF(B64="","",'4. Inköpsdata'!N64)</f>
        <v/>
      </c>
      <c r="AD64" s="479" t="str">
        <f>IF(B64="","",'4. Inköpsdata'!M64)</f>
        <v/>
      </c>
      <c r="AE64" s="480" t="str" cm="1">
        <f t="array" ref="AE64">IFERROR(_xlfn.IFS(AD64=25%,41,AD64=12%,42,AD64=6%,43,AD64="Momsfritt",38),"")</f>
        <v/>
      </c>
      <c r="AF64" s="480" t="str">
        <f t="shared" si="9"/>
        <v/>
      </c>
      <c r="AG64" s="307" t="str">
        <f t="shared" si="10"/>
        <v/>
      </c>
      <c r="AH64" s="307" t="str">
        <f t="shared" si="11"/>
        <v/>
      </c>
      <c r="AI64" s="492" t="str">
        <f t="shared" si="12"/>
        <v/>
      </c>
      <c r="AJ64" s="532"/>
      <c r="AK64" s="357" t="str">
        <f t="shared" si="13"/>
        <v/>
      </c>
      <c r="AL64" s="357" t="str">
        <f t="shared" si="14"/>
        <v/>
      </c>
      <c r="AM64" s="492" t="str">
        <f t="shared" si="15"/>
        <v/>
      </c>
    </row>
    <row r="65" spans="1:39" x14ac:dyDescent="0.25">
      <c r="A65" s="106">
        <v>61</v>
      </c>
      <c r="B65" s="86" t="str">
        <f>IF('1. Artikeldata Grund'!$E65="","",'1. Artikeldata Grund'!$E65)</f>
        <v/>
      </c>
      <c r="C65" s="221" t="str">
        <f>IF('1. Artikeldata Grund'!D65="","",'1. Artikeldata Grund'!D65)</f>
        <v/>
      </c>
      <c r="D65" s="300"/>
      <c r="E65" s="560" t="str">
        <f t="shared" si="8"/>
        <v/>
      </c>
      <c r="F65" s="543"/>
      <c r="G65" s="302"/>
      <c r="H65" s="354" t="s">
        <v>280</v>
      </c>
      <c r="I65" s="295"/>
      <c r="J65" s="409" t="s">
        <v>280</v>
      </c>
      <c r="K65" s="295" t="s">
        <v>858</v>
      </c>
      <c r="L65" s="540">
        <v>910</v>
      </c>
      <c r="M65" s="578" t="str">
        <f>IF(B65="","",IF(OR(L65=200,COUNTIF(Artikelgrupper!$G$3:$G$108,'APH Kategorichef'!K65)),"Ja","Nej"))</f>
        <v/>
      </c>
      <c r="N65" s="356"/>
      <c r="P65" s="359"/>
      <c r="Q65" s="360"/>
      <c r="R65" s="295" t="s">
        <v>297</v>
      </c>
      <c r="S65" s="295"/>
      <c r="U65" s="361" t="str">
        <f>IF(B65="","",'3. Förpackningsdata'!H65)</f>
        <v/>
      </c>
      <c r="V65" s="308" t="str">
        <f>IF(B65="","",'3. Förpackningsdata'!I65)</f>
        <v/>
      </c>
      <c r="W65" s="592"/>
      <c r="Y65" s="520"/>
      <c r="Z65" s="81" t="str">
        <f>IF(B65="","",'4. Inköpsdata'!J65)</f>
        <v/>
      </c>
      <c r="AA65" s="357" t="str" cm="1">
        <f t="array" ref="AA65">IF(B65="","",_xlfn.IFS('4. Inköpsdata'!J65&lt;10,'4. Inköpsdata'!J65*1.12,'4. Inköpsdata'!J65&lt;20,'4. Inköpsdata'!J65*1.1,'4. Inköpsdata'!J65&lt;30,'4. Inköpsdata'!J65*1.09,'4. Inköpsdata'!J65&lt;50,'4. Inköpsdata'!J65*1.08,'4. Inköpsdata'!J65&lt;100,'4. Inköpsdata'!J65*1.07,'4. Inköpsdata'!J65&lt;150,'4. Inköpsdata'!J65*1.06,'4. Inköpsdata'!J65&gt;149,'4. Inköpsdata'!J65*1.05))</f>
        <v/>
      </c>
      <c r="AB65" s="358"/>
      <c r="AC65" s="307" t="str">
        <f>IF(B65="","",'4. Inköpsdata'!N65)</f>
        <v/>
      </c>
      <c r="AD65" s="479" t="str">
        <f>IF(B65="","",'4. Inköpsdata'!M65)</f>
        <v/>
      </c>
      <c r="AE65" s="480" t="str" cm="1">
        <f t="array" ref="AE65">IFERROR(_xlfn.IFS(AD65=25%,41,AD65=12%,42,AD65=6%,43,AD65="Momsfritt",38),"")</f>
        <v/>
      </c>
      <c r="AF65" s="480" t="str">
        <f t="shared" si="9"/>
        <v/>
      </c>
      <c r="AG65" s="307" t="str">
        <f t="shared" si="10"/>
        <v/>
      </c>
      <c r="AH65" s="307" t="str">
        <f t="shared" si="11"/>
        <v/>
      </c>
      <c r="AI65" s="492" t="str">
        <f t="shared" si="12"/>
        <v/>
      </c>
      <c r="AJ65" s="532"/>
      <c r="AK65" s="357" t="str">
        <f t="shared" si="13"/>
        <v/>
      </c>
      <c r="AL65" s="357" t="str">
        <f t="shared" si="14"/>
        <v/>
      </c>
      <c r="AM65" s="492" t="str">
        <f t="shared" si="15"/>
        <v/>
      </c>
    </row>
    <row r="66" spans="1:39" x14ac:dyDescent="0.25">
      <c r="A66" s="106">
        <v>62</v>
      </c>
      <c r="B66" s="86" t="str">
        <f>IF('1. Artikeldata Grund'!$E66="","",'1. Artikeldata Grund'!$E66)</f>
        <v/>
      </c>
      <c r="C66" s="221" t="str">
        <f>IF('1. Artikeldata Grund'!D66="","",'1. Artikeldata Grund'!D66)</f>
        <v/>
      </c>
      <c r="D66" s="300"/>
      <c r="E66" s="560" t="str">
        <f t="shared" si="8"/>
        <v/>
      </c>
      <c r="F66" s="543"/>
      <c r="G66" s="302"/>
      <c r="H66" s="354" t="s">
        <v>280</v>
      </c>
      <c r="I66" s="295"/>
      <c r="J66" s="409" t="s">
        <v>280</v>
      </c>
      <c r="K66" s="295" t="s">
        <v>858</v>
      </c>
      <c r="L66" s="540">
        <v>910</v>
      </c>
      <c r="M66" s="578" t="str">
        <f>IF(B66="","",IF(OR(L66=200,COUNTIF(Artikelgrupper!$G$3:$G$108,'APH Kategorichef'!K66)),"Ja","Nej"))</f>
        <v/>
      </c>
      <c r="N66" s="356"/>
      <c r="P66" s="359"/>
      <c r="Q66" s="360"/>
      <c r="R66" s="295" t="s">
        <v>297</v>
      </c>
      <c r="S66" s="295"/>
      <c r="U66" s="361" t="str">
        <f>IF(B66="","",'3. Förpackningsdata'!H66)</f>
        <v/>
      </c>
      <c r="V66" s="308" t="str">
        <f>IF(B66="","",'3. Förpackningsdata'!I66)</f>
        <v/>
      </c>
      <c r="W66" s="592"/>
      <c r="Y66" s="520"/>
      <c r="Z66" s="81" t="str">
        <f>IF(B66="","",'4. Inköpsdata'!J66)</f>
        <v/>
      </c>
      <c r="AA66" s="357" t="str" cm="1">
        <f t="array" ref="AA66">IF(B66="","",_xlfn.IFS('4. Inköpsdata'!J66&lt;10,'4. Inköpsdata'!J66*1.12,'4. Inköpsdata'!J66&lt;20,'4. Inköpsdata'!J66*1.1,'4. Inköpsdata'!J66&lt;30,'4. Inköpsdata'!J66*1.09,'4. Inköpsdata'!J66&lt;50,'4. Inköpsdata'!J66*1.08,'4. Inköpsdata'!J66&lt;100,'4. Inköpsdata'!J66*1.07,'4. Inköpsdata'!J66&lt;150,'4. Inköpsdata'!J66*1.06,'4. Inköpsdata'!J66&gt;149,'4. Inköpsdata'!J66*1.05))</f>
        <v/>
      </c>
      <c r="AB66" s="358"/>
      <c r="AC66" s="307" t="str">
        <f>IF(B66="","",'4. Inköpsdata'!N66)</f>
        <v/>
      </c>
      <c r="AD66" s="479" t="str">
        <f>IF(B66="","",'4. Inköpsdata'!M66)</f>
        <v/>
      </c>
      <c r="AE66" s="480" t="str" cm="1">
        <f t="array" ref="AE66">IFERROR(_xlfn.IFS(AD66=25%,41,AD66=12%,42,AD66=6%,43,AD66="Momsfritt",38),"")</f>
        <v/>
      </c>
      <c r="AF66" s="480" t="str">
        <f t="shared" si="9"/>
        <v/>
      </c>
      <c r="AG66" s="307" t="str">
        <f t="shared" si="10"/>
        <v/>
      </c>
      <c r="AH66" s="307" t="str">
        <f t="shared" si="11"/>
        <v/>
      </c>
      <c r="AI66" s="492" t="str">
        <f t="shared" si="12"/>
        <v/>
      </c>
      <c r="AJ66" s="532"/>
      <c r="AK66" s="357" t="str">
        <f t="shared" si="13"/>
        <v/>
      </c>
      <c r="AL66" s="357" t="str">
        <f t="shared" si="14"/>
        <v/>
      </c>
      <c r="AM66" s="492" t="str">
        <f t="shared" si="15"/>
        <v/>
      </c>
    </row>
    <row r="67" spans="1:39" x14ac:dyDescent="0.25">
      <c r="A67" s="106">
        <v>63</v>
      </c>
      <c r="B67" s="86" t="str">
        <f>IF('1. Artikeldata Grund'!$E67="","",'1. Artikeldata Grund'!$E67)</f>
        <v/>
      </c>
      <c r="C67" s="221" t="str">
        <f>IF('1. Artikeldata Grund'!D67="","",'1. Artikeldata Grund'!D67)</f>
        <v/>
      </c>
      <c r="D67" s="300"/>
      <c r="E67" s="560" t="str">
        <f t="shared" si="8"/>
        <v/>
      </c>
      <c r="F67" s="543"/>
      <c r="G67" s="302"/>
      <c r="H67" s="354" t="s">
        <v>280</v>
      </c>
      <c r="I67" s="295"/>
      <c r="J67" s="409" t="s">
        <v>280</v>
      </c>
      <c r="K67" s="295" t="s">
        <v>858</v>
      </c>
      <c r="L67" s="540">
        <v>910</v>
      </c>
      <c r="M67" s="578" t="str">
        <f>IF(B67="","",IF(OR(L67=200,COUNTIF(Artikelgrupper!$G$3:$G$108,'APH Kategorichef'!K67)),"Ja","Nej"))</f>
        <v/>
      </c>
      <c r="N67" s="356"/>
      <c r="P67" s="359"/>
      <c r="Q67" s="360"/>
      <c r="R67" s="295" t="s">
        <v>297</v>
      </c>
      <c r="S67" s="295"/>
      <c r="U67" s="361" t="str">
        <f>IF(B67="","",'3. Förpackningsdata'!H67)</f>
        <v/>
      </c>
      <c r="V67" s="308" t="str">
        <f>IF(B67="","",'3. Förpackningsdata'!I67)</f>
        <v/>
      </c>
      <c r="W67" s="592"/>
      <c r="Y67" s="520"/>
      <c r="Z67" s="81" t="str">
        <f>IF(B67="","",'4. Inköpsdata'!J67)</f>
        <v/>
      </c>
      <c r="AA67" s="357" t="str" cm="1">
        <f t="array" ref="AA67">IF(B67="","",_xlfn.IFS('4. Inköpsdata'!J67&lt;10,'4. Inköpsdata'!J67*1.12,'4. Inköpsdata'!J67&lt;20,'4. Inköpsdata'!J67*1.1,'4. Inköpsdata'!J67&lt;30,'4. Inköpsdata'!J67*1.09,'4. Inköpsdata'!J67&lt;50,'4. Inköpsdata'!J67*1.08,'4. Inköpsdata'!J67&lt;100,'4. Inköpsdata'!J67*1.07,'4. Inköpsdata'!J67&lt;150,'4. Inköpsdata'!J67*1.06,'4. Inköpsdata'!J67&gt;149,'4. Inköpsdata'!J67*1.05))</f>
        <v/>
      </c>
      <c r="AB67" s="358"/>
      <c r="AC67" s="307" t="str">
        <f>IF(B67="","",'4. Inköpsdata'!N67)</f>
        <v/>
      </c>
      <c r="AD67" s="479" t="str">
        <f>IF(B67="","",'4. Inköpsdata'!M67)</f>
        <v/>
      </c>
      <c r="AE67" s="480" t="str" cm="1">
        <f t="array" ref="AE67">IFERROR(_xlfn.IFS(AD67=25%,41,AD67=12%,42,AD67=6%,43,AD67="Momsfritt",38),"")</f>
        <v/>
      </c>
      <c r="AF67" s="480" t="str">
        <f t="shared" si="9"/>
        <v/>
      </c>
      <c r="AG67" s="307" t="str">
        <f t="shared" si="10"/>
        <v/>
      </c>
      <c r="AH67" s="307" t="str">
        <f t="shared" si="11"/>
        <v/>
      </c>
      <c r="AI67" s="492" t="str">
        <f t="shared" si="12"/>
        <v/>
      </c>
      <c r="AJ67" s="532"/>
      <c r="AK67" s="357" t="str">
        <f t="shared" si="13"/>
        <v/>
      </c>
      <c r="AL67" s="357" t="str">
        <f t="shared" si="14"/>
        <v/>
      </c>
      <c r="AM67" s="492" t="str">
        <f t="shared" si="15"/>
        <v/>
      </c>
    </row>
    <row r="68" spans="1:39" x14ac:dyDescent="0.25">
      <c r="A68" s="106">
        <v>64</v>
      </c>
      <c r="B68" s="86" t="str">
        <f>IF('1. Artikeldata Grund'!$E68="","",'1. Artikeldata Grund'!$E68)</f>
        <v/>
      </c>
      <c r="C68" s="221" t="str">
        <f>IF('1. Artikeldata Grund'!D68="","",'1. Artikeldata Grund'!D68)</f>
        <v/>
      </c>
      <c r="D68" s="300"/>
      <c r="E68" s="560" t="str">
        <f t="shared" si="8"/>
        <v/>
      </c>
      <c r="F68" s="543"/>
      <c r="G68" s="302"/>
      <c r="H68" s="354" t="s">
        <v>280</v>
      </c>
      <c r="I68" s="295"/>
      <c r="J68" s="409" t="s">
        <v>280</v>
      </c>
      <c r="K68" s="295" t="s">
        <v>858</v>
      </c>
      <c r="L68" s="540">
        <v>910</v>
      </c>
      <c r="M68" s="578" t="str">
        <f>IF(B68="","",IF(OR(L68=200,COUNTIF(Artikelgrupper!$G$3:$G$108,'APH Kategorichef'!K68)),"Ja","Nej"))</f>
        <v/>
      </c>
      <c r="N68" s="356"/>
      <c r="P68" s="359"/>
      <c r="Q68" s="360"/>
      <c r="R68" s="295" t="s">
        <v>297</v>
      </c>
      <c r="S68" s="295"/>
      <c r="U68" s="361" t="str">
        <f>IF(B68="","",'3. Förpackningsdata'!H68)</f>
        <v/>
      </c>
      <c r="V68" s="308" t="str">
        <f>IF(B68="","",'3. Förpackningsdata'!I68)</f>
        <v/>
      </c>
      <c r="W68" s="592"/>
      <c r="Y68" s="520"/>
      <c r="Z68" s="81" t="str">
        <f>IF(B68="","",'4. Inköpsdata'!J68)</f>
        <v/>
      </c>
      <c r="AA68" s="357" t="str" cm="1">
        <f t="array" ref="AA68">IF(B68="","",_xlfn.IFS('4. Inköpsdata'!J68&lt;10,'4. Inköpsdata'!J68*1.12,'4. Inköpsdata'!J68&lt;20,'4. Inköpsdata'!J68*1.1,'4. Inköpsdata'!J68&lt;30,'4. Inköpsdata'!J68*1.09,'4. Inköpsdata'!J68&lt;50,'4. Inköpsdata'!J68*1.08,'4. Inköpsdata'!J68&lt;100,'4. Inköpsdata'!J68*1.07,'4. Inköpsdata'!J68&lt;150,'4. Inköpsdata'!J68*1.06,'4. Inköpsdata'!J68&gt;149,'4. Inköpsdata'!J68*1.05))</f>
        <v/>
      </c>
      <c r="AB68" s="358"/>
      <c r="AC68" s="307" t="str">
        <f>IF(B68="","",'4. Inköpsdata'!N68)</f>
        <v/>
      </c>
      <c r="AD68" s="479" t="str">
        <f>IF(B68="","",'4. Inköpsdata'!M68)</f>
        <v/>
      </c>
      <c r="AE68" s="480" t="str" cm="1">
        <f t="array" ref="AE68">IFERROR(_xlfn.IFS(AD68=25%,41,AD68=12%,42,AD68=6%,43,AD68="Momsfritt",38),"")</f>
        <v/>
      </c>
      <c r="AF68" s="480" t="str">
        <f t="shared" si="9"/>
        <v/>
      </c>
      <c r="AG68" s="307" t="str">
        <f t="shared" si="10"/>
        <v/>
      </c>
      <c r="AH68" s="307" t="str">
        <f t="shared" si="11"/>
        <v/>
      </c>
      <c r="AI68" s="492" t="str">
        <f t="shared" si="12"/>
        <v/>
      </c>
      <c r="AJ68" s="532"/>
      <c r="AK68" s="357" t="str">
        <f t="shared" si="13"/>
        <v/>
      </c>
      <c r="AL68" s="357" t="str">
        <f t="shared" si="14"/>
        <v/>
      </c>
      <c r="AM68" s="492" t="str">
        <f t="shared" si="15"/>
        <v/>
      </c>
    </row>
    <row r="69" spans="1:39" x14ac:dyDescent="0.25">
      <c r="A69" s="106">
        <v>65</v>
      </c>
      <c r="B69" s="86" t="str">
        <f>IF('1. Artikeldata Grund'!$E69="","",'1. Artikeldata Grund'!$E69)</f>
        <v/>
      </c>
      <c r="C69" s="221" t="str">
        <f>IF('1. Artikeldata Grund'!D69="","",'1. Artikeldata Grund'!D69)</f>
        <v/>
      </c>
      <c r="D69" s="300"/>
      <c r="E69" s="560" t="str">
        <f t="shared" ref="E69:E100" si="16">IF(B69="","","ÅÅÅÅ-MM-DD")</f>
        <v/>
      </c>
      <c r="F69" s="543"/>
      <c r="G69" s="302"/>
      <c r="H69" s="354" t="s">
        <v>280</v>
      </c>
      <c r="I69" s="295"/>
      <c r="J69" s="409" t="s">
        <v>280</v>
      </c>
      <c r="K69" s="295" t="s">
        <v>858</v>
      </c>
      <c r="L69" s="540">
        <v>910</v>
      </c>
      <c r="M69" s="578" t="str">
        <f>IF(B69="","",IF(OR(L69=200,COUNTIF(Artikelgrupper!$G$3:$G$108,'APH Kategorichef'!K69)),"Ja","Nej"))</f>
        <v/>
      </c>
      <c r="N69" s="356"/>
      <c r="P69" s="359"/>
      <c r="Q69" s="360"/>
      <c r="R69" s="295" t="s">
        <v>297</v>
      </c>
      <c r="S69" s="295"/>
      <c r="U69" s="361" t="str">
        <f>IF(B69="","",'3. Förpackningsdata'!H69)</f>
        <v/>
      </c>
      <c r="V69" s="308" t="str">
        <f>IF(B69="","",'3. Förpackningsdata'!I69)</f>
        <v/>
      </c>
      <c r="W69" s="592"/>
      <c r="Y69" s="520"/>
      <c r="Z69" s="81" t="str">
        <f>IF(B69="","",'4. Inköpsdata'!J69)</f>
        <v/>
      </c>
      <c r="AA69" s="357" t="str" cm="1">
        <f t="array" ref="AA69">IF(B69="","",_xlfn.IFS('4. Inköpsdata'!J69&lt;10,'4. Inköpsdata'!J69*1.12,'4. Inköpsdata'!J69&lt;20,'4. Inköpsdata'!J69*1.1,'4. Inköpsdata'!J69&lt;30,'4. Inköpsdata'!J69*1.09,'4. Inköpsdata'!J69&lt;50,'4. Inköpsdata'!J69*1.08,'4. Inköpsdata'!J69&lt;100,'4. Inköpsdata'!J69*1.07,'4. Inköpsdata'!J69&lt;150,'4. Inköpsdata'!J69*1.06,'4. Inköpsdata'!J69&gt;149,'4. Inköpsdata'!J69*1.05))</f>
        <v/>
      </c>
      <c r="AB69" s="358"/>
      <c r="AC69" s="307" t="str">
        <f>IF(B69="","",'4. Inköpsdata'!N69)</f>
        <v/>
      </c>
      <c r="AD69" s="479" t="str">
        <f>IF(B69="","",'4. Inköpsdata'!M69)</f>
        <v/>
      </c>
      <c r="AE69" s="480" t="str" cm="1">
        <f t="array" ref="AE69">IFERROR(_xlfn.IFS(AD69=25%,41,AD69=12%,42,AD69=6%,43,AD69="Momsfritt",38),"")</f>
        <v/>
      </c>
      <c r="AF69" s="480" t="str">
        <f t="shared" ref="AF69:AF100" si="17">IF(B69="","",IF(AD69="Momsfritt",1,AD69+1))</f>
        <v/>
      </c>
      <c r="AG69" s="307" t="str">
        <f t="shared" ref="AG69:AG100" si="18">IF(B69="","",AB69/AF69)</f>
        <v/>
      </c>
      <c r="AH69" s="307" t="str">
        <f t="shared" ref="AH69:AH100" si="19">IF(B69="","",AG69-Z69)</f>
        <v/>
      </c>
      <c r="AI69" s="492" t="str">
        <f t="shared" ref="AI69:AI100" si="20">IF(B69="","",AH69/AG69)</f>
        <v/>
      </c>
      <c r="AJ69" s="532"/>
      <c r="AK69" s="357" t="str">
        <f t="shared" ref="AK69:AK100" si="21">IF(B69="","",AJ69/AF69)</f>
        <v/>
      </c>
      <c r="AL69" s="357" t="str">
        <f t="shared" ref="AL69:AL100" si="22">IF(B69="","",AK69-Z69)</f>
        <v/>
      </c>
      <c r="AM69" s="492" t="str">
        <f t="shared" ref="AM69:AM100" si="23">IF(B69="","",AL69/AK69)</f>
        <v/>
      </c>
    </row>
    <row r="70" spans="1:39" x14ac:dyDescent="0.25">
      <c r="A70" s="106">
        <v>66</v>
      </c>
      <c r="B70" s="86" t="str">
        <f>IF('1. Artikeldata Grund'!$E70="","",'1. Artikeldata Grund'!$E70)</f>
        <v/>
      </c>
      <c r="C70" s="221" t="str">
        <f>IF('1. Artikeldata Grund'!D70="","",'1. Artikeldata Grund'!D70)</f>
        <v/>
      </c>
      <c r="D70" s="300"/>
      <c r="E70" s="560" t="str">
        <f t="shared" si="16"/>
        <v/>
      </c>
      <c r="F70" s="543"/>
      <c r="G70" s="302"/>
      <c r="H70" s="354" t="s">
        <v>280</v>
      </c>
      <c r="I70" s="295"/>
      <c r="J70" s="409" t="s">
        <v>280</v>
      </c>
      <c r="K70" s="295" t="s">
        <v>858</v>
      </c>
      <c r="L70" s="540">
        <v>910</v>
      </c>
      <c r="M70" s="578" t="str">
        <f>IF(B70="","",IF(OR(L70=200,COUNTIF(Artikelgrupper!$G$3:$G$108,'APH Kategorichef'!K70)),"Ja","Nej"))</f>
        <v/>
      </c>
      <c r="N70" s="356"/>
      <c r="P70" s="359"/>
      <c r="Q70" s="360"/>
      <c r="R70" s="295" t="s">
        <v>297</v>
      </c>
      <c r="S70" s="295"/>
      <c r="U70" s="361" t="str">
        <f>IF(B70="","",'3. Förpackningsdata'!H70)</f>
        <v/>
      </c>
      <c r="V70" s="308" t="str">
        <f>IF(B70="","",'3. Förpackningsdata'!I70)</f>
        <v/>
      </c>
      <c r="W70" s="592"/>
      <c r="Y70" s="520"/>
      <c r="Z70" s="81" t="str">
        <f>IF(B70="","",'4. Inköpsdata'!J70)</f>
        <v/>
      </c>
      <c r="AA70" s="357" t="str" cm="1">
        <f t="array" ref="AA70">IF(B70="","",_xlfn.IFS('4. Inköpsdata'!J70&lt;10,'4. Inköpsdata'!J70*1.12,'4. Inköpsdata'!J70&lt;20,'4. Inköpsdata'!J70*1.1,'4. Inköpsdata'!J70&lt;30,'4. Inköpsdata'!J70*1.09,'4. Inköpsdata'!J70&lt;50,'4. Inköpsdata'!J70*1.08,'4. Inköpsdata'!J70&lt;100,'4. Inköpsdata'!J70*1.07,'4. Inköpsdata'!J70&lt;150,'4. Inköpsdata'!J70*1.06,'4. Inköpsdata'!J70&gt;149,'4. Inköpsdata'!J70*1.05))</f>
        <v/>
      </c>
      <c r="AB70" s="358"/>
      <c r="AC70" s="307" t="str">
        <f>IF(B70="","",'4. Inköpsdata'!N70)</f>
        <v/>
      </c>
      <c r="AD70" s="479" t="str">
        <f>IF(B70="","",'4. Inköpsdata'!M70)</f>
        <v/>
      </c>
      <c r="AE70" s="480" t="str" cm="1">
        <f t="array" ref="AE70">IFERROR(_xlfn.IFS(AD70=25%,41,AD70=12%,42,AD70=6%,43,AD70="Momsfritt",38),"")</f>
        <v/>
      </c>
      <c r="AF70" s="480" t="str">
        <f t="shared" si="17"/>
        <v/>
      </c>
      <c r="AG70" s="307" t="str">
        <f t="shared" si="18"/>
        <v/>
      </c>
      <c r="AH70" s="307" t="str">
        <f t="shared" si="19"/>
        <v/>
      </c>
      <c r="AI70" s="492" t="str">
        <f t="shared" si="20"/>
        <v/>
      </c>
      <c r="AJ70" s="532"/>
      <c r="AK70" s="357" t="str">
        <f t="shared" si="21"/>
        <v/>
      </c>
      <c r="AL70" s="357" t="str">
        <f t="shared" si="22"/>
        <v/>
      </c>
      <c r="AM70" s="492" t="str">
        <f t="shared" si="23"/>
        <v/>
      </c>
    </row>
    <row r="71" spans="1:39" x14ac:dyDescent="0.25">
      <c r="A71" s="106">
        <v>67</v>
      </c>
      <c r="B71" s="86" t="str">
        <f>IF('1. Artikeldata Grund'!$E71="","",'1. Artikeldata Grund'!$E71)</f>
        <v/>
      </c>
      <c r="C71" s="221" t="str">
        <f>IF('1. Artikeldata Grund'!D71="","",'1. Artikeldata Grund'!D71)</f>
        <v/>
      </c>
      <c r="D71" s="300"/>
      <c r="E71" s="560" t="str">
        <f t="shared" si="16"/>
        <v/>
      </c>
      <c r="F71" s="543"/>
      <c r="G71" s="302"/>
      <c r="H71" s="354" t="s">
        <v>280</v>
      </c>
      <c r="I71" s="295"/>
      <c r="J71" s="409" t="s">
        <v>280</v>
      </c>
      <c r="K71" s="295" t="s">
        <v>858</v>
      </c>
      <c r="L71" s="540">
        <v>910</v>
      </c>
      <c r="M71" s="578" t="str">
        <f>IF(B71="","",IF(OR(L71=200,COUNTIF(Artikelgrupper!$G$3:$G$108,'APH Kategorichef'!K71)),"Ja","Nej"))</f>
        <v/>
      </c>
      <c r="N71" s="356"/>
      <c r="P71" s="359"/>
      <c r="Q71" s="360"/>
      <c r="R71" s="295" t="s">
        <v>297</v>
      </c>
      <c r="S71" s="295"/>
      <c r="U71" s="361" t="str">
        <f>IF(B71="","",'3. Förpackningsdata'!H71)</f>
        <v/>
      </c>
      <c r="V71" s="308" t="str">
        <f>IF(B71="","",'3. Förpackningsdata'!I71)</f>
        <v/>
      </c>
      <c r="W71" s="592"/>
      <c r="Y71" s="520"/>
      <c r="Z71" s="81" t="str">
        <f>IF(B71="","",'4. Inköpsdata'!J71)</f>
        <v/>
      </c>
      <c r="AA71" s="357" t="str" cm="1">
        <f t="array" ref="AA71">IF(B71="","",_xlfn.IFS('4. Inköpsdata'!J71&lt;10,'4. Inköpsdata'!J71*1.12,'4. Inköpsdata'!J71&lt;20,'4. Inköpsdata'!J71*1.1,'4. Inköpsdata'!J71&lt;30,'4. Inköpsdata'!J71*1.09,'4. Inköpsdata'!J71&lt;50,'4. Inköpsdata'!J71*1.08,'4. Inköpsdata'!J71&lt;100,'4. Inköpsdata'!J71*1.07,'4. Inköpsdata'!J71&lt;150,'4. Inköpsdata'!J71*1.06,'4. Inköpsdata'!J71&gt;149,'4. Inköpsdata'!J71*1.05))</f>
        <v/>
      </c>
      <c r="AB71" s="358"/>
      <c r="AC71" s="307" t="str">
        <f>IF(B71="","",'4. Inköpsdata'!N71)</f>
        <v/>
      </c>
      <c r="AD71" s="479" t="str">
        <f>IF(B71="","",'4. Inköpsdata'!M71)</f>
        <v/>
      </c>
      <c r="AE71" s="480" t="str" cm="1">
        <f t="array" ref="AE71">IFERROR(_xlfn.IFS(AD71=25%,41,AD71=12%,42,AD71=6%,43,AD71="Momsfritt",38),"")</f>
        <v/>
      </c>
      <c r="AF71" s="480" t="str">
        <f t="shared" si="17"/>
        <v/>
      </c>
      <c r="AG71" s="307" t="str">
        <f t="shared" si="18"/>
        <v/>
      </c>
      <c r="AH71" s="307" t="str">
        <f t="shared" si="19"/>
        <v/>
      </c>
      <c r="AI71" s="492" t="str">
        <f t="shared" si="20"/>
        <v/>
      </c>
      <c r="AJ71" s="532"/>
      <c r="AK71" s="357" t="str">
        <f t="shared" si="21"/>
        <v/>
      </c>
      <c r="AL71" s="357" t="str">
        <f t="shared" si="22"/>
        <v/>
      </c>
      <c r="AM71" s="492" t="str">
        <f t="shared" si="23"/>
        <v/>
      </c>
    </row>
    <row r="72" spans="1:39" x14ac:dyDescent="0.25">
      <c r="A72" s="106">
        <v>68</v>
      </c>
      <c r="B72" s="86" t="str">
        <f>IF('1. Artikeldata Grund'!$E72="","",'1. Artikeldata Grund'!$E72)</f>
        <v/>
      </c>
      <c r="C72" s="221" t="str">
        <f>IF('1. Artikeldata Grund'!D72="","",'1. Artikeldata Grund'!D72)</f>
        <v/>
      </c>
      <c r="D72" s="300"/>
      <c r="E72" s="560" t="str">
        <f t="shared" si="16"/>
        <v/>
      </c>
      <c r="F72" s="543"/>
      <c r="G72" s="302"/>
      <c r="H72" s="354" t="s">
        <v>280</v>
      </c>
      <c r="I72" s="295"/>
      <c r="J72" s="409" t="s">
        <v>280</v>
      </c>
      <c r="K72" s="295" t="s">
        <v>858</v>
      </c>
      <c r="L72" s="540">
        <v>910</v>
      </c>
      <c r="M72" s="578" t="str">
        <f>IF(B72="","",IF(OR(L72=200,COUNTIF(Artikelgrupper!$G$3:$G$108,'APH Kategorichef'!K72)),"Ja","Nej"))</f>
        <v/>
      </c>
      <c r="N72" s="356"/>
      <c r="P72" s="359"/>
      <c r="Q72" s="360"/>
      <c r="R72" s="295" t="s">
        <v>297</v>
      </c>
      <c r="S72" s="295"/>
      <c r="U72" s="361" t="str">
        <f>IF(B72="","",'3. Förpackningsdata'!H72)</f>
        <v/>
      </c>
      <c r="V72" s="308" t="str">
        <f>IF(B72="","",'3. Förpackningsdata'!I72)</f>
        <v/>
      </c>
      <c r="W72" s="592"/>
      <c r="Y72" s="520"/>
      <c r="Z72" s="81" t="str">
        <f>IF(B72="","",'4. Inköpsdata'!J72)</f>
        <v/>
      </c>
      <c r="AA72" s="357" t="str" cm="1">
        <f t="array" ref="AA72">IF(B72="","",_xlfn.IFS('4. Inköpsdata'!J72&lt;10,'4. Inköpsdata'!J72*1.12,'4. Inköpsdata'!J72&lt;20,'4. Inköpsdata'!J72*1.1,'4. Inköpsdata'!J72&lt;30,'4. Inköpsdata'!J72*1.09,'4. Inköpsdata'!J72&lt;50,'4. Inköpsdata'!J72*1.08,'4. Inköpsdata'!J72&lt;100,'4. Inköpsdata'!J72*1.07,'4. Inköpsdata'!J72&lt;150,'4. Inköpsdata'!J72*1.06,'4. Inköpsdata'!J72&gt;149,'4. Inköpsdata'!J72*1.05))</f>
        <v/>
      </c>
      <c r="AB72" s="358"/>
      <c r="AC72" s="307" t="str">
        <f>IF(B72="","",'4. Inköpsdata'!N72)</f>
        <v/>
      </c>
      <c r="AD72" s="479" t="str">
        <f>IF(B72="","",'4. Inköpsdata'!M72)</f>
        <v/>
      </c>
      <c r="AE72" s="480" t="str" cm="1">
        <f t="array" ref="AE72">IFERROR(_xlfn.IFS(AD72=25%,41,AD72=12%,42,AD72=6%,43,AD72="Momsfritt",38),"")</f>
        <v/>
      </c>
      <c r="AF72" s="480" t="str">
        <f t="shared" si="17"/>
        <v/>
      </c>
      <c r="AG72" s="307" t="str">
        <f t="shared" si="18"/>
        <v/>
      </c>
      <c r="AH72" s="307" t="str">
        <f t="shared" si="19"/>
        <v/>
      </c>
      <c r="AI72" s="492" t="str">
        <f t="shared" si="20"/>
        <v/>
      </c>
      <c r="AJ72" s="532"/>
      <c r="AK72" s="357" t="str">
        <f t="shared" si="21"/>
        <v/>
      </c>
      <c r="AL72" s="357" t="str">
        <f t="shared" si="22"/>
        <v/>
      </c>
      <c r="AM72" s="492" t="str">
        <f t="shared" si="23"/>
        <v/>
      </c>
    </row>
    <row r="73" spans="1:39" x14ac:dyDescent="0.25">
      <c r="A73" s="106">
        <v>69</v>
      </c>
      <c r="B73" s="86" t="str">
        <f>IF('1. Artikeldata Grund'!$E73="","",'1. Artikeldata Grund'!$E73)</f>
        <v/>
      </c>
      <c r="C73" s="221" t="str">
        <f>IF('1. Artikeldata Grund'!D73="","",'1. Artikeldata Grund'!D73)</f>
        <v/>
      </c>
      <c r="D73" s="300"/>
      <c r="E73" s="560" t="str">
        <f t="shared" si="16"/>
        <v/>
      </c>
      <c r="F73" s="543"/>
      <c r="G73" s="302"/>
      <c r="H73" s="354" t="s">
        <v>280</v>
      </c>
      <c r="I73" s="295"/>
      <c r="J73" s="409" t="s">
        <v>280</v>
      </c>
      <c r="K73" s="295" t="s">
        <v>858</v>
      </c>
      <c r="L73" s="540">
        <v>910</v>
      </c>
      <c r="M73" s="578" t="str">
        <f>IF(B73="","",IF(OR(L73=200,COUNTIF(Artikelgrupper!$G$3:$G$108,'APH Kategorichef'!K73)),"Ja","Nej"))</f>
        <v/>
      </c>
      <c r="N73" s="356"/>
      <c r="P73" s="359"/>
      <c r="Q73" s="360"/>
      <c r="R73" s="295" t="s">
        <v>297</v>
      </c>
      <c r="S73" s="295"/>
      <c r="U73" s="361" t="str">
        <f>IF(B73="","",'3. Förpackningsdata'!H73)</f>
        <v/>
      </c>
      <c r="V73" s="308" t="str">
        <f>IF(B73="","",'3. Förpackningsdata'!I73)</f>
        <v/>
      </c>
      <c r="W73" s="592"/>
      <c r="Y73" s="520"/>
      <c r="Z73" s="81" t="str">
        <f>IF(B73="","",'4. Inköpsdata'!J73)</f>
        <v/>
      </c>
      <c r="AA73" s="357" t="str" cm="1">
        <f t="array" ref="AA73">IF(B73="","",_xlfn.IFS('4. Inköpsdata'!J73&lt;10,'4. Inköpsdata'!J73*1.12,'4. Inköpsdata'!J73&lt;20,'4. Inköpsdata'!J73*1.1,'4. Inköpsdata'!J73&lt;30,'4. Inköpsdata'!J73*1.09,'4. Inköpsdata'!J73&lt;50,'4. Inköpsdata'!J73*1.08,'4. Inköpsdata'!J73&lt;100,'4. Inköpsdata'!J73*1.07,'4. Inköpsdata'!J73&lt;150,'4. Inköpsdata'!J73*1.06,'4. Inköpsdata'!J73&gt;149,'4. Inköpsdata'!J73*1.05))</f>
        <v/>
      </c>
      <c r="AB73" s="358"/>
      <c r="AC73" s="307" t="str">
        <f>IF(B73="","",'4. Inköpsdata'!N73)</f>
        <v/>
      </c>
      <c r="AD73" s="479" t="str">
        <f>IF(B73="","",'4. Inköpsdata'!M73)</f>
        <v/>
      </c>
      <c r="AE73" s="480" t="str" cm="1">
        <f t="array" ref="AE73">IFERROR(_xlfn.IFS(AD73=25%,41,AD73=12%,42,AD73=6%,43,AD73="Momsfritt",38),"")</f>
        <v/>
      </c>
      <c r="AF73" s="480" t="str">
        <f t="shared" si="17"/>
        <v/>
      </c>
      <c r="AG73" s="307" t="str">
        <f t="shared" si="18"/>
        <v/>
      </c>
      <c r="AH73" s="307" t="str">
        <f t="shared" si="19"/>
        <v/>
      </c>
      <c r="AI73" s="492" t="str">
        <f t="shared" si="20"/>
        <v/>
      </c>
      <c r="AJ73" s="532"/>
      <c r="AK73" s="357" t="str">
        <f t="shared" si="21"/>
        <v/>
      </c>
      <c r="AL73" s="357" t="str">
        <f t="shared" si="22"/>
        <v/>
      </c>
      <c r="AM73" s="492" t="str">
        <f t="shared" si="23"/>
        <v/>
      </c>
    </row>
    <row r="74" spans="1:39" x14ac:dyDescent="0.25">
      <c r="A74" s="106">
        <v>70</v>
      </c>
      <c r="B74" s="86" t="str">
        <f>IF('1. Artikeldata Grund'!$E74="","",'1. Artikeldata Grund'!$E74)</f>
        <v/>
      </c>
      <c r="C74" s="221" t="str">
        <f>IF('1. Artikeldata Grund'!D74="","",'1. Artikeldata Grund'!D74)</f>
        <v/>
      </c>
      <c r="D74" s="300"/>
      <c r="E74" s="560" t="str">
        <f t="shared" si="16"/>
        <v/>
      </c>
      <c r="F74" s="543"/>
      <c r="G74" s="302"/>
      <c r="H74" s="354" t="s">
        <v>280</v>
      </c>
      <c r="I74" s="295"/>
      <c r="J74" s="409" t="s">
        <v>280</v>
      </c>
      <c r="K74" s="295" t="s">
        <v>858</v>
      </c>
      <c r="L74" s="540">
        <v>910</v>
      </c>
      <c r="M74" s="578" t="str">
        <f>IF(B74="","",IF(OR(L74=200,COUNTIF(Artikelgrupper!$G$3:$G$108,'APH Kategorichef'!K74)),"Ja","Nej"))</f>
        <v/>
      </c>
      <c r="N74" s="356"/>
      <c r="P74" s="359"/>
      <c r="Q74" s="360"/>
      <c r="R74" s="295" t="s">
        <v>297</v>
      </c>
      <c r="S74" s="295"/>
      <c r="U74" s="361" t="str">
        <f>IF(B74="","",'3. Förpackningsdata'!H74)</f>
        <v/>
      </c>
      <c r="V74" s="308" t="str">
        <f>IF(B74="","",'3. Förpackningsdata'!I74)</f>
        <v/>
      </c>
      <c r="W74" s="592"/>
      <c r="Y74" s="520"/>
      <c r="Z74" s="81" t="str">
        <f>IF(B74="","",'4. Inköpsdata'!J74)</f>
        <v/>
      </c>
      <c r="AA74" s="357" t="str" cm="1">
        <f t="array" ref="AA74">IF(B74="","",_xlfn.IFS('4. Inköpsdata'!J74&lt;10,'4. Inköpsdata'!J74*1.12,'4. Inköpsdata'!J74&lt;20,'4. Inköpsdata'!J74*1.1,'4. Inköpsdata'!J74&lt;30,'4. Inköpsdata'!J74*1.09,'4. Inköpsdata'!J74&lt;50,'4. Inköpsdata'!J74*1.08,'4. Inköpsdata'!J74&lt;100,'4. Inköpsdata'!J74*1.07,'4. Inköpsdata'!J74&lt;150,'4. Inköpsdata'!J74*1.06,'4. Inköpsdata'!J74&gt;149,'4. Inköpsdata'!J74*1.05))</f>
        <v/>
      </c>
      <c r="AB74" s="358"/>
      <c r="AC74" s="307" t="str">
        <f>IF(B74="","",'4. Inköpsdata'!N74)</f>
        <v/>
      </c>
      <c r="AD74" s="479" t="str">
        <f>IF(B74="","",'4. Inköpsdata'!M74)</f>
        <v/>
      </c>
      <c r="AE74" s="480" t="str" cm="1">
        <f t="array" ref="AE74">IFERROR(_xlfn.IFS(AD74=25%,41,AD74=12%,42,AD74=6%,43,AD74="Momsfritt",38),"")</f>
        <v/>
      </c>
      <c r="AF74" s="480" t="str">
        <f t="shared" si="17"/>
        <v/>
      </c>
      <c r="AG74" s="307" t="str">
        <f t="shared" si="18"/>
        <v/>
      </c>
      <c r="AH74" s="307" t="str">
        <f t="shared" si="19"/>
        <v/>
      </c>
      <c r="AI74" s="492" t="str">
        <f t="shared" si="20"/>
        <v/>
      </c>
      <c r="AJ74" s="532"/>
      <c r="AK74" s="357" t="str">
        <f t="shared" si="21"/>
        <v/>
      </c>
      <c r="AL74" s="357" t="str">
        <f t="shared" si="22"/>
        <v/>
      </c>
      <c r="AM74" s="492" t="str">
        <f t="shared" si="23"/>
        <v/>
      </c>
    </row>
    <row r="75" spans="1:39" x14ac:dyDescent="0.25">
      <c r="A75" s="106">
        <v>71</v>
      </c>
      <c r="B75" s="86" t="str">
        <f>IF('1. Artikeldata Grund'!$E75="","",'1. Artikeldata Grund'!$E75)</f>
        <v/>
      </c>
      <c r="C75" s="221" t="str">
        <f>IF('1. Artikeldata Grund'!D75="","",'1. Artikeldata Grund'!D75)</f>
        <v/>
      </c>
      <c r="D75" s="300"/>
      <c r="E75" s="560" t="str">
        <f t="shared" si="16"/>
        <v/>
      </c>
      <c r="F75" s="543"/>
      <c r="G75" s="302"/>
      <c r="H75" s="354" t="s">
        <v>280</v>
      </c>
      <c r="I75" s="295"/>
      <c r="J75" s="409" t="s">
        <v>280</v>
      </c>
      <c r="K75" s="295" t="s">
        <v>858</v>
      </c>
      <c r="L75" s="540">
        <v>910</v>
      </c>
      <c r="M75" s="578" t="str">
        <f>IF(B75="","",IF(OR(L75=200,COUNTIF(Artikelgrupper!$G$3:$G$108,'APH Kategorichef'!K75)),"Ja","Nej"))</f>
        <v/>
      </c>
      <c r="N75" s="356"/>
      <c r="P75" s="359"/>
      <c r="Q75" s="360"/>
      <c r="R75" s="295" t="s">
        <v>297</v>
      </c>
      <c r="S75" s="295"/>
      <c r="U75" s="361" t="str">
        <f>IF(B75="","",'3. Förpackningsdata'!H75)</f>
        <v/>
      </c>
      <c r="V75" s="308" t="str">
        <f>IF(B75="","",'3. Förpackningsdata'!I75)</f>
        <v/>
      </c>
      <c r="W75" s="592"/>
      <c r="Y75" s="520"/>
      <c r="Z75" s="81" t="str">
        <f>IF(B75="","",'4. Inköpsdata'!J75)</f>
        <v/>
      </c>
      <c r="AA75" s="357" t="str" cm="1">
        <f t="array" ref="AA75">IF(B75="","",_xlfn.IFS('4. Inköpsdata'!J75&lt;10,'4. Inköpsdata'!J75*1.12,'4. Inköpsdata'!J75&lt;20,'4. Inköpsdata'!J75*1.1,'4. Inköpsdata'!J75&lt;30,'4. Inköpsdata'!J75*1.09,'4. Inköpsdata'!J75&lt;50,'4. Inköpsdata'!J75*1.08,'4. Inköpsdata'!J75&lt;100,'4. Inköpsdata'!J75*1.07,'4. Inköpsdata'!J75&lt;150,'4. Inköpsdata'!J75*1.06,'4. Inköpsdata'!J75&gt;149,'4. Inköpsdata'!J75*1.05))</f>
        <v/>
      </c>
      <c r="AB75" s="358"/>
      <c r="AC75" s="307" t="str">
        <f>IF(B75="","",'4. Inköpsdata'!N75)</f>
        <v/>
      </c>
      <c r="AD75" s="479" t="str">
        <f>IF(B75="","",'4. Inköpsdata'!M75)</f>
        <v/>
      </c>
      <c r="AE75" s="480" t="str" cm="1">
        <f t="array" ref="AE75">IFERROR(_xlfn.IFS(AD75=25%,41,AD75=12%,42,AD75=6%,43,AD75="Momsfritt",38),"")</f>
        <v/>
      </c>
      <c r="AF75" s="480" t="str">
        <f t="shared" si="17"/>
        <v/>
      </c>
      <c r="AG75" s="307" t="str">
        <f t="shared" si="18"/>
        <v/>
      </c>
      <c r="AH75" s="307" t="str">
        <f t="shared" si="19"/>
        <v/>
      </c>
      <c r="AI75" s="492" t="str">
        <f t="shared" si="20"/>
        <v/>
      </c>
      <c r="AJ75" s="532"/>
      <c r="AK75" s="357" t="str">
        <f t="shared" si="21"/>
        <v/>
      </c>
      <c r="AL75" s="357" t="str">
        <f t="shared" si="22"/>
        <v/>
      </c>
      <c r="AM75" s="492" t="str">
        <f t="shared" si="23"/>
        <v/>
      </c>
    </row>
    <row r="76" spans="1:39" x14ac:dyDescent="0.25">
      <c r="A76" s="106">
        <v>72</v>
      </c>
      <c r="B76" s="86" t="str">
        <f>IF('1. Artikeldata Grund'!$E76="","",'1. Artikeldata Grund'!$E76)</f>
        <v/>
      </c>
      <c r="C76" s="221" t="str">
        <f>IF('1. Artikeldata Grund'!D76="","",'1. Artikeldata Grund'!D76)</f>
        <v/>
      </c>
      <c r="D76" s="300"/>
      <c r="E76" s="560" t="str">
        <f t="shared" si="16"/>
        <v/>
      </c>
      <c r="F76" s="543"/>
      <c r="G76" s="302"/>
      <c r="H76" s="354" t="s">
        <v>280</v>
      </c>
      <c r="I76" s="295"/>
      <c r="J76" s="409" t="s">
        <v>280</v>
      </c>
      <c r="K76" s="295" t="s">
        <v>858</v>
      </c>
      <c r="L76" s="540">
        <v>910</v>
      </c>
      <c r="M76" s="578" t="str">
        <f>IF(B76="","",IF(OR(L76=200,COUNTIF(Artikelgrupper!$G$3:$G$108,'APH Kategorichef'!K76)),"Ja","Nej"))</f>
        <v/>
      </c>
      <c r="N76" s="356"/>
      <c r="P76" s="359"/>
      <c r="Q76" s="360"/>
      <c r="R76" s="295" t="s">
        <v>297</v>
      </c>
      <c r="S76" s="295"/>
      <c r="U76" s="361" t="str">
        <f>IF(B76="","",'3. Förpackningsdata'!H76)</f>
        <v/>
      </c>
      <c r="V76" s="308" t="str">
        <f>IF(B76="","",'3. Förpackningsdata'!I76)</f>
        <v/>
      </c>
      <c r="W76" s="592"/>
      <c r="Y76" s="520"/>
      <c r="Z76" s="81" t="str">
        <f>IF(B76="","",'4. Inköpsdata'!J76)</f>
        <v/>
      </c>
      <c r="AA76" s="357" t="str" cm="1">
        <f t="array" ref="AA76">IF(B76="","",_xlfn.IFS('4. Inköpsdata'!J76&lt;10,'4. Inköpsdata'!J76*1.12,'4. Inköpsdata'!J76&lt;20,'4. Inköpsdata'!J76*1.1,'4. Inköpsdata'!J76&lt;30,'4. Inköpsdata'!J76*1.09,'4. Inköpsdata'!J76&lt;50,'4. Inköpsdata'!J76*1.08,'4. Inköpsdata'!J76&lt;100,'4. Inköpsdata'!J76*1.07,'4. Inköpsdata'!J76&lt;150,'4. Inköpsdata'!J76*1.06,'4. Inköpsdata'!J76&gt;149,'4. Inköpsdata'!J76*1.05))</f>
        <v/>
      </c>
      <c r="AB76" s="358"/>
      <c r="AC76" s="307" t="str">
        <f>IF(B76="","",'4. Inköpsdata'!N76)</f>
        <v/>
      </c>
      <c r="AD76" s="479" t="str">
        <f>IF(B76="","",'4. Inköpsdata'!M76)</f>
        <v/>
      </c>
      <c r="AE76" s="480" t="str" cm="1">
        <f t="array" ref="AE76">IFERROR(_xlfn.IFS(AD76=25%,41,AD76=12%,42,AD76=6%,43,AD76="Momsfritt",38),"")</f>
        <v/>
      </c>
      <c r="AF76" s="480" t="str">
        <f t="shared" si="17"/>
        <v/>
      </c>
      <c r="AG76" s="307" t="str">
        <f t="shared" si="18"/>
        <v/>
      </c>
      <c r="AH76" s="307" t="str">
        <f t="shared" si="19"/>
        <v/>
      </c>
      <c r="AI76" s="492" t="str">
        <f t="shared" si="20"/>
        <v/>
      </c>
      <c r="AJ76" s="532"/>
      <c r="AK76" s="357" t="str">
        <f t="shared" si="21"/>
        <v/>
      </c>
      <c r="AL76" s="357" t="str">
        <f t="shared" si="22"/>
        <v/>
      </c>
      <c r="AM76" s="492" t="str">
        <f t="shared" si="23"/>
        <v/>
      </c>
    </row>
    <row r="77" spans="1:39" x14ac:dyDescent="0.25">
      <c r="A77" s="106">
        <v>73</v>
      </c>
      <c r="B77" s="86" t="str">
        <f>IF('1. Artikeldata Grund'!$E77="","",'1. Artikeldata Grund'!$E77)</f>
        <v/>
      </c>
      <c r="C77" s="221" t="str">
        <f>IF('1. Artikeldata Grund'!D77="","",'1. Artikeldata Grund'!D77)</f>
        <v/>
      </c>
      <c r="D77" s="300"/>
      <c r="E77" s="560" t="str">
        <f t="shared" si="16"/>
        <v/>
      </c>
      <c r="F77" s="543"/>
      <c r="G77" s="302"/>
      <c r="H77" s="354" t="s">
        <v>280</v>
      </c>
      <c r="I77" s="295"/>
      <c r="J77" s="409" t="s">
        <v>280</v>
      </c>
      <c r="K77" s="295" t="s">
        <v>858</v>
      </c>
      <c r="L77" s="540">
        <v>910</v>
      </c>
      <c r="M77" s="578" t="str">
        <f>IF(B77="","",IF(OR(L77=200,COUNTIF(Artikelgrupper!$G$3:$G$108,'APH Kategorichef'!K77)),"Ja","Nej"))</f>
        <v/>
      </c>
      <c r="N77" s="356"/>
      <c r="P77" s="359"/>
      <c r="Q77" s="360"/>
      <c r="R77" s="295" t="s">
        <v>297</v>
      </c>
      <c r="S77" s="295"/>
      <c r="U77" s="361" t="str">
        <f>IF(B77="","",'3. Förpackningsdata'!H77)</f>
        <v/>
      </c>
      <c r="V77" s="308" t="str">
        <f>IF(B77="","",'3. Förpackningsdata'!I77)</f>
        <v/>
      </c>
      <c r="W77" s="592"/>
      <c r="Y77" s="520"/>
      <c r="Z77" s="81" t="str">
        <f>IF(B77="","",'4. Inköpsdata'!J77)</f>
        <v/>
      </c>
      <c r="AA77" s="357" t="str" cm="1">
        <f t="array" ref="AA77">IF(B77="","",_xlfn.IFS('4. Inköpsdata'!J77&lt;10,'4. Inköpsdata'!J77*1.12,'4. Inköpsdata'!J77&lt;20,'4. Inköpsdata'!J77*1.1,'4. Inköpsdata'!J77&lt;30,'4. Inköpsdata'!J77*1.09,'4. Inköpsdata'!J77&lt;50,'4. Inköpsdata'!J77*1.08,'4. Inköpsdata'!J77&lt;100,'4. Inköpsdata'!J77*1.07,'4. Inköpsdata'!J77&lt;150,'4. Inköpsdata'!J77*1.06,'4. Inköpsdata'!J77&gt;149,'4. Inköpsdata'!J77*1.05))</f>
        <v/>
      </c>
      <c r="AB77" s="358"/>
      <c r="AC77" s="307" t="str">
        <f>IF(B77="","",'4. Inköpsdata'!N77)</f>
        <v/>
      </c>
      <c r="AD77" s="479" t="str">
        <f>IF(B77="","",'4. Inköpsdata'!M77)</f>
        <v/>
      </c>
      <c r="AE77" s="480" t="str" cm="1">
        <f t="array" ref="AE77">IFERROR(_xlfn.IFS(AD77=25%,41,AD77=12%,42,AD77=6%,43,AD77="Momsfritt",38),"")</f>
        <v/>
      </c>
      <c r="AF77" s="480" t="str">
        <f t="shared" si="17"/>
        <v/>
      </c>
      <c r="AG77" s="307" t="str">
        <f t="shared" si="18"/>
        <v/>
      </c>
      <c r="AH77" s="307" t="str">
        <f t="shared" si="19"/>
        <v/>
      </c>
      <c r="AI77" s="492" t="str">
        <f t="shared" si="20"/>
        <v/>
      </c>
      <c r="AJ77" s="532"/>
      <c r="AK77" s="357" t="str">
        <f t="shared" si="21"/>
        <v/>
      </c>
      <c r="AL77" s="357" t="str">
        <f t="shared" si="22"/>
        <v/>
      </c>
      <c r="AM77" s="492" t="str">
        <f t="shared" si="23"/>
        <v/>
      </c>
    </row>
    <row r="78" spans="1:39" x14ac:dyDescent="0.25">
      <c r="A78" s="106">
        <v>74</v>
      </c>
      <c r="B78" s="86" t="str">
        <f>IF('1. Artikeldata Grund'!$E78="","",'1. Artikeldata Grund'!$E78)</f>
        <v/>
      </c>
      <c r="C78" s="221" t="str">
        <f>IF('1. Artikeldata Grund'!D78="","",'1. Artikeldata Grund'!D78)</f>
        <v/>
      </c>
      <c r="D78" s="300"/>
      <c r="E78" s="560" t="str">
        <f t="shared" si="16"/>
        <v/>
      </c>
      <c r="F78" s="543"/>
      <c r="G78" s="302"/>
      <c r="H78" s="354" t="s">
        <v>280</v>
      </c>
      <c r="I78" s="295"/>
      <c r="J78" s="409" t="s">
        <v>280</v>
      </c>
      <c r="K78" s="295" t="s">
        <v>858</v>
      </c>
      <c r="L78" s="540">
        <v>910</v>
      </c>
      <c r="M78" s="578" t="str">
        <f>IF(B78="","",IF(OR(L78=200,COUNTIF(Artikelgrupper!$G$3:$G$108,'APH Kategorichef'!K78)),"Ja","Nej"))</f>
        <v/>
      </c>
      <c r="N78" s="356"/>
      <c r="P78" s="359"/>
      <c r="Q78" s="360"/>
      <c r="R78" s="295" t="s">
        <v>297</v>
      </c>
      <c r="S78" s="295"/>
      <c r="U78" s="361" t="str">
        <f>IF(B78="","",'3. Förpackningsdata'!H78)</f>
        <v/>
      </c>
      <c r="V78" s="308" t="str">
        <f>IF(B78="","",'3. Förpackningsdata'!I78)</f>
        <v/>
      </c>
      <c r="W78" s="592"/>
      <c r="Y78" s="520"/>
      <c r="Z78" s="81" t="str">
        <f>IF(B78="","",'4. Inköpsdata'!J78)</f>
        <v/>
      </c>
      <c r="AA78" s="357" t="str" cm="1">
        <f t="array" ref="AA78">IF(B78="","",_xlfn.IFS('4. Inköpsdata'!J78&lt;10,'4. Inköpsdata'!J78*1.12,'4. Inköpsdata'!J78&lt;20,'4. Inköpsdata'!J78*1.1,'4. Inköpsdata'!J78&lt;30,'4. Inköpsdata'!J78*1.09,'4. Inköpsdata'!J78&lt;50,'4. Inköpsdata'!J78*1.08,'4. Inköpsdata'!J78&lt;100,'4. Inköpsdata'!J78*1.07,'4. Inköpsdata'!J78&lt;150,'4. Inköpsdata'!J78*1.06,'4. Inköpsdata'!J78&gt;149,'4. Inköpsdata'!J78*1.05))</f>
        <v/>
      </c>
      <c r="AB78" s="358"/>
      <c r="AC78" s="307" t="str">
        <f>IF(B78="","",'4. Inköpsdata'!N78)</f>
        <v/>
      </c>
      <c r="AD78" s="479" t="str">
        <f>IF(B78="","",'4. Inköpsdata'!M78)</f>
        <v/>
      </c>
      <c r="AE78" s="480" t="str" cm="1">
        <f t="array" ref="AE78">IFERROR(_xlfn.IFS(AD78=25%,41,AD78=12%,42,AD78=6%,43,AD78="Momsfritt",38),"")</f>
        <v/>
      </c>
      <c r="AF78" s="480" t="str">
        <f t="shared" si="17"/>
        <v/>
      </c>
      <c r="AG78" s="307" t="str">
        <f t="shared" si="18"/>
        <v/>
      </c>
      <c r="AH78" s="307" t="str">
        <f t="shared" si="19"/>
        <v/>
      </c>
      <c r="AI78" s="492" t="str">
        <f t="shared" si="20"/>
        <v/>
      </c>
      <c r="AJ78" s="532"/>
      <c r="AK78" s="357" t="str">
        <f t="shared" si="21"/>
        <v/>
      </c>
      <c r="AL78" s="357" t="str">
        <f t="shared" si="22"/>
        <v/>
      </c>
      <c r="AM78" s="492" t="str">
        <f t="shared" si="23"/>
        <v/>
      </c>
    </row>
    <row r="79" spans="1:39" x14ac:dyDescent="0.25">
      <c r="A79" s="106">
        <v>75</v>
      </c>
      <c r="B79" s="86" t="str">
        <f>IF('1. Artikeldata Grund'!$E79="","",'1. Artikeldata Grund'!$E79)</f>
        <v/>
      </c>
      <c r="C79" s="221" t="str">
        <f>IF('1. Artikeldata Grund'!D79="","",'1. Artikeldata Grund'!D79)</f>
        <v/>
      </c>
      <c r="D79" s="300"/>
      <c r="E79" s="560" t="str">
        <f t="shared" si="16"/>
        <v/>
      </c>
      <c r="F79" s="543"/>
      <c r="G79" s="302"/>
      <c r="H79" s="354" t="s">
        <v>280</v>
      </c>
      <c r="I79" s="295"/>
      <c r="J79" s="409" t="s">
        <v>280</v>
      </c>
      <c r="K79" s="295" t="s">
        <v>858</v>
      </c>
      <c r="L79" s="540">
        <v>910</v>
      </c>
      <c r="M79" s="578" t="str">
        <f>IF(B79="","",IF(OR(L79=200,COUNTIF(Artikelgrupper!$G$3:$G$108,'APH Kategorichef'!K79)),"Ja","Nej"))</f>
        <v/>
      </c>
      <c r="N79" s="356"/>
      <c r="P79" s="359"/>
      <c r="Q79" s="360"/>
      <c r="R79" s="295" t="s">
        <v>297</v>
      </c>
      <c r="S79" s="295"/>
      <c r="U79" s="361" t="str">
        <f>IF(B79="","",'3. Förpackningsdata'!H79)</f>
        <v/>
      </c>
      <c r="V79" s="308" t="str">
        <f>IF(B79="","",'3. Förpackningsdata'!I79)</f>
        <v/>
      </c>
      <c r="W79" s="592"/>
      <c r="Y79" s="520"/>
      <c r="Z79" s="81" t="str">
        <f>IF(B79="","",'4. Inköpsdata'!J79)</f>
        <v/>
      </c>
      <c r="AA79" s="357" t="str" cm="1">
        <f t="array" ref="AA79">IF(B79="","",_xlfn.IFS('4. Inköpsdata'!J79&lt;10,'4. Inköpsdata'!J79*1.12,'4. Inköpsdata'!J79&lt;20,'4. Inköpsdata'!J79*1.1,'4. Inköpsdata'!J79&lt;30,'4. Inköpsdata'!J79*1.09,'4. Inköpsdata'!J79&lt;50,'4. Inköpsdata'!J79*1.08,'4. Inköpsdata'!J79&lt;100,'4. Inköpsdata'!J79*1.07,'4. Inköpsdata'!J79&lt;150,'4. Inköpsdata'!J79*1.06,'4. Inköpsdata'!J79&gt;149,'4. Inköpsdata'!J79*1.05))</f>
        <v/>
      </c>
      <c r="AB79" s="358"/>
      <c r="AC79" s="307" t="str">
        <f>IF(B79="","",'4. Inköpsdata'!N79)</f>
        <v/>
      </c>
      <c r="AD79" s="479" t="str">
        <f>IF(B79="","",'4. Inköpsdata'!M79)</f>
        <v/>
      </c>
      <c r="AE79" s="480" t="str" cm="1">
        <f t="array" ref="AE79">IFERROR(_xlfn.IFS(AD79=25%,41,AD79=12%,42,AD79=6%,43,AD79="Momsfritt",38),"")</f>
        <v/>
      </c>
      <c r="AF79" s="480" t="str">
        <f t="shared" si="17"/>
        <v/>
      </c>
      <c r="AG79" s="307" t="str">
        <f t="shared" si="18"/>
        <v/>
      </c>
      <c r="AH79" s="307" t="str">
        <f t="shared" si="19"/>
        <v/>
      </c>
      <c r="AI79" s="492" t="str">
        <f t="shared" si="20"/>
        <v/>
      </c>
      <c r="AJ79" s="532"/>
      <c r="AK79" s="357" t="str">
        <f t="shared" si="21"/>
        <v/>
      </c>
      <c r="AL79" s="357" t="str">
        <f t="shared" si="22"/>
        <v/>
      </c>
      <c r="AM79" s="492" t="str">
        <f t="shared" si="23"/>
        <v/>
      </c>
    </row>
    <row r="80" spans="1:39" x14ac:dyDescent="0.25">
      <c r="A80" s="106">
        <v>76</v>
      </c>
      <c r="B80" s="86" t="str">
        <f>IF('1. Artikeldata Grund'!$E80="","",'1. Artikeldata Grund'!$E80)</f>
        <v/>
      </c>
      <c r="C80" s="221" t="str">
        <f>IF('1. Artikeldata Grund'!D80="","",'1. Artikeldata Grund'!D80)</f>
        <v/>
      </c>
      <c r="D80" s="300"/>
      <c r="E80" s="560" t="str">
        <f t="shared" si="16"/>
        <v/>
      </c>
      <c r="F80" s="543"/>
      <c r="G80" s="302"/>
      <c r="H80" s="354" t="s">
        <v>280</v>
      </c>
      <c r="I80" s="295"/>
      <c r="J80" s="409" t="s">
        <v>280</v>
      </c>
      <c r="K80" s="295" t="s">
        <v>858</v>
      </c>
      <c r="L80" s="540">
        <v>910</v>
      </c>
      <c r="M80" s="578" t="str">
        <f>IF(B80="","",IF(OR(L80=200,COUNTIF(Artikelgrupper!$G$3:$G$108,'APH Kategorichef'!K80)),"Ja","Nej"))</f>
        <v/>
      </c>
      <c r="N80" s="356"/>
      <c r="P80" s="359"/>
      <c r="Q80" s="360"/>
      <c r="R80" s="295" t="s">
        <v>297</v>
      </c>
      <c r="S80" s="295"/>
      <c r="U80" s="361" t="str">
        <f>IF(B80="","",'3. Förpackningsdata'!H80)</f>
        <v/>
      </c>
      <c r="V80" s="308" t="str">
        <f>IF(B80="","",'3. Förpackningsdata'!I80)</f>
        <v/>
      </c>
      <c r="W80" s="592"/>
      <c r="Y80" s="520"/>
      <c r="Z80" s="81" t="str">
        <f>IF(B80="","",'4. Inköpsdata'!J80)</f>
        <v/>
      </c>
      <c r="AA80" s="357" t="str" cm="1">
        <f t="array" ref="AA80">IF(B80="","",_xlfn.IFS('4. Inköpsdata'!J80&lt;10,'4. Inköpsdata'!J80*1.12,'4. Inköpsdata'!J80&lt;20,'4. Inköpsdata'!J80*1.1,'4. Inköpsdata'!J80&lt;30,'4. Inköpsdata'!J80*1.09,'4. Inköpsdata'!J80&lt;50,'4. Inköpsdata'!J80*1.08,'4. Inköpsdata'!J80&lt;100,'4. Inköpsdata'!J80*1.07,'4. Inköpsdata'!J80&lt;150,'4. Inköpsdata'!J80*1.06,'4. Inköpsdata'!J80&gt;149,'4. Inköpsdata'!J80*1.05))</f>
        <v/>
      </c>
      <c r="AB80" s="358"/>
      <c r="AC80" s="307" t="str">
        <f>IF(B80="","",'4. Inköpsdata'!N80)</f>
        <v/>
      </c>
      <c r="AD80" s="479" t="str">
        <f>IF(B80="","",'4. Inköpsdata'!M80)</f>
        <v/>
      </c>
      <c r="AE80" s="480" t="str" cm="1">
        <f t="array" ref="AE80">IFERROR(_xlfn.IFS(AD80=25%,41,AD80=12%,42,AD80=6%,43,AD80="Momsfritt",38),"")</f>
        <v/>
      </c>
      <c r="AF80" s="480" t="str">
        <f t="shared" si="17"/>
        <v/>
      </c>
      <c r="AG80" s="307" t="str">
        <f t="shared" si="18"/>
        <v/>
      </c>
      <c r="AH80" s="307" t="str">
        <f t="shared" si="19"/>
        <v/>
      </c>
      <c r="AI80" s="492" t="str">
        <f t="shared" si="20"/>
        <v/>
      </c>
      <c r="AJ80" s="532"/>
      <c r="AK80" s="357" t="str">
        <f t="shared" si="21"/>
        <v/>
      </c>
      <c r="AL80" s="357" t="str">
        <f t="shared" si="22"/>
        <v/>
      </c>
      <c r="AM80" s="492" t="str">
        <f t="shared" si="23"/>
        <v/>
      </c>
    </row>
    <row r="81" spans="1:39" x14ac:dyDescent="0.25">
      <c r="A81" s="106">
        <v>77</v>
      </c>
      <c r="B81" s="86" t="str">
        <f>IF('1. Artikeldata Grund'!$E81="","",'1. Artikeldata Grund'!$E81)</f>
        <v/>
      </c>
      <c r="C81" s="221" t="str">
        <f>IF('1. Artikeldata Grund'!D81="","",'1. Artikeldata Grund'!D81)</f>
        <v/>
      </c>
      <c r="D81" s="300"/>
      <c r="E81" s="560" t="str">
        <f t="shared" si="16"/>
        <v/>
      </c>
      <c r="F81" s="543"/>
      <c r="G81" s="302"/>
      <c r="H81" s="354" t="s">
        <v>280</v>
      </c>
      <c r="I81" s="295"/>
      <c r="J81" s="409" t="s">
        <v>280</v>
      </c>
      <c r="K81" s="295" t="s">
        <v>858</v>
      </c>
      <c r="L81" s="540">
        <v>910</v>
      </c>
      <c r="M81" s="578" t="str">
        <f>IF(B81="","",IF(OR(L81=200,COUNTIF(Artikelgrupper!$G$3:$G$108,'APH Kategorichef'!K81)),"Ja","Nej"))</f>
        <v/>
      </c>
      <c r="N81" s="356"/>
      <c r="P81" s="359"/>
      <c r="Q81" s="360"/>
      <c r="R81" s="295" t="s">
        <v>297</v>
      </c>
      <c r="S81" s="295"/>
      <c r="U81" s="361" t="str">
        <f>IF(B81="","",'3. Förpackningsdata'!H81)</f>
        <v/>
      </c>
      <c r="V81" s="308" t="str">
        <f>IF(B81="","",'3. Förpackningsdata'!I81)</f>
        <v/>
      </c>
      <c r="W81" s="592"/>
      <c r="Y81" s="520"/>
      <c r="Z81" s="81" t="str">
        <f>IF(B81="","",'4. Inköpsdata'!J81)</f>
        <v/>
      </c>
      <c r="AA81" s="357" t="str" cm="1">
        <f t="array" ref="AA81">IF(B81="","",_xlfn.IFS('4. Inköpsdata'!J81&lt;10,'4. Inköpsdata'!J81*1.12,'4. Inköpsdata'!J81&lt;20,'4. Inköpsdata'!J81*1.1,'4. Inköpsdata'!J81&lt;30,'4. Inköpsdata'!J81*1.09,'4. Inköpsdata'!J81&lt;50,'4. Inköpsdata'!J81*1.08,'4. Inköpsdata'!J81&lt;100,'4. Inköpsdata'!J81*1.07,'4. Inköpsdata'!J81&lt;150,'4. Inköpsdata'!J81*1.06,'4. Inköpsdata'!J81&gt;149,'4. Inköpsdata'!J81*1.05))</f>
        <v/>
      </c>
      <c r="AB81" s="358"/>
      <c r="AC81" s="307" t="str">
        <f>IF(B81="","",'4. Inköpsdata'!N81)</f>
        <v/>
      </c>
      <c r="AD81" s="479" t="str">
        <f>IF(B81="","",'4. Inköpsdata'!M81)</f>
        <v/>
      </c>
      <c r="AE81" s="480" t="str" cm="1">
        <f t="array" ref="AE81">IFERROR(_xlfn.IFS(AD81=25%,41,AD81=12%,42,AD81=6%,43,AD81="Momsfritt",38),"")</f>
        <v/>
      </c>
      <c r="AF81" s="480" t="str">
        <f t="shared" si="17"/>
        <v/>
      </c>
      <c r="AG81" s="307" t="str">
        <f t="shared" si="18"/>
        <v/>
      </c>
      <c r="AH81" s="307" t="str">
        <f t="shared" si="19"/>
        <v/>
      </c>
      <c r="AI81" s="492" t="str">
        <f t="shared" si="20"/>
        <v/>
      </c>
      <c r="AJ81" s="532"/>
      <c r="AK81" s="357" t="str">
        <f t="shared" si="21"/>
        <v/>
      </c>
      <c r="AL81" s="357" t="str">
        <f t="shared" si="22"/>
        <v/>
      </c>
      <c r="AM81" s="492" t="str">
        <f t="shared" si="23"/>
        <v/>
      </c>
    </row>
    <row r="82" spans="1:39" x14ac:dyDescent="0.25">
      <c r="A82" s="106">
        <v>78</v>
      </c>
      <c r="B82" s="86" t="str">
        <f>IF('1. Artikeldata Grund'!$E82="","",'1. Artikeldata Grund'!$E82)</f>
        <v/>
      </c>
      <c r="C82" s="221" t="str">
        <f>IF('1. Artikeldata Grund'!D82="","",'1. Artikeldata Grund'!D82)</f>
        <v/>
      </c>
      <c r="D82" s="300"/>
      <c r="E82" s="560" t="str">
        <f t="shared" si="16"/>
        <v/>
      </c>
      <c r="F82" s="543"/>
      <c r="G82" s="302"/>
      <c r="H82" s="354" t="s">
        <v>280</v>
      </c>
      <c r="I82" s="295"/>
      <c r="J82" s="409" t="s">
        <v>280</v>
      </c>
      <c r="K82" s="295" t="s">
        <v>858</v>
      </c>
      <c r="L82" s="540">
        <v>910</v>
      </c>
      <c r="M82" s="578" t="str">
        <f>IF(B82="","",IF(OR(L82=200,COUNTIF(Artikelgrupper!$G$3:$G$108,'APH Kategorichef'!K82)),"Ja","Nej"))</f>
        <v/>
      </c>
      <c r="N82" s="356"/>
      <c r="P82" s="359"/>
      <c r="Q82" s="360"/>
      <c r="R82" s="295" t="s">
        <v>297</v>
      </c>
      <c r="S82" s="295"/>
      <c r="U82" s="361" t="str">
        <f>IF(B82="","",'3. Förpackningsdata'!H82)</f>
        <v/>
      </c>
      <c r="V82" s="308" t="str">
        <f>IF(B82="","",'3. Förpackningsdata'!I82)</f>
        <v/>
      </c>
      <c r="W82" s="592"/>
      <c r="Y82" s="520"/>
      <c r="Z82" s="81" t="str">
        <f>IF(B82="","",'4. Inköpsdata'!J82)</f>
        <v/>
      </c>
      <c r="AA82" s="357" t="str" cm="1">
        <f t="array" ref="AA82">IF(B82="","",_xlfn.IFS('4. Inköpsdata'!J82&lt;10,'4. Inköpsdata'!J82*1.12,'4. Inköpsdata'!J82&lt;20,'4. Inköpsdata'!J82*1.1,'4. Inköpsdata'!J82&lt;30,'4. Inköpsdata'!J82*1.09,'4. Inköpsdata'!J82&lt;50,'4. Inköpsdata'!J82*1.08,'4. Inköpsdata'!J82&lt;100,'4. Inköpsdata'!J82*1.07,'4. Inköpsdata'!J82&lt;150,'4. Inköpsdata'!J82*1.06,'4. Inköpsdata'!J82&gt;149,'4. Inköpsdata'!J82*1.05))</f>
        <v/>
      </c>
      <c r="AB82" s="358"/>
      <c r="AC82" s="307" t="str">
        <f>IF(B82="","",'4. Inköpsdata'!N82)</f>
        <v/>
      </c>
      <c r="AD82" s="479" t="str">
        <f>IF(B82="","",'4. Inköpsdata'!M82)</f>
        <v/>
      </c>
      <c r="AE82" s="480" t="str" cm="1">
        <f t="array" ref="AE82">IFERROR(_xlfn.IFS(AD82=25%,41,AD82=12%,42,AD82=6%,43,AD82="Momsfritt",38),"")</f>
        <v/>
      </c>
      <c r="AF82" s="480" t="str">
        <f t="shared" si="17"/>
        <v/>
      </c>
      <c r="AG82" s="307" t="str">
        <f t="shared" si="18"/>
        <v/>
      </c>
      <c r="AH82" s="307" t="str">
        <f t="shared" si="19"/>
        <v/>
      </c>
      <c r="AI82" s="492" t="str">
        <f t="shared" si="20"/>
        <v/>
      </c>
      <c r="AJ82" s="532"/>
      <c r="AK82" s="357" t="str">
        <f t="shared" si="21"/>
        <v/>
      </c>
      <c r="AL82" s="357" t="str">
        <f t="shared" si="22"/>
        <v/>
      </c>
      <c r="AM82" s="492" t="str">
        <f t="shared" si="23"/>
        <v/>
      </c>
    </row>
    <row r="83" spans="1:39" x14ac:dyDescent="0.25">
      <c r="A83" s="106">
        <v>79</v>
      </c>
      <c r="B83" s="86" t="str">
        <f>IF('1. Artikeldata Grund'!$E83="","",'1. Artikeldata Grund'!$E83)</f>
        <v/>
      </c>
      <c r="C83" s="221" t="str">
        <f>IF('1. Artikeldata Grund'!D83="","",'1. Artikeldata Grund'!D83)</f>
        <v/>
      </c>
      <c r="D83" s="300"/>
      <c r="E83" s="560" t="str">
        <f t="shared" si="16"/>
        <v/>
      </c>
      <c r="F83" s="543"/>
      <c r="G83" s="302"/>
      <c r="H83" s="354" t="s">
        <v>280</v>
      </c>
      <c r="I83" s="295"/>
      <c r="J83" s="409" t="s">
        <v>280</v>
      </c>
      <c r="K83" s="295" t="s">
        <v>858</v>
      </c>
      <c r="L83" s="540">
        <v>910</v>
      </c>
      <c r="M83" s="578" t="str">
        <f>IF(B83="","",IF(OR(L83=200,COUNTIF(Artikelgrupper!$G$3:$G$108,'APH Kategorichef'!K83)),"Ja","Nej"))</f>
        <v/>
      </c>
      <c r="N83" s="356"/>
      <c r="P83" s="359"/>
      <c r="Q83" s="360"/>
      <c r="R83" s="295" t="s">
        <v>297</v>
      </c>
      <c r="S83" s="295"/>
      <c r="U83" s="361" t="str">
        <f>IF(B83="","",'3. Förpackningsdata'!H83)</f>
        <v/>
      </c>
      <c r="V83" s="308" t="str">
        <f>IF(B83="","",'3. Förpackningsdata'!I83)</f>
        <v/>
      </c>
      <c r="W83" s="592"/>
      <c r="Y83" s="520"/>
      <c r="Z83" s="81" t="str">
        <f>IF(B83="","",'4. Inköpsdata'!J83)</f>
        <v/>
      </c>
      <c r="AA83" s="357" t="str" cm="1">
        <f t="array" ref="AA83">IF(B83="","",_xlfn.IFS('4. Inköpsdata'!J83&lt;10,'4. Inköpsdata'!J83*1.12,'4. Inköpsdata'!J83&lt;20,'4. Inköpsdata'!J83*1.1,'4. Inköpsdata'!J83&lt;30,'4. Inköpsdata'!J83*1.09,'4. Inköpsdata'!J83&lt;50,'4. Inköpsdata'!J83*1.08,'4. Inköpsdata'!J83&lt;100,'4. Inköpsdata'!J83*1.07,'4. Inköpsdata'!J83&lt;150,'4. Inköpsdata'!J83*1.06,'4. Inköpsdata'!J83&gt;149,'4. Inköpsdata'!J83*1.05))</f>
        <v/>
      </c>
      <c r="AB83" s="358"/>
      <c r="AC83" s="307" t="str">
        <f>IF(B83="","",'4. Inköpsdata'!N83)</f>
        <v/>
      </c>
      <c r="AD83" s="479" t="str">
        <f>IF(B83="","",'4. Inköpsdata'!M83)</f>
        <v/>
      </c>
      <c r="AE83" s="480" t="str" cm="1">
        <f t="array" ref="AE83">IFERROR(_xlfn.IFS(AD83=25%,41,AD83=12%,42,AD83=6%,43,AD83="Momsfritt",38),"")</f>
        <v/>
      </c>
      <c r="AF83" s="480" t="str">
        <f t="shared" si="17"/>
        <v/>
      </c>
      <c r="AG83" s="307" t="str">
        <f t="shared" si="18"/>
        <v/>
      </c>
      <c r="AH83" s="307" t="str">
        <f t="shared" si="19"/>
        <v/>
      </c>
      <c r="AI83" s="492" t="str">
        <f t="shared" si="20"/>
        <v/>
      </c>
      <c r="AJ83" s="532"/>
      <c r="AK83" s="357" t="str">
        <f t="shared" si="21"/>
        <v/>
      </c>
      <c r="AL83" s="357" t="str">
        <f t="shared" si="22"/>
        <v/>
      </c>
      <c r="AM83" s="492" t="str">
        <f t="shared" si="23"/>
        <v/>
      </c>
    </row>
    <row r="84" spans="1:39" x14ac:dyDescent="0.25">
      <c r="A84" s="106">
        <v>80</v>
      </c>
      <c r="B84" s="86" t="str">
        <f>IF('1. Artikeldata Grund'!$E84="","",'1. Artikeldata Grund'!$E84)</f>
        <v/>
      </c>
      <c r="C84" s="221" t="str">
        <f>IF('1. Artikeldata Grund'!D84="","",'1. Artikeldata Grund'!D84)</f>
        <v/>
      </c>
      <c r="D84" s="300"/>
      <c r="E84" s="560" t="str">
        <f t="shared" si="16"/>
        <v/>
      </c>
      <c r="F84" s="543"/>
      <c r="G84" s="302"/>
      <c r="H84" s="354" t="s">
        <v>280</v>
      </c>
      <c r="I84" s="295"/>
      <c r="J84" s="409" t="s">
        <v>280</v>
      </c>
      <c r="K84" s="295" t="s">
        <v>858</v>
      </c>
      <c r="L84" s="540">
        <v>910</v>
      </c>
      <c r="M84" s="578" t="str">
        <f>IF(B84="","",IF(OR(L84=200,COUNTIF(Artikelgrupper!$G$3:$G$108,'APH Kategorichef'!K84)),"Ja","Nej"))</f>
        <v/>
      </c>
      <c r="N84" s="356"/>
      <c r="P84" s="359"/>
      <c r="Q84" s="360"/>
      <c r="R84" s="295" t="s">
        <v>297</v>
      </c>
      <c r="S84" s="295"/>
      <c r="U84" s="361" t="str">
        <f>IF(B84="","",'3. Förpackningsdata'!H84)</f>
        <v/>
      </c>
      <c r="V84" s="308" t="str">
        <f>IF(B84="","",'3. Förpackningsdata'!I84)</f>
        <v/>
      </c>
      <c r="W84" s="592"/>
      <c r="Y84" s="520"/>
      <c r="Z84" s="81" t="str">
        <f>IF(B84="","",'4. Inköpsdata'!J84)</f>
        <v/>
      </c>
      <c r="AA84" s="357" t="str" cm="1">
        <f t="array" ref="AA84">IF(B84="","",_xlfn.IFS('4. Inköpsdata'!J84&lt;10,'4. Inköpsdata'!J84*1.12,'4. Inköpsdata'!J84&lt;20,'4. Inköpsdata'!J84*1.1,'4. Inköpsdata'!J84&lt;30,'4. Inköpsdata'!J84*1.09,'4. Inköpsdata'!J84&lt;50,'4. Inköpsdata'!J84*1.08,'4. Inköpsdata'!J84&lt;100,'4. Inköpsdata'!J84*1.07,'4. Inköpsdata'!J84&lt;150,'4. Inköpsdata'!J84*1.06,'4. Inköpsdata'!J84&gt;149,'4. Inköpsdata'!J84*1.05))</f>
        <v/>
      </c>
      <c r="AB84" s="358"/>
      <c r="AC84" s="307" t="str">
        <f>IF(B84="","",'4. Inköpsdata'!N84)</f>
        <v/>
      </c>
      <c r="AD84" s="479" t="str">
        <f>IF(B84="","",'4. Inköpsdata'!M84)</f>
        <v/>
      </c>
      <c r="AE84" s="480" t="str" cm="1">
        <f t="array" ref="AE84">IFERROR(_xlfn.IFS(AD84=25%,41,AD84=12%,42,AD84=6%,43,AD84="Momsfritt",38),"")</f>
        <v/>
      </c>
      <c r="AF84" s="480" t="str">
        <f t="shared" si="17"/>
        <v/>
      </c>
      <c r="AG84" s="307" t="str">
        <f t="shared" si="18"/>
        <v/>
      </c>
      <c r="AH84" s="307" t="str">
        <f t="shared" si="19"/>
        <v/>
      </c>
      <c r="AI84" s="492" t="str">
        <f t="shared" si="20"/>
        <v/>
      </c>
      <c r="AJ84" s="532"/>
      <c r="AK84" s="357" t="str">
        <f t="shared" si="21"/>
        <v/>
      </c>
      <c r="AL84" s="357" t="str">
        <f t="shared" si="22"/>
        <v/>
      </c>
      <c r="AM84" s="492" t="str">
        <f t="shared" si="23"/>
        <v/>
      </c>
    </row>
    <row r="85" spans="1:39" x14ac:dyDescent="0.25">
      <c r="A85" s="106">
        <v>81</v>
      </c>
      <c r="B85" s="86" t="str">
        <f>IF('1. Artikeldata Grund'!$E85="","",'1. Artikeldata Grund'!$E85)</f>
        <v/>
      </c>
      <c r="C85" s="221" t="str">
        <f>IF('1. Artikeldata Grund'!D85="","",'1. Artikeldata Grund'!D85)</f>
        <v/>
      </c>
      <c r="D85" s="300"/>
      <c r="E85" s="560" t="str">
        <f t="shared" si="16"/>
        <v/>
      </c>
      <c r="F85" s="543"/>
      <c r="G85" s="302"/>
      <c r="H85" s="354" t="s">
        <v>280</v>
      </c>
      <c r="I85" s="295"/>
      <c r="J85" s="409" t="s">
        <v>280</v>
      </c>
      <c r="K85" s="295" t="s">
        <v>858</v>
      </c>
      <c r="L85" s="540">
        <v>910</v>
      </c>
      <c r="M85" s="578" t="str">
        <f>IF(B85="","",IF(OR(L85=200,COUNTIF(Artikelgrupper!$G$3:$G$108,'APH Kategorichef'!K85)),"Ja","Nej"))</f>
        <v/>
      </c>
      <c r="N85" s="356"/>
      <c r="P85" s="359"/>
      <c r="Q85" s="360"/>
      <c r="R85" s="295" t="s">
        <v>297</v>
      </c>
      <c r="S85" s="295"/>
      <c r="U85" s="361" t="str">
        <f>IF(B85="","",'3. Förpackningsdata'!H85)</f>
        <v/>
      </c>
      <c r="V85" s="308" t="str">
        <f>IF(B85="","",'3. Förpackningsdata'!I85)</f>
        <v/>
      </c>
      <c r="W85" s="592"/>
      <c r="Y85" s="520"/>
      <c r="Z85" s="81" t="str">
        <f>IF(B85="","",'4. Inköpsdata'!J85)</f>
        <v/>
      </c>
      <c r="AA85" s="357" t="str" cm="1">
        <f t="array" ref="AA85">IF(B85="","",_xlfn.IFS('4. Inköpsdata'!J85&lt;10,'4. Inköpsdata'!J85*1.12,'4. Inköpsdata'!J85&lt;20,'4. Inköpsdata'!J85*1.1,'4. Inköpsdata'!J85&lt;30,'4. Inköpsdata'!J85*1.09,'4. Inköpsdata'!J85&lt;50,'4. Inköpsdata'!J85*1.08,'4. Inköpsdata'!J85&lt;100,'4. Inköpsdata'!J85*1.07,'4. Inköpsdata'!J85&lt;150,'4. Inköpsdata'!J85*1.06,'4. Inköpsdata'!J85&gt;149,'4. Inköpsdata'!J85*1.05))</f>
        <v/>
      </c>
      <c r="AB85" s="358"/>
      <c r="AC85" s="307" t="str">
        <f>IF(B85="","",'4. Inköpsdata'!N85)</f>
        <v/>
      </c>
      <c r="AD85" s="479" t="str">
        <f>IF(B85="","",'4. Inköpsdata'!M85)</f>
        <v/>
      </c>
      <c r="AE85" s="480" t="str" cm="1">
        <f t="array" ref="AE85">IFERROR(_xlfn.IFS(AD85=25%,41,AD85=12%,42,AD85=6%,43,AD85="Momsfritt",38),"")</f>
        <v/>
      </c>
      <c r="AF85" s="480" t="str">
        <f t="shared" si="17"/>
        <v/>
      </c>
      <c r="AG85" s="307" t="str">
        <f t="shared" si="18"/>
        <v/>
      </c>
      <c r="AH85" s="307" t="str">
        <f t="shared" si="19"/>
        <v/>
      </c>
      <c r="AI85" s="492" t="str">
        <f t="shared" si="20"/>
        <v/>
      </c>
      <c r="AJ85" s="532"/>
      <c r="AK85" s="357" t="str">
        <f t="shared" si="21"/>
        <v/>
      </c>
      <c r="AL85" s="357" t="str">
        <f t="shared" si="22"/>
        <v/>
      </c>
      <c r="AM85" s="492" t="str">
        <f t="shared" si="23"/>
        <v/>
      </c>
    </row>
    <row r="86" spans="1:39" x14ac:dyDescent="0.25">
      <c r="A86" s="106">
        <v>82</v>
      </c>
      <c r="B86" s="86" t="str">
        <f>IF('1. Artikeldata Grund'!$E86="","",'1. Artikeldata Grund'!$E86)</f>
        <v/>
      </c>
      <c r="C86" s="221" t="str">
        <f>IF('1. Artikeldata Grund'!D86="","",'1. Artikeldata Grund'!D86)</f>
        <v/>
      </c>
      <c r="D86" s="300"/>
      <c r="E86" s="560" t="str">
        <f t="shared" si="16"/>
        <v/>
      </c>
      <c r="F86" s="543"/>
      <c r="G86" s="302"/>
      <c r="H86" s="354" t="s">
        <v>280</v>
      </c>
      <c r="I86" s="295"/>
      <c r="J86" s="409" t="s">
        <v>280</v>
      </c>
      <c r="K86" s="295" t="s">
        <v>858</v>
      </c>
      <c r="L86" s="540">
        <v>910</v>
      </c>
      <c r="M86" s="578" t="str">
        <f>IF(B86="","",IF(OR(L86=200,COUNTIF(Artikelgrupper!$G$3:$G$108,'APH Kategorichef'!K86)),"Ja","Nej"))</f>
        <v/>
      </c>
      <c r="N86" s="356"/>
      <c r="P86" s="359"/>
      <c r="Q86" s="360"/>
      <c r="R86" s="295" t="s">
        <v>297</v>
      </c>
      <c r="S86" s="295"/>
      <c r="U86" s="361" t="str">
        <f>IF(B86="","",'3. Förpackningsdata'!H86)</f>
        <v/>
      </c>
      <c r="V86" s="308" t="str">
        <f>IF(B86="","",'3. Förpackningsdata'!I86)</f>
        <v/>
      </c>
      <c r="W86" s="592"/>
      <c r="Y86" s="520"/>
      <c r="Z86" s="81" t="str">
        <f>IF(B86="","",'4. Inköpsdata'!J86)</f>
        <v/>
      </c>
      <c r="AA86" s="357" t="str" cm="1">
        <f t="array" ref="AA86">IF(B86="","",_xlfn.IFS('4. Inköpsdata'!J86&lt;10,'4. Inköpsdata'!J86*1.12,'4. Inköpsdata'!J86&lt;20,'4. Inköpsdata'!J86*1.1,'4. Inköpsdata'!J86&lt;30,'4. Inköpsdata'!J86*1.09,'4. Inköpsdata'!J86&lt;50,'4. Inköpsdata'!J86*1.08,'4. Inköpsdata'!J86&lt;100,'4. Inköpsdata'!J86*1.07,'4. Inköpsdata'!J86&lt;150,'4. Inköpsdata'!J86*1.06,'4. Inköpsdata'!J86&gt;149,'4. Inköpsdata'!J86*1.05))</f>
        <v/>
      </c>
      <c r="AB86" s="358"/>
      <c r="AC86" s="307" t="str">
        <f>IF(B86="","",'4. Inköpsdata'!N86)</f>
        <v/>
      </c>
      <c r="AD86" s="479" t="str">
        <f>IF(B86="","",'4. Inköpsdata'!M86)</f>
        <v/>
      </c>
      <c r="AE86" s="480" t="str" cm="1">
        <f t="array" ref="AE86">IFERROR(_xlfn.IFS(AD86=25%,41,AD86=12%,42,AD86=6%,43,AD86="Momsfritt",38),"")</f>
        <v/>
      </c>
      <c r="AF86" s="480" t="str">
        <f t="shared" si="17"/>
        <v/>
      </c>
      <c r="AG86" s="307" t="str">
        <f t="shared" si="18"/>
        <v/>
      </c>
      <c r="AH86" s="307" t="str">
        <f t="shared" si="19"/>
        <v/>
      </c>
      <c r="AI86" s="492" t="str">
        <f t="shared" si="20"/>
        <v/>
      </c>
      <c r="AJ86" s="532"/>
      <c r="AK86" s="357" t="str">
        <f t="shared" si="21"/>
        <v/>
      </c>
      <c r="AL86" s="357" t="str">
        <f t="shared" si="22"/>
        <v/>
      </c>
      <c r="AM86" s="492" t="str">
        <f t="shared" si="23"/>
        <v/>
      </c>
    </row>
    <row r="87" spans="1:39" x14ac:dyDescent="0.25">
      <c r="A87" s="106">
        <v>83</v>
      </c>
      <c r="B87" s="86" t="str">
        <f>IF('1. Artikeldata Grund'!$E87="","",'1. Artikeldata Grund'!$E87)</f>
        <v/>
      </c>
      <c r="C87" s="221" t="str">
        <f>IF('1. Artikeldata Grund'!D87="","",'1. Artikeldata Grund'!D87)</f>
        <v/>
      </c>
      <c r="D87" s="300"/>
      <c r="E87" s="560" t="str">
        <f t="shared" si="16"/>
        <v/>
      </c>
      <c r="F87" s="543"/>
      <c r="G87" s="302"/>
      <c r="H87" s="354" t="s">
        <v>280</v>
      </c>
      <c r="I87" s="295"/>
      <c r="J87" s="409" t="s">
        <v>280</v>
      </c>
      <c r="K87" s="295" t="s">
        <v>858</v>
      </c>
      <c r="L87" s="540">
        <v>910</v>
      </c>
      <c r="M87" s="578" t="str">
        <f>IF(B87="","",IF(OR(L87=200,COUNTIF(Artikelgrupper!$G$3:$G$108,'APH Kategorichef'!K87)),"Ja","Nej"))</f>
        <v/>
      </c>
      <c r="N87" s="356"/>
      <c r="P87" s="359"/>
      <c r="Q87" s="360"/>
      <c r="R87" s="295" t="s">
        <v>297</v>
      </c>
      <c r="S87" s="295"/>
      <c r="U87" s="361" t="str">
        <f>IF(B87="","",'3. Förpackningsdata'!H87)</f>
        <v/>
      </c>
      <c r="V87" s="308" t="str">
        <f>IF(B87="","",'3. Förpackningsdata'!I87)</f>
        <v/>
      </c>
      <c r="W87" s="592"/>
      <c r="Y87" s="520"/>
      <c r="Z87" s="81" t="str">
        <f>IF(B87="","",'4. Inköpsdata'!J87)</f>
        <v/>
      </c>
      <c r="AA87" s="357" t="str" cm="1">
        <f t="array" ref="AA87">IF(B87="","",_xlfn.IFS('4. Inköpsdata'!J87&lt;10,'4. Inköpsdata'!J87*1.12,'4. Inköpsdata'!J87&lt;20,'4. Inköpsdata'!J87*1.1,'4. Inköpsdata'!J87&lt;30,'4. Inköpsdata'!J87*1.09,'4. Inköpsdata'!J87&lt;50,'4. Inköpsdata'!J87*1.08,'4. Inköpsdata'!J87&lt;100,'4. Inköpsdata'!J87*1.07,'4. Inköpsdata'!J87&lt;150,'4. Inköpsdata'!J87*1.06,'4. Inköpsdata'!J87&gt;149,'4. Inköpsdata'!J87*1.05))</f>
        <v/>
      </c>
      <c r="AB87" s="358"/>
      <c r="AC87" s="307" t="str">
        <f>IF(B87="","",'4. Inköpsdata'!N87)</f>
        <v/>
      </c>
      <c r="AD87" s="479" t="str">
        <f>IF(B87="","",'4. Inköpsdata'!M87)</f>
        <v/>
      </c>
      <c r="AE87" s="480" t="str" cm="1">
        <f t="array" ref="AE87">IFERROR(_xlfn.IFS(AD87=25%,41,AD87=12%,42,AD87=6%,43,AD87="Momsfritt",38),"")</f>
        <v/>
      </c>
      <c r="AF87" s="480" t="str">
        <f t="shared" si="17"/>
        <v/>
      </c>
      <c r="AG87" s="307" t="str">
        <f t="shared" si="18"/>
        <v/>
      </c>
      <c r="AH87" s="307" t="str">
        <f t="shared" si="19"/>
        <v/>
      </c>
      <c r="AI87" s="492" t="str">
        <f t="shared" si="20"/>
        <v/>
      </c>
      <c r="AJ87" s="532"/>
      <c r="AK87" s="357" t="str">
        <f t="shared" si="21"/>
        <v/>
      </c>
      <c r="AL87" s="357" t="str">
        <f t="shared" si="22"/>
        <v/>
      </c>
      <c r="AM87" s="492" t="str">
        <f t="shared" si="23"/>
        <v/>
      </c>
    </row>
    <row r="88" spans="1:39" x14ac:dyDescent="0.25">
      <c r="A88" s="106">
        <v>84</v>
      </c>
      <c r="B88" s="86" t="str">
        <f>IF('1. Artikeldata Grund'!$E88="","",'1. Artikeldata Grund'!$E88)</f>
        <v/>
      </c>
      <c r="C88" s="221" t="str">
        <f>IF('1. Artikeldata Grund'!D88="","",'1. Artikeldata Grund'!D88)</f>
        <v/>
      </c>
      <c r="D88" s="300"/>
      <c r="E88" s="560" t="str">
        <f t="shared" si="16"/>
        <v/>
      </c>
      <c r="F88" s="543"/>
      <c r="G88" s="302"/>
      <c r="H88" s="354" t="s">
        <v>280</v>
      </c>
      <c r="I88" s="295"/>
      <c r="J88" s="409" t="s">
        <v>280</v>
      </c>
      <c r="K88" s="295" t="s">
        <v>858</v>
      </c>
      <c r="L88" s="540">
        <v>910</v>
      </c>
      <c r="M88" s="578" t="str">
        <f>IF(B88="","",IF(OR(L88=200,COUNTIF(Artikelgrupper!$G$3:$G$108,'APH Kategorichef'!K88)),"Ja","Nej"))</f>
        <v/>
      </c>
      <c r="N88" s="356"/>
      <c r="P88" s="359"/>
      <c r="Q88" s="360"/>
      <c r="R88" s="295" t="s">
        <v>297</v>
      </c>
      <c r="S88" s="295"/>
      <c r="U88" s="361" t="str">
        <f>IF(B88="","",'3. Förpackningsdata'!H88)</f>
        <v/>
      </c>
      <c r="V88" s="308" t="str">
        <f>IF(B88="","",'3. Förpackningsdata'!I88)</f>
        <v/>
      </c>
      <c r="W88" s="592"/>
      <c r="Y88" s="520"/>
      <c r="Z88" s="81" t="str">
        <f>IF(B88="","",'4. Inköpsdata'!J88)</f>
        <v/>
      </c>
      <c r="AA88" s="357" t="str" cm="1">
        <f t="array" ref="AA88">IF(B88="","",_xlfn.IFS('4. Inköpsdata'!J88&lt;10,'4. Inköpsdata'!J88*1.12,'4. Inköpsdata'!J88&lt;20,'4. Inköpsdata'!J88*1.1,'4. Inköpsdata'!J88&lt;30,'4. Inköpsdata'!J88*1.09,'4. Inköpsdata'!J88&lt;50,'4. Inköpsdata'!J88*1.08,'4. Inköpsdata'!J88&lt;100,'4. Inköpsdata'!J88*1.07,'4. Inköpsdata'!J88&lt;150,'4. Inköpsdata'!J88*1.06,'4. Inköpsdata'!J88&gt;149,'4. Inköpsdata'!J88*1.05))</f>
        <v/>
      </c>
      <c r="AB88" s="358"/>
      <c r="AC88" s="307" t="str">
        <f>IF(B88="","",'4. Inköpsdata'!N88)</f>
        <v/>
      </c>
      <c r="AD88" s="479" t="str">
        <f>IF(B88="","",'4. Inköpsdata'!M88)</f>
        <v/>
      </c>
      <c r="AE88" s="480" t="str" cm="1">
        <f t="array" ref="AE88">IFERROR(_xlfn.IFS(AD88=25%,41,AD88=12%,42,AD88=6%,43,AD88="Momsfritt",38),"")</f>
        <v/>
      </c>
      <c r="AF88" s="480" t="str">
        <f t="shared" si="17"/>
        <v/>
      </c>
      <c r="AG88" s="307" t="str">
        <f t="shared" si="18"/>
        <v/>
      </c>
      <c r="AH88" s="307" t="str">
        <f t="shared" si="19"/>
        <v/>
      </c>
      <c r="AI88" s="492" t="str">
        <f t="shared" si="20"/>
        <v/>
      </c>
      <c r="AJ88" s="532"/>
      <c r="AK88" s="357" t="str">
        <f t="shared" si="21"/>
        <v/>
      </c>
      <c r="AL88" s="357" t="str">
        <f t="shared" si="22"/>
        <v/>
      </c>
      <c r="AM88" s="492" t="str">
        <f t="shared" si="23"/>
        <v/>
      </c>
    </row>
    <row r="89" spans="1:39" x14ac:dyDescent="0.25">
      <c r="A89" s="106">
        <v>85</v>
      </c>
      <c r="B89" s="86" t="str">
        <f>IF('1. Artikeldata Grund'!$E89="","",'1. Artikeldata Grund'!$E89)</f>
        <v/>
      </c>
      <c r="C89" s="221" t="str">
        <f>IF('1. Artikeldata Grund'!D89="","",'1. Artikeldata Grund'!D89)</f>
        <v/>
      </c>
      <c r="D89" s="300"/>
      <c r="E89" s="560" t="str">
        <f t="shared" si="16"/>
        <v/>
      </c>
      <c r="F89" s="543"/>
      <c r="G89" s="302"/>
      <c r="H89" s="354" t="s">
        <v>280</v>
      </c>
      <c r="I89" s="295"/>
      <c r="J89" s="409" t="s">
        <v>280</v>
      </c>
      <c r="K89" s="295" t="s">
        <v>858</v>
      </c>
      <c r="L89" s="540">
        <v>910</v>
      </c>
      <c r="M89" s="578" t="str">
        <f>IF(B89="","",IF(OR(L89=200,COUNTIF(Artikelgrupper!$G$3:$G$108,'APH Kategorichef'!K89)),"Ja","Nej"))</f>
        <v/>
      </c>
      <c r="N89" s="356"/>
      <c r="P89" s="359"/>
      <c r="Q89" s="360"/>
      <c r="R89" s="295" t="s">
        <v>297</v>
      </c>
      <c r="S89" s="295"/>
      <c r="U89" s="361" t="str">
        <f>IF(B89="","",'3. Förpackningsdata'!H89)</f>
        <v/>
      </c>
      <c r="V89" s="308" t="str">
        <f>IF(B89="","",'3. Förpackningsdata'!I89)</f>
        <v/>
      </c>
      <c r="W89" s="592"/>
      <c r="Y89" s="520"/>
      <c r="Z89" s="81" t="str">
        <f>IF(B89="","",'4. Inköpsdata'!J89)</f>
        <v/>
      </c>
      <c r="AA89" s="357" t="str" cm="1">
        <f t="array" ref="AA89">IF(B89="","",_xlfn.IFS('4. Inköpsdata'!J89&lt;10,'4. Inköpsdata'!J89*1.12,'4. Inköpsdata'!J89&lt;20,'4. Inköpsdata'!J89*1.1,'4. Inköpsdata'!J89&lt;30,'4. Inköpsdata'!J89*1.09,'4. Inköpsdata'!J89&lt;50,'4. Inköpsdata'!J89*1.08,'4. Inköpsdata'!J89&lt;100,'4. Inköpsdata'!J89*1.07,'4. Inköpsdata'!J89&lt;150,'4. Inköpsdata'!J89*1.06,'4. Inköpsdata'!J89&gt;149,'4. Inköpsdata'!J89*1.05))</f>
        <v/>
      </c>
      <c r="AB89" s="358"/>
      <c r="AC89" s="307" t="str">
        <f>IF(B89="","",'4. Inköpsdata'!N89)</f>
        <v/>
      </c>
      <c r="AD89" s="479" t="str">
        <f>IF(B89="","",'4. Inköpsdata'!M89)</f>
        <v/>
      </c>
      <c r="AE89" s="480" t="str" cm="1">
        <f t="array" ref="AE89">IFERROR(_xlfn.IFS(AD89=25%,41,AD89=12%,42,AD89=6%,43,AD89="Momsfritt",38),"")</f>
        <v/>
      </c>
      <c r="AF89" s="480" t="str">
        <f t="shared" si="17"/>
        <v/>
      </c>
      <c r="AG89" s="307" t="str">
        <f t="shared" si="18"/>
        <v/>
      </c>
      <c r="AH89" s="307" t="str">
        <f t="shared" si="19"/>
        <v/>
      </c>
      <c r="AI89" s="492" t="str">
        <f t="shared" si="20"/>
        <v/>
      </c>
      <c r="AJ89" s="532"/>
      <c r="AK89" s="357" t="str">
        <f t="shared" si="21"/>
        <v/>
      </c>
      <c r="AL89" s="357" t="str">
        <f t="shared" si="22"/>
        <v/>
      </c>
      <c r="AM89" s="492" t="str">
        <f t="shared" si="23"/>
        <v/>
      </c>
    </row>
    <row r="90" spans="1:39" x14ac:dyDescent="0.25">
      <c r="A90" s="106">
        <v>86</v>
      </c>
      <c r="B90" s="86" t="str">
        <f>IF('1. Artikeldata Grund'!$E90="","",'1. Artikeldata Grund'!$E90)</f>
        <v/>
      </c>
      <c r="C90" s="221" t="str">
        <f>IF('1. Artikeldata Grund'!D90="","",'1. Artikeldata Grund'!D90)</f>
        <v/>
      </c>
      <c r="D90" s="300"/>
      <c r="E90" s="560" t="str">
        <f t="shared" si="16"/>
        <v/>
      </c>
      <c r="F90" s="543"/>
      <c r="G90" s="302"/>
      <c r="H90" s="354" t="s">
        <v>280</v>
      </c>
      <c r="I90" s="295"/>
      <c r="J90" s="409" t="s">
        <v>280</v>
      </c>
      <c r="K90" s="295" t="s">
        <v>858</v>
      </c>
      <c r="L90" s="540">
        <v>910</v>
      </c>
      <c r="M90" s="578" t="str">
        <f>IF(B90="","",IF(OR(L90=200,COUNTIF(Artikelgrupper!$G$3:$G$108,'APH Kategorichef'!K90)),"Ja","Nej"))</f>
        <v/>
      </c>
      <c r="N90" s="356"/>
      <c r="P90" s="359"/>
      <c r="Q90" s="360"/>
      <c r="R90" s="295" t="s">
        <v>297</v>
      </c>
      <c r="S90" s="295"/>
      <c r="U90" s="361" t="str">
        <f>IF(B90="","",'3. Förpackningsdata'!H90)</f>
        <v/>
      </c>
      <c r="V90" s="308" t="str">
        <f>IF(B90="","",'3. Förpackningsdata'!I90)</f>
        <v/>
      </c>
      <c r="W90" s="592"/>
      <c r="Y90" s="520"/>
      <c r="Z90" s="81" t="str">
        <f>IF(B90="","",'4. Inköpsdata'!J90)</f>
        <v/>
      </c>
      <c r="AA90" s="357" t="str" cm="1">
        <f t="array" ref="AA90">IF(B90="","",_xlfn.IFS('4. Inköpsdata'!J90&lt;10,'4. Inköpsdata'!J90*1.12,'4. Inköpsdata'!J90&lt;20,'4. Inköpsdata'!J90*1.1,'4. Inköpsdata'!J90&lt;30,'4. Inköpsdata'!J90*1.09,'4. Inköpsdata'!J90&lt;50,'4. Inköpsdata'!J90*1.08,'4. Inköpsdata'!J90&lt;100,'4. Inköpsdata'!J90*1.07,'4. Inköpsdata'!J90&lt;150,'4. Inköpsdata'!J90*1.06,'4. Inköpsdata'!J90&gt;149,'4. Inköpsdata'!J90*1.05))</f>
        <v/>
      </c>
      <c r="AB90" s="358"/>
      <c r="AC90" s="307" t="str">
        <f>IF(B90="","",'4. Inköpsdata'!N90)</f>
        <v/>
      </c>
      <c r="AD90" s="479" t="str">
        <f>IF(B90="","",'4. Inköpsdata'!M90)</f>
        <v/>
      </c>
      <c r="AE90" s="480" t="str" cm="1">
        <f t="array" ref="AE90">IFERROR(_xlfn.IFS(AD90=25%,41,AD90=12%,42,AD90=6%,43,AD90="Momsfritt",38),"")</f>
        <v/>
      </c>
      <c r="AF90" s="480" t="str">
        <f t="shared" si="17"/>
        <v/>
      </c>
      <c r="AG90" s="307" t="str">
        <f t="shared" si="18"/>
        <v/>
      </c>
      <c r="AH90" s="307" t="str">
        <f t="shared" si="19"/>
        <v/>
      </c>
      <c r="AI90" s="492" t="str">
        <f t="shared" si="20"/>
        <v/>
      </c>
      <c r="AJ90" s="532"/>
      <c r="AK90" s="357" t="str">
        <f t="shared" si="21"/>
        <v/>
      </c>
      <c r="AL90" s="357" t="str">
        <f t="shared" si="22"/>
        <v/>
      </c>
      <c r="AM90" s="492" t="str">
        <f t="shared" si="23"/>
        <v/>
      </c>
    </row>
    <row r="91" spans="1:39" x14ac:dyDescent="0.25">
      <c r="A91" s="106">
        <v>87</v>
      </c>
      <c r="B91" s="86" t="str">
        <f>IF('1. Artikeldata Grund'!$E91="","",'1. Artikeldata Grund'!$E91)</f>
        <v/>
      </c>
      <c r="C91" s="221" t="str">
        <f>IF('1. Artikeldata Grund'!D91="","",'1. Artikeldata Grund'!D91)</f>
        <v/>
      </c>
      <c r="D91" s="300"/>
      <c r="E91" s="560" t="str">
        <f t="shared" si="16"/>
        <v/>
      </c>
      <c r="F91" s="543"/>
      <c r="G91" s="302"/>
      <c r="H91" s="354" t="s">
        <v>280</v>
      </c>
      <c r="I91" s="295"/>
      <c r="J91" s="409" t="s">
        <v>280</v>
      </c>
      <c r="K91" s="295" t="s">
        <v>858</v>
      </c>
      <c r="L91" s="540">
        <v>910</v>
      </c>
      <c r="M91" s="578" t="str">
        <f>IF(B91="","",IF(OR(L91=200,COUNTIF(Artikelgrupper!$G$3:$G$108,'APH Kategorichef'!K91)),"Ja","Nej"))</f>
        <v/>
      </c>
      <c r="N91" s="356"/>
      <c r="P91" s="359"/>
      <c r="Q91" s="360"/>
      <c r="R91" s="295" t="s">
        <v>297</v>
      </c>
      <c r="S91" s="295"/>
      <c r="U91" s="361" t="str">
        <f>IF(B91="","",'3. Förpackningsdata'!H91)</f>
        <v/>
      </c>
      <c r="V91" s="308" t="str">
        <f>IF(B91="","",'3. Förpackningsdata'!I91)</f>
        <v/>
      </c>
      <c r="W91" s="592"/>
      <c r="Y91" s="520"/>
      <c r="Z91" s="81" t="str">
        <f>IF(B91="","",'4. Inköpsdata'!J91)</f>
        <v/>
      </c>
      <c r="AA91" s="357" t="str" cm="1">
        <f t="array" ref="AA91">IF(B91="","",_xlfn.IFS('4. Inköpsdata'!J91&lt;10,'4. Inköpsdata'!J91*1.12,'4. Inköpsdata'!J91&lt;20,'4. Inköpsdata'!J91*1.1,'4. Inköpsdata'!J91&lt;30,'4. Inköpsdata'!J91*1.09,'4. Inköpsdata'!J91&lt;50,'4. Inköpsdata'!J91*1.08,'4. Inköpsdata'!J91&lt;100,'4. Inköpsdata'!J91*1.07,'4. Inköpsdata'!J91&lt;150,'4. Inköpsdata'!J91*1.06,'4. Inköpsdata'!J91&gt;149,'4. Inköpsdata'!J91*1.05))</f>
        <v/>
      </c>
      <c r="AB91" s="358"/>
      <c r="AC91" s="307" t="str">
        <f>IF(B91="","",'4. Inköpsdata'!N91)</f>
        <v/>
      </c>
      <c r="AD91" s="479" t="str">
        <f>IF(B91="","",'4. Inköpsdata'!M91)</f>
        <v/>
      </c>
      <c r="AE91" s="480" t="str" cm="1">
        <f t="array" ref="AE91">IFERROR(_xlfn.IFS(AD91=25%,41,AD91=12%,42,AD91=6%,43,AD91="Momsfritt",38),"")</f>
        <v/>
      </c>
      <c r="AF91" s="480" t="str">
        <f t="shared" si="17"/>
        <v/>
      </c>
      <c r="AG91" s="307" t="str">
        <f t="shared" si="18"/>
        <v/>
      </c>
      <c r="AH91" s="307" t="str">
        <f t="shared" si="19"/>
        <v/>
      </c>
      <c r="AI91" s="492" t="str">
        <f t="shared" si="20"/>
        <v/>
      </c>
      <c r="AJ91" s="532"/>
      <c r="AK91" s="357" t="str">
        <f t="shared" si="21"/>
        <v/>
      </c>
      <c r="AL91" s="357" t="str">
        <f t="shared" si="22"/>
        <v/>
      </c>
      <c r="AM91" s="492" t="str">
        <f t="shared" si="23"/>
        <v/>
      </c>
    </row>
    <row r="92" spans="1:39" x14ac:dyDescent="0.25">
      <c r="A92" s="106">
        <v>88</v>
      </c>
      <c r="B92" s="86" t="str">
        <f>IF('1. Artikeldata Grund'!$E92="","",'1. Artikeldata Grund'!$E92)</f>
        <v/>
      </c>
      <c r="C92" s="221" t="str">
        <f>IF('1. Artikeldata Grund'!D92="","",'1. Artikeldata Grund'!D92)</f>
        <v/>
      </c>
      <c r="D92" s="300"/>
      <c r="E92" s="560" t="str">
        <f t="shared" si="16"/>
        <v/>
      </c>
      <c r="F92" s="543"/>
      <c r="G92" s="302"/>
      <c r="H92" s="354" t="s">
        <v>280</v>
      </c>
      <c r="I92" s="295"/>
      <c r="J92" s="409" t="s">
        <v>280</v>
      </c>
      <c r="K92" s="295" t="s">
        <v>858</v>
      </c>
      <c r="L92" s="540">
        <v>910</v>
      </c>
      <c r="M92" s="578" t="str">
        <f>IF(B92="","",IF(OR(L92=200,COUNTIF(Artikelgrupper!$G$3:$G$108,'APH Kategorichef'!K92)),"Ja","Nej"))</f>
        <v/>
      </c>
      <c r="N92" s="356"/>
      <c r="P92" s="359"/>
      <c r="Q92" s="360"/>
      <c r="R92" s="295" t="s">
        <v>297</v>
      </c>
      <c r="S92" s="295"/>
      <c r="U92" s="361" t="str">
        <f>IF(B92="","",'3. Förpackningsdata'!H92)</f>
        <v/>
      </c>
      <c r="V92" s="308" t="str">
        <f>IF(B92="","",'3. Förpackningsdata'!I92)</f>
        <v/>
      </c>
      <c r="W92" s="592"/>
      <c r="Y92" s="520"/>
      <c r="Z92" s="81" t="str">
        <f>IF(B92="","",'4. Inköpsdata'!J92)</f>
        <v/>
      </c>
      <c r="AA92" s="357" t="str" cm="1">
        <f t="array" ref="AA92">IF(B92="","",_xlfn.IFS('4. Inköpsdata'!J92&lt;10,'4. Inköpsdata'!J92*1.12,'4. Inköpsdata'!J92&lt;20,'4. Inköpsdata'!J92*1.1,'4. Inköpsdata'!J92&lt;30,'4. Inköpsdata'!J92*1.09,'4. Inköpsdata'!J92&lt;50,'4. Inköpsdata'!J92*1.08,'4. Inköpsdata'!J92&lt;100,'4. Inköpsdata'!J92*1.07,'4. Inköpsdata'!J92&lt;150,'4. Inköpsdata'!J92*1.06,'4. Inköpsdata'!J92&gt;149,'4. Inköpsdata'!J92*1.05))</f>
        <v/>
      </c>
      <c r="AB92" s="358"/>
      <c r="AC92" s="307" t="str">
        <f>IF(B92="","",'4. Inköpsdata'!N92)</f>
        <v/>
      </c>
      <c r="AD92" s="479" t="str">
        <f>IF(B92="","",'4. Inköpsdata'!M92)</f>
        <v/>
      </c>
      <c r="AE92" s="480" t="str" cm="1">
        <f t="array" ref="AE92">IFERROR(_xlfn.IFS(AD92=25%,41,AD92=12%,42,AD92=6%,43,AD92="Momsfritt",38),"")</f>
        <v/>
      </c>
      <c r="AF92" s="480" t="str">
        <f t="shared" si="17"/>
        <v/>
      </c>
      <c r="AG92" s="307" t="str">
        <f t="shared" si="18"/>
        <v/>
      </c>
      <c r="AH92" s="307" t="str">
        <f t="shared" si="19"/>
        <v/>
      </c>
      <c r="AI92" s="492" t="str">
        <f t="shared" si="20"/>
        <v/>
      </c>
      <c r="AJ92" s="532"/>
      <c r="AK92" s="357" t="str">
        <f t="shared" si="21"/>
        <v/>
      </c>
      <c r="AL92" s="357" t="str">
        <f t="shared" si="22"/>
        <v/>
      </c>
      <c r="AM92" s="492" t="str">
        <f t="shared" si="23"/>
        <v/>
      </c>
    </row>
    <row r="93" spans="1:39" x14ac:dyDescent="0.25">
      <c r="A93" s="106">
        <v>89</v>
      </c>
      <c r="B93" s="86" t="str">
        <f>IF('1. Artikeldata Grund'!$E93="","",'1. Artikeldata Grund'!$E93)</f>
        <v/>
      </c>
      <c r="C93" s="221" t="str">
        <f>IF('1. Artikeldata Grund'!D93="","",'1. Artikeldata Grund'!D93)</f>
        <v/>
      </c>
      <c r="D93" s="300"/>
      <c r="E93" s="560" t="str">
        <f t="shared" si="16"/>
        <v/>
      </c>
      <c r="F93" s="543"/>
      <c r="G93" s="302"/>
      <c r="H93" s="354" t="s">
        <v>280</v>
      </c>
      <c r="I93" s="295"/>
      <c r="J93" s="409" t="s">
        <v>280</v>
      </c>
      <c r="K93" s="295" t="s">
        <v>858</v>
      </c>
      <c r="L93" s="540">
        <v>910</v>
      </c>
      <c r="M93" s="578" t="str">
        <f>IF(B93="","",IF(OR(L93=200,COUNTIF(Artikelgrupper!$G$3:$G$108,'APH Kategorichef'!K93)),"Ja","Nej"))</f>
        <v/>
      </c>
      <c r="N93" s="356"/>
      <c r="P93" s="359"/>
      <c r="Q93" s="360"/>
      <c r="R93" s="295" t="s">
        <v>297</v>
      </c>
      <c r="S93" s="295"/>
      <c r="U93" s="361" t="str">
        <f>IF(B93="","",'3. Förpackningsdata'!H93)</f>
        <v/>
      </c>
      <c r="V93" s="308" t="str">
        <f>IF(B93="","",'3. Förpackningsdata'!I93)</f>
        <v/>
      </c>
      <c r="W93" s="592"/>
      <c r="Y93" s="520"/>
      <c r="Z93" s="81" t="str">
        <f>IF(B93="","",'4. Inköpsdata'!J93)</f>
        <v/>
      </c>
      <c r="AA93" s="357" t="str" cm="1">
        <f t="array" ref="AA93">IF(B93="","",_xlfn.IFS('4. Inköpsdata'!J93&lt;10,'4. Inköpsdata'!J93*1.12,'4. Inköpsdata'!J93&lt;20,'4. Inköpsdata'!J93*1.1,'4. Inköpsdata'!J93&lt;30,'4. Inköpsdata'!J93*1.09,'4. Inköpsdata'!J93&lt;50,'4. Inköpsdata'!J93*1.08,'4. Inköpsdata'!J93&lt;100,'4. Inköpsdata'!J93*1.07,'4. Inköpsdata'!J93&lt;150,'4. Inköpsdata'!J93*1.06,'4. Inköpsdata'!J93&gt;149,'4. Inköpsdata'!J93*1.05))</f>
        <v/>
      </c>
      <c r="AB93" s="358"/>
      <c r="AC93" s="307" t="str">
        <f>IF(B93="","",'4. Inköpsdata'!N93)</f>
        <v/>
      </c>
      <c r="AD93" s="479" t="str">
        <f>IF(B93="","",'4. Inköpsdata'!M93)</f>
        <v/>
      </c>
      <c r="AE93" s="480" t="str" cm="1">
        <f t="array" ref="AE93">IFERROR(_xlfn.IFS(AD93=25%,41,AD93=12%,42,AD93=6%,43,AD93="Momsfritt",38),"")</f>
        <v/>
      </c>
      <c r="AF93" s="480" t="str">
        <f t="shared" si="17"/>
        <v/>
      </c>
      <c r="AG93" s="307" t="str">
        <f t="shared" si="18"/>
        <v/>
      </c>
      <c r="AH93" s="307" t="str">
        <f t="shared" si="19"/>
        <v/>
      </c>
      <c r="AI93" s="492" t="str">
        <f t="shared" si="20"/>
        <v/>
      </c>
      <c r="AJ93" s="532"/>
      <c r="AK93" s="357" t="str">
        <f t="shared" si="21"/>
        <v/>
      </c>
      <c r="AL93" s="357" t="str">
        <f t="shared" si="22"/>
        <v/>
      </c>
      <c r="AM93" s="492" t="str">
        <f t="shared" si="23"/>
        <v/>
      </c>
    </row>
    <row r="94" spans="1:39" x14ac:dyDescent="0.25">
      <c r="A94" s="106">
        <v>90</v>
      </c>
      <c r="B94" s="86" t="str">
        <f>IF('1. Artikeldata Grund'!$E94="","",'1. Artikeldata Grund'!$E94)</f>
        <v/>
      </c>
      <c r="C94" s="221" t="str">
        <f>IF('1. Artikeldata Grund'!D94="","",'1. Artikeldata Grund'!D94)</f>
        <v/>
      </c>
      <c r="D94" s="300"/>
      <c r="E94" s="560" t="str">
        <f t="shared" si="16"/>
        <v/>
      </c>
      <c r="F94" s="543"/>
      <c r="G94" s="302"/>
      <c r="H94" s="354" t="s">
        <v>280</v>
      </c>
      <c r="I94" s="295"/>
      <c r="J94" s="409" t="s">
        <v>280</v>
      </c>
      <c r="K94" s="295" t="s">
        <v>858</v>
      </c>
      <c r="L94" s="540">
        <v>910</v>
      </c>
      <c r="M94" s="578" t="str">
        <f>IF(B94="","",IF(OR(L94=200,COUNTIF(Artikelgrupper!$G$3:$G$108,'APH Kategorichef'!K94)),"Ja","Nej"))</f>
        <v/>
      </c>
      <c r="N94" s="356"/>
      <c r="P94" s="359"/>
      <c r="Q94" s="360"/>
      <c r="R94" s="295" t="s">
        <v>297</v>
      </c>
      <c r="S94" s="295"/>
      <c r="U94" s="361" t="str">
        <f>IF(B94="","",'3. Förpackningsdata'!H94)</f>
        <v/>
      </c>
      <c r="V94" s="308" t="str">
        <f>IF(B94="","",'3. Förpackningsdata'!I94)</f>
        <v/>
      </c>
      <c r="W94" s="592"/>
      <c r="Y94" s="520"/>
      <c r="Z94" s="81" t="str">
        <f>IF(B94="","",'4. Inköpsdata'!J94)</f>
        <v/>
      </c>
      <c r="AA94" s="357" t="str" cm="1">
        <f t="array" ref="AA94">IF(B94="","",_xlfn.IFS('4. Inköpsdata'!J94&lt;10,'4. Inköpsdata'!J94*1.12,'4. Inköpsdata'!J94&lt;20,'4. Inköpsdata'!J94*1.1,'4. Inköpsdata'!J94&lt;30,'4. Inköpsdata'!J94*1.09,'4. Inköpsdata'!J94&lt;50,'4. Inköpsdata'!J94*1.08,'4. Inköpsdata'!J94&lt;100,'4. Inköpsdata'!J94*1.07,'4. Inköpsdata'!J94&lt;150,'4. Inköpsdata'!J94*1.06,'4. Inköpsdata'!J94&gt;149,'4. Inköpsdata'!J94*1.05))</f>
        <v/>
      </c>
      <c r="AB94" s="358"/>
      <c r="AC94" s="307" t="str">
        <f>IF(B94="","",'4. Inköpsdata'!N94)</f>
        <v/>
      </c>
      <c r="AD94" s="479" t="str">
        <f>IF(B94="","",'4. Inköpsdata'!M94)</f>
        <v/>
      </c>
      <c r="AE94" s="480" t="str" cm="1">
        <f t="array" ref="AE94">IFERROR(_xlfn.IFS(AD94=25%,41,AD94=12%,42,AD94=6%,43,AD94="Momsfritt",38),"")</f>
        <v/>
      </c>
      <c r="AF94" s="480" t="str">
        <f t="shared" si="17"/>
        <v/>
      </c>
      <c r="AG94" s="307" t="str">
        <f t="shared" si="18"/>
        <v/>
      </c>
      <c r="AH94" s="307" t="str">
        <f t="shared" si="19"/>
        <v/>
      </c>
      <c r="AI94" s="492" t="str">
        <f t="shared" si="20"/>
        <v/>
      </c>
      <c r="AJ94" s="532"/>
      <c r="AK94" s="357" t="str">
        <f t="shared" si="21"/>
        <v/>
      </c>
      <c r="AL94" s="357" t="str">
        <f t="shared" si="22"/>
        <v/>
      </c>
      <c r="AM94" s="492" t="str">
        <f t="shared" si="23"/>
        <v/>
      </c>
    </row>
    <row r="95" spans="1:39" x14ac:dyDescent="0.25">
      <c r="A95" s="106">
        <v>91</v>
      </c>
      <c r="B95" s="86" t="str">
        <f>IF('1. Artikeldata Grund'!$E95="","",'1. Artikeldata Grund'!$E95)</f>
        <v/>
      </c>
      <c r="C95" s="221" t="str">
        <f>IF('1. Artikeldata Grund'!D95="","",'1. Artikeldata Grund'!D95)</f>
        <v/>
      </c>
      <c r="D95" s="300"/>
      <c r="E95" s="560" t="str">
        <f t="shared" si="16"/>
        <v/>
      </c>
      <c r="F95" s="543"/>
      <c r="G95" s="302"/>
      <c r="H95" s="354" t="s">
        <v>280</v>
      </c>
      <c r="I95" s="295"/>
      <c r="J95" s="409" t="s">
        <v>280</v>
      </c>
      <c r="K95" s="295" t="s">
        <v>858</v>
      </c>
      <c r="L95" s="540">
        <v>910</v>
      </c>
      <c r="M95" s="578" t="str">
        <f>IF(B95="","",IF(OR(L95=200,COUNTIF(Artikelgrupper!$G$3:$G$108,'APH Kategorichef'!K95)),"Ja","Nej"))</f>
        <v/>
      </c>
      <c r="N95" s="356"/>
      <c r="P95" s="359"/>
      <c r="Q95" s="360"/>
      <c r="R95" s="295" t="s">
        <v>297</v>
      </c>
      <c r="S95" s="295"/>
      <c r="U95" s="361" t="str">
        <f>IF(B95="","",'3. Förpackningsdata'!H95)</f>
        <v/>
      </c>
      <c r="V95" s="308" t="str">
        <f>IF(B95="","",'3. Förpackningsdata'!I95)</f>
        <v/>
      </c>
      <c r="W95" s="592"/>
      <c r="Y95" s="520"/>
      <c r="Z95" s="81" t="str">
        <f>IF(B95="","",'4. Inköpsdata'!J95)</f>
        <v/>
      </c>
      <c r="AA95" s="357" t="str" cm="1">
        <f t="array" ref="AA95">IF(B95="","",_xlfn.IFS('4. Inköpsdata'!J95&lt;10,'4. Inköpsdata'!J95*1.12,'4. Inköpsdata'!J95&lt;20,'4. Inköpsdata'!J95*1.1,'4. Inköpsdata'!J95&lt;30,'4. Inköpsdata'!J95*1.09,'4. Inköpsdata'!J95&lt;50,'4. Inköpsdata'!J95*1.08,'4. Inköpsdata'!J95&lt;100,'4. Inköpsdata'!J95*1.07,'4. Inköpsdata'!J95&lt;150,'4. Inköpsdata'!J95*1.06,'4. Inköpsdata'!J95&gt;149,'4. Inköpsdata'!J95*1.05))</f>
        <v/>
      </c>
      <c r="AB95" s="358"/>
      <c r="AC95" s="307" t="str">
        <f>IF(B95="","",'4. Inköpsdata'!N95)</f>
        <v/>
      </c>
      <c r="AD95" s="479" t="str">
        <f>IF(B95="","",'4. Inköpsdata'!M95)</f>
        <v/>
      </c>
      <c r="AE95" s="480" t="str" cm="1">
        <f t="array" ref="AE95">IFERROR(_xlfn.IFS(AD95=25%,41,AD95=12%,42,AD95=6%,43,AD95="Momsfritt",38),"")</f>
        <v/>
      </c>
      <c r="AF95" s="480" t="str">
        <f t="shared" si="17"/>
        <v/>
      </c>
      <c r="AG95" s="307" t="str">
        <f t="shared" si="18"/>
        <v/>
      </c>
      <c r="AH95" s="307" t="str">
        <f t="shared" si="19"/>
        <v/>
      </c>
      <c r="AI95" s="492" t="str">
        <f t="shared" si="20"/>
        <v/>
      </c>
      <c r="AJ95" s="532"/>
      <c r="AK95" s="357" t="str">
        <f t="shared" si="21"/>
        <v/>
      </c>
      <c r="AL95" s="357" t="str">
        <f t="shared" si="22"/>
        <v/>
      </c>
      <c r="AM95" s="492" t="str">
        <f t="shared" si="23"/>
        <v/>
      </c>
    </row>
    <row r="96" spans="1:39" x14ac:dyDescent="0.25">
      <c r="A96" s="106">
        <v>92</v>
      </c>
      <c r="B96" s="86" t="str">
        <f>IF('1. Artikeldata Grund'!$E96="","",'1. Artikeldata Grund'!$E96)</f>
        <v/>
      </c>
      <c r="C96" s="221" t="str">
        <f>IF('1. Artikeldata Grund'!D96="","",'1. Artikeldata Grund'!D96)</f>
        <v/>
      </c>
      <c r="D96" s="300"/>
      <c r="E96" s="560" t="str">
        <f t="shared" si="16"/>
        <v/>
      </c>
      <c r="F96" s="543"/>
      <c r="G96" s="302"/>
      <c r="H96" s="354" t="s">
        <v>280</v>
      </c>
      <c r="I96" s="295"/>
      <c r="J96" s="409" t="s">
        <v>280</v>
      </c>
      <c r="K96" s="295" t="s">
        <v>858</v>
      </c>
      <c r="L96" s="540">
        <v>910</v>
      </c>
      <c r="M96" s="578" t="str">
        <f>IF(B96="","",IF(OR(L96=200,COUNTIF(Artikelgrupper!$G$3:$G$108,'APH Kategorichef'!K96)),"Ja","Nej"))</f>
        <v/>
      </c>
      <c r="N96" s="356"/>
      <c r="P96" s="359"/>
      <c r="Q96" s="360"/>
      <c r="R96" s="295" t="s">
        <v>297</v>
      </c>
      <c r="S96" s="295"/>
      <c r="U96" s="361" t="str">
        <f>IF(B96="","",'3. Förpackningsdata'!H96)</f>
        <v/>
      </c>
      <c r="V96" s="308" t="str">
        <f>IF(B96="","",'3. Förpackningsdata'!I96)</f>
        <v/>
      </c>
      <c r="W96" s="592"/>
      <c r="Y96" s="520"/>
      <c r="Z96" s="81" t="str">
        <f>IF(B96="","",'4. Inköpsdata'!J96)</f>
        <v/>
      </c>
      <c r="AA96" s="357" t="str" cm="1">
        <f t="array" ref="AA96">IF(B96="","",_xlfn.IFS('4. Inköpsdata'!J96&lt;10,'4. Inköpsdata'!J96*1.12,'4. Inköpsdata'!J96&lt;20,'4. Inköpsdata'!J96*1.1,'4. Inköpsdata'!J96&lt;30,'4. Inköpsdata'!J96*1.09,'4. Inköpsdata'!J96&lt;50,'4. Inköpsdata'!J96*1.08,'4. Inköpsdata'!J96&lt;100,'4. Inköpsdata'!J96*1.07,'4. Inköpsdata'!J96&lt;150,'4. Inköpsdata'!J96*1.06,'4. Inköpsdata'!J96&gt;149,'4. Inköpsdata'!J96*1.05))</f>
        <v/>
      </c>
      <c r="AB96" s="358"/>
      <c r="AC96" s="307" t="str">
        <f>IF(B96="","",'4. Inköpsdata'!N96)</f>
        <v/>
      </c>
      <c r="AD96" s="479" t="str">
        <f>IF(B96="","",'4. Inköpsdata'!M96)</f>
        <v/>
      </c>
      <c r="AE96" s="480" t="str" cm="1">
        <f t="array" ref="AE96">IFERROR(_xlfn.IFS(AD96=25%,41,AD96=12%,42,AD96=6%,43,AD96="Momsfritt",38),"")</f>
        <v/>
      </c>
      <c r="AF96" s="480" t="str">
        <f t="shared" si="17"/>
        <v/>
      </c>
      <c r="AG96" s="307" t="str">
        <f t="shared" si="18"/>
        <v/>
      </c>
      <c r="AH96" s="307" t="str">
        <f t="shared" si="19"/>
        <v/>
      </c>
      <c r="AI96" s="492" t="str">
        <f t="shared" si="20"/>
        <v/>
      </c>
      <c r="AJ96" s="532"/>
      <c r="AK96" s="357" t="str">
        <f t="shared" si="21"/>
        <v/>
      </c>
      <c r="AL96" s="357" t="str">
        <f t="shared" si="22"/>
        <v/>
      </c>
      <c r="AM96" s="492" t="str">
        <f t="shared" si="23"/>
        <v/>
      </c>
    </row>
    <row r="97" spans="1:39" x14ac:dyDescent="0.25">
      <c r="A97" s="106">
        <v>93</v>
      </c>
      <c r="B97" s="86" t="str">
        <f>IF('1. Artikeldata Grund'!$E97="","",'1. Artikeldata Grund'!$E97)</f>
        <v/>
      </c>
      <c r="C97" s="221" t="str">
        <f>IF('1. Artikeldata Grund'!D97="","",'1. Artikeldata Grund'!D97)</f>
        <v/>
      </c>
      <c r="D97" s="300"/>
      <c r="E97" s="560" t="str">
        <f t="shared" si="16"/>
        <v/>
      </c>
      <c r="F97" s="543"/>
      <c r="G97" s="302"/>
      <c r="H97" s="354" t="s">
        <v>280</v>
      </c>
      <c r="I97" s="295"/>
      <c r="J97" s="409" t="s">
        <v>280</v>
      </c>
      <c r="K97" s="295" t="s">
        <v>858</v>
      </c>
      <c r="L97" s="540">
        <v>910</v>
      </c>
      <c r="M97" s="578" t="str">
        <f>IF(B97="","",IF(OR(L97=200,COUNTIF(Artikelgrupper!$G$3:$G$108,'APH Kategorichef'!K97)),"Ja","Nej"))</f>
        <v/>
      </c>
      <c r="N97" s="356"/>
      <c r="P97" s="359"/>
      <c r="Q97" s="360"/>
      <c r="R97" s="295" t="s">
        <v>297</v>
      </c>
      <c r="S97" s="295"/>
      <c r="U97" s="361" t="str">
        <f>IF(B97="","",'3. Förpackningsdata'!H97)</f>
        <v/>
      </c>
      <c r="V97" s="308" t="str">
        <f>IF(B97="","",'3. Förpackningsdata'!I97)</f>
        <v/>
      </c>
      <c r="W97" s="592"/>
      <c r="Y97" s="520"/>
      <c r="Z97" s="81" t="str">
        <f>IF(B97="","",'4. Inköpsdata'!J97)</f>
        <v/>
      </c>
      <c r="AA97" s="357" t="str" cm="1">
        <f t="array" ref="AA97">IF(B97="","",_xlfn.IFS('4. Inköpsdata'!J97&lt;10,'4. Inköpsdata'!J97*1.12,'4. Inköpsdata'!J97&lt;20,'4. Inköpsdata'!J97*1.1,'4. Inköpsdata'!J97&lt;30,'4. Inköpsdata'!J97*1.09,'4. Inköpsdata'!J97&lt;50,'4. Inköpsdata'!J97*1.08,'4. Inköpsdata'!J97&lt;100,'4. Inköpsdata'!J97*1.07,'4. Inköpsdata'!J97&lt;150,'4. Inköpsdata'!J97*1.06,'4. Inköpsdata'!J97&gt;149,'4. Inköpsdata'!J97*1.05))</f>
        <v/>
      </c>
      <c r="AB97" s="358"/>
      <c r="AC97" s="307" t="str">
        <f>IF(B97="","",'4. Inköpsdata'!N97)</f>
        <v/>
      </c>
      <c r="AD97" s="479" t="str">
        <f>IF(B97="","",'4. Inköpsdata'!M97)</f>
        <v/>
      </c>
      <c r="AE97" s="480" t="str" cm="1">
        <f t="array" ref="AE97">IFERROR(_xlfn.IFS(AD97=25%,41,AD97=12%,42,AD97=6%,43,AD97="Momsfritt",38),"")</f>
        <v/>
      </c>
      <c r="AF97" s="480" t="str">
        <f t="shared" si="17"/>
        <v/>
      </c>
      <c r="AG97" s="307" t="str">
        <f t="shared" si="18"/>
        <v/>
      </c>
      <c r="AH97" s="307" t="str">
        <f t="shared" si="19"/>
        <v/>
      </c>
      <c r="AI97" s="492" t="str">
        <f t="shared" si="20"/>
        <v/>
      </c>
      <c r="AJ97" s="532"/>
      <c r="AK97" s="357" t="str">
        <f t="shared" si="21"/>
        <v/>
      </c>
      <c r="AL97" s="357" t="str">
        <f t="shared" si="22"/>
        <v/>
      </c>
      <c r="AM97" s="492" t="str">
        <f t="shared" si="23"/>
        <v/>
      </c>
    </row>
    <row r="98" spans="1:39" x14ac:dyDescent="0.25">
      <c r="A98" s="106">
        <v>94</v>
      </c>
      <c r="B98" s="86" t="str">
        <f>IF('1. Artikeldata Grund'!$E98="","",'1. Artikeldata Grund'!$E98)</f>
        <v/>
      </c>
      <c r="C98" s="221" t="str">
        <f>IF('1. Artikeldata Grund'!D98="","",'1. Artikeldata Grund'!D98)</f>
        <v/>
      </c>
      <c r="D98" s="300"/>
      <c r="E98" s="560" t="str">
        <f t="shared" si="16"/>
        <v/>
      </c>
      <c r="F98" s="543"/>
      <c r="G98" s="302"/>
      <c r="H98" s="354" t="s">
        <v>280</v>
      </c>
      <c r="I98" s="295"/>
      <c r="J98" s="409" t="s">
        <v>280</v>
      </c>
      <c r="K98" s="295" t="s">
        <v>858</v>
      </c>
      <c r="L98" s="540">
        <v>910</v>
      </c>
      <c r="M98" s="578" t="str">
        <f>IF(B98="","",IF(OR(L98=200,COUNTIF(Artikelgrupper!$G$3:$G$108,'APH Kategorichef'!K98)),"Ja","Nej"))</f>
        <v/>
      </c>
      <c r="N98" s="356"/>
      <c r="P98" s="359"/>
      <c r="Q98" s="360"/>
      <c r="R98" s="295" t="s">
        <v>297</v>
      </c>
      <c r="S98" s="295"/>
      <c r="U98" s="361" t="str">
        <f>IF(B98="","",'3. Förpackningsdata'!H98)</f>
        <v/>
      </c>
      <c r="V98" s="308" t="str">
        <f>IF(B98="","",'3. Förpackningsdata'!I98)</f>
        <v/>
      </c>
      <c r="W98" s="592"/>
      <c r="Y98" s="520"/>
      <c r="Z98" s="81" t="str">
        <f>IF(B98="","",'4. Inköpsdata'!J98)</f>
        <v/>
      </c>
      <c r="AA98" s="357" t="str" cm="1">
        <f t="array" ref="AA98">IF(B98="","",_xlfn.IFS('4. Inköpsdata'!J98&lt;10,'4. Inköpsdata'!J98*1.12,'4. Inköpsdata'!J98&lt;20,'4. Inköpsdata'!J98*1.1,'4. Inköpsdata'!J98&lt;30,'4. Inköpsdata'!J98*1.09,'4. Inköpsdata'!J98&lt;50,'4. Inköpsdata'!J98*1.08,'4. Inköpsdata'!J98&lt;100,'4. Inköpsdata'!J98*1.07,'4. Inköpsdata'!J98&lt;150,'4. Inköpsdata'!J98*1.06,'4. Inköpsdata'!J98&gt;149,'4. Inköpsdata'!J98*1.05))</f>
        <v/>
      </c>
      <c r="AB98" s="358"/>
      <c r="AC98" s="307" t="str">
        <f>IF(B98="","",'4. Inköpsdata'!N98)</f>
        <v/>
      </c>
      <c r="AD98" s="479" t="str">
        <f>IF(B98="","",'4. Inköpsdata'!M98)</f>
        <v/>
      </c>
      <c r="AE98" s="480" t="str" cm="1">
        <f t="array" ref="AE98">IFERROR(_xlfn.IFS(AD98=25%,41,AD98=12%,42,AD98=6%,43,AD98="Momsfritt",38),"")</f>
        <v/>
      </c>
      <c r="AF98" s="480" t="str">
        <f t="shared" si="17"/>
        <v/>
      </c>
      <c r="AG98" s="307" t="str">
        <f t="shared" si="18"/>
        <v/>
      </c>
      <c r="AH98" s="307" t="str">
        <f t="shared" si="19"/>
        <v/>
      </c>
      <c r="AI98" s="492" t="str">
        <f t="shared" si="20"/>
        <v/>
      </c>
      <c r="AJ98" s="532"/>
      <c r="AK98" s="357" t="str">
        <f t="shared" si="21"/>
        <v/>
      </c>
      <c r="AL98" s="357" t="str">
        <f t="shared" si="22"/>
        <v/>
      </c>
      <c r="AM98" s="492" t="str">
        <f t="shared" si="23"/>
        <v/>
      </c>
    </row>
    <row r="99" spans="1:39" x14ac:dyDescent="0.25">
      <c r="A99" s="106">
        <v>95</v>
      </c>
      <c r="B99" s="86" t="str">
        <f>IF('1. Artikeldata Grund'!$E99="","",'1. Artikeldata Grund'!$E99)</f>
        <v/>
      </c>
      <c r="C99" s="221" t="str">
        <f>IF('1. Artikeldata Grund'!D99="","",'1. Artikeldata Grund'!D99)</f>
        <v/>
      </c>
      <c r="D99" s="300"/>
      <c r="E99" s="560" t="str">
        <f t="shared" si="16"/>
        <v/>
      </c>
      <c r="F99" s="543"/>
      <c r="G99" s="302"/>
      <c r="H99" s="354" t="s">
        <v>280</v>
      </c>
      <c r="I99" s="295"/>
      <c r="J99" s="409" t="s">
        <v>280</v>
      </c>
      <c r="K99" s="295" t="s">
        <v>858</v>
      </c>
      <c r="L99" s="540">
        <v>910</v>
      </c>
      <c r="M99" s="578" t="str">
        <f>IF(B99="","",IF(OR(L99=200,COUNTIF(Artikelgrupper!$G$3:$G$108,'APH Kategorichef'!K99)),"Ja","Nej"))</f>
        <v/>
      </c>
      <c r="N99" s="356"/>
      <c r="P99" s="359"/>
      <c r="Q99" s="360"/>
      <c r="R99" s="295" t="s">
        <v>297</v>
      </c>
      <c r="S99" s="295"/>
      <c r="U99" s="361" t="str">
        <f>IF(B99="","",'3. Förpackningsdata'!H99)</f>
        <v/>
      </c>
      <c r="V99" s="308" t="str">
        <f>IF(B99="","",'3. Förpackningsdata'!I99)</f>
        <v/>
      </c>
      <c r="W99" s="592"/>
      <c r="Y99" s="520"/>
      <c r="Z99" s="81" t="str">
        <f>IF(B99="","",'4. Inköpsdata'!J99)</f>
        <v/>
      </c>
      <c r="AA99" s="357" t="str" cm="1">
        <f t="array" ref="AA99">IF(B99="","",_xlfn.IFS('4. Inköpsdata'!J99&lt;10,'4. Inköpsdata'!J99*1.12,'4. Inköpsdata'!J99&lt;20,'4. Inköpsdata'!J99*1.1,'4. Inköpsdata'!J99&lt;30,'4. Inköpsdata'!J99*1.09,'4. Inköpsdata'!J99&lt;50,'4. Inköpsdata'!J99*1.08,'4. Inköpsdata'!J99&lt;100,'4. Inköpsdata'!J99*1.07,'4. Inköpsdata'!J99&lt;150,'4. Inköpsdata'!J99*1.06,'4. Inköpsdata'!J99&gt;149,'4. Inköpsdata'!J99*1.05))</f>
        <v/>
      </c>
      <c r="AB99" s="358"/>
      <c r="AC99" s="307" t="str">
        <f>IF(B99="","",'4. Inköpsdata'!N99)</f>
        <v/>
      </c>
      <c r="AD99" s="479" t="str">
        <f>IF(B99="","",'4. Inköpsdata'!M99)</f>
        <v/>
      </c>
      <c r="AE99" s="480" t="str" cm="1">
        <f t="array" ref="AE99">IFERROR(_xlfn.IFS(AD99=25%,41,AD99=12%,42,AD99=6%,43,AD99="Momsfritt",38),"")</f>
        <v/>
      </c>
      <c r="AF99" s="480" t="str">
        <f t="shared" si="17"/>
        <v/>
      </c>
      <c r="AG99" s="307" t="str">
        <f t="shared" si="18"/>
        <v/>
      </c>
      <c r="AH99" s="307" t="str">
        <f t="shared" si="19"/>
        <v/>
      </c>
      <c r="AI99" s="492" t="str">
        <f t="shared" si="20"/>
        <v/>
      </c>
      <c r="AJ99" s="532"/>
      <c r="AK99" s="357" t="str">
        <f t="shared" si="21"/>
        <v/>
      </c>
      <c r="AL99" s="357" t="str">
        <f t="shared" si="22"/>
        <v/>
      </c>
      <c r="AM99" s="492" t="str">
        <f t="shared" si="23"/>
        <v/>
      </c>
    </row>
    <row r="100" spans="1:39" x14ac:dyDescent="0.25">
      <c r="A100" s="106">
        <v>96</v>
      </c>
      <c r="B100" s="86" t="str">
        <f>IF('1. Artikeldata Grund'!$E100="","",'1. Artikeldata Grund'!$E100)</f>
        <v/>
      </c>
      <c r="C100" s="221" t="str">
        <f>IF('1. Artikeldata Grund'!D100="","",'1. Artikeldata Grund'!D100)</f>
        <v/>
      </c>
      <c r="D100" s="300"/>
      <c r="E100" s="560" t="str">
        <f t="shared" si="16"/>
        <v/>
      </c>
      <c r="F100" s="543"/>
      <c r="G100" s="302"/>
      <c r="H100" s="354" t="s">
        <v>280</v>
      </c>
      <c r="I100" s="295"/>
      <c r="J100" s="409" t="s">
        <v>280</v>
      </c>
      <c r="K100" s="295" t="s">
        <v>858</v>
      </c>
      <c r="L100" s="540">
        <v>910</v>
      </c>
      <c r="M100" s="578" t="str">
        <f>IF(B100="","",IF(OR(L100=200,COUNTIF(Artikelgrupper!$G$3:$G$108,'APH Kategorichef'!K100)),"Ja","Nej"))</f>
        <v/>
      </c>
      <c r="N100" s="356"/>
      <c r="P100" s="359"/>
      <c r="Q100" s="360"/>
      <c r="R100" s="295" t="s">
        <v>297</v>
      </c>
      <c r="S100" s="295"/>
      <c r="U100" s="361" t="str">
        <f>IF(B100="","",'3. Förpackningsdata'!H100)</f>
        <v/>
      </c>
      <c r="V100" s="308" t="str">
        <f>IF(B100="","",'3. Förpackningsdata'!I100)</f>
        <v/>
      </c>
      <c r="W100" s="592"/>
      <c r="Y100" s="520"/>
      <c r="Z100" s="81" t="str">
        <f>IF(B100="","",'4. Inköpsdata'!J100)</f>
        <v/>
      </c>
      <c r="AA100" s="357" t="str" cm="1">
        <f t="array" ref="AA100">IF(B100="","",_xlfn.IFS('4. Inköpsdata'!J100&lt;10,'4. Inköpsdata'!J100*1.12,'4. Inköpsdata'!J100&lt;20,'4. Inköpsdata'!J100*1.1,'4. Inköpsdata'!J100&lt;30,'4. Inköpsdata'!J100*1.09,'4. Inköpsdata'!J100&lt;50,'4. Inköpsdata'!J100*1.08,'4. Inköpsdata'!J100&lt;100,'4. Inköpsdata'!J100*1.07,'4. Inköpsdata'!J100&lt;150,'4. Inköpsdata'!J100*1.06,'4. Inköpsdata'!J100&gt;149,'4. Inköpsdata'!J100*1.05))</f>
        <v/>
      </c>
      <c r="AB100" s="358"/>
      <c r="AC100" s="307" t="str">
        <f>IF(B100="","",'4. Inköpsdata'!N100)</f>
        <v/>
      </c>
      <c r="AD100" s="479" t="str">
        <f>IF(B100="","",'4. Inköpsdata'!M100)</f>
        <v/>
      </c>
      <c r="AE100" s="480" t="str" cm="1">
        <f t="array" ref="AE100">IFERROR(_xlfn.IFS(AD100=25%,41,AD100=12%,42,AD100=6%,43,AD100="Momsfritt",38),"")</f>
        <v/>
      </c>
      <c r="AF100" s="480" t="str">
        <f t="shared" si="17"/>
        <v/>
      </c>
      <c r="AG100" s="307" t="str">
        <f t="shared" si="18"/>
        <v/>
      </c>
      <c r="AH100" s="307" t="str">
        <f t="shared" si="19"/>
        <v/>
      </c>
      <c r="AI100" s="492" t="str">
        <f t="shared" si="20"/>
        <v/>
      </c>
      <c r="AJ100" s="532"/>
      <c r="AK100" s="357" t="str">
        <f t="shared" si="21"/>
        <v/>
      </c>
      <c r="AL100" s="357" t="str">
        <f t="shared" si="22"/>
        <v/>
      </c>
      <c r="AM100" s="492" t="str">
        <f t="shared" si="23"/>
        <v/>
      </c>
    </row>
    <row r="101" spans="1:39" x14ac:dyDescent="0.25">
      <c r="A101" s="106">
        <v>97</v>
      </c>
      <c r="B101" s="86" t="str">
        <f>IF('1. Artikeldata Grund'!$E101="","",'1. Artikeldata Grund'!$E101)</f>
        <v/>
      </c>
      <c r="C101" s="221" t="str">
        <f>IF('1. Artikeldata Grund'!D101="","",'1. Artikeldata Grund'!D101)</f>
        <v/>
      </c>
      <c r="D101" s="300"/>
      <c r="E101" s="560" t="str">
        <f t="shared" ref="E101:E132" si="24">IF(B101="","","ÅÅÅÅ-MM-DD")</f>
        <v/>
      </c>
      <c r="F101" s="543"/>
      <c r="G101" s="302"/>
      <c r="H101" s="354" t="s">
        <v>280</v>
      </c>
      <c r="I101" s="295"/>
      <c r="J101" s="409" t="s">
        <v>280</v>
      </c>
      <c r="K101" s="295" t="s">
        <v>858</v>
      </c>
      <c r="L101" s="540">
        <v>910</v>
      </c>
      <c r="M101" s="578" t="str">
        <f>IF(B101="","",IF(OR(L101=200,COUNTIF(Artikelgrupper!$G$3:$G$108,'APH Kategorichef'!K101)),"Ja","Nej"))</f>
        <v/>
      </c>
      <c r="N101" s="356"/>
      <c r="P101" s="359"/>
      <c r="Q101" s="360"/>
      <c r="R101" s="295" t="s">
        <v>297</v>
      </c>
      <c r="S101" s="295"/>
      <c r="U101" s="361" t="str">
        <f>IF(B101="","",'3. Förpackningsdata'!H101)</f>
        <v/>
      </c>
      <c r="V101" s="308" t="str">
        <f>IF(B101="","",'3. Förpackningsdata'!I101)</f>
        <v/>
      </c>
      <c r="W101" s="592"/>
      <c r="Y101" s="520"/>
      <c r="Z101" s="81" t="str">
        <f>IF(B101="","",'4. Inköpsdata'!J101)</f>
        <v/>
      </c>
      <c r="AA101" s="357" t="str" cm="1">
        <f t="array" ref="AA101">IF(B101="","",_xlfn.IFS('4. Inköpsdata'!J101&lt;10,'4. Inköpsdata'!J101*1.12,'4. Inköpsdata'!J101&lt;20,'4. Inköpsdata'!J101*1.1,'4. Inköpsdata'!J101&lt;30,'4. Inköpsdata'!J101*1.09,'4. Inköpsdata'!J101&lt;50,'4. Inköpsdata'!J101*1.08,'4. Inköpsdata'!J101&lt;100,'4. Inköpsdata'!J101*1.07,'4. Inköpsdata'!J101&lt;150,'4. Inköpsdata'!J101*1.06,'4. Inköpsdata'!J101&gt;149,'4. Inköpsdata'!J101*1.05))</f>
        <v/>
      </c>
      <c r="AB101" s="358"/>
      <c r="AC101" s="307" t="str">
        <f>IF(B101="","",'4. Inköpsdata'!N101)</f>
        <v/>
      </c>
      <c r="AD101" s="479" t="str">
        <f>IF(B101="","",'4. Inköpsdata'!M101)</f>
        <v/>
      </c>
      <c r="AE101" s="480" t="str" cm="1">
        <f t="array" ref="AE101">IFERROR(_xlfn.IFS(AD101=25%,41,AD101=12%,42,AD101=6%,43,AD101="Momsfritt",38),"")</f>
        <v/>
      </c>
      <c r="AF101" s="480" t="str">
        <f t="shared" ref="AF101:AF132" si="25">IF(B101="","",IF(AD101="Momsfritt",1,AD101+1))</f>
        <v/>
      </c>
      <c r="AG101" s="307" t="str">
        <f t="shared" ref="AG101:AG132" si="26">IF(B101="","",AB101/AF101)</f>
        <v/>
      </c>
      <c r="AH101" s="307" t="str">
        <f t="shared" ref="AH101:AH132" si="27">IF(B101="","",AG101-Z101)</f>
        <v/>
      </c>
      <c r="AI101" s="492" t="str">
        <f t="shared" ref="AI101:AI132" si="28">IF(B101="","",AH101/AG101)</f>
        <v/>
      </c>
      <c r="AJ101" s="532"/>
      <c r="AK101" s="357" t="str">
        <f t="shared" ref="AK101:AK132" si="29">IF(B101="","",AJ101/AF101)</f>
        <v/>
      </c>
      <c r="AL101" s="357" t="str">
        <f t="shared" ref="AL101:AL132" si="30">IF(B101="","",AK101-Z101)</f>
        <v/>
      </c>
      <c r="AM101" s="492" t="str">
        <f t="shared" ref="AM101:AM132" si="31">IF(B101="","",AL101/AK101)</f>
        <v/>
      </c>
    </row>
    <row r="102" spans="1:39" x14ac:dyDescent="0.25">
      <c r="A102" s="106">
        <v>98</v>
      </c>
      <c r="B102" s="86" t="str">
        <f>IF('1. Artikeldata Grund'!$E102="","",'1. Artikeldata Grund'!$E102)</f>
        <v/>
      </c>
      <c r="C102" s="221" t="str">
        <f>IF('1. Artikeldata Grund'!D102="","",'1. Artikeldata Grund'!D102)</f>
        <v/>
      </c>
      <c r="D102" s="300"/>
      <c r="E102" s="560" t="str">
        <f t="shared" si="24"/>
        <v/>
      </c>
      <c r="F102" s="543"/>
      <c r="G102" s="302"/>
      <c r="H102" s="354" t="s">
        <v>280</v>
      </c>
      <c r="I102" s="295"/>
      <c r="J102" s="409" t="s">
        <v>280</v>
      </c>
      <c r="K102" s="295" t="s">
        <v>858</v>
      </c>
      <c r="L102" s="540">
        <v>910</v>
      </c>
      <c r="M102" s="578" t="str">
        <f>IF(B102="","",IF(OR(L102=200,COUNTIF(Artikelgrupper!$G$3:$G$108,'APH Kategorichef'!K102)),"Ja","Nej"))</f>
        <v/>
      </c>
      <c r="N102" s="356"/>
      <c r="P102" s="359"/>
      <c r="Q102" s="360"/>
      <c r="R102" s="295" t="s">
        <v>297</v>
      </c>
      <c r="S102" s="295"/>
      <c r="U102" s="361" t="str">
        <f>IF(B102="","",'3. Förpackningsdata'!H102)</f>
        <v/>
      </c>
      <c r="V102" s="308" t="str">
        <f>IF(B102="","",'3. Förpackningsdata'!I102)</f>
        <v/>
      </c>
      <c r="W102" s="592"/>
      <c r="Y102" s="520"/>
      <c r="Z102" s="81" t="str">
        <f>IF(B102="","",'4. Inköpsdata'!J102)</f>
        <v/>
      </c>
      <c r="AA102" s="357" t="str" cm="1">
        <f t="array" ref="AA102">IF(B102="","",_xlfn.IFS('4. Inköpsdata'!J102&lt;10,'4. Inköpsdata'!J102*1.12,'4. Inköpsdata'!J102&lt;20,'4. Inköpsdata'!J102*1.1,'4. Inköpsdata'!J102&lt;30,'4. Inköpsdata'!J102*1.09,'4. Inköpsdata'!J102&lt;50,'4. Inköpsdata'!J102*1.08,'4. Inköpsdata'!J102&lt;100,'4. Inköpsdata'!J102*1.07,'4. Inköpsdata'!J102&lt;150,'4. Inköpsdata'!J102*1.06,'4. Inköpsdata'!J102&gt;149,'4. Inköpsdata'!J102*1.05))</f>
        <v/>
      </c>
      <c r="AB102" s="358"/>
      <c r="AC102" s="307" t="str">
        <f>IF(B102="","",'4. Inköpsdata'!N102)</f>
        <v/>
      </c>
      <c r="AD102" s="479" t="str">
        <f>IF(B102="","",'4. Inköpsdata'!M102)</f>
        <v/>
      </c>
      <c r="AE102" s="480" t="str" cm="1">
        <f t="array" ref="AE102">IFERROR(_xlfn.IFS(AD102=25%,41,AD102=12%,42,AD102=6%,43,AD102="Momsfritt",38),"")</f>
        <v/>
      </c>
      <c r="AF102" s="480" t="str">
        <f t="shared" si="25"/>
        <v/>
      </c>
      <c r="AG102" s="307" t="str">
        <f t="shared" si="26"/>
        <v/>
      </c>
      <c r="AH102" s="307" t="str">
        <f t="shared" si="27"/>
        <v/>
      </c>
      <c r="AI102" s="492" t="str">
        <f t="shared" si="28"/>
        <v/>
      </c>
      <c r="AJ102" s="532"/>
      <c r="AK102" s="357" t="str">
        <f t="shared" si="29"/>
        <v/>
      </c>
      <c r="AL102" s="357" t="str">
        <f t="shared" si="30"/>
        <v/>
      </c>
      <c r="AM102" s="492" t="str">
        <f t="shared" si="31"/>
        <v/>
      </c>
    </row>
    <row r="103" spans="1:39" x14ac:dyDescent="0.25">
      <c r="A103" s="106">
        <v>99</v>
      </c>
      <c r="B103" s="86" t="str">
        <f>IF('1. Artikeldata Grund'!$E103="","",'1. Artikeldata Grund'!$E103)</f>
        <v/>
      </c>
      <c r="C103" s="221" t="str">
        <f>IF('1. Artikeldata Grund'!D103="","",'1. Artikeldata Grund'!D103)</f>
        <v/>
      </c>
      <c r="D103" s="300"/>
      <c r="E103" s="560" t="str">
        <f t="shared" si="24"/>
        <v/>
      </c>
      <c r="F103" s="543"/>
      <c r="G103" s="302"/>
      <c r="H103" s="354" t="s">
        <v>280</v>
      </c>
      <c r="I103" s="295"/>
      <c r="J103" s="409" t="s">
        <v>280</v>
      </c>
      <c r="K103" s="295" t="s">
        <v>858</v>
      </c>
      <c r="L103" s="540">
        <v>910</v>
      </c>
      <c r="M103" s="578" t="str">
        <f>IF(B103="","",IF(OR(L103=200,COUNTIF(Artikelgrupper!$G$3:$G$108,'APH Kategorichef'!K103)),"Ja","Nej"))</f>
        <v/>
      </c>
      <c r="N103" s="356"/>
      <c r="P103" s="359"/>
      <c r="Q103" s="360"/>
      <c r="R103" s="295" t="s">
        <v>297</v>
      </c>
      <c r="S103" s="295"/>
      <c r="U103" s="361" t="str">
        <f>IF(B103="","",'3. Förpackningsdata'!H103)</f>
        <v/>
      </c>
      <c r="V103" s="308" t="str">
        <f>IF(B103="","",'3. Förpackningsdata'!I103)</f>
        <v/>
      </c>
      <c r="W103" s="592"/>
      <c r="Y103" s="520"/>
      <c r="Z103" s="81" t="str">
        <f>IF(B103="","",'4. Inköpsdata'!J103)</f>
        <v/>
      </c>
      <c r="AA103" s="357" t="str" cm="1">
        <f t="array" ref="AA103">IF(B103="","",_xlfn.IFS('4. Inköpsdata'!J103&lt;10,'4. Inköpsdata'!J103*1.12,'4. Inköpsdata'!J103&lt;20,'4. Inköpsdata'!J103*1.1,'4. Inköpsdata'!J103&lt;30,'4. Inköpsdata'!J103*1.09,'4. Inköpsdata'!J103&lt;50,'4. Inköpsdata'!J103*1.08,'4. Inköpsdata'!J103&lt;100,'4. Inköpsdata'!J103*1.07,'4. Inköpsdata'!J103&lt;150,'4. Inköpsdata'!J103*1.06,'4. Inköpsdata'!J103&gt;149,'4. Inköpsdata'!J103*1.05))</f>
        <v/>
      </c>
      <c r="AB103" s="358"/>
      <c r="AC103" s="307" t="str">
        <f>IF(B103="","",'4. Inköpsdata'!N103)</f>
        <v/>
      </c>
      <c r="AD103" s="479" t="str">
        <f>IF(B103="","",'4. Inköpsdata'!M103)</f>
        <v/>
      </c>
      <c r="AE103" s="480" t="str" cm="1">
        <f t="array" ref="AE103">IFERROR(_xlfn.IFS(AD103=25%,41,AD103=12%,42,AD103=6%,43,AD103="Momsfritt",38),"")</f>
        <v/>
      </c>
      <c r="AF103" s="480" t="str">
        <f t="shared" si="25"/>
        <v/>
      </c>
      <c r="AG103" s="307" t="str">
        <f t="shared" si="26"/>
        <v/>
      </c>
      <c r="AH103" s="307" t="str">
        <f t="shared" si="27"/>
        <v/>
      </c>
      <c r="AI103" s="492" t="str">
        <f t="shared" si="28"/>
        <v/>
      </c>
      <c r="AJ103" s="532"/>
      <c r="AK103" s="357" t="str">
        <f t="shared" si="29"/>
        <v/>
      </c>
      <c r="AL103" s="357" t="str">
        <f t="shared" si="30"/>
        <v/>
      </c>
      <c r="AM103" s="492" t="str">
        <f t="shared" si="31"/>
        <v/>
      </c>
    </row>
    <row r="104" spans="1:39" x14ac:dyDescent="0.25">
      <c r="A104" s="106">
        <v>100</v>
      </c>
      <c r="B104" s="86" t="str">
        <f>IF('1. Artikeldata Grund'!$E104="","",'1. Artikeldata Grund'!$E104)</f>
        <v/>
      </c>
      <c r="C104" s="221" t="str">
        <f>IF('1. Artikeldata Grund'!D104="","",'1. Artikeldata Grund'!D104)</f>
        <v/>
      </c>
      <c r="D104" s="300"/>
      <c r="E104" s="560" t="str">
        <f t="shared" si="24"/>
        <v/>
      </c>
      <c r="F104" s="543"/>
      <c r="G104" s="302"/>
      <c r="H104" s="354" t="s">
        <v>280</v>
      </c>
      <c r="I104" s="295"/>
      <c r="J104" s="409" t="s">
        <v>280</v>
      </c>
      <c r="K104" s="295" t="s">
        <v>858</v>
      </c>
      <c r="L104" s="540">
        <v>910</v>
      </c>
      <c r="M104" s="578" t="str">
        <f>IF(B104="","",IF(OR(L104=200,COUNTIF(Artikelgrupper!$G$3:$G$108,'APH Kategorichef'!K104)),"Ja","Nej"))</f>
        <v/>
      </c>
      <c r="N104" s="356"/>
      <c r="P104" s="359"/>
      <c r="Q104" s="360"/>
      <c r="R104" s="295" t="s">
        <v>297</v>
      </c>
      <c r="S104" s="295"/>
      <c r="U104" s="361" t="str">
        <f>IF(B104="","",'3. Förpackningsdata'!H104)</f>
        <v/>
      </c>
      <c r="V104" s="308" t="str">
        <f>IF(B104="","",'3. Förpackningsdata'!I104)</f>
        <v/>
      </c>
      <c r="W104" s="592"/>
      <c r="Y104" s="520"/>
      <c r="Z104" s="81" t="str">
        <f>IF(B104="","",'4. Inköpsdata'!J104)</f>
        <v/>
      </c>
      <c r="AA104" s="357" t="str" cm="1">
        <f t="array" ref="AA104">IF(B104="","",_xlfn.IFS('4. Inköpsdata'!J104&lt;10,'4. Inköpsdata'!J104*1.12,'4. Inköpsdata'!J104&lt;20,'4. Inköpsdata'!J104*1.1,'4. Inköpsdata'!J104&lt;30,'4. Inköpsdata'!J104*1.09,'4. Inköpsdata'!J104&lt;50,'4. Inköpsdata'!J104*1.08,'4. Inköpsdata'!J104&lt;100,'4. Inköpsdata'!J104*1.07,'4. Inköpsdata'!J104&lt;150,'4. Inköpsdata'!J104*1.06,'4. Inköpsdata'!J104&gt;149,'4. Inköpsdata'!J104*1.05))</f>
        <v/>
      </c>
      <c r="AB104" s="358"/>
      <c r="AC104" s="307" t="str">
        <f>IF(B104="","",'4. Inköpsdata'!N104)</f>
        <v/>
      </c>
      <c r="AD104" s="479" t="str">
        <f>IF(B104="","",'4. Inköpsdata'!M104)</f>
        <v/>
      </c>
      <c r="AE104" s="480" t="str" cm="1">
        <f t="array" ref="AE104">IFERROR(_xlfn.IFS(AD104=25%,41,AD104=12%,42,AD104=6%,43,AD104="Momsfritt",38),"")</f>
        <v/>
      </c>
      <c r="AF104" s="480" t="str">
        <f t="shared" si="25"/>
        <v/>
      </c>
      <c r="AG104" s="307" t="str">
        <f t="shared" si="26"/>
        <v/>
      </c>
      <c r="AH104" s="307" t="str">
        <f t="shared" si="27"/>
        <v/>
      </c>
      <c r="AI104" s="492" t="str">
        <f t="shared" si="28"/>
        <v/>
      </c>
      <c r="AJ104" s="532"/>
      <c r="AK104" s="357" t="str">
        <f t="shared" si="29"/>
        <v/>
      </c>
      <c r="AL104" s="357" t="str">
        <f t="shared" si="30"/>
        <v/>
      </c>
      <c r="AM104" s="492" t="str">
        <f t="shared" si="31"/>
        <v/>
      </c>
    </row>
    <row r="105" spans="1:39" x14ac:dyDescent="0.25">
      <c r="A105" s="106">
        <v>101</v>
      </c>
      <c r="B105" s="86" t="str">
        <f>IF('1. Artikeldata Grund'!$E105="","",'1. Artikeldata Grund'!$E105)</f>
        <v/>
      </c>
      <c r="C105" s="221" t="str">
        <f>IF('1. Artikeldata Grund'!D105="","",'1. Artikeldata Grund'!D105)</f>
        <v/>
      </c>
      <c r="D105" s="300"/>
      <c r="E105" s="560" t="str">
        <f t="shared" si="24"/>
        <v/>
      </c>
      <c r="F105" s="543"/>
      <c r="G105" s="302"/>
      <c r="H105" s="354" t="s">
        <v>280</v>
      </c>
      <c r="I105" s="295"/>
      <c r="J105" s="409" t="s">
        <v>280</v>
      </c>
      <c r="K105" s="295" t="s">
        <v>858</v>
      </c>
      <c r="L105" s="540">
        <v>910</v>
      </c>
      <c r="M105" s="578" t="str">
        <f>IF(B105="","",IF(OR(L105=200,COUNTIF(Artikelgrupper!$G$3:$G$108,'APH Kategorichef'!K105)),"Ja","Nej"))</f>
        <v/>
      </c>
      <c r="N105" s="356"/>
      <c r="P105" s="359"/>
      <c r="Q105" s="360"/>
      <c r="R105" s="295" t="s">
        <v>297</v>
      </c>
      <c r="S105" s="295"/>
      <c r="U105" s="361" t="str">
        <f>IF(B105="","",'3. Förpackningsdata'!H105)</f>
        <v/>
      </c>
      <c r="V105" s="308" t="str">
        <f>IF(B105="","",'3. Förpackningsdata'!I105)</f>
        <v/>
      </c>
      <c r="W105" s="592"/>
      <c r="Y105" s="520"/>
      <c r="Z105" s="81" t="str">
        <f>IF(B105="","",'4. Inköpsdata'!J105)</f>
        <v/>
      </c>
      <c r="AA105" s="357" t="str" cm="1">
        <f t="array" ref="AA105">IF(B105="","",_xlfn.IFS('4. Inköpsdata'!J105&lt;10,'4. Inköpsdata'!J105*1.12,'4. Inköpsdata'!J105&lt;20,'4. Inköpsdata'!J105*1.1,'4. Inköpsdata'!J105&lt;30,'4. Inköpsdata'!J105*1.09,'4. Inköpsdata'!J105&lt;50,'4. Inköpsdata'!J105*1.08,'4. Inköpsdata'!J105&lt;100,'4. Inköpsdata'!J105*1.07,'4. Inköpsdata'!J105&lt;150,'4. Inköpsdata'!J105*1.06,'4. Inköpsdata'!J105&gt;149,'4. Inköpsdata'!J105*1.05))</f>
        <v/>
      </c>
      <c r="AB105" s="358"/>
      <c r="AC105" s="307" t="str">
        <f>IF(B105="","",'4. Inköpsdata'!N105)</f>
        <v/>
      </c>
      <c r="AD105" s="479" t="str">
        <f>IF(B105="","",'4. Inköpsdata'!M105)</f>
        <v/>
      </c>
      <c r="AE105" s="480" t="str" cm="1">
        <f t="array" ref="AE105">IFERROR(_xlfn.IFS(AD105=25%,41,AD105=12%,42,AD105=6%,43,AD105="Momsfritt",38),"")</f>
        <v/>
      </c>
      <c r="AF105" s="480" t="str">
        <f t="shared" si="25"/>
        <v/>
      </c>
      <c r="AG105" s="307" t="str">
        <f t="shared" si="26"/>
        <v/>
      </c>
      <c r="AH105" s="307" t="str">
        <f t="shared" si="27"/>
        <v/>
      </c>
      <c r="AI105" s="492" t="str">
        <f t="shared" si="28"/>
        <v/>
      </c>
      <c r="AJ105" s="532"/>
      <c r="AK105" s="357" t="str">
        <f t="shared" si="29"/>
        <v/>
      </c>
      <c r="AL105" s="357" t="str">
        <f t="shared" si="30"/>
        <v/>
      </c>
      <c r="AM105" s="492" t="str">
        <f t="shared" si="31"/>
        <v/>
      </c>
    </row>
    <row r="106" spans="1:39" x14ac:dyDescent="0.25">
      <c r="A106" s="106">
        <v>102</v>
      </c>
      <c r="B106" s="86" t="str">
        <f>IF('1. Artikeldata Grund'!$E106="","",'1. Artikeldata Grund'!$E106)</f>
        <v/>
      </c>
      <c r="C106" s="221" t="str">
        <f>IF('1. Artikeldata Grund'!D106="","",'1. Artikeldata Grund'!D106)</f>
        <v/>
      </c>
      <c r="D106" s="300"/>
      <c r="E106" s="560" t="str">
        <f t="shared" si="24"/>
        <v/>
      </c>
      <c r="F106" s="543"/>
      <c r="G106" s="302"/>
      <c r="H106" s="354" t="s">
        <v>280</v>
      </c>
      <c r="I106" s="295"/>
      <c r="J106" s="409" t="s">
        <v>280</v>
      </c>
      <c r="K106" s="295" t="s">
        <v>858</v>
      </c>
      <c r="L106" s="540">
        <v>910</v>
      </c>
      <c r="M106" s="578" t="str">
        <f>IF(B106="","",IF(OR(L106=200,COUNTIF(Artikelgrupper!$G$3:$G$108,'APH Kategorichef'!K106)),"Ja","Nej"))</f>
        <v/>
      </c>
      <c r="N106" s="356"/>
      <c r="P106" s="359"/>
      <c r="Q106" s="360"/>
      <c r="R106" s="295" t="s">
        <v>297</v>
      </c>
      <c r="S106" s="295"/>
      <c r="U106" s="361" t="str">
        <f>IF(B106="","",'3. Förpackningsdata'!H106)</f>
        <v/>
      </c>
      <c r="V106" s="308" t="str">
        <f>IF(B106="","",'3. Förpackningsdata'!I106)</f>
        <v/>
      </c>
      <c r="W106" s="592"/>
      <c r="Y106" s="520"/>
      <c r="Z106" s="81" t="str">
        <f>IF(B106="","",'4. Inköpsdata'!J106)</f>
        <v/>
      </c>
      <c r="AA106" s="357" t="str" cm="1">
        <f t="array" ref="AA106">IF(B106="","",_xlfn.IFS('4. Inköpsdata'!J106&lt;10,'4. Inköpsdata'!J106*1.12,'4. Inköpsdata'!J106&lt;20,'4. Inköpsdata'!J106*1.1,'4. Inköpsdata'!J106&lt;30,'4. Inköpsdata'!J106*1.09,'4. Inköpsdata'!J106&lt;50,'4. Inköpsdata'!J106*1.08,'4. Inköpsdata'!J106&lt;100,'4. Inköpsdata'!J106*1.07,'4. Inköpsdata'!J106&lt;150,'4. Inköpsdata'!J106*1.06,'4. Inköpsdata'!J106&gt;149,'4. Inköpsdata'!J106*1.05))</f>
        <v/>
      </c>
      <c r="AB106" s="358"/>
      <c r="AC106" s="307" t="str">
        <f>IF(B106="","",'4. Inköpsdata'!N106)</f>
        <v/>
      </c>
      <c r="AD106" s="479" t="str">
        <f>IF(B106="","",'4. Inköpsdata'!M106)</f>
        <v/>
      </c>
      <c r="AE106" s="480" t="str" cm="1">
        <f t="array" ref="AE106">IFERROR(_xlfn.IFS(AD106=25%,41,AD106=12%,42,AD106=6%,43,AD106="Momsfritt",38),"")</f>
        <v/>
      </c>
      <c r="AF106" s="480" t="str">
        <f t="shared" si="25"/>
        <v/>
      </c>
      <c r="AG106" s="307" t="str">
        <f t="shared" si="26"/>
        <v/>
      </c>
      <c r="AH106" s="307" t="str">
        <f t="shared" si="27"/>
        <v/>
      </c>
      <c r="AI106" s="492" t="str">
        <f t="shared" si="28"/>
        <v/>
      </c>
      <c r="AJ106" s="532"/>
      <c r="AK106" s="357" t="str">
        <f t="shared" si="29"/>
        <v/>
      </c>
      <c r="AL106" s="357" t="str">
        <f t="shared" si="30"/>
        <v/>
      </c>
      <c r="AM106" s="492" t="str">
        <f t="shared" si="31"/>
        <v/>
      </c>
    </row>
    <row r="107" spans="1:39" x14ac:dyDescent="0.25">
      <c r="A107" s="106">
        <v>103</v>
      </c>
      <c r="B107" s="86" t="str">
        <f>IF('1. Artikeldata Grund'!$E107="","",'1. Artikeldata Grund'!$E107)</f>
        <v/>
      </c>
      <c r="C107" s="221" t="str">
        <f>IF('1. Artikeldata Grund'!D107="","",'1. Artikeldata Grund'!D107)</f>
        <v/>
      </c>
      <c r="D107" s="300"/>
      <c r="E107" s="560" t="str">
        <f t="shared" si="24"/>
        <v/>
      </c>
      <c r="F107" s="543"/>
      <c r="G107" s="302"/>
      <c r="H107" s="354" t="s">
        <v>280</v>
      </c>
      <c r="I107" s="295"/>
      <c r="J107" s="409" t="s">
        <v>280</v>
      </c>
      <c r="K107" s="295" t="s">
        <v>858</v>
      </c>
      <c r="L107" s="540">
        <v>910</v>
      </c>
      <c r="M107" s="578" t="str">
        <f>IF(B107="","",IF(OR(L107=200,COUNTIF(Artikelgrupper!$G$3:$G$108,'APH Kategorichef'!K107)),"Ja","Nej"))</f>
        <v/>
      </c>
      <c r="N107" s="356"/>
      <c r="P107" s="359"/>
      <c r="Q107" s="360"/>
      <c r="R107" s="295" t="s">
        <v>297</v>
      </c>
      <c r="S107" s="295"/>
      <c r="U107" s="361" t="str">
        <f>IF(B107="","",'3. Förpackningsdata'!H107)</f>
        <v/>
      </c>
      <c r="V107" s="308" t="str">
        <f>IF(B107="","",'3. Förpackningsdata'!I107)</f>
        <v/>
      </c>
      <c r="W107" s="592"/>
      <c r="Y107" s="520"/>
      <c r="Z107" s="81" t="str">
        <f>IF(B107="","",'4. Inköpsdata'!J107)</f>
        <v/>
      </c>
      <c r="AA107" s="357" t="str" cm="1">
        <f t="array" ref="AA107">IF(B107="","",_xlfn.IFS('4. Inköpsdata'!J107&lt;10,'4. Inköpsdata'!J107*1.12,'4. Inköpsdata'!J107&lt;20,'4. Inköpsdata'!J107*1.1,'4. Inköpsdata'!J107&lt;30,'4. Inköpsdata'!J107*1.09,'4. Inköpsdata'!J107&lt;50,'4. Inköpsdata'!J107*1.08,'4. Inköpsdata'!J107&lt;100,'4. Inköpsdata'!J107*1.07,'4. Inköpsdata'!J107&lt;150,'4. Inköpsdata'!J107*1.06,'4. Inköpsdata'!J107&gt;149,'4. Inköpsdata'!J107*1.05))</f>
        <v/>
      </c>
      <c r="AB107" s="358"/>
      <c r="AC107" s="307" t="str">
        <f>IF(B107="","",'4. Inköpsdata'!N107)</f>
        <v/>
      </c>
      <c r="AD107" s="479" t="str">
        <f>IF(B107="","",'4. Inköpsdata'!M107)</f>
        <v/>
      </c>
      <c r="AE107" s="480" t="str" cm="1">
        <f t="array" ref="AE107">IFERROR(_xlfn.IFS(AD107=25%,41,AD107=12%,42,AD107=6%,43,AD107="Momsfritt",38),"")</f>
        <v/>
      </c>
      <c r="AF107" s="480" t="str">
        <f t="shared" si="25"/>
        <v/>
      </c>
      <c r="AG107" s="307" t="str">
        <f t="shared" si="26"/>
        <v/>
      </c>
      <c r="AH107" s="307" t="str">
        <f t="shared" si="27"/>
        <v/>
      </c>
      <c r="AI107" s="492" t="str">
        <f t="shared" si="28"/>
        <v/>
      </c>
      <c r="AJ107" s="532"/>
      <c r="AK107" s="357" t="str">
        <f t="shared" si="29"/>
        <v/>
      </c>
      <c r="AL107" s="357" t="str">
        <f t="shared" si="30"/>
        <v/>
      </c>
      <c r="AM107" s="492" t="str">
        <f t="shared" si="31"/>
        <v/>
      </c>
    </row>
    <row r="108" spans="1:39" x14ac:dyDescent="0.25">
      <c r="A108" s="106">
        <v>104</v>
      </c>
      <c r="B108" s="86" t="str">
        <f>IF('1. Artikeldata Grund'!$E108="","",'1. Artikeldata Grund'!$E108)</f>
        <v/>
      </c>
      <c r="C108" s="221" t="str">
        <f>IF('1. Artikeldata Grund'!D108="","",'1. Artikeldata Grund'!D108)</f>
        <v/>
      </c>
      <c r="D108" s="300"/>
      <c r="E108" s="560" t="str">
        <f t="shared" si="24"/>
        <v/>
      </c>
      <c r="F108" s="543"/>
      <c r="G108" s="302"/>
      <c r="H108" s="354" t="s">
        <v>280</v>
      </c>
      <c r="I108" s="295"/>
      <c r="J108" s="409" t="s">
        <v>280</v>
      </c>
      <c r="K108" s="295" t="s">
        <v>858</v>
      </c>
      <c r="L108" s="540">
        <v>910</v>
      </c>
      <c r="M108" s="578" t="str">
        <f>IF(B108="","",IF(OR(L108=200,COUNTIF(Artikelgrupper!$G$3:$G$108,'APH Kategorichef'!K108)),"Ja","Nej"))</f>
        <v/>
      </c>
      <c r="N108" s="356"/>
      <c r="P108" s="359"/>
      <c r="Q108" s="360"/>
      <c r="R108" s="295" t="s">
        <v>297</v>
      </c>
      <c r="S108" s="295"/>
      <c r="U108" s="361" t="str">
        <f>IF(B108="","",'3. Förpackningsdata'!H108)</f>
        <v/>
      </c>
      <c r="V108" s="308" t="str">
        <f>IF(B108="","",'3. Förpackningsdata'!I108)</f>
        <v/>
      </c>
      <c r="W108" s="592"/>
      <c r="Y108" s="520"/>
      <c r="Z108" s="81" t="str">
        <f>IF(B108="","",'4. Inköpsdata'!J108)</f>
        <v/>
      </c>
      <c r="AA108" s="357" t="str" cm="1">
        <f t="array" ref="AA108">IF(B108="","",_xlfn.IFS('4. Inköpsdata'!J108&lt;10,'4. Inköpsdata'!J108*1.12,'4. Inköpsdata'!J108&lt;20,'4. Inköpsdata'!J108*1.1,'4. Inköpsdata'!J108&lt;30,'4. Inköpsdata'!J108*1.09,'4. Inköpsdata'!J108&lt;50,'4. Inköpsdata'!J108*1.08,'4. Inköpsdata'!J108&lt;100,'4. Inköpsdata'!J108*1.07,'4. Inköpsdata'!J108&lt;150,'4. Inköpsdata'!J108*1.06,'4. Inköpsdata'!J108&gt;149,'4. Inköpsdata'!J108*1.05))</f>
        <v/>
      </c>
      <c r="AB108" s="358"/>
      <c r="AC108" s="307" t="str">
        <f>IF(B108="","",'4. Inköpsdata'!N108)</f>
        <v/>
      </c>
      <c r="AD108" s="479" t="str">
        <f>IF(B108="","",'4. Inköpsdata'!M108)</f>
        <v/>
      </c>
      <c r="AE108" s="480" t="str" cm="1">
        <f t="array" ref="AE108">IFERROR(_xlfn.IFS(AD108=25%,41,AD108=12%,42,AD108=6%,43,AD108="Momsfritt",38),"")</f>
        <v/>
      </c>
      <c r="AF108" s="480" t="str">
        <f t="shared" si="25"/>
        <v/>
      </c>
      <c r="AG108" s="307" t="str">
        <f t="shared" si="26"/>
        <v/>
      </c>
      <c r="AH108" s="307" t="str">
        <f t="shared" si="27"/>
        <v/>
      </c>
      <c r="AI108" s="492" t="str">
        <f t="shared" si="28"/>
        <v/>
      </c>
      <c r="AJ108" s="532"/>
      <c r="AK108" s="357" t="str">
        <f t="shared" si="29"/>
        <v/>
      </c>
      <c r="AL108" s="357" t="str">
        <f t="shared" si="30"/>
        <v/>
      </c>
      <c r="AM108" s="492" t="str">
        <f t="shared" si="31"/>
        <v/>
      </c>
    </row>
    <row r="109" spans="1:39" x14ac:dyDescent="0.25">
      <c r="A109" s="106">
        <v>105</v>
      </c>
      <c r="B109" s="86" t="str">
        <f>IF('1. Artikeldata Grund'!$E109="","",'1. Artikeldata Grund'!$E109)</f>
        <v/>
      </c>
      <c r="C109" s="221" t="str">
        <f>IF('1. Artikeldata Grund'!D109="","",'1. Artikeldata Grund'!D109)</f>
        <v/>
      </c>
      <c r="D109" s="300"/>
      <c r="E109" s="560" t="str">
        <f t="shared" si="24"/>
        <v/>
      </c>
      <c r="F109" s="543"/>
      <c r="G109" s="302"/>
      <c r="H109" s="354" t="s">
        <v>280</v>
      </c>
      <c r="I109" s="295"/>
      <c r="J109" s="409" t="s">
        <v>280</v>
      </c>
      <c r="K109" s="295" t="s">
        <v>858</v>
      </c>
      <c r="L109" s="540">
        <v>910</v>
      </c>
      <c r="M109" s="578" t="str">
        <f>IF(B109="","",IF(OR(L109=200,COUNTIF(Artikelgrupper!$G$3:$G$108,'APH Kategorichef'!K109)),"Ja","Nej"))</f>
        <v/>
      </c>
      <c r="N109" s="356"/>
      <c r="P109" s="359"/>
      <c r="Q109" s="360"/>
      <c r="R109" s="295" t="s">
        <v>297</v>
      </c>
      <c r="S109" s="295"/>
      <c r="U109" s="361" t="str">
        <f>IF(B109="","",'3. Förpackningsdata'!H109)</f>
        <v/>
      </c>
      <c r="V109" s="308" t="str">
        <f>IF(B109="","",'3. Förpackningsdata'!I109)</f>
        <v/>
      </c>
      <c r="W109" s="592"/>
      <c r="Y109" s="520"/>
      <c r="Z109" s="81" t="str">
        <f>IF(B109="","",'4. Inköpsdata'!J109)</f>
        <v/>
      </c>
      <c r="AA109" s="357" t="str" cm="1">
        <f t="array" ref="AA109">IF(B109="","",_xlfn.IFS('4. Inköpsdata'!J109&lt;10,'4. Inköpsdata'!J109*1.12,'4. Inköpsdata'!J109&lt;20,'4. Inköpsdata'!J109*1.1,'4. Inköpsdata'!J109&lt;30,'4. Inköpsdata'!J109*1.09,'4. Inköpsdata'!J109&lt;50,'4. Inköpsdata'!J109*1.08,'4. Inköpsdata'!J109&lt;100,'4. Inköpsdata'!J109*1.07,'4. Inköpsdata'!J109&lt;150,'4. Inköpsdata'!J109*1.06,'4. Inköpsdata'!J109&gt;149,'4. Inköpsdata'!J109*1.05))</f>
        <v/>
      </c>
      <c r="AB109" s="358"/>
      <c r="AC109" s="307" t="str">
        <f>IF(B109="","",'4. Inköpsdata'!N109)</f>
        <v/>
      </c>
      <c r="AD109" s="479" t="str">
        <f>IF(B109="","",'4. Inköpsdata'!M109)</f>
        <v/>
      </c>
      <c r="AE109" s="480" t="str" cm="1">
        <f t="array" ref="AE109">IFERROR(_xlfn.IFS(AD109=25%,41,AD109=12%,42,AD109=6%,43,AD109="Momsfritt",38),"")</f>
        <v/>
      </c>
      <c r="AF109" s="480" t="str">
        <f t="shared" si="25"/>
        <v/>
      </c>
      <c r="AG109" s="307" t="str">
        <f t="shared" si="26"/>
        <v/>
      </c>
      <c r="AH109" s="307" t="str">
        <f t="shared" si="27"/>
        <v/>
      </c>
      <c r="AI109" s="492" t="str">
        <f t="shared" si="28"/>
        <v/>
      </c>
      <c r="AJ109" s="532"/>
      <c r="AK109" s="357" t="str">
        <f t="shared" si="29"/>
        <v/>
      </c>
      <c r="AL109" s="357" t="str">
        <f t="shared" si="30"/>
        <v/>
      </c>
      <c r="AM109" s="492" t="str">
        <f t="shared" si="31"/>
        <v/>
      </c>
    </row>
    <row r="110" spans="1:39" x14ac:dyDescent="0.25">
      <c r="A110" s="106">
        <v>106</v>
      </c>
      <c r="B110" s="86" t="str">
        <f>IF('1. Artikeldata Grund'!$E110="","",'1. Artikeldata Grund'!$E110)</f>
        <v/>
      </c>
      <c r="C110" s="221" t="str">
        <f>IF('1. Artikeldata Grund'!D110="","",'1. Artikeldata Grund'!D110)</f>
        <v/>
      </c>
      <c r="D110" s="300"/>
      <c r="E110" s="560" t="str">
        <f t="shared" si="24"/>
        <v/>
      </c>
      <c r="F110" s="543"/>
      <c r="G110" s="302"/>
      <c r="H110" s="354" t="s">
        <v>280</v>
      </c>
      <c r="I110" s="295"/>
      <c r="J110" s="409" t="s">
        <v>280</v>
      </c>
      <c r="K110" s="295" t="s">
        <v>858</v>
      </c>
      <c r="L110" s="540">
        <v>910</v>
      </c>
      <c r="M110" s="578" t="str">
        <f>IF(B110="","",IF(OR(L110=200,COUNTIF(Artikelgrupper!$G$3:$G$108,'APH Kategorichef'!K110)),"Ja","Nej"))</f>
        <v/>
      </c>
      <c r="N110" s="356"/>
      <c r="P110" s="359"/>
      <c r="Q110" s="360"/>
      <c r="R110" s="295" t="s">
        <v>297</v>
      </c>
      <c r="S110" s="295"/>
      <c r="U110" s="361" t="str">
        <f>IF(B110="","",'3. Förpackningsdata'!H110)</f>
        <v/>
      </c>
      <c r="V110" s="308" t="str">
        <f>IF(B110="","",'3. Förpackningsdata'!I110)</f>
        <v/>
      </c>
      <c r="W110" s="592"/>
      <c r="Y110" s="520"/>
      <c r="Z110" s="81" t="str">
        <f>IF(B110="","",'4. Inköpsdata'!J110)</f>
        <v/>
      </c>
      <c r="AA110" s="357" t="str" cm="1">
        <f t="array" ref="AA110">IF(B110="","",_xlfn.IFS('4. Inköpsdata'!J110&lt;10,'4. Inköpsdata'!J110*1.12,'4. Inköpsdata'!J110&lt;20,'4. Inköpsdata'!J110*1.1,'4. Inköpsdata'!J110&lt;30,'4. Inköpsdata'!J110*1.09,'4. Inköpsdata'!J110&lt;50,'4. Inköpsdata'!J110*1.08,'4. Inköpsdata'!J110&lt;100,'4. Inköpsdata'!J110*1.07,'4. Inköpsdata'!J110&lt;150,'4. Inköpsdata'!J110*1.06,'4. Inköpsdata'!J110&gt;149,'4. Inköpsdata'!J110*1.05))</f>
        <v/>
      </c>
      <c r="AB110" s="358"/>
      <c r="AC110" s="307" t="str">
        <f>IF(B110="","",'4. Inköpsdata'!N110)</f>
        <v/>
      </c>
      <c r="AD110" s="479" t="str">
        <f>IF(B110="","",'4. Inköpsdata'!M110)</f>
        <v/>
      </c>
      <c r="AE110" s="480" t="str" cm="1">
        <f t="array" ref="AE110">IFERROR(_xlfn.IFS(AD110=25%,41,AD110=12%,42,AD110=6%,43,AD110="Momsfritt",38),"")</f>
        <v/>
      </c>
      <c r="AF110" s="480" t="str">
        <f t="shared" si="25"/>
        <v/>
      </c>
      <c r="AG110" s="307" t="str">
        <f t="shared" si="26"/>
        <v/>
      </c>
      <c r="AH110" s="307" t="str">
        <f t="shared" si="27"/>
        <v/>
      </c>
      <c r="AI110" s="492" t="str">
        <f t="shared" si="28"/>
        <v/>
      </c>
      <c r="AJ110" s="532"/>
      <c r="AK110" s="357" t="str">
        <f t="shared" si="29"/>
        <v/>
      </c>
      <c r="AL110" s="357" t="str">
        <f t="shared" si="30"/>
        <v/>
      </c>
      <c r="AM110" s="492" t="str">
        <f t="shared" si="31"/>
        <v/>
      </c>
    </row>
    <row r="111" spans="1:39" x14ac:dyDescent="0.25">
      <c r="A111" s="106">
        <v>107</v>
      </c>
      <c r="B111" s="86" t="str">
        <f>IF('1. Artikeldata Grund'!$E111="","",'1. Artikeldata Grund'!$E111)</f>
        <v/>
      </c>
      <c r="C111" s="221" t="str">
        <f>IF('1. Artikeldata Grund'!D111="","",'1. Artikeldata Grund'!D111)</f>
        <v/>
      </c>
      <c r="D111" s="300"/>
      <c r="E111" s="560" t="str">
        <f t="shared" si="24"/>
        <v/>
      </c>
      <c r="F111" s="543"/>
      <c r="G111" s="302"/>
      <c r="H111" s="354" t="s">
        <v>280</v>
      </c>
      <c r="I111" s="295"/>
      <c r="J111" s="409" t="s">
        <v>280</v>
      </c>
      <c r="K111" s="295" t="s">
        <v>858</v>
      </c>
      <c r="L111" s="540">
        <v>910</v>
      </c>
      <c r="M111" s="578" t="str">
        <f>IF(B111="","",IF(OR(L111=200,COUNTIF(Artikelgrupper!$G$3:$G$108,'APH Kategorichef'!K111)),"Ja","Nej"))</f>
        <v/>
      </c>
      <c r="N111" s="356"/>
      <c r="P111" s="359"/>
      <c r="Q111" s="360"/>
      <c r="R111" s="295" t="s">
        <v>297</v>
      </c>
      <c r="S111" s="295"/>
      <c r="U111" s="361" t="str">
        <f>IF(B111="","",'3. Förpackningsdata'!H111)</f>
        <v/>
      </c>
      <c r="V111" s="308" t="str">
        <f>IF(B111="","",'3. Förpackningsdata'!I111)</f>
        <v/>
      </c>
      <c r="W111" s="592"/>
      <c r="Y111" s="520"/>
      <c r="Z111" s="81" t="str">
        <f>IF(B111="","",'4. Inköpsdata'!J111)</f>
        <v/>
      </c>
      <c r="AA111" s="357" t="str" cm="1">
        <f t="array" ref="AA111">IF(B111="","",_xlfn.IFS('4. Inköpsdata'!J111&lt;10,'4. Inköpsdata'!J111*1.12,'4. Inköpsdata'!J111&lt;20,'4. Inköpsdata'!J111*1.1,'4. Inköpsdata'!J111&lt;30,'4. Inköpsdata'!J111*1.09,'4. Inköpsdata'!J111&lt;50,'4. Inköpsdata'!J111*1.08,'4. Inköpsdata'!J111&lt;100,'4. Inköpsdata'!J111*1.07,'4. Inköpsdata'!J111&lt;150,'4. Inköpsdata'!J111*1.06,'4. Inköpsdata'!J111&gt;149,'4. Inköpsdata'!J111*1.05))</f>
        <v/>
      </c>
      <c r="AB111" s="358"/>
      <c r="AC111" s="307" t="str">
        <f>IF(B111="","",'4. Inköpsdata'!N111)</f>
        <v/>
      </c>
      <c r="AD111" s="479" t="str">
        <f>IF(B111="","",'4. Inköpsdata'!M111)</f>
        <v/>
      </c>
      <c r="AE111" s="480" t="str" cm="1">
        <f t="array" ref="AE111">IFERROR(_xlfn.IFS(AD111=25%,41,AD111=12%,42,AD111=6%,43,AD111="Momsfritt",38),"")</f>
        <v/>
      </c>
      <c r="AF111" s="480" t="str">
        <f t="shared" si="25"/>
        <v/>
      </c>
      <c r="AG111" s="307" t="str">
        <f t="shared" si="26"/>
        <v/>
      </c>
      <c r="AH111" s="307" t="str">
        <f t="shared" si="27"/>
        <v/>
      </c>
      <c r="AI111" s="492" t="str">
        <f t="shared" si="28"/>
        <v/>
      </c>
      <c r="AJ111" s="532"/>
      <c r="AK111" s="357" t="str">
        <f t="shared" si="29"/>
        <v/>
      </c>
      <c r="AL111" s="357" t="str">
        <f t="shared" si="30"/>
        <v/>
      </c>
      <c r="AM111" s="492" t="str">
        <f t="shared" si="31"/>
        <v/>
      </c>
    </row>
    <row r="112" spans="1:39" x14ac:dyDescent="0.25">
      <c r="A112" s="106">
        <v>108</v>
      </c>
      <c r="B112" s="86" t="str">
        <f>IF('1. Artikeldata Grund'!$E112="","",'1. Artikeldata Grund'!$E112)</f>
        <v/>
      </c>
      <c r="C112" s="221" t="str">
        <f>IF('1. Artikeldata Grund'!D112="","",'1. Artikeldata Grund'!D112)</f>
        <v/>
      </c>
      <c r="D112" s="300"/>
      <c r="E112" s="560" t="str">
        <f t="shared" si="24"/>
        <v/>
      </c>
      <c r="F112" s="543"/>
      <c r="G112" s="302"/>
      <c r="H112" s="354" t="s">
        <v>280</v>
      </c>
      <c r="I112" s="295"/>
      <c r="J112" s="409" t="s">
        <v>280</v>
      </c>
      <c r="K112" s="295" t="s">
        <v>858</v>
      </c>
      <c r="L112" s="540">
        <v>910</v>
      </c>
      <c r="M112" s="578" t="str">
        <f>IF(B112="","",IF(OR(L112=200,COUNTIF(Artikelgrupper!$G$3:$G$108,'APH Kategorichef'!K112)),"Ja","Nej"))</f>
        <v/>
      </c>
      <c r="N112" s="356"/>
      <c r="P112" s="359"/>
      <c r="Q112" s="360"/>
      <c r="R112" s="295" t="s">
        <v>297</v>
      </c>
      <c r="S112" s="295"/>
      <c r="U112" s="361" t="str">
        <f>IF(B112="","",'3. Förpackningsdata'!H112)</f>
        <v/>
      </c>
      <c r="V112" s="308" t="str">
        <f>IF(B112="","",'3. Förpackningsdata'!I112)</f>
        <v/>
      </c>
      <c r="W112" s="592"/>
      <c r="Y112" s="520"/>
      <c r="Z112" s="81" t="str">
        <f>IF(B112="","",'4. Inköpsdata'!J112)</f>
        <v/>
      </c>
      <c r="AA112" s="357" t="str" cm="1">
        <f t="array" ref="AA112">IF(B112="","",_xlfn.IFS('4. Inköpsdata'!J112&lt;10,'4. Inköpsdata'!J112*1.12,'4. Inköpsdata'!J112&lt;20,'4. Inköpsdata'!J112*1.1,'4. Inköpsdata'!J112&lt;30,'4. Inköpsdata'!J112*1.09,'4. Inköpsdata'!J112&lt;50,'4. Inköpsdata'!J112*1.08,'4. Inköpsdata'!J112&lt;100,'4. Inköpsdata'!J112*1.07,'4. Inköpsdata'!J112&lt;150,'4. Inköpsdata'!J112*1.06,'4. Inköpsdata'!J112&gt;149,'4. Inköpsdata'!J112*1.05))</f>
        <v/>
      </c>
      <c r="AB112" s="358"/>
      <c r="AC112" s="307" t="str">
        <f>IF(B112="","",'4. Inköpsdata'!N112)</f>
        <v/>
      </c>
      <c r="AD112" s="479" t="str">
        <f>IF(B112="","",'4. Inköpsdata'!M112)</f>
        <v/>
      </c>
      <c r="AE112" s="480" t="str" cm="1">
        <f t="array" ref="AE112">IFERROR(_xlfn.IFS(AD112=25%,41,AD112=12%,42,AD112=6%,43,AD112="Momsfritt",38),"")</f>
        <v/>
      </c>
      <c r="AF112" s="480" t="str">
        <f t="shared" si="25"/>
        <v/>
      </c>
      <c r="AG112" s="307" t="str">
        <f t="shared" si="26"/>
        <v/>
      </c>
      <c r="AH112" s="307" t="str">
        <f t="shared" si="27"/>
        <v/>
      </c>
      <c r="AI112" s="492" t="str">
        <f t="shared" si="28"/>
        <v/>
      </c>
      <c r="AJ112" s="532"/>
      <c r="AK112" s="357" t="str">
        <f t="shared" si="29"/>
        <v/>
      </c>
      <c r="AL112" s="357" t="str">
        <f t="shared" si="30"/>
        <v/>
      </c>
      <c r="AM112" s="492" t="str">
        <f t="shared" si="31"/>
        <v/>
      </c>
    </row>
    <row r="113" spans="1:39" x14ac:dyDescent="0.25">
      <c r="A113" s="106">
        <v>109</v>
      </c>
      <c r="B113" s="86" t="str">
        <f>IF('1. Artikeldata Grund'!$E113="","",'1. Artikeldata Grund'!$E113)</f>
        <v/>
      </c>
      <c r="C113" s="221" t="str">
        <f>IF('1. Artikeldata Grund'!D113="","",'1. Artikeldata Grund'!D113)</f>
        <v/>
      </c>
      <c r="D113" s="300"/>
      <c r="E113" s="560" t="str">
        <f t="shared" si="24"/>
        <v/>
      </c>
      <c r="F113" s="543"/>
      <c r="G113" s="302"/>
      <c r="H113" s="354" t="s">
        <v>280</v>
      </c>
      <c r="I113" s="295"/>
      <c r="J113" s="409" t="s">
        <v>280</v>
      </c>
      <c r="K113" s="295" t="s">
        <v>858</v>
      </c>
      <c r="L113" s="540">
        <v>910</v>
      </c>
      <c r="M113" s="578" t="str">
        <f>IF(B113="","",IF(OR(L113=200,COUNTIF(Artikelgrupper!$G$3:$G$108,'APH Kategorichef'!K113)),"Ja","Nej"))</f>
        <v/>
      </c>
      <c r="N113" s="356"/>
      <c r="P113" s="359"/>
      <c r="Q113" s="360"/>
      <c r="R113" s="295" t="s">
        <v>297</v>
      </c>
      <c r="S113" s="295"/>
      <c r="U113" s="361" t="str">
        <f>IF(B113="","",'3. Förpackningsdata'!H113)</f>
        <v/>
      </c>
      <c r="V113" s="308" t="str">
        <f>IF(B113="","",'3. Förpackningsdata'!I113)</f>
        <v/>
      </c>
      <c r="W113" s="592"/>
      <c r="Y113" s="520"/>
      <c r="Z113" s="81" t="str">
        <f>IF(B113="","",'4. Inköpsdata'!J113)</f>
        <v/>
      </c>
      <c r="AA113" s="357" t="str" cm="1">
        <f t="array" ref="AA113">IF(B113="","",_xlfn.IFS('4. Inköpsdata'!J113&lt;10,'4. Inköpsdata'!J113*1.12,'4. Inköpsdata'!J113&lt;20,'4. Inköpsdata'!J113*1.1,'4. Inköpsdata'!J113&lt;30,'4. Inköpsdata'!J113*1.09,'4. Inköpsdata'!J113&lt;50,'4. Inköpsdata'!J113*1.08,'4. Inköpsdata'!J113&lt;100,'4. Inköpsdata'!J113*1.07,'4. Inköpsdata'!J113&lt;150,'4. Inköpsdata'!J113*1.06,'4. Inköpsdata'!J113&gt;149,'4. Inköpsdata'!J113*1.05))</f>
        <v/>
      </c>
      <c r="AB113" s="358"/>
      <c r="AC113" s="307" t="str">
        <f>IF(B113="","",'4. Inköpsdata'!N113)</f>
        <v/>
      </c>
      <c r="AD113" s="479" t="str">
        <f>IF(B113="","",'4. Inköpsdata'!M113)</f>
        <v/>
      </c>
      <c r="AE113" s="480" t="str" cm="1">
        <f t="array" ref="AE113">IFERROR(_xlfn.IFS(AD113=25%,41,AD113=12%,42,AD113=6%,43,AD113="Momsfritt",38),"")</f>
        <v/>
      </c>
      <c r="AF113" s="480" t="str">
        <f t="shared" si="25"/>
        <v/>
      </c>
      <c r="AG113" s="307" t="str">
        <f t="shared" si="26"/>
        <v/>
      </c>
      <c r="AH113" s="307" t="str">
        <f t="shared" si="27"/>
        <v/>
      </c>
      <c r="AI113" s="492" t="str">
        <f t="shared" si="28"/>
        <v/>
      </c>
      <c r="AJ113" s="532"/>
      <c r="AK113" s="357" t="str">
        <f t="shared" si="29"/>
        <v/>
      </c>
      <c r="AL113" s="357" t="str">
        <f t="shared" si="30"/>
        <v/>
      </c>
      <c r="AM113" s="492" t="str">
        <f t="shared" si="31"/>
        <v/>
      </c>
    </row>
    <row r="114" spans="1:39" x14ac:dyDescent="0.25">
      <c r="A114" s="106">
        <v>110</v>
      </c>
      <c r="B114" s="86" t="str">
        <f>IF('1. Artikeldata Grund'!$E114="","",'1. Artikeldata Grund'!$E114)</f>
        <v/>
      </c>
      <c r="C114" s="221" t="str">
        <f>IF('1. Artikeldata Grund'!D114="","",'1. Artikeldata Grund'!D114)</f>
        <v/>
      </c>
      <c r="D114" s="300"/>
      <c r="E114" s="560" t="str">
        <f t="shared" si="24"/>
        <v/>
      </c>
      <c r="F114" s="543"/>
      <c r="G114" s="302"/>
      <c r="H114" s="354" t="s">
        <v>280</v>
      </c>
      <c r="I114" s="295"/>
      <c r="J114" s="409" t="s">
        <v>280</v>
      </c>
      <c r="K114" s="295" t="s">
        <v>858</v>
      </c>
      <c r="L114" s="540">
        <v>910</v>
      </c>
      <c r="M114" s="578" t="str">
        <f>IF(B114="","",IF(OR(L114=200,COUNTIF(Artikelgrupper!$G$3:$G$108,'APH Kategorichef'!K114)),"Ja","Nej"))</f>
        <v/>
      </c>
      <c r="N114" s="356"/>
      <c r="P114" s="359"/>
      <c r="Q114" s="360"/>
      <c r="R114" s="295" t="s">
        <v>297</v>
      </c>
      <c r="S114" s="295"/>
      <c r="U114" s="361" t="str">
        <f>IF(B114="","",'3. Förpackningsdata'!H114)</f>
        <v/>
      </c>
      <c r="V114" s="308" t="str">
        <f>IF(B114="","",'3. Förpackningsdata'!I114)</f>
        <v/>
      </c>
      <c r="W114" s="592"/>
      <c r="Y114" s="520"/>
      <c r="Z114" s="81" t="str">
        <f>IF(B114="","",'4. Inköpsdata'!J114)</f>
        <v/>
      </c>
      <c r="AA114" s="357" t="str" cm="1">
        <f t="array" ref="AA114">IF(B114="","",_xlfn.IFS('4. Inköpsdata'!J114&lt;10,'4. Inköpsdata'!J114*1.12,'4. Inköpsdata'!J114&lt;20,'4. Inköpsdata'!J114*1.1,'4. Inköpsdata'!J114&lt;30,'4. Inköpsdata'!J114*1.09,'4. Inköpsdata'!J114&lt;50,'4. Inköpsdata'!J114*1.08,'4. Inköpsdata'!J114&lt;100,'4. Inköpsdata'!J114*1.07,'4. Inköpsdata'!J114&lt;150,'4. Inköpsdata'!J114*1.06,'4. Inköpsdata'!J114&gt;149,'4. Inköpsdata'!J114*1.05))</f>
        <v/>
      </c>
      <c r="AB114" s="358"/>
      <c r="AC114" s="307" t="str">
        <f>IF(B114="","",'4. Inköpsdata'!N114)</f>
        <v/>
      </c>
      <c r="AD114" s="479" t="str">
        <f>IF(B114="","",'4. Inköpsdata'!M114)</f>
        <v/>
      </c>
      <c r="AE114" s="480" t="str" cm="1">
        <f t="array" ref="AE114">IFERROR(_xlfn.IFS(AD114=25%,41,AD114=12%,42,AD114=6%,43,AD114="Momsfritt",38),"")</f>
        <v/>
      </c>
      <c r="AF114" s="480" t="str">
        <f t="shared" si="25"/>
        <v/>
      </c>
      <c r="AG114" s="307" t="str">
        <f t="shared" si="26"/>
        <v/>
      </c>
      <c r="AH114" s="307" t="str">
        <f t="shared" si="27"/>
        <v/>
      </c>
      <c r="AI114" s="492" t="str">
        <f t="shared" si="28"/>
        <v/>
      </c>
      <c r="AJ114" s="532"/>
      <c r="AK114" s="357" t="str">
        <f t="shared" si="29"/>
        <v/>
      </c>
      <c r="AL114" s="357" t="str">
        <f t="shared" si="30"/>
        <v/>
      </c>
      <c r="AM114" s="492" t="str">
        <f t="shared" si="31"/>
        <v/>
      </c>
    </row>
    <row r="115" spans="1:39" x14ac:dyDescent="0.25">
      <c r="A115" s="106">
        <v>111</v>
      </c>
      <c r="B115" s="86" t="str">
        <f>IF('1. Artikeldata Grund'!$E115="","",'1. Artikeldata Grund'!$E115)</f>
        <v/>
      </c>
      <c r="C115" s="221" t="str">
        <f>IF('1. Artikeldata Grund'!D115="","",'1. Artikeldata Grund'!D115)</f>
        <v/>
      </c>
      <c r="D115" s="300"/>
      <c r="E115" s="560" t="str">
        <f t="shared" si="24"/>
        <v/>
      </c>
      <c r="F115" s="543"/>
      <c r="G115" s="302"/>
      <c r="H115" s="354" t="s">
        <v>280</v>
      </c>
      <c r="I115" s="295"/>
      <c r="J115" s="409" t="s">
        <v>280</v>
      </c>
      <c r="K115" s="295" t="s">
        <v>858</v>
      </c>
      <c r="L115" s="540">
        <v>910</v>
      </c>
      <c r="M115" s="578" t="str">
        <f>IF(B115="","",IF(OR(L115=200,COUNTIF(Artikelgrupper!$G$3:$G$108,'APH Kategorichef'!K115)),"Ja","Nej"))</f>
        <v/>
      </c>
      <c r="N115" s="356"/>
      <c r="P115" s="359"/>
      <c r="Q115" s="360"/>
      <c r="R115" s="295" t="s">
        <v>297</v>
      </c>
      <c r="S115" s="295"/>
      <c r="U115" s="361" t="str">
        <f>IF(B115="","",'3. Förpackningsdata'!H115)</f>
        <v/>
      </c>
      <c r="V115" s="308" t="str">
        <f>IF(B115="","",'3. Förpackningsdata'!I115)</f>
        <v/>
      </c>
      <c r="W115" s="592"/>
      <c r="Y115" s="520"/>
      <c r="Z115" s="81" t="str">
        <f>IF(B115="","",'4. Inköpsdata'!J115)</f>
        <v/>
      </c>
      <c r="AA115" s="357" t="str" cm="1">
        <f t="array" ref="AA115">IF(B115="","",_xlfn.IFS('4. Inköpsdata'!J115&lt;10,'4. Inköpsdata'!J115*1.12,'4. Inköpsdata'!J115&lt;20,'4. Inköpsdata'!J115*1.1,'4. Inköpsdata'!J115&lt;30,'4. Inköpsdata'!J115*1.09,'4. Inköpsdata'!J115&lt;50,'4. Inköpsdata'!J115*1.08,'4. Inköpsdata'!J115&lt;100,'4. Inköpsdata'!J115*1.07,'4. Inköpsdata'!J115&lt;150,'4. Inköpsdata'!J115*1.06,'4. Inköpsdata'!J115&gt;149,'4. Inköpsdata'!J115*1.05))</f>
        <v/>
      </c>
      <c r="AB115" s="358"/>
      <c r="AC115" s="307" t="str">
        <f>IF(B115="","",'4. Inköpsdata'!N115)</f>
        <v/>
      </c>
      <c r="AD115" s="479" t="str">
        <f>IF(B115="","",'4. Inköpsdata'!M115)</f>
        <v/>
      </c>
      <c r="AE115" s="480" t="str" cm="1">
        <f t="array" ref="AE115">IFERROR(_xlfn.IFS(AD115=25%,41,AD115=12%,42,AD115=6%,43,AD115="Momsfritt",38),"")</f>
        <v/>
      </c>
      <c r="AF115" s="480" t="str">
        <f t="shared" si="25"/>
        <v/>
      </c>
      <c r="AG115" s="307" t="str">
        <f t="shared" si="26"/>
        <v/>
      </c>
      <c r="AH115" s="307" t="str">
        <f t="shared" si="27"/>
        <v/>
      </c>
      <c r="AI115" s="492" t="str">
        <f t="shared" si="28"/>
        <v/>
      </c>
      <c r="AJ115" s="532"/>
      <c r="AK115" s="357" t="str">
        <f t="shared" si="29"/>
        <v/>
      </c>
      <c r="AL115" s="357" t="str">
        <f t="shared" si="30"/>
        <v/>
      </c>
      <c r="AM115" s="492" t="str">
        <f t="shared" si="31"/>
        <v/>
      </c>
    </row>
    <row r="116" spans="1:39" x14ac:dyDescent="0.25">
      <c r="A116" s="106">
        <v>112</v>
      </c>
      <c r="B116" s="86" t="str">
        <f>IF('1. Artikeldata Grund'!$E116="","",'1. Artikeldata Grund'!$E116)</f>
        <v/>
      </c>
      <c r="C116" s="221" t="str">
        <f>IF('1. Artikeldata Grund'!D116="","",'1. Artikeldata Grund'!D116)</f>
        <v/>
      </c>
      <c r="D116" s="300"/>
      <c r="E116" s="560" t="str">
        <f t="shared" si="24"/>
        <v/>
      </c>
      <c r="F116" s="543"/>
      <c r="G116" s="302"/>
      <c r="H116" s="354" t="s">
        <v>280</v>
      </c>
      <c r="I116" s="295"/>
      <c r="J116" s="409" t="s">
        <v>280</v>
      </c>
      <c r="K116" s="295" t="s">
        <v>858</v>
      </c>
      <c r="L116" s="540">
        <v>910</v>
      </c>
      <c r="M116" s="578" t="str">
        <f>IF(B116="","",IF(OR(L116=200,COUNTIF(Artikelgrupper!$G$3:$G$108,'APH Kategorichef'!K116)),"Ja","Nej"))</f>
        <v/>
      </c>
      <c r="N116" s="356"/>
      <c r="P116" s="359"/>
      <c r="Q116" s="360"/>
      <c r="R116" s="295" t="s">
        <v>297</v>
      </c>
      <c r="S116" s="295"/>
      <c r="U116" s="361" t="str">
        <f>IF(B116="","",'3. Förpackningsdata'!H116)</f>
        <v/>
      </c>
      <c r="V116" s="308" t="str">
        <f>IF(B116="","",'3. Förpackningsdata'!I116)</f>
        <v/>
      </c>
      <c r="W116" s="592"/>
      <c r="Y116" s="520"/>
      <c r="Z116" s="81" t="str">
        <f>IF(B116="","",'4. Inköpsdata'!J116)</f>
        <v/>
      </c>
      <c r="AA116" s="357" t="str" cm="1">
        <f t="array" ref="AA116">IF(B116="","",_xlfn.IFS('4. Inköpsdata'!J116&lt;10,'4. Inköpsdata'!J116*1.12,'4. Inköpsdata'!J116&lt;20,'4. Inköpsdata'!J116*1.1,'4. Inköpsdata'!J116&lt;30,'4. Inköpsdata'!J116*1.09,'4. Inköpsdata'!J116&lt;50,'4. Inköpsdata'!J116*1.08,'4. Inköpsdata'!J116&lt;100,'4. Inköpsdata'!J116*1.07,'4. Inköpsdata'!J116&lt;150,'4. Inköpsdata'!J116*1.06,'4. Inköpsdata'!J116&gt;149,'4. Inköpsdata'!J116*1.05))</f>
        <v/>
      </c>
      <c r="AB116" s="358"/>
      <c r="AC116" s="307" t="str">
        <f>IF(B116="","",'4. Inköpsdata'!N116)</f>
        <v/>
      </c>
      <c r="AD116" s="479" t="str">
        <f>IF(B116="","",'4. Inköpsdata'!M116)</f>
        <v/>
      </c>
      <c r="AE116" s="480" t="str" cm="1">
        <f t="array" ref="AE116">IFERROR(_xlfn.IFS(AD116=25%,41,AD116=12%,42,AD116=6%,43,AD116="Momsfritt",38),"")</f>
        <v/>
      </c>
      <c r="AF116" s="480" t="str">
        <f t="shared" si="25"/>
        <v/>
      </c>
      <c r="AG116" s="307" t="str">
        <f t="shared" si="26"/>
        <v/>
      </c>
      <c r="AH116" s="307" t="str">
        <f t="shared" si="27"/>
        <v/>
      </c>
      <c r="AI116" s="492" t="str">
        <f t="shared" si="28"/>
        <v/>
      </c>
      <c r="AJ116" s="532"/>
      <c r="AK116" s="357" t="str">
        <f t="shared" si="29"/>
        <v/>
      </c>
      <c r="AL116" s="357" t="str">
        <f t="shared" si="30"/>
        <v/>
      </c>
      <c r="AM116" s="492" t="str">
        <f t="shared" si="31"/>
        <v/>
      </c>
    </row>
    <row r="117" spans="1:39" x14ac:dyDescent="0.25">
      <c r="A117" s="106">
        <v>113</v>
      </c>
      <c r="B117" s="86" t="str">
        <f>IF('1. Artikeldata Grund'!$E117="","",'1. Artikeldata Grund'!$E117)</f>
        <v/>
      </c>
      <c r="C117" s="221" t="str">
        <f>IF('1. Artikeldata Grund'!D117="","",'1. Artikeldata Grund'!D117)</f>
        <v/>
      </c>
      <c r="D117" s="300"/>
      <c r="E117" s="560" t="str">
        <f t="shared" si="24"/>
        <v/>
      </c>
      <c r="F117" s="543"/>
      <c r="G117" s="302"/>
      <c r="H117" s="354" t="s">
        <v>280</v>
      </c>
      <c r="I117" s="295"/>
      <c r="J117" s="409" t="s">
        <v>280</v>
      </c>
      <c r="K117" s="295" t="s">
        <v>858</v>
      </c>
      <c r="L117" s="540">
        <v>910</v>
      </c>
      <c r="M117" s="578" t="str">
        <f>IF(B117="","",IF(OR(L117=200,COUNTIF(Artikelgrupper!$G$3:$G$108,'APH Kategorichef'!K117)),"Ja","Nej"))</f>
        <v/>
      </c>
      <c r="N117" s="356"/>
      <c r="P117" s="359"/>
      <c r="Q117" s="360"/>
      <c r="R117" s="295" t="s">
        <v>297</v>
      </c>
      <c r="S117" s="295"/>
      <c r="U117" s="361" t="str">
        <f>IF(B117="","",'3. Förpackningsdata'!H117)</f>
        <v/>
      </c>
      <c r="V117" s="308" t="str">
        <f>IF(B117="","",'3. Förpackningsdata'!I117)</f>
        <v/>
      </c>
      <c r="W117" s="592"/>
      <c r="Y117" s="520"/>
      <c r="Z117" s="81" t="str">
        <f>IF(B117="","",'4. Inköpsdata'!J117)</f>
        <v/>
      </c>
      <c r="AA117" s="357" t="str" cm="1">
        <f t="array" ref="AA117">IF(B117="","",_xlfn.IFS('4. Inköpsdata'!J117&lt;10,'4. Inköpsdata'!J117*1.12,'4. Inköpsdata'!J117&lt;20,'4. Inköpsdata'!J117*1.1,'4. Inköpsdata'!J117&lt;30,'4. Inköpsdata'!J117*1.09,'4. Inköpsdata'!J117&lt;50,'4. Inköpsdata'!J117*1.08,'4. Inköpsdata'!J117&lt;100,'4. Inköpsdata'!J117*1.07,'4. Inköpsdata'!J117&lt;150,'4. Inköpsdata'!J117*1.06,'4. Inköpsdata'!J117&gt;149,'4. Inköpsdata'!J117*1.05))</f>
        <v/>
      </c>
      <c r="AB117" s="358"/>
      <c r="AC117" s="307" t="str">
        <f>IF(B117="","",'4. Inköpsdata'!N117)</f>
        <v/>
      </c>
      <c r="AD117" s="479" t="str">
        <f>IF(B117="","",'4. Inköpsdata'!M117)</f>
        <v/>
      </c>
      <c r="AE117" s="480" t="str" cm="1">
        <f t="array" ref="AE117">IFERROR(_xlfn.IFS(AD117=25%,41,AD117=12%,42,AD117=6%,43,AD117="Momsfritt",38),"")</f>
        <v/>
      </c>
      <c r="AF117" s="480" t="str">
        <f t="shared" si="25"/>
        <v/>
      </c>
      <c r="AG117" s="307" t="str">
        <f t="shared" si="26"/>
        <v/>
      </c>
      <c r="AH117" s="307" t="str">
        <f t="shared" si="27"/>
        <v/>
      </c>
      <c r="AI117" s="492" t="str">
        <f t="shared" si="28"/>
        <v/>
      </c>
      <c r="AJ117" s="532"/>
      <c r="AK117" s="357" t="str">
        <f t="shared" si="29"/>
        <v/>
      </c>
      <c r="AL117" s="357" t="str">
        <f t="shared" si="30"/>
        <v/>
      </c>
      <c r="AM117" s="492" t="str">
        <f t="shared" si="31"/>
        <v/>
      </c>
    </row>
    <row r="118" spans="1:39" x14ac:dyDescent="0.25">
      <c r="A118" s="106">
        <v>114</v>
      </c>
      <c r="B118" s="86" t="str">
        <f>IF('1. Artikeldata Grund'!$E118="","",'1. Artikeldata Grund'!$E118)</f>
        <v/>
      </c>
      <c r="C118" s="221" t="str">
        <f>IF('1. Artikeldata Grund'!D118="","",'1. Artikeldata Grund'!D118)</f>
        <v/>
      </c>
      <c r="D118" s="300"/>
      <c r="E118" s="560" t="str">
        <f t="shared" si="24"/>
        <v/>
      </c>
      <c r="F118" s="543"/>
      <c r="G118" s="302"/>
      <c r="H118" s="354" t="s">
        <v>280</v>
      </c>
      <c r="I118" s="295"/>
      <c r="J118" s="409" t="s">
        <v>280</v>
      </c>
      <c r="K118" s="295" t="s">
        <v>858</v>
      </c>
      <c r="L118" s="540">
        <v>910</v>
      </c>
      <c r="M118" s="578" t="str">
        <f>IF(B118="","",IF(OR(L118=200,COUNTIF(Artikelgrupper!$G$3:$G$108,'APH Kategorichef'!K118)),"Ja","Nej"))</f>
        <v/>
      </c>
      <c r="N118" s="356"/>
      <c r="P118" s="359"/>
      <c r="Q118" s="360"/>
      <c r="R118" s="295" t="s">
        <v>297</v>
      </c>
      <c r="S118" s="295"/>
      <c r="U118" s="361" t="str">
        <f>IF(B118="","",'3. Förpackningsdata'!H118)</f>
        <v/>
      </c>
      <c r="V118" s="308" t="str">
        <f>IF(B118="","",'3. Förpackningsdata'!I118)</f>
        <v/>
      </c>
      <c r="W118" s="592"/>
      <c r="Y118" s="520"/>
      <c r="Z118" s="81" t="str">
        <f>IF(B118="","",'4. Inköpsdata'!J118)</f>
        <v/>
      </c>
      <c r="AA118" s="357" t="str" cm="1">
        <f t="array" ref="AA118">IF(B118="","",_xlfn.IFS('4. Inköpsdata'!J118&lt;10,'4. Inköpsdata'!J118*1.12,'4. Inköpsdata'!J118&lt;20,'4. Inköpsdata'!J118*1.1,'4. Inköpsdata'!J118&lt;30,'4. Inköpsdata'!J118*1.09,'4. Inköpsdata'!J118&lt;50,'4. Inköpsdata'!J118*1.08,'4. Inköpsdata'!J118&lt;100,'4. Inköpsdata'!J118*1.07,'4. Inköpsdata'!J118&lt;150,'4. Inköpsdata'!J118*1.06,'4. Inköpsdata'!J118&gt;149,'4. Inköpsdata'!J118*1.05))</f>
        <v/>
      </c>
      <c r="AB118" s="358"/>
      <c r="AC118" s="307" t="str">
        <f>IF(B118="","",'4. Inköpsdata'!N118)</f>
        <v/>
      </c>
      <c r="AD118" s="479" t="str">
        <f>IF(B118="","",'4. Inköpsdata'!M118)</f>
        <v/>
      </c>
      <c r="AE118" s="480" t="str" cm="1">
        <f t="array" ref="AE118">IFERROR(_xlfn.IFS(AD118=25%,41,AD118=12%,42,AD118=6%,43,AD118="Momsfritt",38),"")</f>
        <v/>
      </c>
      <c r="AF118" s="480" t="str">
        <f t="shared" si="25"/>
        <v/>
      </c>
      <c r="AG118" s="307" t="str">
        <f t="shared" si="26"/>
        <v/>
      </c>
      <c r="AH118" s="307" t="str">
        <f t="shared" si="27"/>
        <v/>
      </c>
      <c r="AI118" s="492" t="str">
        <f t="shared" si="28"/>
        <v/>
      </c>
      <c r="AJ118" s="532"/>
      <c r="AK118" s="357" t="str">
        <f t="shared" si="29"/>
        <v/>
      </c>
      <c r="AL118" s="357" t="str">
        <f t="shared" si="30"/>
        <v/>
      </c>
      <c r="AM118" s="492" t="str">
        <f t="shared" si="31"/>
        <v/>
      </c>
    </row>
    <row r="119" spans="1:39" x14ac:dyDescent="0.25">
      <c r="A119" s="106">
        <v>115</v>
      </c>
      <c r="B119" s="86" t="str">
        <f>IF('1. Artikeldata Grund'!$E119="","",'1. Artikeldata Grund'!$E119)</f>
        <v/>
      </c>
      <c r="C119" s="221" t="str">
        <f>IF('1. Artikeldata Grund'!D119="","",'1. Artikeldata Grund'!D119)</f>
        <v/>
      </c>
      <c r="D119" s="300"/>
      <c r="E119" s="560" t="str">
        <f t="shared" si="24"/>
        <v/>
      </c>
      <c r="F119" s="543"/>
      <c r="G119" s="302"/>
      <c r="H119" s="354" t="s">
        <v>280</v>
      </c>
      <c r="I119" s="295"/>
      <c r="J119" s="409" t="s">
        <v>280</v>
      </c>
      <c r="K119" s="295" t="s">
        <v>858</v>
      </c>
      <c r="L119" s="540">
        <v>910</v>
      </c>
      <c r="M119" s="578" t="str">
        <f>IF(B119="","",IF(OR(L119=200,COUNTIF(Artikelgrupper!$G$3:$G$108,'APH Kategorichef'!K119)),"Ja","Nej"))</f>
        <v/>
      </c>
      <c r="N119" s="356"/>
      <c r="P119" s="359"/>
      <c r="Q119" s="360"/>
      <c r="R119" s="295" t="s">
        <v>297</v>
      </c>
      <c r="S119" s="295"/>
      <c r="U119" s="361" t="str">
        <f>IF(B119="","",'3. Förpackningsdata'!H119)</f>
        <v/>
      </c>
      <c r="V119" s="308" t="str">
        <f>IF(B119="","",'3. Förpackningsdata'!I119)</f>
        <v/>
      </c>
      <c r="W119" s="592"/>
      <c r="Y119" s="520"/>
      <c r="Z119" s="81" t="str">
        <f>IF(B119="","",'4. Inköpsdata'!J119)</f>
        <v/>
      </c>
      <c r="AA119" s="357" t="str" cm="1">
        <f t="array" ref="AA119">IF(B119="","",_xlfn.IFS('4. Inköpsdata'!J119&lt;10,'4. Inköpsdata'!J119*1.12,'4. Inköpsdata'!J119&lt;20,'4. Inköpsdata'!J119*1.1,'4. Inköpsdata'!J119&lt;30,'4. Inköpsdata'!J119*1.09,'4. Inköpsdata'!J119&lt;50,'4. Inköpsdata'!J119*1.08,'4. Inköpsdata'!J119&lt;100,'4. Inköpsdata'!J119*1.07,'4. Inköpsdata'!J119&lt;150,'4. Inköpsdata'!J119*1.06,'4. Inköpsdata'!J119&gt;149,'4. Inköpsdata'!J119*1.05))</f>
        <v/>
      </c>
      <c r="AB119" s="358"/>
      <c r="AC119" s="307" t="str">
        <f>IF(B119="","",'4. Inköpsdata'!N119)</f>
        <v/>
      </c>
      <c r="AD119" s="479" t="str">
        <f>IF(B119="","",'4. Inköpsdata'!M119)</f>
        <v/>
      </c>
      <c r="AE119" s="480" t="str" cm="1">
        <f t="array" ref="AE119">IFERROR(_xlfn.IFS(AD119=25%,41,AD119=12%,42,AD119=6%,43,AD119="Momsfritt",38),"")</f>
        <v/>
      </c>
      <c r="AF119" s="480" t="str">
        <f t="shared" si="25"/>
        <v/>
      </c>
      <c r="AG119" s="307" t="str">
        <f t="shared" si="26"/>
        <v/>
      </c>
      <c r="AH119" s="307" t="str">
        <f t="shared" si="27"/>
        <v/>
      </c>
      <c r="AI119" s="492" t="str">
        <f t="shared" si="28"/>
        <v/>
      </c>
      <c r="AJ119" s="532"/>
      <c r="AK119" s="357" t="str">
        <f t="shared" si="29"/>
        <v/>
      </c>
      <c r="AL119" s="357" t="str">
        <f t="shared" si="30"/>
        <v/>
      </c>
      <c r="AM119" s="492" t="str">
        <f t="shared" si="31"/>
        <v/>
      </c>
    </row>
    <row r="120" spans="1:39" x14ac:dyDescent="0.25">
      <c r="A120" s="106">
        <v>116</v>
      </c>
      <c r="B120" s="86" t="str">
        <f>IF('1. Artikeldata Grund'!$E120="","",'1. Artikeldata Grund'!$E120)</f>
        <v/>
      </c>
      <c r="C120" s="221" t="str">
        <f>IF('1. Artikeldata Grund'!D120="","",'1. Artikeldata Grund'!D120)</f>
        <v/>
      </c>
      <c r="D120" s="300"/>
      <c r="E120" s="560" t="str">
        <f t="shared" si="24"/>
        <v/>
      </c>
      <c r="F120" s="543"/>
      <c r="G120" s="302"/>
      <c r="H120" s="354" t="s">
        <v>280</v>
      </c>
      <c r="I120" s="295"/>
      <c r="J120" s="409" t="s">
        <v>280</v>
      </c>
      <c r="K120" s="295" t="s">
        <v>858</v>
      </c>
      <c r="L120" s="540">
        <v>910</v>
      </c>
      <c r="M120" s="578" t="str">
        <f>IF(B120="","",IF(OR(L120=200,COUNTIF(Artikelgrupper!$G$3:$G$108,'APH Kategorichef'!K120)),"Ja","Nej"))</f>
        <v/>
      </c>
      <c r="N120" s="356"/>
      <c r="P120" s="359"/>
      <c r="Q120" s="360"/>
      <c r="R120" s="295" t="s">
        <v>297</v>
      </c>
      <c r="S120" s="295"/>
      <c r="U120" s="361" t="str">
        <f>IF(B120="","",'3. Förpackningsdata'!H120)</f>
        <v/>
      </c>
      <c r="V120" s="308" t="str">
        <f>IF(B120="","",'3. Förpackningsdata'!I120)</f>
        <v/>
      </c>
      <c r="W120" s="592"/>
      <c r="Y120" s="520"/>
      <c r="Z120" s="81" t="str">
        <f>IF(B120="","",'4. Inköpsdata'!J120)</f>
        <v/>
      </c>
      <c r="AA120" s="357" t="str" cm="1">
        <f t="array" ref="AA120">IF(B120="","",_xlfn.IFS('4. Inköpsdata'!J120&lt;10,'4. Inköpsdata'!J120*1.12,'4. Inköpsdata'!J120&lt;20,'4. Inköpsdata'!J120*1.1,'4. Inköpsdata'!J120&lt;30,'4. Inköpsdata'!J120*1.09,'4. Inköpsdata'!J120&lt;50,'4. Inköpsdata'!J120*1.08,'4. Inköpsdata'!J120&lt;100,'4. Inköpsdata'!J120*1.07,'4. Inköpsdata'!J120&lt;150,'4. Inköpsdata'!J120*1.06,'4. Inköpsdata'!J120&gt;149,'4. Inköpsdata'!J120*1.05))</f>
        <v/>
      </c>
      <c r="AB120" s="358"/>
      <c r="AC120" s="307" t="str">
        <f>IF(B120="","",'4. Inköpsdata'!N120)</f>
        <v/>
      </c>
      <c r="AD120" s="479" t="str">
        <f>IF(B120="","",'4. Inköpsdata'!M120)</f>
        <v/>
      </c>
      <c r="AE120" s="480" t="str" cm="1">
        <f t="array" ref="AE120">IFERROR(_xlfn.IFS(AD120=25%,41,AD120=12%,42,AD120=6%,43,AD120="Momsfritt",38),"")</f>
        <v/>
      </c>
      <c r="AF120" s="480" t="str">
        <f t="shared" si="25"/>
        <v/>
      </c>
      <c r="AG120" s="307" t="str">
        <f t="shared" si="26"/>
        <v/>
      </c>
      <c r="AH120" s="307" t="str">
        <f t="shared" si="27"/>
        <v/>
      </c>
      <c r="AI120" s="492" t="str">
        <f t="shared" si="28"/>
        <v/>
      </c>
      <c r="AJ120" s="532"/>
      <c r="AK120" s="357" t="str">
        <f t="shared" si="29"/>
        <v/>
      </c>
      <c r="AL120" s="357" t="str">
        <f t="shared" si="30"/>
        <v/>
      </c>
      <c r="AM120" s="492" t="str">
        <f t="shared" si="31"/>
        <v/>
      </c>
    </row>
    <row r="121" spans="1:39" x14ac:dyDescent="0.25">
      <c r="A121" s="106">
        <v>117</v>
      </c>
      <c r="B121" s="86" t="str">
        <f>IF('1. Artikeldata Grund'!$E121="","",'1. Artikeldata Grund'!$E121)</f>
        <v/>
      </c>
      <c r="C121" s="221" t="str">
        <f>IF('1. Artikeldata Grund'!D121="","",'1. Artikeldata Grund'!D121)</f>
        <v/>
      </c>
      <c r="D121" s="300"/>
      <c r="E121" s="560" t="str">
        <f t="shared" si="24"/>
        <v/>
      </c>
      <c r="F121" s="543"/>
      <c r="G121" s="302"/>
      <c r="H121" s="354" t="s">
        <v>280</v>
      </c>
      <c r="I121" s="295"/>
      <c r="J121" s="409" t="s">
        <v>280</v>
      </c>
      <c r="K121" s="295" t="s">
        <v>858</v>
      </c>
      <c r="L121" s="540">
        <v>910</v>
      </c>
      <c r="M121" s="578" t="str">
        <f>IF(B121="","",IF(OR(L121=200,COUNTIF(Artikelgrupper!$G$3:$G$108,'APH Kategorichef'!K121)),"Ja","Nej"))</f>
        <v/>
      </c>
      <c r="N121" s="356"/>
      <c r="P121" s="359"/>
      <c r="Q121" s="360"/>
      <c r="R121" s="295" t="s">
        <v>297</v>
      </c>
      <c r="S121" s="295"/>
      <c r="U121" s="361" t="str">
        <f>IF(B121="","",'3. Förpackningsdata'!H121)</f>
        <v/>
      </c>
      <c r="V121" s="308" t="str">
        <f>IF(B121="","",'3. Förpackningsdata'!I121)</f>
        <v/>
      </c>
      <c r="W121" s="592"/>
      <c r="Y121" s="520"/>
      <c r="Z121" s="81" t="str">
        <f>IF(B121="","",'4. Inköpsdata'!J121)</f>
        <v/>
      </c>
      <c r="AA121" s="357" t="str" cm="1">
        <f t="array" ref="AA121">IF(B121="","",_xlfn.IFS('4. Inköpsdata'!J121&lt;10,'4. Inköpsdata'!J121*1.12,'4. Inköpsdata'!J121&lt;20,'4. Inköpsdata'!J121*1.1,'4. Inköpsdata'!J121&lt;30,'4. Inköpsdata'!J121*1.09,'4. Inköpsdata'!J121&lt;50,'4. Inköpsdata'!J121*1.08,'4. Inköpsdata'!J121&lt;100,'4. Inköpsdata'!J121*1.07,'4. Inköpsdata'!J121&lt;150,'4. Inköpsdata'!J121*1.06,'4. Inköpsdata'!J121&gt;149,'4. Inköpsdata'!J121*1.05))</f>
        <v/>
      </c>
      <c r="AB121" s="358"/>
      <c r="AC121" s="307" t="str">
        <f>IF(B121="","",'4. Inköpsdata'!N121)</f>
        <v/>
      </c>
      <c r="AD121" s="479" t="str">
        <f>IF(B121="","",'4. Inköpsdata'!M121)</f>
        <v/>
      </c>
      <c r="AE121" s="480" t="str" cm="1">
        <f t="array" ref="AE121">IFERROR(_xlfn.IFS(AD121=25%,41,AD121=12%,42,AD121=6%,43,AD121="Momsfritt",38),"")</f>
        <v/>
      </c>
      <c r="AF121" s="480" t="str">
        <f t="shared" si="25"/>
        <v/>
      </c>
      <c r="AG121" s="307" t="str">
        <f t="shared" si="26"/>
        <v/>
      </c>
      <c r="AH121" s="307" t="str">
        <f t="shared" si="27"/>
        <v/>
      </c>
      <c r="AI121" s="492" t="str">
        <f t="shared" si="28"/>
        <v/>
      </c>
      <c r="AJ121" s="532"/>
      <c r="AK121" s="357" t="str">
        <f t="shared" si="29"/>
        <v/>
      </c>
      <c r="AL121" s="357" t="str">
        <f t="shared" si="30"/>
        <v/>
      </c>
      <c r="AM121" s="492" t="str">
        <f t="shared" si="31"/>
        <v/>
      </c>
    </row>
    <row r="122" spans="1:39" x14ac:dyDescent="0.25">
      <c r="A122" s="106">
        <v>118</v>
      </c>
      <c r="B122" s="86" t="str">
        <f>IF('1. Artikeldata Grund'!$E122="","",'1. Artikeldata Grund'!$E122)</f>
        <v/>
      </c>
      <c r="C122" s="221" t="str">
        <f>IF('1. Artikeldata Grund'!D122="","",'1. Artikeldata Grund'!D122)</f>
        <v/>
      </c>
      <c r="D122" s="300"/>
      <c r="E122" s="560" t="str">
        <f t="shared" si="24"/>
        <v/>
      </c>
      <c r="F122" s="543"/>
      <c r="G122" s="302"/>
      <c r="H122" s="354" t="s">
        <v>280</v>
      </c>
      <c r="I122" s="295"/>
      <c r="J122" s="409" t="s">
        <v>280</v>
      </c>
      <c r="K122" s="295" t="s">
        <v>858</v>
      </c>
      <c r="L122" s="540">
        <v>910</v>
      </c>
      <c r="M122" s="578" t="str">
        <f>IF(B122="","",IF(OR(L122=200,COUNTIF(Artikelgrupper!$G$3:$G$108,'APH Kategorichef'!K122)),"Ja","Nej"))</f>
        <v/>
      </c>
      <c r="N122" s="356"/>
      <c r="P122" s="359"/>
      <c r="Q122" s="360"/>
      <c r="R122" s="295" t="s">
        <v>297</v>
      </c>
      <c r="S122" s="295"/>
      <c r="U122" s="361" t="str">
        <f>IF(B122="","",'3. Förpackningsdata'!H122)</f>
        <v/>
      </c>
      <c r="V122" s="308" t="str">
        <f>IF(B122="","",'3. Förpackningsdata'!I122)</f>
        <v/>
      </c>
      <c r="W122" s="592"/>
      <c r="Y122" s="520"/>
      <c r="Z122" s="81" t="str">
        <f>IF(B122="","",'4. Inköpsdata'!J122)</f>
        <v/>
      </c>
      <c r="AA122" s="357" t="str" cm="1">
        <f t="array" ref="AA122">IF(B122="","",_xlfn.IFS('4. Inköpsdata'!J122&lt;10,'4. Inköpsdata'!J122*1.12,'4. Inköpsdata'!J122&lt;20,'4. Inköpsdata'!J122*1.1,'4. Inköpsdata'!J122&lt;30,'4. Inköpsdata'!J122*1.09,'4. Inköpsdata'!J122&lt;50,'4. Inköpsdata'!J122*1.08,'4. Inköpsdata'!J122&lt;100,'4. Inköpsdata'!J122*1.07,'4. Inköpsdata'!J122&lt;150,'4. Inköpsdata'!J122*1.06,'4. Inköpsdata'!J122&gt;149,'4. Inköpsdata'!J122*1.05))</f>
        <v/>
      </c>
      <c r="AB122" s="358"/>
      <c r="AC122" s="307" t="str">
        <f>IF(B122="","",'4. Inköpsdata'!N122)</f>
        <v/>
      </c>
      <c r="AD122" s="479" t="str">
        <f>IF(B122="","",'4. Inköpsdata'!M122)</f>
        <v/>
      </c>
      <c r="AE122" s="480" t="str" cm="1">
        <f t="array" ref="AE122">IFERROR(_xlfn.IFS(AD122=25%,41,AD122=12%,42,AD122=6%,43,AD122="Momsfritt",38),"")</f>
        <v/>
      </c>
      <c r="AF122" s="480" t="str">
        <f t="shared" si="25"/>
        <v/>
      </c>
      <c r="AG122" s="307" t="str">
        <f t="shared" si="26"/>
        <v/>
      </c>
      <c r="AH122" s="307" t="str">
        <f t="shared" si="27"/>
        <v/>
      </c>
      <c r="AI122" s="492" t="str">
        <f t="shared" si="28"/>
        <v/>
      </c>
      <c r="AJ122" s="532"/>
      <c r="AK122" s="357" t="str">
        <f t="shared" si="29"/>
        <v/>
      </c>
      <c r="AL122" s="357" t="str">
        <f t="shared" si="30"/>
        <v/>
      </c>
      <c r="AM122" s="492" t="str">
        <f t="shared" si="31"/>
        <v/>
      </c>
    </row>
    <row r="123" spans="1:39" x14ac:dyDescent="0.25">
      <c r="A123" s="106">
        <v>119</v>
      </c>
      <c r="B123" s="86" t="str">
        <f>IF('1. Artikeldata Grund'!$E123="","",'1. Artikeldata Grund'!$E123)</f>
        <v/>
      </c>
      <c r="C123" s="221" t="str">
        <f>IF('1. Artikeldata Grund'!D123="","",'1. Artikeldata Grund'!D123)</f>
        <v/>
      </c>
      <c r="D123" s="300"/>
      <c r="E123" s="560" t="str">
        <f t="shared" si="24"/>
        <v/>
      </c>
      <c r="F123" s="543"/>
      <c r="G123" s="302"/>
      <c r="H123" s="354" t="s">
        <v>280</v>
      </c>
      <c r="I123" s="295"/>
      <c r="J123" s="409" t="s">
        <v>280</v>
      </c>
      <c r="K123" s="295" t="s">
        <v>858</v>
      </c>
      <c r="L123" s="540">
        <v>910</v>
      </c>
      <c r="M123" s="578" t="str">
        <f>IF(B123="","",IF(OR(L123=200,COUNTIF(Artikelgrupper!$G$3:$G$108,'APH Kategorichef'!K123)),"Ja","Nej"))</f>
        <v/>
      </c>
      <c r="N123" s="356"/>
      <c r="P123" s="359"/>
      <c r="Q123" s="360"/>
      <c r="R123" s="295" t="s">
        <v>297</v>
      </c>
      <c r="S123" s="295"/>
      <c r="U123" s="361" t="str">
        <f>IF(B123="","",'3. Förpackningsdata'!H123)</f>
        <v/>
      </c>
      <c r="V123" s="308" t="str">
        <f>IF(B123="","",'3. Förpackningsdata'!I123)</f>
        <v/>
      </c>
      <c r="W123" s="592"/>
      <c r="Y123" s="520"/>
      <c r="Z123" s="81" t="str">
        <f>IF(B123="","",'4. Inköpsdata'!J123)</f>
        <v/>
      </c>
      <c r="AA123" s="357" t="str" cm="1">
        <f t="array" ref="AA123">IF(B123="","",_xlfn.IFS('4. Inköpsdata'!J123&lt;10,'4. Inköpsdata'!J123*1.12,'4. Inköpsdata'!J123&lt;20,'4. Inköpsdata'!J123*1.1,'4. Inköpsdata'!J123&lt;30,'4. Inköpsdata'!J123*1.09,'4. Inköpsdata'!J123&lt;50,'4. Inköpsdata'!J123*1.08,'4. Inköpsdata'!J123&lt;100,'4. Inköpsdata'!J123*1.07,'4. Inköpsdata'!J123&lt;150,'4. Inköpsdata'!J123*1.06,'4. Inköpsdata'!J123&gt;149,'4. Inköpsdata'!J123*1.05))</f>
        <v/>
      </c>
      <c r="AB123" s="358"/>
      <c r="AC123" s="307" t="str">
        <f>IF(B123="","",'4. Inköpsdata'!N123)</f>
        <v/>
      </c>
      <c r="AD123" s="479" t="str">
        <f>IF(B123="","",'4. Inköpsdata'!M123)</f>
        <v/>
      </c>
      <c r="AE123" s="480" t="str" cm="1">
        <f t="array" ref="AE123">IFERROR(_xlfn.IFS(AD123=25%,41,AD123=12%,42,AD123=6%,43,AD123="Momsfritt",38),"")</f>
        <v/>
      </c>
      <c r="AF123" s="480" t="str">
        <f t="shared" si="25"/>
        <v/>
      </c>
      <c r="AG123" s="307" t="str">
        <f t="shared" si="26"/>
        <v/>
      </c>
      <c r="AH123" s="307" t="str">
        <f t="shared" si="27"/>
        <v/>
      </c>
      <c r="AI123" s="492" t="str">
        <f t="shared" si="28"/>
        <v/>
      </c>
      <c r="AJ123" s="532"/>
      <c r="AK123" s="357" t="str">
        <f t="shared" si="29"/>
        <v/>
      </c>
      <c r="AL123" s="357" t="str">
        <f t="shared" si="30"/>
        <v/>
      </c>
      <c r="AM123" s="492" t="str">
        <f t="shared" si="31"/>
        <v/>
      </c>
    </row>
    <row r="124" spans="1:39" x14ac:dyDescent="0.25">
      <c r="A124" s="106">
        <v>120</v>
      </c>
      <c r="B124" s="86" t="str">
        <f>IF('1. Artikeldata Grund'!$E124="","",'1. Artikeldata Grund'!$E124)</f>
        <v/>
      </c>
      <c r="C124" s="221" t="str">
        <f>IF('1. Artikeldata Grund'!D124="","",'1. Artikeldata Grund'!D124)</f>
        <v/>
      </c>
      <c r="D124" s="300"/>
      <c r="E124" s="560" t="str">
        <f t="shared" si="24"/>
        <v/>
      </c>
      <c r="F124" s="543"/>
      <c r="G124" s="302"/>
      <c r="H124" s="354" t="s">
        <v>280</v>
      </c>
      <c r="I124" s="295"/>
      <c r="J124" s="409" t="s">
        <v>280</v>
      </c>
      <c r="K124" s="295" t="s">
        <v>858</v>
      </c>
      <c r="L124" s="540">
        <v>910</v>
      </c>
      <c r="M124" s="578" t="str">
        <f>IF(B124="","",IF(OR(L124=200,COUNTIF(Artikelgrupper!$G$3:$G$108,'APH Kategorichef'!K124)),"Ja","Nej"))</f>
        <v/>
      </c>
      <c r="N124" s="356"/>
      <c r="P124" s="359"/>
      <c r="Q124" s="360"/>
      <c r="R124" s="295" t="s">
        <v>297</v>
      </c>
      <c r="S124" s="295"/>
      <c r="U124" s="361" t="str">
        <f>IF(B124="","",'3. Förpackningsdata'!H124)</f>
        <v/>
      </c>
      <c r="V124" s="308" t="str">
        <f>IF(B124="","",'3. Förpackningsdata'!I124)</f>
        <v/>
      </c>
      <c r="W124" s="592"/>
      <c r="Y124" s="520"/>
      <c r="Z124" s="81" t="str">
        <f>IF(B124="","",'4. Inköpsdata'!J124)</f>
        <v/>
      </c>
      <c r="AA124" s="357" t="str" cm="1">
        <f t="array" ref="AA124">IF(B124="","",_xlfn.IFS('4. Inköpsdata'!J124&lt;10,'4. Inköpsdata'!J124*1.12,'4. Inköpsdata'!J124&lt;20,'4. Inköpsdata'!J124*1.1,'4. Inköpsdata'!J124&lt;30,'4. Inköpsdata'!J124*1.09,'4. Inköpsdata'!J124&lt;50,'4. Inköpsdata'!J124*1.08,'4. Inköpsdata'!J124&lt;100,'4. Inköpsdata'!J124*1.07,'4. Inköpsdata'!J124&lt;150,'4. Inköpsdata'!J124*1.06,'4. Inköpsdata'!J124&gt;149,'4. Inköpsdata'!J124*1.05))</f>
        <v/>
      </c>
      <c r="AB124" s="358"/>
      <c r="AC124" s="307" t="str">
        <f>IF(B124="","",'4. Inköpsdata'!N124)</f>
        <v/>
      </c>
      <c r="AD124" s="479" t="str">
        <f>IF(B124="","",'4. Inköpsdata'!M124)</f>
        <v/>
      </c>
      <c r="AE124" s="480" t="str" cm="1">
        <f t="array" ref="AE124">IFERROR(_xlfn.IFS(AD124=25%,41,AD124=12%,42,AD124=6%,43,AD124="Momsfritt",38),"")</f>
        <v/>
      </c>
      <c r="AF124" s="480" t="str">
        <f t="shared" si="25"/>
        <v/>
      </c>
      <c r="AG124" s="307" t="str">
        <f t="shared" si="26"/>
        <v/>
      </c>
      <c r="AH124" s="307" t="str">
        <f t="shared" si="27"/>
        <v/>
      </c>
      <c r="AI124" s="492" t="str">
        <f t="shared" si="28"/>
        <v/>
      </c>
      <c r="AJ124" s="532"/>
      <c r="AK124" s="357" t="str">
        <f t="shared" si="29"/>
        <v/>
      </c>
      <c r="AL124" s="357" t="str">
        <f t="shared" si="30"/>
        <v/>
      </c>
      <c r="AM124" s="492" t="str">
        <f t="shared" si="31"/>
        <v/>
      </c>
    </row>
    <row r="125" spans="1:39" x14ac:dyDescent="0.25">
      <c r="A125" s="106">
        <v>121</v>
      </c>
      <c r="B125" s="86" t="str">
        <f>IF('1. Artikeldata Grund'!$E125="","",'1. Artikeldata Grund'!$E125)</f>
        <v/>
      </c>
      <c r="C125" s="221" t="str">
        <f>IF('1. Artikeldata Grund'!D125="","",'1. Artikeldata Grund'!D125)</f>
        <v/>
      </c>
      <c r="D125" s="300"/>
      <c r="E125" s="560" t="str">
        <f t="shared" si="24"/>
        <v/>
      </c>
      <c r="F125" s="543"/>
      <c r="G125" s="302"/>
      <c r="H125" s="354" t="s">
        <v>280</v>
      </c>
      <c r="I125" s="295"/>
      <c r="J125" s="409" t="s">
        <v>280</v>
      </c>
      <c r="K125" s="295" t="s">
        <v>858</v>
      </c>
      <c r="L125" s="540">
        <v>910</v>
      </c>
      <c r="M125" s="578" t="str">
        <f>IF(B125="","",IF(OR(L125=200,COUNTIF(Artikelgrupper!$G$3:$G$108,'APH Kategorichef'!K125)),"Ja","Nej"))</f>
        <v/>
      </c>
      <c r="N125" s="356"/>
      <c r="P125" s="359"/>
      <c r="Q125" s="360"/>
      <c r="R125" s="295" t="s">
        <v>297</v>
      </c>
      <c r="S125" s="295"/>
      <c r="U125" s="361" t="str">
        <f>IF(B125="","",'3. Förpackningsdata'!H125)</f>
        <v/>
      </c>
      <c r="V125" s="308" t="str">
        <f>IF(B125="","",'3. Förpackningsdata'!I125)</f>
        <v/>
      </c>
      <c r="W125" s="592"/>
      <c r="Y125" s="520"/>
      <c r="Z125" s="81" t="str">
        <f>IF(B125="","",'4. Inköpsdata'!J125)</f>
        <v/>
      </c>
      <c r="AA125" s="357" t="str" cm="1">
        <f t="array" ref="AA125">IF(B125="","",_xlfn.IFS('4. Inköpsdata'!J125&lt;10,'4. Inköpsdata'!J125*1.12,'4. Inköpsdata'!J125&lt;20,'4. Inköpsdata'!J125*1.1,'4. Inköpsdata'!J125&lt;30,'4. Inköpsdata'!J125*1.09,'4. Inköpsdata'!J125&lt;50,'4. Inköpsdata'!J125*1.08,'4. Inköpsdata'!J125&lt;100,'4. Inköpsdata'!J125*1.07,'4. Inköpsdata'!J125&lt;150,'4. Inköpsdata'!J125*1.06,'4. Inköpsdata'!J125&gt;149,'4. Inköpsdata'!J125*1.05))</f>
        <v/>
      </c>
      <c r="AB125" s="358"/>
      <c r="AC125" s="307" t="str">
        <f>IF(B125="","",'4. Inköpsdata'!N125)</f>
        <v/>
      </c>
      <c r="AD125" s="479" t="str">
        <f>IF(B125="","",'4. Inköpsdata'!M125)</f>
        <v/>
      </c>
      <c r="AE125" s="480" t="str" cm="1">
        <f t="array" ref="AE125">IFERROR(_xlfn.IFS(AD125=25%,41,AD125=12%,42,AD125=6%,43,AD125="Momsfritt",38),"")</f>
        <v/>
      </c>
      <c r="AF125" s="480" t="str">
        <f t="shared" si="25"/>
        <v/>
      </c>
      <c r="AG125" s="307" t="str">
        <f t="shared" si="26"/>
        <v/>
      </c>
      <c r="AH125" s="307" t="str">
        <f t="shared" si="27"/>
        <v/>
      </c>
      <c r="AI125" s="492" t="str">
        <f t="shared" si="28"/>
        <v/>
      </c>
      <c r="AJ125" s="532"/>
      <c r="AK125" s="357" t="str">
        <f t="shared" si="29"/>
        <v/>
      </c>
      <c r="AL125" s="357" t="str">
        <f t="shared" si="30"/>
        <v/>
      </c>
      <c r="AM125" s="492" t="str">
        <f t="shared" si="31"/>
        <v/>
      </c>
    </row>
    <row r="126" spans="1:39" x14ac:dyDescent="0.25">
      <c r="A126" s="106">
        <v>122</v>
      </c>
      <c r="B126" s="86" t="str">
        <f>IF('1. Artikeldata Grund'!$E126="","",'1. Artikeldata Grund'!$E126)</f>
        <v/>
      </c>
      <c r="C126" s="221" t="str">
        <f>IF('1. Artikeldata Grund'!D126="","",'1. Artikeldata Grund'!D126)</f>
        <v/>
      </c>
      <c r="D126" s="300"/>
      <c r="E126" s="560" t="str">
        <f t="shared" si="24"/>
        <v/>
      </c>
      <c r="F126" s="543"/>
      <c r="G126" s="302"/>
      <c r="H126" s="354" t="s">
        <v>280</v>
      </c>
      <c r="I126" s="295"/>
      <c r="J126" s="409" t="s">
        <v>280</v>
      </c>
      <c r="K126" s="295" t="s">
        <v>858</v>
      </c>
      <c r="L126" s="540">
        <v>910</v>
      </c>
      <c r="M126" s="578" t="str">
        <f>IF(B126="","",IF(OR(L126=200,COUNTIF(Artikelgrupper!$G$3:$G$108,'APH Kategorichef'!K126)),"Ja","Nej"))</f>
        <v/>
      </c>
      <c r="N126" s="356"/>
      <c r="P126" s="359"/>
      <c r="Q126" s="360"/>
      <c r="R126" s="295" t="s">
        <v>297</v>
      </c>
      <c r="S126" s="295"/>
      <c r="U126" s="361" t="str">
        <f>IF(B126="","",'3. Förpackningsdata'!H126)</f>
        <v/>
      </c>
      <c r="V126" s="308" t="str">
        <f>IF(B126="","",'3. Förpackningsdata'!I126)</f>
        <v/>
      </c>
      <c r="W126" s="592"/>
      <c r="Y126" s="520"/>
      <c r="Z126" s="81" t="str">
        <f>IF(B126="","",'4. Inköpsdata'!J126)</f>
        <v/>
      </c>
      <c r="AA126" s="357" t="str" cm="1">
        <f t="array" ref="AA126">IF(B126="","",_xlfn.IFS('4. Inköpsdata'!J126&lt;10,'4. Inköpsdata'!J126*1.12,'4. Inköpsdata'!J126&lt;20,'4. Inköpsdata'!J126*1.1,'4. Inköpsdata'!J126&lt;30,'4. Inköpsdata'!J126*1.09,'4. Inköpsdata'!J126&lt;50,'4. Inköpsdata'!J126*1.08,'4. Inköpsdata'!J126&lt;100,'4. Inköpsdata'!J126*1.07,'4. Inköpsdata'!J126&lt;150,'4. Inköpsdata'!J126*1.06,'4. Inköpsdata'!J126&gt;149,'4. Inköpsdata'!J126*1.05))</f>
        <v/>
      </c>
      <c r="AB126" s="358"/>
      <c r="AC126" s="307" t="str">
        <f>IF(B126="","",'4. Inköpsdata'!N126)</f>
        <v/>
      </c>
      <c r="AD126" s="479" t="str">
        <f>IF(B126="","",'4. Inköpsdata'!M126)</f>
        <v/>
      </c>
      <c r="AE126" s="480" t="str" cm="1">
        <f t="array" ref="AE126">IFERROR(_xlfn.IFS(AD126=25%,41,AD126=12%,42,AD126=6%,43,AD126="Momsfritt",38),"")</f>
        <v/>
      </c>
      <c r="AF126" s="480" t="str">
        <f t="shared" si="25"/>
        <v/>
      </c>
      <c r="AG126" s="307" t="str">
        <f t="shared" si="26"/>
        <v/>
      </c>
      <c r="AH126" s="307" t="str">
        <f t="shared" si="27"/>
        <v/>
      </c>
      <c r="AI126" s="492" t="str">
        <f t="shared" si="28"/>
        <v/>
      </c>
      <c r="AJ126" s="532"/>
      <c r="AK126" s="357" t="str">
        <f t="shared" si="29"/>
        <v/>
      </c>
      <c r="AL126" s="357" t="str">
        <f t="shared" si="30"/>
        <v/>
      </c>
      <c r="AM126" s="492" t="str">
        <f t="shared" si="31"/>
        <v/>
      </c>
    </row>
    <row r="127" spans="1:39" x14ac:dyDescent="0.25">
      <c r="A127" s="106">
        <v>123</v>
      </c>
      <c r="B127" s="86" t="str">
        <f>IF('1. Artikeldata Grund'!$E127="","",'1. Artikeldata Grund'!$E127)</f>
        <v/>
      </c>
      <c r="C127" s="221" t="str">
        <f>IF('1. Artikeldata Grund'!D127="","",'1. Artikeldata Grund'!D127)</f>
        <v/>
      </c>
      <c r="D127" s="300"/>
      <c r="E127" s="560" t="str">
        <f t="shared" si="24"/>
        <v/>
      </c>
      <c r="F127" s="543"/>
      <c r="G127" s="302"/>
      <c r="H127" s="354" t="s">
        <v>280</v>
      </c>
      <c r="I127" s="295"/>
      <c r="J127" s="409" t="s">
        <v>280</v>
      </c>
      <c r="K127" s="295" t="s">
        <v>858</v>
      </c>
      <c r="L127" s="540">
        <v>910</v>
      </c>
      <c r="M127" s="578" t="str">
        <f>IF(B127="","",IF(OR(L127=200,COUNTIF(Artikelgrupper!$G$3:$G$108,'APH Kategorichef'!K127)),"Ja","Nej"))</f>
        <v/>
      </c>
      <c r="N127" s="356"/>
      <c r="P127" s="359"/>
      <c r="Q127" s="360"/>
      <c r="R127" s="295" t="s">
        <v>297</v>
      </c>
      <c r="S127" s="295"/>
      <c r="U127" s="361" t="str">
        <f>IF(B127="","",'3. Förpackningsdata'!H127)</f>
        <v/>
      </c>
      <c r="V127" s="308" t="str">
        <f>IF(B127="","",'3. Förpackningsdata'!I127)</f>
        <v/>
      </c>
      <c r="W127" s="592"/>
      <c r="Y127" s="520"/>
      <c r="Z127" s="81" t="str">
        <f>IF(B127="","",'4. Inköpsdata'!J127)</f>
        <v/>
      </c>
      <c r="AA127" s="357" t="str" cm="1">
        <f t="array" ref="AA127">IF(B127="","",_xlfn.IFS('4. Inköpsdata'!J127&lt;10,'4. Inköpsdata'!J127*1.12,'4. Inköpsdata'!J127&lt;20,'4. Inköpsdata'!J127*1.1,'4. Inköpsdata'!J127&lt;30,'4. Inköpsdata'!J127*1.09,'4. Inköpsdata'!J127&lt;50,'4. Inköpsdata'!J127*1.08,'4. Inköpsdata'!J127&lt;100,'4. Inköpsdata'!J127*1.07,'4. Inköpsdata'!J127&lt;150,'4. Inköpsdata'!J127*1.06,'4. Inköpsdata'!J127&gt;149,'4. Inköpsdata'!J127*1.05))</f>
        <v/>
      </c>
      <c r="AB127" s="358"/>
      <c r="AC127" s="307" t="str">
        <f>IF(B127="","",'4. Inköpsdata'!N127)</f>
        <v/>
      </c>
      <c r="AD127" s="479" t="str">
        <f>IF(B127="","",'4. Inköpsdata'!M127)</f>
        <v/>
      </c>
      <c r="AE127" s="480" t="str" cm="1">
        <f t="array" ref="AE127">IFERROR(_xlfn.IFS(AD127=25%,41,AD127=12%,42,AD127=6%,43,AD127="Momsfritt",38),"")</f>
        <v/>
      </c>
      <c r="AF127" s="480" t="str">
        <f t="shared" si="25"/>
        <v/>
      </c>
      <c r="AG127" s="307" t="str">
        <f t="shared" si="26"/>
        <v/>
      </c>
      <c r="AH127" s="307" t="str">
        <f t="shared" si="27"/>
        <v/>
      </c>
      <c r="AI127" s="492" t="str">
        <f t="shared" si="28"/>
        <v/>
      </c>
      <c r="AJ127" s="532"/>
      <c r="AK127" s="357" t="str">
        <f t="shared" si="29"/>
        <v/>
      </c>
      <c r="AL127" s="357" t="str">
        <f t="shared" si="30"/>
        <v/>
      </c>
      <c r="AM127" s="492" t="str">
        <f t="shared" si="31"/>
        <v/>
      </c>
    </row>
    <row r="128" spans="1:39" x14ac:dyDescent="0.25">
      <c r="A128" s="106">
        <v>124</v>
      </c>
      <c r="B128" s="86" t="str">
        <f>IF('1. Artikeldata Grund'!$E128="","",'1. Artikeldata Grund'!$E128)</f>
        <v/>
      </c>
      <c r="C128" s="221" t="str">
        <f>IF('1. Artikeldata Grund'!D128="","",'1. Artikeldata Grund'!D128)</f>
        <v/>
      </c>
      <c r="D128" s="300"/>
      <c r="E128" s="560" t="str">
        <f t="shared" si="24"/>
        <v/>
      </c>
      <c r="F128" s="543"/>
      <c r="G128" s="302"/>
      <c r="H128" s="354" t="s">
        <v>280</v>
      </c>
      <c r="I128" s="295"/>
      <c r="J128" s="409" t="s">
        <v>280</v>
      </c>
      <c r="K128" s="295" t="s">
        <v>858</v>
      </c>
      <c r="L128" s="540">
        <v>910</v>
      </c>
      <c r="M128" s="578" t="str">
        <f>IF(B128="","",IF(OR(L128=200,COUNTIF(Artikelgrupper!$G$3:$G$108,'APH Kategorichef'!K128)),"Ja","Nej"))</f>
        <v/>
      </c>
      <c r="N128" s="356"/>
      <c r="P128" s="359"/>
      <c r="Q128" s="360"/>
      <c r="R128" s="295" t="s">
        <v>297</v>
      </c>
      <c r="S128" s="295"/>
      <c r="U128" s="361" t="str">
        <f>IF(B128="","",'3. Förpackningsdata'!H128)</f>
        <v/>
      </c>
      <c r="V128" s="308" t="str">
        <f>IF(B128="","",'3. Förpackningsdata'!I128)</f>
        <v/>
      </c>
      <c r="W128" s="592"/>
      <c r="Y128" s="520"/>
      <c r="Z128" s="81" t="str">
        <f>IF(B128="","",'4. Inköpsdata'!J128)</f>
        <v/>
      </c>
      <c r="AA128" s="357" t="str" cm="1">
        <f t="array" ref="AA128">IF(B128="","",_xlfn.IFS('4. Inköpsdata'!J128&lt;10,'4. Inköpsdata'!J128*1.12,'4. Inköpsdata'!J128&lt;20,'4. Inköpsdata'!J128*1.1,'4. Inköpsdata'!J128&lt;30,'4. Inköpsdata'!J128*1.09,'4. Inköpsdata'!J128&lt;50,'4. Inköpsdata'!J128*1.08,'4. Inköpsdata'!J128&lt;100,'4. Inköpsdata'!J128*1.07,'4. Inköpsdata'!J128&lt;150,'4. Inköpsdata'!J128*1.06,'4. Inköpsdata'!J128&gt;149,'4. Inköpsdata'!J128*1.05))</f>
        <v/>
      </c>
      <c r="AB128" s="358"/>
      <c r="AC128" s="307" t="str">
        <f>IF(B128="","",'4. Inköpsdata'!N128)</f>
        <v/>
      </c>
      <c r="AD128" s="479" t="str">
        <f>IF(B128="","",'4. Inköpsdata'!M128)</f>
        <v/>
      </c>
      <c r="AE128" s="480" t="str" cm="1">
        <f t="array" ref="AE128">IFERROR(_xlfn.IFS(AD128=25%,41,AD128=12%,42,AD128=6%,43,AD128="Momsfritt",38),"")</f>
        <v/>
      </c>
      <c r="AF128" s="480" t="str">
        <f t="shared" si="25"/>
        <v/>
      </c>
      <c r="AG128" s="307" t="str">
        <f t="shared" si="26"/>
        <v/>
      </c>
      <c r="AH128" s="307" t="str">
        <f t="shared" si="27"/>
        <v/>
      </c>
      <c r="AI128" s="492" t="str">
        <f t="shared" si="28"/>
        <v/>
      </c>
      <c r="AJ128" s="532"/>
      <c r="AK128" s="357" t="str">
        <f t="shared" si="29"/>
        <v/>
      </c>
      <c r="AL128" s="357" t="str">
        <f t="shared" si="30"/>
        <v/>
      </c>
      <c r="AM128" s="492" t="str">
        <f t="shared" si="31"/>
        <v/>
      </c>
    </row>
    <row r="129" spans="1:39" x14ac:dyDescent="0.25">
      <c r="A129" s="106">
        <v>125</v>
      </c>
      <c r="B129" s="86" t="str">
        <f>IF('1. Artikeldata Grund'!$E129="","",'1. Artikeldata Grund'!$E129)</f>
        <v/>
      </c>
      <c r="C129" s="221" t="str">
        <f>IF('1. Artikeldata Grund'!D129="","",'1. Artikeldata Grund'!D129)</f>
        <v/>
      </c>
      <c r="D129" s="300"/>
      <c r="E129" s="560" t="str">
        <f t="shared" si="24"/>
        <v/>
      </c>
      <c r="F129" s="543"/>
      <c r="G129" s="302"/>
      <c r="H129" s="354" t="s">
        <v>280</v>
      </c>
      <c r="I129" s="295"/>
      <c r="J129" s="409" t="s">
        <v>280</v>
      </c>
      <c r="K129" s="295" t="s">
        <v>858</v>
      </c>
      <c r="L129" s="540">
        <v>910</v>
      </c>
      <c r="M129" s="578" t="str">
        <f>IF(B129="","",IF(OR(L129=200,COUNTIF(Artikelgrupper!$G$3:$G$108,'APH Kategorichef'!K129)),"Ja","Nej"))</f>
        <v/>
      </c>
      <c r="N129" s="356"/>
      <c r="P129" s="359"/>
      <c r="Q129" s="360"/>
      <c r="R129" s="295" t="s">
        <v>297</v>
      </c>
      <c r="S129" s="295"/>
      <c r="U129" s="361" t="str">
        <f>IF(B129="","",'3. Förpackningsdata'!H129)</f>
        <v/>
      </c>
      <c r="V129" s="308" t="str">
        <f>IF(B129="","",'3. Förpackningsdata'!I129)</f>
        <v/>
      </c>
      <c r="W129" s="592"/>
      <c r="Y129" s="520"/>
      <c r="Z129" s="81" t="str">
        <f>IF(B129="","",'4. Inköpsdata'!J129)</f>
        <v/>
      </c>
      <c r="AA129" s="357" t="str" cm="1">
        <f t="array" ref="AA129">IF(B129="","",_xlfn.IFS('4. Inköpsdata'!J129&lt;10,'4. Inköpsdata'!J129*1.12,'4. Inköpsdata'!J129&lt;20,'4. Inköpsdata'!J129*1.1,'4. Inköpsdata'!J129&lt;30,'4. Inköpsdata'!J129*1.09,'4. Inköpsdata'!J129&lt;50,'4. Inköpsdata'!J129*1.08,'4. Inköpsdata'!J129&lt;100,'4. Inköpsdata'!J129*1.07,'4. Inköpsdata'!J129&lt;150,'4. Inköpsdata'!J129*1.06,'4. Inköpsdata'!J129&gt;149,'4. Inköpsdata'!J129*1.05))</f>
        <v/>
      </c>
      <c r="AB129" s="358"/>
      <c r="AC129" s="307" t="str">
        <f>IF(B129="","",'4. Inköpsdata'!N129)</f>
        <v/>
      </c>
      <c r="AD129" s="479" t="str">
        <f>IF(B129="","",'4. Inköpsdata'!M129)</f>
        <v/>
      </c>
      <c r="AE129" s="480" t="str" cm="1">
        <f t="array" ref="AE129">IFERROR(_xlfn.IFS(AD129=25%,41,AD129=12%,42,AD129=6%,43,AD129="Momsfritt",38),"")</f>
        <v/>
      </c>
      <c r="AF129" s="480" t="str">
        <f t="shared" si="25"/>
        <v/>
      </c>
      <c r="AG129" s="307" t="str">
        <f t="shared" si="26"/>
        <v/>
      </c>
      <c r="AH129" s="307" t="str">
        <f t="shared" si="27"/>
        <v/>
      </c>
      <c r="AI129" s="492" t="str">
        <f t="shared" si="28"/>
        <v/>
      </c>
      <c r="AJ129" s="532"/>
      <c r="AK129" s="357" t="str">
        <f t="shared" si="29"/>
        <v/>
      </c>
      <c r="AL129" s="357" t="str">
        <f t="shared" si="30"/>
        <v/>
      </c>
      <c r="AM129" s="492" t="str">
        <f t="shared" si="31"/>
        <v/>
      </c>
    </row>
    <row r="130" spans="1:39" x14ac:dyDescent="0.25">
      <c r="A130" s="106">
        <v>126</v>
      </c>
      <c r="B130" s="86" t="str">
        <f>IF('1. Artikeldata Grund'!$E130="","",'1. Artikeldata Grund'!$E130)</f>
        <v/>
      </c>
      <c r="C130" s="221" t="str">
        <f>IF('1. Artikeldata Grund'!D130="","",'1. Artikeldata Grund'!D130)</f>
        <v/>
      </c>
      <c r="D130" s="300"/>
      <c r="E130" s="560" t="str">
        <f t="shared" si="24"/>
        <v/>
      </c>
      <c r="F130" s="543"/>
      <c r="G130" s="302"/>
      <c r="H130" s="354" t="s">
        <v>280</v>
      </c>
      <c r="I130" s="295"/>
      <c r="J130" s="409" t="s">
        <v>280</v>
      </c>
      <c r="K130" s="295" t="s">
        <v>858</v>
      </c>
      <c r="L130" s="540">
        <v>910</v>
      </c>
      <c r="M130" s="578" t="str">
        <f>IF(B130="","",IF(OR(L130=200,COUNTIF(Artikelgrupper!$G$3:$G$108,'APH Kategorichef'!K130)),"Ja","Nej"))</f>
        <v/>
      </c>
      <c r="N130" s="356"/>
      <c r="P130" s="359"/>
      <c r="Q130" s="360"/>
      <c r="R130" s="295" t="s">
        <v>297</v>
      </c>
      <c r="S130" s="295"/>
      <c r="U130" s="361" t="str">
        <f>IF(B130="","",'3. Förpackningsdata'!H130)</f>
        <v/>
      </c>
      <c r="V130" s="308" t="str">
        <f>IF(B130="","",'3. Förpackningsdata'!I130)</f>
        <v/>
      </c>
      <c r="W130" s="592"/>
      <c r="Y130" s="520"/>
      <c r="Z130" s="81" t="str">
        <f>IF(B130="","",'4. Inköpsdata'!J130)</f>
        <v/>
      </c>
      <c r="AA130" s="357" t="str" cm="1">
        <f t="array" ref="AA130">IF(B130="","",_xlfn.IFS('4. Inköpsdata'!J130&lt;10,'4. Inköpsdata'!J130*1.12,'4. Inköpsdata'!J130&lt;20,'4. Inköpsdata'!J130*1.1,'4. Inköpsdata'!J130&lt;30,'4. Inköpsdata'!J130*1.09,'4. Inköpsdata'!J130&lt;50,'4. Inköpsdata'!J130*1.08,'4. Inköpsdata'!J130&lt;100,'4. Inköpsdata'!J130*1.07,'4. Inköpsdata'!J130&lt;150,'4. Inköpsdata'!J130*1.06,'4. Inköpsdata'!J130&gt;149,'4. Inköpsdata'!J130*1.05))</f>
        <v/>
      </c>
      <c r="AB130" s="358"/>
      <c r="AC130" s="307" t="str">
        <f>IF(B130="","",'4. Inköpsdata'!N130)</f>
        <v/>
      </c>
      <c r="AD130" s="479" t="str">
        <f>IF(B130="","",'4. Inköpsdata'!M130)</f>
        <v/>
      </c>
      <c r="AE130" s="480" t="str" cm="1">
        <f t="array" ref="AE130">IFERROR(_xlfn.IFS(AD130=25%,41,AD130=12%,42,AD130=6%,43,AD130="Momsfritt",38),"")</f>
        <v/>
      </c>
      <c r="AF130" s="480" t="str">
        <f t="shared" si="25"/>
        <v/>
      </c>
      <c r="AG130" s="307" t="str">
        <f t="shared" si="26"/>
        <v/>
      </c>
      <c r="AH130" s="307" t="str">
        <f t="shared" si="27"/>
        <v/>
      </c>
      <c r="AI130" s="492" t="str">
        <f t="shared" si="28"/>
        <v/>
      </c>
      <c r="AJ130" s="532"/>
      <c r="AK130" s="357" t="str">
        <f t="shared" si="29"/>
        <v/>
      </c>
      <c r="AL130" s="357" t="str">
        <f t="shared" si="30"/>
        <v/>
      </c>
      <c r="AM130" s="492" t="str">
        <f t="shared" si="31"/>
        <v/>
      </c>
    </row>
    <row r="131" spans="1:39" x14ac:dyDescent="0.25">
      <c r="A131" s="106">
        <v>127</v>
      </c>
      <c r="B131" s="86" t="str">
        <f>IF('1. Artikeldata Grund'!$E131="","",'1. Artikeldata Grund'!$E131)</f>
        <v/>
      </c>
      <c r="C131" s="221" t="str">
        <f>IF('1. Artikeldata Grund'!D131="","",'1. Artikeldata Grund'!D131)</f>
        <v/>
      </c>
      <c r="D131" s="300"/>
      <c r="E131" s="560" t="str">
        <f t="shared" si="24"/>
        <v/>
      </c>
      <c r="F131" s="543"/>
      <c r="G131" s="302"/>
      <c r="H131" s="354" t="s">
        <v>280</v>
      </c>
      <c r="I131" s="295"/>
      <c r="J131" s="409" t="s">
        <v>280</v>
      </c>
      <c r="K131" s="295" t="s">
        <v>858</v>
      </c>
      <c r="L131" s="540">
        <v>910</v>
      </c>
      <c r="M131" s="578" t="str">
        <f>IF(B131="","",IF(OR(L131=200,COUNTIF(Artikelgrupper!$G$3:$G$108,'APH Kategorichef'!K131)),"Ja","Nej"))</f>
        <v/>
      </c>
      <c r="N131" s="356"/>
      <c r="P131" s="359"/>
      <c r="Q131" s="360"/>
      <c r="R131" s="295" t="s">
        <v>297</v>
      </c>
      <c r="S131" s="295"/>
      <c r="U131" s="361" t="str">
        <f>IF(B131="","",'3. Förpackningsdata'!H131)</f>
        <v/>
      </c>
      <c r="V131" s="308" t="str">
        <f>IF(B131="","",'3. Förpackningsdata'!I131)</f>
        <v/>
      </c>
      <c r="W131" s="592"/>
      <c r="Y131" s="520"/>
      <c r="Z131" s="81" t="str">
        <f>IF(B131="","",'4. Inköpsdata'!J131)</f>
        <v/>
      </c>
      <c r="AA131" s="357" t="str" cm="1">
        <f t="array" ref="AA131">IF(B131="","",_xlfn.IFS('4. Inköpsdata'!J131&lt;10,'4. Inköpsdata'!J131*1.12,'4. Inköpsdata'!J131&lt;20,'4. Inköpsdata'!J131*1.1,'4. Inköpsdata'!J131&lt;30,'4. Inköpsdata'!J131*1.09,'4. Inköpsdata'!J131&lt;50,'4. Inköpsdata'!J131*1.08,'4. Inköpsdata'!J131&lt;100,'4. Inköpsdata'!J131*1.07,'4. Inköpsdata'!J131&lt;150,'4. Inköpsdata'!J131*1.06,'4. Inköpsdata'!J131&gt;149,'4. Inköpsdata'!J131*1.05))</f>
        <v/>
      </c>
      <c r="AB131" s="358"/>
      <c r="AC131" s="307" t="str">
        <f>IF(B131="","",'4. Inköpsdata'!N131)</f>
        <v/>
      </c>
      <c r="AD131" s="479" t="str">
        <f>IF(B131="","",'4. Inköpsdata'!M131)</f>
        <v/>
      </c>
      <c r="AE131" s="480" t="str" cm="1">
        <f t="array" ref="AE131">IFERROR(_xlfn.IFS(AD131=25%,41,AD131=12%,42,AD131=6%,43,AD131="Momsfritt",38),"")</f>
        <v/>
      </c>
      <c r="AF131" s="480" t="str">
        <f t="shared" si="25"/>
        <v/>
      </c>
      <c r="AG131" s="307" t="str">
        <f t="shared" si="26"/>
        <v/>
      </c>
      <c r="AH131" s="307" t="str">
        <f t="shared" si="27"/>
        <v/>
      </c>
      <c r="AI131" s="492" t="str">
        <f t="shared" si="28"/>
        <v/>
      </c>
      <c r="AJ131" s="532"/>
      <c r="AK131" s="357" t="str">
        <f t="shared" si="29"/>
        <v/>
      </c>
      <c r="AL131" s="357" t="str">
        <f t="shared" si="30"/>
        <v/>
      </c>
      <c r="AM131" s="492" t="str">
        <f t="shared" si="31"/>
        <v/>
      </c>
    </row>
    <row r="132" spans="1:39" x14ac:dyDescent="0.25">
      <c r="A132" s="106">
        <v>128</v>
      </c>
      <c r="B132" s="86" t="str">
        <f>IF('1. Artikeldata Grund'!$E132="","",'1. Artikeldata Grund'!$E132)</f>
        <v/>
      </c>
      <c r="C132" s="221" t="str">
        <f>IF('1. Artikeldata Grund'!D132="","",'1. Artikeldata Grund'!D132)</f>
        <v/>
      </c>
      <c r="D132" s="300"/>
      <c r="E132" s="560" t="str">
        <f t="shared" si="24"/>
        <v/>
      </c>
      <c r="F132" s="543"/>
      <c r="G132" s="302"/>
      <c r="H132" s="354" t="s">
        <v>280</v>
      </c>
      <c r="I132" s="295"/>
      <c r="J132" s="409" t="s">
        <v>280</v>
      </c>
      <c r="K132" s="295" t="s">
        <v>858</v>
      </c>
      <c r="L132" s="540">
        <v>910</v>
      </c>
      <c r="M132" s="578" t="str">
        <f>IF(B132="","",IF(OR(L132=200,COUNTIF(Artikelgrupper!$G$3:$G$108,'APH Kategorichef'!K132)),"Ja","Nej"))</f>
        <v/>
      </c>
      <c r="N132" s="356"/>
      <c r="P132" s="359"/>
      <c r="Q132" s="360"/>
      <c r="R132" s="295" t="s">
        <v>297</v>
      </c>
      <c r="S132" s="295"/>
      <c r="U132" s="361" t="str">
        <f>IF(B132="","",'3. Förpackningsdata'!H132)</f>
        <v/>
      </c>
      <c r="V132" s="308" t="str">
        <f>IF(B132="","",'3. Förpackningsdata'!I132)</f>
        <v/>
      </c>
      <c r="W132" s="592"/>
      <c r="Y132" s="520"/>
      <c r="Z132" s="81" t="str">
        <f>IF(B132="","",'4. Inköpsdata'!J132)</f>
        <v/>
      </c>
      <c r="AA132" s="357" t="str" cm="1">
        <f t="array" ref="AA132">IF(B132="","",_xlfn.IFS('4. Inköpsdata'!J132&lt;10,'4. Inköpsdata'!J132*1.12,'4. Inköpsdata'!J132&lt;20,'4. Inköpsdata'!J132*1.1,'4. Inköpsdata'!J132&lt;30,'4. Inköpsdata'!J132*1.09,'4. Inköpsdata'!J132&lt;50,'4. Inköpsdata'!J132*1.08,'4. Inköpsdata'!J132&lt;100,'4. Inköpsdata'!J132*1.07,'4. Inköpsdata'!J132&lt;150,'4. Inköpsdata'!J132*1.06,'4. Inköpsdata'!J132&gt;149,'4. Inköpsdata'!J132*1.05))</f>
        <v/>
      </c>
      <c r="AB132" s="358"/>
      <c r="AC132" s="307" t="str">
        <f>IF(B132="","",'4. Inköpsdata'!N132)</f>
        <v/>
      </c>
      <c r="AD132" s="479" t="str">
        <f>IF(B132="","",'4. Inköpsdata'!M132)</f>
        <v/>
      </c>
      <c r="AE132" s="480" t="str" cm="1">
        <f t="array" ref="AE132">IFERROR(_xlfn.IFS(AD132=25%,41,AD132=12%,42,AD132=6%,43,AD132="Momsfritt",38),"")</f>
        <v/>
      </c>
      <c r="AF132" s="480" t="str">
        <f t="shared" si="25"/>
        <v/>
      </c>
      <c r="AG132" s="307" t="str">
        <f t="shared" si="26"/>
        <v/>
      </c>
      <c r="AH132" s="307" t="str">
        <f t="shared" si="27"/>
        <v/>
      </c>
      <c r="AI132" s="492" t="str">
        <f t="shared" si="28"/>
        <v/>
      </c>
      <c r="AJ132" s="532"/>
      <c r="AK132" s="357" t="str">
        <f t="shared" si="29"/>
        <v/>
      </c>
      <c r="AL132" s="357" t="str">
        <f t="shared" si="30"/>
        <v/>
      </c>
      <c r="AM132" s="492" t="str">
        <f t="shared" si="31"/>
        <v/>
      </c>
    </row>
    <row r="133" spans="1:39" x14ac:dyDescent="0.25">
      <c r="A133" s="106">
        <v>129</v>
      </c>
      <c r="B133" s="86" t="str">
        <f>IF('1. Artikeldata Grund'!$E133="","",'1. Artikeldata Grund'!$E133)</f>
        <v/>
      </c>
      <c r="C133" s="221" t="str">
        <f>IF('1. Artikeldata Grund'!D133="","",'1. Artikeldata Grund'!D133)</f>
        <v/>
      </c>
      <c r="D133" s="300"/>
      <c r="E133" s="560" t="str">
        <f t="shared" ref="E133:E164" si="32">IF(B133="","","ÅÅÅÅ-MM-DD")</f>
        <v/>
      </c>
      <c r="F133" s="543"/>
      <c r="G133" s="302"/>
      <c r="H133" s="354" t="s">
        <v>280</v>
      </c>
      <c r="I133" s="295"/>
      <c r="J133" s="409" t="s">
        <v>280</v>
      </c>
      <c r="K133" s="295" t="s">
        <v>858</v>
      </c>
      <c r="L133" s="540">
        <v>910</v>
      </c>
      <c r="M133" s="578" t="str">
        <f>IF(B133="","",IF(OR(L133=200,COUNTIF(Artikelgrupper!$G$3:$G$108,'APH Kategorichef'!K133)),"Ja","Nej"))</f>
        <v/>
      </c>
      <c r="N133" s="356"/>
      <c r="P133" s="359"/>
      <c r="Q133" s="360"/>
      <c r="R133" s="295" t="s">
        <v>297</v>
      </c>
      <c r="S133" s="295"/>
      <c r="U133" s="361" t="str">
        <f>IF(B133="","",'3. Förpackningsdata'!H133)</f>
        <v/>
      </c>
      <c r="V133" s="308" t="str">
        <f>IF(B133="","",'3. Förpackningsdata'!I133)</f>
        <v/>
      </c>
      <c r="W133" s="592"/>
      <c r="Y133" s="520"/>
      <c r="Z133" s="81" t="str">
        <f>IF(B133="","",'4. Inköpsdata'!J133)</f>
        <v/>
      </c>
      <c r="AA133" s="357" t="str" cm="1">
        <f t="array" ref="AA133">IF(B133="","",_xlfn.IFS('4. Inköpsdata'!J133&lt;10,'4. Inköpsdata'!J133*1.12,'4. Inköpsdata'!J133&lt;20,'4. Inköpsdata'!J133*1.1,'4. Inköpsdata'!J133&lt;30,'4. Inköpsdata'!J133*1.09,'4. Inköpsdata'!J133&lt;50,'4. Inköpsdata'!J133*1.08,'4. Inköpsdata'!J133&lt;100,'4. Inköpsdata'!J133*1.07,'4. Inköpsdata'!J133&lt;150,'4. Inköpsdata'!J133*1.06,'4. Inköpsdata'!J133&gt;149,'4. Inköpsdata'!J133*1.05))</f>
        <v/>
      </c>
      <c r="AB133" s="358"/>
      <c r="AC133" s="307" t="str">
        <f>IF(B133="","",'4. Inköpsdata'!N133)</f>
        <v/>
      </c>
      <c r="AD133" s="479" t="str">
        <f>IF(B133="","",'4. Inköpsdata'!M133)</f>
        <v/>
      </c>
      <c r="AE133" s="480" t="str" cm="1">
        <f t="array" ref="AE133">IFERROR(_xlfn.IFS(AD133=25%,41,AD133=12%,42,AD133=6%,43,AD133="Momsfritt",38),"")</f>
        <v/>
      </c>
      <c r="AF133" s="480" t="str">
        <f t="shared" ref="AF133:AF164" si="33">IF(B133="","",IF(AD133="Momsfritt",1,AD133+1))</f>
        <v/>
      </c>
      <c r="AG133" s="307" t="str">
        <f t="shared" ref="AG133:AG164" si="34">IF(B133="","",AB133/AF133)</f>
        <v/>
      </c>
      <c r="AH133" s="307" t="str">
        <f t="shared" ref="AH133:AH164" si="35">IF(B133="","",AG133-Z133)</f>
        <v/>
      </c>
      <c r="AI133" s="492" t="str">
        <f t="shared" ref="AI133:AI164" si="36">IF(B133="","",AH133/AG133)</f>
        <v/>
      </c>
      <c r="AJ133" s="532"/>
      <c r="AK133" s="357" t="str">
        <f t="shared" ref="AK133:AK164" si="37">IF(B133="","",AJ133/AF133)</f>
        <v/>
      </c>
      <c r="AL133" s="357" t="str">
        <f t="shared" ref="AL133:AL164" si="38">IF(B133="","",AK133-Z133)</f>
        <v/>
      </c>
      <c r="AM133" s="492" t="str">
        <f t="shared" ref="AM133:AM164" si="39">IF(B133="","",AL133/AK133)</f>
        <v/>
      </c>
    </row>
    <row r="134" spans="1:39" x14ac:dyDescent="0.25">
      <c r="A134" s="106">
        <v>130</v>
      </c>
      <c r="B134" s="86" t="str">
        <f>IF('1. Artikeldata Grund'!$E134="","",'1. Artikeldata Grund'!$E134)</f>
        <v/>
      </c>
      <c r="C134" s="221" t="str">
        <f>IF('1. Artikeldata Grund'!D134="","",'1. Artikeldata Grund'!D134)</f>
        <v/>
      </c>
      <c r="D134" s="300"/>
      <c r="E134" s="560" t="str">
        <f t="shared" si="32"/>
        <v/>
      </c>
      <c r="F134" s="543"/>
      <c r="G134" s="302"/>
      <c r="H134" s="354" t="s">
        <v>280</v>
      </c>
      <c r="I134" s="295"/>
      <c r="J134" s="409" t="s">
        <v>280</v>
      </c>
      <c r="K134" s="295" t="s">
        <v>858</v>
      </c>
      <c r="L134" s="540">
        <v>910</v>
      </c>
      <c r="M134" s="578" t="str">
        <f>IF(B134="","",IF(OR(L134=200,COUNTIF(Artikelgrupper!$G$3:$G$108,'APH Kategorichef'!K134)),"Ja","Nej"))</f>
        <v/>
      </c>
      <c r="N134" s="356"/>
      <c r="P134" s="359"/>
      <c r="Q134" s="360"/>
      <c r="R134" s="295" t="s">
        <v>297</v>
      </c>
      <c r="S134" s="295"/>
      <c r="U134" s="361" t="str">
        <f>IF(B134="","",'3. Förpackningsdata'!H134)</f>
        <v/>
      </c>
      <c r="V134" s="308" t="str">
        <f>IF(B134="","",'3. Förpackningsdata'!I134)</f>
        <v/>
      </c>
      <c r="W134" s="592"/>
      <c r="Y134" s="520"/>
      <c r="Z134" s="81" t="str">
        <f>IF(B134="","",'4. Inköpsdata'!J134)</f>
        <v/>
      </c>
      <c r="AA134" s="357" t="str" cm="1">
        <f t="array" ref="AA134">IF(B134="","",_xlfn.IFS('4. Inköpsdata'!J134&lt;10,'4. Inköpsdata'!J134*1.12,'4. Inköpsdata'!J134&lt;20,'4. Inköpsdata'!J134*1.1,'4. Inköpsdata'!J134&lt;30,'4. Inköpsdata'!J134*1.09,'4. Inköpsdata'!J134&lt;50,'4. Inköpsdata'!J134*1.08,'4. Inköpsdata'!J134&lt;100,'4. Inköpsdata'!J134*1.07,'4. Inköpsdata'!J134&lt;150,'4. Inköpsdata'!J134*1.06,'4. Inköpsdata'!J134&gt;149,'4. Inköpsdata'!J134*1.05))</f>
        <v/>
      </c>
      <c r="AB134" s="358"/>
      <c r="AC134" s="307" t="str">
        <f>IF(B134="","",'4. Inköpsdata'!N134)</f>
        <v/>
      </c>
      <c r="AD134" s="479" t="str">
        <f>IF(B134="","",'4. Inköpsdata'!M134)</f>
        <v/>
      </c>
      <c r="AE134" s="480" t="str" cm="1">
        <f t="array" ref="AE134">IFERROR(_xlfn.IFS(AD134=25%,41,AD134=12%,42,AD134=6%,43,AD134="Momsfritt",38),"")</f>
        <v/>
      </c>
      <c r="AF134" s="480" t="str">
        <f t="shared" si="33"/>
        <v/>
      </c>
      <c r="AG134" s="307" t="str">
        <f t="shared" si="34"/>
        <v/>
      </c>
      <c r="AH134" s="307" t="str">
        <f t="shared" si="35"/>
        <v/>
      </c>
      <c r="AI134" s="492" t="str">
        <f t="shared" si="36"/>
        <v/>
      </c>
      <c r="AJ134" s="532"/>
      <c r="AK134" s="357" t="str">
        <f t="shared" si="37"/>
        <v/>
      </c>
      <c r="AL134" s="357" t="str">
        <f t="shared" si="38"/>
        <v/>
      </c>
      <c r="AM134" s="492" t="str">
        <f t="shared" si="39"/>
        <v/>
      </c>
    </row>
    <row r="135" spans="1:39" x14ac:dyDescent="0.25">
      <c r="A135" s="106">
        <v>131</v>
      </c>
      <c r="B135" s="86" t="str">
        <f>IF('1. Artikeldata Grund'!$E135="","",'1. Artikeldata Grund'!$E135)</f>
        <v/>
      </c>
      <c r="C135" s="221" t="str">
        <f>IF('1. Artikeldata Grund'!D135="","",'1. Artikeldata Grund'!D135)</f>
        <v/>
      </c>
      <c r="D135" s="300"/>
      <c r="E135" s="560" t="str">
        <f t="shared" si="32"/>
        <v/>
      </c>
      <c r="F135" s="543"/>
      <c r="G135" s="302"/>
      <c r="H135" s="354" t="s">
        <v>280</v>
      </c>
      <c r="I135" s="295"/>
      <c r="J135" s="409" t="s">
        <v>280</v>
      </c>
      <c r="K135" s="295" t="s">
        <v>858</v>
      </c>
      <c r="L135" s="540">
        <v>910</v>
      </c>
      <c r="M135" s="578" t="str">
        <f>IF(B135="","",IF(OR(L135=200,COUNTIF(Artikelgrupper!$G$3:$G$108,'APH Kategorichef'!K135)),"Ja","Nej"))</f>
        <v/>
      </c>
      <c r="N135" s="356"/>
      <c r="P135" s="359"/>
      <c r="Q135" s="360"/>
      <c r="R135" s="295" t="s">
        <v>297</v>
      </c>
      <c r="S135" s="295"/>
      <c r="U135" s="361" t="str">
        <f>IF(B135="","",'3. Förpackningsdata'!H135)</f>
        <v/>
      </c>
      <c r="V135" s="308" t="str">
        <f>IF(B135="","",'3. Förpackningsdata'!I135)</f>
        <v/>
      </c>
      <c r="W135" s="592"/>
      <c r="Y135" s="520"/>
      <c r="Z135" s="81" t="str">
        <f>IF(B135="","",'4. Inköpsdata'!J135)</f>
        <v/>
      </c>
      <c r="AA135" s="357" t="str" cm="1">
        <f t="array" ref="AA135">IF(B135="","",_xlfn.IFS('4. Inköpsdata'!J135&lt;10,'4. Inköpsdata'!J135*1.12,'4. Inköpsdata'!J135&lt;20,'4. Inköpsdata'!J135*1.1,'4. Inköpsdata'!J135&lt;30,'4. Inköpsdata'!J135*1.09,'4. Inköpsdata'!J135&lt;50,'4. Inköpsdata'!J135*1.08,'4. Inköpsdata'!J135&lt;100,'4. Inköpsdata'!J135*1.07,'4. Inköpsdata'!J135&lt;150,'4. Inköpsdata'!J135*1.06,'4. Inköpsdata'!J135&gt;149,'4. Inköpsdata'!J135*1.05))</f>
        <v/>
      </c>
      <c r="AB135" s="358"/>
      <c r="AC135" s="307" t="str">
        <f>IF(B135="","",'4. Inköpsdata'!N135)</f>
        <v/>
      </c>
      <c r="AD135" s="479" t="str">
        <f>IF(B135="","",'4. Inköpsdata'!M135)</f>
        <v/>
      </c>
      <c r="AE135" s="480" t="str" cm="1">
        <f t="array" ref="AE135">IFERROR(_xlfn.IFS(AD135=25%,41,AD135=12%,42,AD135=6%,43,AD135="Momsfritt",38),"")</f>
        <v/>
      </c>
      <c r="AF135" s="480" t="str">
        <f t="shared" si="33"/>
        <v/>
      </c>
      <c r="AG135" s="307" t="str">
        <f t="shared" si="34"/>
        <v/>
      </c>
      <c r="AH135" s="307" t="str">
        <f t="shared" si="35"/>
        <v/>
      </c>
      <c r="AI135" s="492" t="str">
        <f t="shared" si="36"/>
        <v/>
      </c>
      <c r="AJ135" s="532"/>
      <c r="AK135" s="357" t="str">
        <f t="shared" si="37"/>
        <v/>
      </c>
      <c r="AL135" s="357" t="str">
        <f t="shared" si="38"/>
        <v/>
      </c>
      <c r="AM135" s="492" t="str">
        <f t="shared" si="39"/>
        <v/>
      </c>
    </row>
    <row r="136" spans="1:39" x14ac:dyDescent="0.25">
      <c r="A136" s="106">
        <v>132</v>
      </c>
      <c r="B136" s="86" t="str">
        <f>IF('1. Artikeldata Grund'!$E136="","",'1. Artikeldata Grund'!$E136)</f>
        <v/>
      </c>
      <c r="C136" s="221" t="str">
        <f>IF('1. Artikeldata Grund'!D136="","",'1. Artikeldata Grund'!D136)</f>
        <v/>
      </c>
      <c r="D136" s="300"/>
      <c r="E136" s="560" t="str">
        <f t="shared" si="32"/>
        <v/>
      </c>
      <c r="F136" s="543"/>
      <c r="G136" s="302"/>
      <c r="H136" s="354" t="s">
        <v>280</v>
      </c>
      <c r="I136" s="295"/>
      <c r="J136" s="409" t="s">
        <v>280</v>
      </c>
      <c r="K136" s="295" t="s">
        <v>858</v>
      </c>
      <c r="L136" s="540">
        <v>910</v>
      </c>
      <c r="M136" s="578" t="str">
        <f>IF(B136="","",IF(OR(L136=200,COUNTIF(Artikelgrupper!$G$3:$G$108,'APH Kategorichef'!K136)),"Ja","Nej"))</f>
        <v/>
      </c>
      <c r="N136" s="356"/>
      <c r="P136" s="359"/>
      <c r="Q136" s="360"/>
      <c r="R136" s="295" t="s">
        <v>297</v>
      </c>
      <c r="S136" s="295"/>
      <c r="U136" s="361" t="str">
        <f>IF(B136="","",'3. Förpackningsdata'!H136)</f>
        <v/>
      </c>
      <c r="V136" s="308" t="str">
        <f>IF(B136="","",'3. Förpackningsdata'!I136)</f>
        <v/>
      </c>
      <c r="W136" s="592"/>
      <c r="Y136" s="520"/>
      <c r="Z136" s="81" t="str">
        <f>IF(B136="","",'4. Inköpsdata'!J136)</f>
        <v/>
      </c>
      <c r="AA136" s="357" t="str" cm="1">
        <f t="array" ref="AA136">IF(B136="","",_xlfn.IFS('4. Inköpsdata'!J136&lt;10,'4. Inköpsdata'!J136*1.12,'4. Inköpsdata'!J136&lt;20,'4. Inköpsdata'!J136*1.1,'4. Inköpsdata'!J136&lt;30,'4. Inköpsdata'!J136*1.09,'4. Inköpsdata'!J136&lt;50,'4. Inköpsdata'!J136*1.08,'4. Inköpsdata'!J136&lt;100,'4. Inköpsdata'!J136*1.07,'4. Inköpsdata'!J136&lt;150,'4. Inköpsdata'!J136*1.06,'4. Inköpsdata'!J136&gt;149,'4. Inköpsdata'!J136*1.05))</f>
        <v/>
      </c>
      <c r="AB136" s="358"/>
      <c r="AC136" s="307" t="str">
        <f>IF(B136="","",'4. Inköpsdata'!N136)</f>
        <v/>
      </c>
      <c r="AD136" s="479" t="str">
        <f>IF(B136="","",'4. Inköpsdata'!M136)</f>
        <v/>
      </c>
      <c r="AE136" s="480" t="str" cm="1">
        <f t="array" ref="AE136">IFERROR(_xlfn.IFS(AD136=25%,41,AD136=12%,42,AD136=6%,43,AD136="Momsfritt",38),"")</f>
        <v/>
      </c>
      <c r="AF136" s="480" t="str">
        <f t="shared" si="33"/>
        <v/>
      </c>
      <c r="AG136" s="307" t="str">
        <f t="shared" si="34"/>
        <v/>
      </c>
      <c r="AH136" s="307" t="str">
        <f t="shared" si="35"/>
        <v/>
      </c>
      <c r="AI136" s="492" t="str">
        <f t="shared" si="36"/>
        <v/>
      </c>
      <c r="AJ136" s="532"/>
      <c r="AK136" s="357" t="str">
        <f t="shared" si="37"/>
        <v/>
      </c>
      <c r="AL136" s="357" t="str">
        <f t="shared" si="38"/>
        <v/>
      </c>
      <c r="AM136" s="492" t="str">
        <f t="shared" si="39"/>
        <v/>
      </c>
    </row>
    <row r="137" spans="1:39" x14ac:dyDescent="0.25">
      <c r="A137" s="106">
        <v>133</v>
      </c>
      <c r="B137" s="86" t="str">
        <f>IF('1. Artikeldata Grund'!$E137="","",'1. Artikeldata Grund'!$E137)</f>
        <v/>
      </c>
      <c r="C137" s="221" t="str">
        <f>IF('1. Artikeldata Grund'!D137="","",'1. Artikeldata Grund'!D137)</f>
        <v/>
      </c>
      <c r="D137" s="300"/>
      <c r="E137" s="560" t="str">
        <f t="shared" si="32"/>
        <v/>
      </c>
      <c r="F137" s="543"/>
      <c r="G137" s="302"/>
      <c r="H137" s="354" t="s">
        <v>280</v>
      </c>
      <c r="I137" s="295"/>
      <c r="J137" s="409" t="s">
        <v>280</v>
      </c>
      <c r="K137" s="295" t="s">
        <v>858</v>
      </c>
      <c r="L137" s="540">
        <v>910</v>
      </c>
      <c r="M137" s="578" t="str">
        <f>IF(B137="","",IF(OR(L137=200,COUNTIF(Artikelgrupper!$G$3:$G$108,'APH Kategorichef'!K137)),"Ja","Nej"))</f>
        <v/>
      </c>
      <c r="N137" s="356"/>
      <c r="P137" s="359"/>
      <c r="Q137" s="360"/>
      <c r="R137" s="295" t="s">
        <v>297</v>
      </c>
      <c r="S137" s="295"/>
      <c r="U137" s="361" t="str">
        <f>IF(B137="","",'3. Förpackningsdata'!H137)</f>
        <v/>
      </c>
      <c r="V137" s="308" t="str">
        <f>IF(B137="","",'3. Förpackningsdata'!I137)</f>
        <v/>
      </c>
      <c r="W137" s="592"/>
      <c r="Y137" s="520"/>
      <c r="Z137" s="81" t="str">
        <f>IF(B137="","",'4. Inköpsdata'!J137)</f>
        <v/>
      </c>
      <c r="AA137" s="357" t="str" cm="1">
        <f t="array" ref="AA137">IF(B137="","",_xlfn.IFS('4. Inköpsdata'!J137&lt;10,'4. Inköpsdata'!J137*1.12,'4. Inköpsdata'!J137&lt;20,'4. Inköpsdata'!J137*1.1,'4. Inköpsdata'!J137&lt;30,'4. Inköpsdata'!J137*1.09,'4. Inköpsdata'!J137&lt;50,'4. Inköpsdata'!J137*1.08,'4. Inköpsdata'!J137&lt;100,'4. Inköpsdata'!J137*1.07,'4. Inköpsdata'!J137&lt;150,'4. Inköpsdata'!J137*1.06,'4. Inköpsdata'!J137&gt;149,'4. Inköpsdata'!J137*1.05))</f>
        <v/>
      </c>
      <c r="AB137" s="358"/>
      <c r="AC137" s="307" t="str">
        <f>IF(B137="","",'4. Inköpsdata'!N137)</f>
        <v/>
      </c>
      <c r="AD137" s="479" t="str">
        <f>IF(B137="","",'4. Inköpsdata'!M137)</f>
        <v/>
      </c>
      <c r="AE137" s="480" t="str" cm="1">
        <f t="array" ref="AE137">IFERROR(_xlfn.IFS(AD137=25%,41,AD137=12%,42,AD137=6%,43,AD137="Momsfritt",38),"")</f>
        <v/>
      </c>
      <c r="AF137" s="480" t="str">
        <f t="shared" si="33"/>
        <v/>
      </c>
      <c r="AG137" s="307" t="str">
        <f t="shared" si="34"/>
        <v/>
      </c>
      <c r="AH137" s="307" t="str">
        <f t="shared" si="35"/>
        <v/>
      </c>
      <c r="AI137" s="492" t="str">
        <f t="shared" si="36"/>
        <v/>
      </c>
      <c r="AJ137" s="532"/>
      <c r="AK137" s="357" t="str">
        <f t="shared" si="37"/>
        <v/>
      </c>
      <c r="AL137" s="357" t="str">
        <f t="shared" si="38"/>
        <v/>
      </c>
      <c r="AM137" s="492" t="str">
        <f t="shared" si="39"/>
        <v/>
      </c>
    </row>
    <row r="138" spans="1:39" x14ac:dyDescent="0.25">
      <c r="A138" s="106">
        <v>134</v>
      </c>
      <c r="B138" s="86" t="str">
        <f>IF('1. Artikeldata Grund'!$E138="","",'1. Artikeldata Grund'!$E138)</f>
        <v/>
      </c>
      <c r="C138" s="221" t="str">
        <f>IF('1. Artikeldata Grund'!D138="","",'1. Artikeldata Grund'!D138)</f>
        <v/>
      </c>
      <c r="D138" s="300"/>
      <c r="E138" s="560" t="str">
        <f t="shared" si="32"/>
        <v/>
      </c>
      <c r="F138" s="543"/>
      <c r="G138" s="302"/>
      <c r="H138" s="354" t="s">
        <v>280</v>
      </c>
      <c r="I138" s="295"/>
      <c r="J138" s="409" t="s">
        <v>280</v>
      </c>
      <c r="K138" s="295" t="s">
        <v>858</v>
      </c>
      <c r="L138" s="540">
        <v>910</v>
      </c>
      <c r="M138" s="578" t="str">
        <f>IF(B138="","",IF(OR(L138=200,COUNTIF(Artikelgrupper!$G$3:$G$108,'APH Kategorichef'!K138)),"Ja","Nej"))</f>
        <v/>
      </c>
      <c r="N138" s="356"/>
      <c r="P138" s="359"/>
      <c r="Q138" s="360"/>
      <c r="R138" s="295" t="s">
        <v>297</v>
      </c>
      <c r="S138" s="295"/>
      <c r="U138" s="361" t="str">
        <f>IF(B138="","",'3. Förpackningsdata'!H138)</f>
        <v/>
      </c>
      <c r="V138" s="308" t="str">
        <f>IF(B138="","",'3. Förpackningsdata'!I138)</f>
        <v/>
      </c>
      <c r="W138" s="592"/>
      <c r="Y138" s="520"/>
      <c r="Z138" s="81" t="str">
        <f>IF(B138="","",'4. Inköpsdata'!J138)</f>
        <v/>
      </c>
      <c r="AA138" s="357" t="str" cm="1">
        <f t="array" ref="AA138">IF(B138="","",_xlfn.IFS('4. Inköpsdata'!J138&lt;10,'4. Inköpsdata'!J138*1.12,'4. Inköpsdata'!J138&lt;20,'4. Inköpsdata'!J138*1.1,'4. Inköpsdata'!J138&lt;30,'4. Inköpsdata'!J138*1.09,'4. Inköpsdata'!J138&lt;50,'4. Inköpsdata'!J138*1.08,'4. Inköpsdata'!J138&lt;100,'4. Inköpsdata'!J138*1.07,'4. Inköpsdata'!J138&lt;150,'4. Inköpsdata'!J138*1.06,'4. Inköpsdata'!J138&gt;149,'4. Inköpsdata'!J138*1.05))</f>
        <v/>
      </c>
      <c r="AB138" s="358"/>
      <c r="AC138" s="307" t="str">
        <f>IF(B138="","",'4. Inköpsdata'!N138)</f>
        <v/>
      </c>
      <c r="AD138" s="479" t="str">
        <f>IF(B138="","",'4. Inköpsdata'!M138)</f>
        <v/>
      </c>
      <c r="AE138" s="480" t="str" cm="1">
        <f t="array" ref="AE138">IFERROR(_xlfn.IFS(AD138=25%,41,AD138=12%,42,AD138=6%,43,AD138="Momsfritt",38),"")</f>
        <v/>
      </c>
      <c r="AF138" s="480" t="str">
        <f t="shared" si="33"/>
        <v/>
      </c>
      <c r="AG138" s="307" t="str">
        <f t="shared" si="34"/>
        <v/>
      </c>
      <c r="AH138" s="307" t="str">
        <f t="shared" si="35"/>
        <v/>
      </c>
      <c r="AI138" s="492" t="str">
        <f t="shared" si="36"/>
        <v/>
      </c>
      <c r="AJ138" s="532"/>
      <c r="AK138" s="357" t="str">
        <f t="shared" si="37"/>
        <v/>
      </c>
      <c r="AL138" s="357" t="str">
        <f t="shared" si="38"/>
        <v/>
      </c>
      <c r="AM138" s="492" t="str">
        <f t="shared" si="39"/>
        <v/>
      </c>
    </row>
    <row r="139" spans="1:39" x14ac:dyDescent="0.25">
      <c r="A139" s="106">
        <v>135</v>
      </c>
      <c r="B139" s="86" t="str">
        <f>IF('1. Artikeldata Grund'!$E139="","",'1. Artikeldata Grund'!$E139)</f>
        <v/>
      </c>
      <c r="C139" s="221" t="str">
        <f>IF('1. Artikeldata Grund'!D139="","",'1. Artikeldata Grund'!D139)</f>
        <v/>
      </c>
      <c r="D139" s="300"/>
      <c r="E139" s="560" t="str">
        <f t="shared" si="32"/>
        <v/>
      </c>
      <c r="F139" s="543"/>
      <c r="G139" s="302"/>
      <c r="H139" s="354" t="s">
        <v>280</v>
      </c>
      <c r="I139" s="295"/>
      <c r="J139" s="409" t="s">
        <v>280</v>
      </c>
      <c r="K139" s="295" t="s">
        <v>858</v>
      </c>
      <c r="L139" s="540">
        <v>910</v>
      </c>
      <c r="M139" s="578" t="str">
        <f>IF(B139="","",IF(OR(L139=200,COUNTIF(Artikelgrupper!$G$3:$G$108,'APH Kategorichef'!K139)),"Ja","Nej"))</f>
        <v/>
      </c>
      <c r="N139" s="356"/>
      <c r="P139" s="359"/>
      <c r="Q139" s="360"/>
      <c r="R139" s="295" t="s">
        <v>297</v>
      </c>
      <c r="S139" s="295"/>
      <c r="U139" s="361" t="str">
        <f>IF(B139="","",'3. Förpackningsdata'!H139)</f>
        <v/>
      </c>
      <c r="V139" s="308" t="str">
        <f>IF(B139="","",'3. Förpackningsdata'!I139)</f>
        <v/>
      </c>
      <c r="W139" s="592"/>
      <c r="Y139" s="520"/>
      <c r="Z139" s="81" t="str">
        <f>IF(B139="","",'4. Inköpsdata'!J139)</f>
        <v/>
      </c>
      <c r="AA139" s="357" t="str" cm="1">
        <f t="array" ref="AA139">IF(B139="","",_xlfn.IFS('4. Inköpsdata'!J139&lt;10,'4. Inköpsdata'!J139*1.12,'4. Inköpsdata'!J139&lt;20,'4. Inköpsdata'!J139*1.1,'4. Inköpsdata'!J139&lt;30,'4. Inköpsdata'!J139*1.09,'4. Inköpsdata'!J139&lt;50,'4. Inköpsdata'!J139*1.08,'4. Inköpsdata'!J139&lt;100,'4. Inköpsdata'!J139*1.07,'4. Inköpsdata'!J139&lt;150,'4. Inköpsdata'!J139*1.06,'4. Inköpsdata'!J139&gt;149,'4. Inköpsdata'!J139*1.05))</f>
        <v/>
      </c>
      <c r="AB139" s="358"/>
      <c r="AC139" s="307" t="str">
        <f>IF(B139="","",'4. Inköpsdata'!N139)</f>
        <v/>
      </c>
      <c r="AD139" s="479" t="str">
        <f>IF(B139="","",'4. Inköpsdata'!M139)</f>
        <v/>
      </c>
      <c r="AE139" s="480" t="str" cm="1">
        <f t="array" ref="AE139">IFERROR(_xlfn.IFS(AD139=25%,41,AD139=12%,42,AD139=6%,43,AD139="Momsfritt",38),"")</f>
        <v/>
      </c>
      <c r="AF139" s="480" t="str">
        <f t="shared" si="33"/>
        <v/>
      </c>
      <c r="AG139" s="307" t="str">
        <f t="shared" si="34"/>
        <v/>
      </c>
      <c r="AH139" s="307" t="str">
        <f t="shared" si="35"/>
        <v/>
      </c>
      <c r="AI139" s="492" t="str">
        <f t="shared" si="36"/>
        <v/>
      </c>
      <c r="AJ139" s="532"/>
      <c r="AK139" s="357" t="str">
        <f t="shared" si="37"/>
        <v/>
      </c>
      <c r="AL139" s="357" t="str">
        <f t="shared" si="38"/>
        <v/>
      </c>
      <c r="AM139" s="492" t="str">
        <f t="shared" si="39"/>
        <v/>
      </c>
    </row>
    <row r="140" spans="1:39" x14ac:dyDescent="0.25">
      <c r="A140" s="106">
        <v>136</v>
      </c>
      <c r="B140" s="86" t="str">
        <f>IF('1. Artikeldata Grund'!$E140="","",'1. Artikeldata Grund'!$E140)</f>
        <v/>
      </c>
      <c r="C140" s="221" t="str">
        <f>IF('1. Artikeldata Grund'!D140="","",'1. Artikeldata Grund'!D140)</f>
        <v/>
      </c>
      <c r="D140" s="300"/>
      <c r="E140" s="560" t="str">
        <f t="shared" si="32"/>
        <v/>
      </c>
      <c r="F140" s="543"/>
      <c r="G140" s="302"/>
      <c r="H140" s="354" t="s">
        <v>280</v>
      </c>
      <c r="I140" s="295"/>
      <c r="J140" s="409" t="s">
        <v>280</v>
      </c>
      <c r="K140" s="295" t="s">
        <v>858</v>
      </c>
      <c r="L140" s="540">
        <v>910</v>
      </c>
      <c r="M140" s="578" t="str">
        <f>IF(B140="","",IF(OR(L140=200,COUNTIF(Artikelgrupper!$G$3:$G$108,'APH Kategorichef'!K140)),"Ja","Nej"))</f>
        <v/>
      </c>
      <c r="N140" s="356"/>
      <c r="P140" s="359"/>
      <c r="Q140" s="360"/>
      <c r="R140" s="295" t="s">
        <v>297</v>
      </c>
      <c r="S140" s="295"/>
      <c r="U140" s="361" t="str">
        <f>IF(B140="","",'3. Förpackningsdata'!H140)</f>
        <v/>
      </c>
      <c r="V140" s="308" t="str">
        <f>IF(B140="","",'3. Förpackningsdata'!I140)</f>
        <v/>
      </c>
      <c r="W140" s="592"/>
      <c r="Y140" s="520"/>
      <c r="Z140" s="81" t="str">
        <f>IF(B140="","",'4. Inköpsdata'!J140)</f>
        <v/>
      </c>
      <c r="AA140" s="357" t="str" cm="1">
        <f t="array" ref="AA140">IF(B140="","",_xlfn.IFS('4. Inköpsdata'!J140&lt;10,'4. Inköpsdata'!J140*1.12,'4. Inköpsdata'!J140&lt;20,'4. Inköpsdata'!J140*1.1,'4. Inköpsdata'!J140&lt;30,'4. Inköpsdata'!J140*1.09,'4. Inköpsdata'!J140&lt;50,'4. Inköpsdata'!J140*1.08,'4. Inköpsdata'!J140&lt;100,'4. Inköpsdata'!J140*1.07,'4. Inköpsdata'!J140&lt;150,'4. Inköpsdata'!J140*1.06,'4. Inköpsdata'!J140&gt;149,'4. Inköpsdata'!J140*1.05))</f>
        <v/>
      </c>
      <c r="AB140" s="358"/>
      <c r="AC140" s="307" t="str">
        <f>IF(B140="","",'4. Inköpsdata'!N140)</f>
        <v/>
      </c>
      <c r="AD140" s="479" t="str">
        <f>IF(B140="","",'4. Inköpsdata'!M140)</f>
        <v/>
      </c>
      <c r="AE140" s="480" t="str" cm="1">
        <f t="array" ref="AE140">IFERROR(_xlfn.IFS(AD140=25%,41,AD140=12%,42,AD140=6%,43,AD140="Momsfritt",38),"")</f>
        <v/>
      </c>
      <c r="AF140" s="480" t="str">
        <f t="shared" si="33"/>
        <v/>
      </c>
      <c r="AG140" s="307" t="str">
        <f t="shared" si="34"/>
        <v/>
      </c>
      <c r="AH140" s="307" t="str">
        <f t="shared" si="35"/>
        <v/>
      </c>
      <c r="AI140" s="492" t="str">
        <f t="shared" si="36"/>
        <v/>
      </c>
      <c r="AJ140" s="532"/>
      <c r="AK140" s="357" t="str">
        <f t="shared" si="37"/>
        <v/>
      </c>
      <c r="AL140" s="357" t="str">
        <f t="shared" si="38"/>
        <v/>
      </c>
      <c r="AM140" s="492" t="str">
        <f t="shared" si="39"/>
        <v/>
      </c>
    </row>
    <row r="141" spans="1:39" x14ac:dyDescent="0.25">
      <c r="A141" s="106">
        <v>137</v>
      </c>
      <c r="B141" s="86" t="str">
        <f>IF('1. Artikeldata Grund'!$E141="","",'1. Artikeldata Grund'!$E141)</f>
        <v/>
      </c>
      <c r="C141" s="221" t="str">
        <f>IF('1. Artikeldata Grund'!D141="","",'1. Artikeldata Grund'!D141)</f>
        <v/>
      </c>
      <c r="D141" s="300"/>
      <c r="E141" s="560" t="str">
        <f t="shared" si="32"/>
        <v/>
      </c>
      <c r="F141" s="543"/>
      <c r="G141" s="302"/>
      <c r="H141" s="354" t="s">
        <v>280</v>
      </c>
      <c r="I141" s="295"/>
      <c r="J141" s="409" t="s">
        <v>280</v>
      </c>
      <c r="K141" s="295" t="s">
        <v>858</v>
      </c>
      <c r="L141" s="540">
        <v>910</v>
      </c>
      <c r="M141" s="578" t="str">
        <f>IF(B141="","",IF(OR(L141=200,COUNTIF(Artikelgrupper!$G$3:$G$108,'APH Kategorichef'!K141)),"Ja","Nej"))</f>
        <v/>
      </c>
      <c r="N141" s="356"/>
      <c r="P141" s="359"/>
      <c r="Q141" s="360"/>
      <c r="R141" s="295" t="s">
        <v>297</v>
      </c>
      <c r="S141" s="295"/>
      <c r="U141" s="361" t="str">
        <f>IF(B141="","",'3. Förpackningsdata'!H141)</f>
        <v/>
      </c>
      <c r="V141" s="308" t="str">
        <f>IF(B141="","",'3. Förpackningsdata'!I141)</f>
        <v/>
      </c>
      <c r="W141" s="592"/>
      <c r="Y141" s="520"/>
      <c r="Z141" s="81" t="str">
        <f>IF(B141="","",'4. Inköpsdata'!J141)</f>
        <v/>
      </c>
      <c r="AA141" s="357" t="str" cm="1">
        <f t="array" ref="AA141">IF(B141="","",_xlfn.IFS('4. Inköpsdata'!J141&lt;10,'4. Inköpsdata'!J141*1.12,'4. Inköpsdata'!J141&lt;20,'4. Inköpsdata'!J141*1.1,'4. Inköpsdata'!J141&lt;30,'4. Inköpsdata'!J141*1.09,'4. Inköpsdata'!J141&lt;50,'4. Inköpsdata'!J141*1.08,'4. Inköpsdata'!J141&lt;100,'4. Inköpsdata'!J141*1.07,'4. Inköpsdata'!J141&lt;150,'4. Inköpsdata'!J141*1.06,'4. Inköpsdata'!J141&gt;149,'4. Inköpsdata'!J141*1.05))</f>
        <v/>
      </c>
      <c r="AB141" s="358"/>
      <c r="AC141" s="307" t="str">
        <f>IF(B141="","",'4. Inköpsdata'!N141)</f>
        <v/>
      </c>
      <c r="AD141" s="479" t="str">
        <f>IF(B141="","",'4. Inköpsdata'!M141)</f>
        <v/>
      </c>
      <c r="AE141" s="480" t="str" cm="1">
        <f t="array" ref="AE141">IFERROR(_xlfn.IFS(AD141=25%,41,AD141=12%,42,AD141=6%,43,AD141="Momsfritt",38),"")</f>
        <v/>
      </c>
      <c r="AF141" s="480" t="str">
        <f t="shared" si="33"/>
        <v/>
      </c>
      <c r="AG141" s="307" t="str">
        <f t="shared" si="34"/>
        <v/>
      </c>
      <c r="AH141" s="307" t="str">
        <f t="shared" si="35"/>
        <v/>
      </c>
      <c r="AI141" s="492" t="str">
        <f t="shared" si="36"/>
        <v/>
      </c>
      <c r="AJ141" s="532"/>
      <c r="AK141" s="357" t="str">
        <f t="shared" si="37"/>
        <v/>
      </c>
      <c r="AL141" s="357" t="str">
        <f t="shared" si="38"/>
        <v/>
      </c>
      <c r="AM141" s="492" t="str">
        <f t="shared" si="39"/>
        <v/>
      </c>
    </row>
    <row r="142" spans="1:39" x14ac:dyDescent="0.25">
      <c r="A142" s="106">
        <v>138</v>
      </c>
      <c r="B142" s="86" t="str">
        <f>IF('1. Artikeldata Grund'!$E142="","",'1. Artikeldata Grund'!$E142)</f>
        <v/>
      </c>
      <c r="C142" s="221" t="str">
        <f>IF('1. Artikeldata Grund'!D142="","",'1. Artikeldata Grund'!D142)</f>
        <v/>
      </c>
      <c r="D142" s="300"/>
      <c r="E142" s="560" t="str">
        <f t="shared" si="32"/>
        <v/>
      </c>
      <c r="F142" s="543"/>
      <c r="G142" s="302"/>
      <c r="H142" s="354" t="s">
        <v>280</v>
      </c>
      <c r="I142" s="295"/>
      <c r="J142" s="409" t="s">
        <v>280</v>
      </c>
      <c r="K142" s="295" t="s">
        <v>858</v>
      </c>
      <c r="L142" s="540">
        <v>910</v>
      </c>
      <c r="M142" s="578" t="str">
        <f>IF(B142="","",IF(OR(L142=200,COUNTIF(Artikelgrupper!$G$3:$G$108,'APH Kategorichef'!K142)),"Ja","Nej"))</f>
        <v/>
      </c>
      <c r="N142" s="356"/>
      <c r="P142" s="359"/>
      <c r="Q142" s="360"/>
      <c r="R142" s="295" t="s">
        <v>297</v>
      </c>
      <c r="S142" s="295"/>
      <c r="U142" s="361" t="str">
        <f>IF(B142="","",'3. Förpackningsdata'!H142)</f>
        <v/>
      </c>
      <c r="V142" s="308" t="str">
        <f>IF(B142="","",'3. Förpackningsdata'!I142)</f>
        <v/>
      </c>
      <c r="W142" s="592"/>
      <c r="Y142" s="520"/>
      <c r="Z142" s="81" t="str">
        <f>IF(B142="","",'4. Inköpsdata'!J142)</f>
        <v/>
      </c>
      <c r="AA142" s="357" t="str" cm="1">
        <f t="array" ref="AA142">IF(B142="","",_xlfn.IFS('4. Inköpsdata'!J142&lt;10,'4. Inköpsdata'!J142*1.12,'4. Inköpsdata'!J142&lt;20,'4. Inköpsdata'!J142*1.1,'4. Inköpsdata'!J142&lt;30,'4. Inköpsdata'!J142*1.09,'4. Inköpsdata'!J142&lt;50,'4. Inköpsdata'!J142*1.08,'4. Inköpsdata'!J142&lt;100,'4. Inköpsdata'!J142*1.07,'4. Inköpsdata'!J142&lt;150,'4. Inköpsdata'!J142*1.06,'4. Inköpsdata'!J142&gt;149,'4. Inköpsdata'!J142*1.05))</f>
        <v/>
      </c>
      <c r="AB142" s="358"/>
      <c r="AC142" s="307" t="str">
        <f>IF(B142="","",'4. Inköpsdata'!N142)</f>
        <v/>
      </c>
      <c r="AD142" s="479" t="str">
        <f>IF(B142="","",'4. Inköpsdata'!M142)</f>
        <v/>
      </c>
      <c r="AE142" s="480" t="str" cm="1">
        <f t="array" ref="AE142">IFERROR(_xlfn.IFS(AD142=25%,41,AD142=12%,42,AD142=6%,43,AD142="Momsfritt",38),"")</f>
        <v/>
      </c>
      <c r="AF142" s="480" t="str">
        <f t="shared" si="33"/>
        <v/>
      </c>
      <c r="AG142" s="307" t="str">
        <f t="shared" si="34"/>
        <v/>
      </c>
      <c r="AH142" s="307" t="str">
        <f t="shared" si="35"/>
        <v/>
      </c>
      <c r="AI142" s="492" t="str">
        <f t="shared" si="36"/>
        <v/>
      </c>
      <c r="AJ142" s="532"/>
      <c r="AK142" s="357" t="str">
        <f t="shared" si="37"/>
        <v/>
      </c>
      <c r="AL142" s="357" t="str">
        <f t="shared" si="38"/>
        <v/>
      </c>
      <c r="AM142" s="492" t="str">
        <f t="shared" si="39"/>
        <v/>
      </c>
    </row>
    <row r="143" spans="1:39" x14ac:dyDescent="0.25">
      <c r="A143" s="106">
        <v>139</v>
      </c>
      <c r="B143" s="86" t="str">
        <f>IF('1. Artikeldata Grund'!$E143="","",'1. Artikeldata Grund'!$E143)</f>
        <v/>
      </c>
      <c r="C143" s="221" t="str">
        <f>IF('1. Artikeldata Grund'!D143="","",'1. Artikeldata Grund'!D143)</f>
        <v/>
      </c>
      <c r="D143" s="300"/>
      <c r="E143" s="560" t="str">
        <f t="shared" si="32"/>
        <v/>
      </c>
      <c r="F143" s="543"/>
      <c r="G143" s="302"/>
      <c r="H143" s="354" t="s">
        <v>280</v>
      </c>
      <c r="I143" s="295"/>
      <c r="J143" s="409" t="s">
        <v>280</v>
      </c>
      <c r="K143" s="295" t="s">
        <v>858</v>
      </c>
      <c r="L143" s="540">
        <v>910</v>
      </c>
      <c r="M143" s="578" t="str">
        <f>IF(B143="","",IF(OR(L143=200,COUNTIF(Artikelgrupper!$G$3:$G$108,'APH Kategorichef'!K143)),"Ja","Nej"))</f>
        <v/>
      </c>
      <c r="N143" s="356"/>
      <c r="P143" s="359"/>
      <c r="Q143" s="360"/>
      <c r="R143" s="295" t="s">
        <v>297</v>
      </c>
      <c r="S143" s="295"/>
      <c r="U143" s="361" t="str">
        <f>IF(B143="","",'3. Förpackningsdata'!H143)</f>
        <v/>
      </c>
      <c r="V143" s="308" t="str">
        <f>IF(B143="","",'3. Förpackningsdata'!I143)</f>
        <v/>
      </c>
      <c r="W143" s="592"/>
      <c r="Y143" s="520"/>
      <c r="Z143" s="81" t="str">
        <f>IF(B143="","",'4. Inköpsdata'!J143)</f>
        <v/>
      </c>
      <c r="AA143" s="357" t="str" cm="1">
        <f t="array" ref="AA143">IF(B143="","",_xlfn.IFS('4. Inköpsdata'!J143&lt;10,'4. Inköpsdata'!J143*1.12,'4. Inköpsdata'!J143&lt;20,'4. Inköpsdata'!J143*1.1,'4. Inköpsdata'!J143&lt;30,'4. Inköpsdata'!J143*1.09,'4. Inköpsdata'!J143&lt;50,'4. Inköpsdata'!J143*1.08,'4. Inköpsdata'!J143&lt;100,'4. Inköpsdata'!J143*1.07,'4. Inköpsdata'!J143&lt;150,'4. Inköpsdata'!J143*1.06,'4. Inköpsdata'!J143&gt;149,'4. Inköpsdata'!J143*1.05))</f>
        <v/>
      </c>
      <c r="AB143" s="358"/>
      <c r="AC143" s="307" t="str">
        <f>IF(B143="","",'4. Inköpsdata'!N143)</f>
        <v/>
      </c>
      <c r="AD143" s="479" t="str">
        <f>IF(B143="","",'4. Inköpsdata'!M143)</f>
        <v/>
      </c>
      <c r="AE143" s="480" t="str" cm="1">
        <f t="array" ref="AE143">IFERROR(_xlfn.IFS(AD143=25%,41,AD143=12%,42,AD143=6%,43,AD143="Momsfritt",38),"")</f>
        <v/>
      </c>
      <c r="AF143" s="480" t="str">
        <f t="shared" si="33"/>
        <v/>
      </c>
      <c r="AG143" s="307" t="str">
        <f t="shared" si="34"/>
        <v/>
      </c>
      <c r="AH143" s="307" t="str">
        <f t="shared" si="35"/>
        <v/>
      </c>
      <c r="AI143" s="492" t="str">
        <f t="shared" si="36"/>
        <v/>
      </c>
      <c r="AJ143" s="532"/>
      <c r="AK143" s="357" t="str">
        <f t="shared" si="37"/>
        <v/>
      </c>
      <c r="AL143" s="357" t="str">
        <f t="shared" si="38"/>
        <v/>
      </c>
      <c r="AM143" s="492" t="str">
        <f t="shared" si="39"/>
        <v/>
      </c>
    </row>
    <row r="144" spans="1:39" x14ac:dyDescent="0.25">
      <c r="A144" s="106">
        <v>140</v>
      </c>
      <c r="B144" s="86" t="str">
        <f>IF('1. Artikeldata Grund'!$E144="","",'1. Artikeldata Grund'!$E144)</f>
        <v/>
      </c>
      <c r="C144" s="221" t="str">
        <f>IF('1. Artikeldata Grund'!D144="","",'1. Artikeldata Grund'!D144)</f>
        <v/>
      </c>
      <c r="D144" s="300"/>
      <c r="E144" s="560" t="str">
        <f t="shared" si="32"/>
        <v/>
      </c>
      <c r="F144" s="543"/>
      <c r="G144" s="302"/>
      <c r="H144" s="354" t="s">
        <v>280</v>
      </c>
      <c r="I144" s="295"/>
      <c r="J144" s="409" t="s">
        <v>280</v>
      </c>
      <c r="K144" s="295" t="s">
        <v>858</v>
      </c>
      <c r="L144" s="540">
        <v>910</v>
      </c>
      <c r="M144" s="578" t="str">
        <f>IF(B144="","",IF(OR(L144=200,COUNTIF(Artikelgrupper!$G$3:$G$108,'APH Kategorichef'!K144)),"Ja","Nej"))</f>
        <v/>
      </c>
      <c r="N144" s="356"/>
      <c r="P144" s="359"/>
      <c r="Q144" s="360"/>
      <c r="R144" s="295" t="s">
        <v>297</v>
      </c>
      <c r="S144" s="295"/>
      <c r="U144" s="361" t="str">
        <f>IF(B144="","",'3. Förpackningsdata'!H144)</f>
        <v/>
      </c>
      <c r="V144" s="308" t="str">
        <f>IF(B144="","",'3. Förpackningsdata'!I144)</f>
        <v/>
      </c>
      <c r="W144" s="592"/>
      <c r="Y144" s="520"/>
      <c r="Z144" s="81" t="str">
        <f>IF(B144="","",'4. Inköpsdata'!J144)</f>
        <v/>
      </c>
      <c r="AA144" s="357" t="str" cm="1">
        <f t="array" ref="AA144">IF(B144="","",_xlfn.IFS('4. Inköpsdata'!J144&lt;10,'4. Inköpsdata'!J144*1.12,'4. Inköpsdata'!J144&lt;20,'4. Inköpsdata'!J144*1.1,'4. Inköpsdata'!J144&lt;30,'4. Inköpsdata'!J144*1.09,'4. Inköpsdata'!J144&lt;50,'4. Inköpsdata'!J144*1.08,'4. Inköpsdata'!J144&lt;100,'4. Inköpsdata'!J144*1.07,'4. Inköpsdata'!J144&lt;150,'4. Inköpsdata'!J144*1.06,'4. Inköpsdata'!J144&gt;149,'4. Inköpsdata'!J144*1.05))</f>
        <v/>
      </c>
      <c r="AB144" s="358"/>
      <c r="AC144" s="307" t="str">
        <f>IF(B144="","",'4. Inköpsdata'!N144)</f>
        <v/>
      </c>
      <c r="AD144" s="479" t="str">
        <f>IF(B144="","",'4. Inköpsdata'!M144)</f>
        <v/>
      </c>
      <c r="AE144" s="480" t="str" cm="1">
        <f t="array" ref="AE144">IFERROR(_xlfn.IFS(AD144=25%,41,AD144=12%,42,AD144=6%,43,AD144="Momsfritt",38),"")</f>
        <v/>
      </c>
      <c r="AF144" s="480" t="str">
        <f t="shared" si="33"/>
        <v/>
      </c>
      <c r="AG144" s="307" t="str">
        <f t="shared" si="34"/>
        <v/>
      </c>
      <c r="AH144" s="307" t="str">
        <f t="shared" si="35"/>
        <v/>
      </c>
      <c r="AI144" s="492" t="str">
        <f t="shared" si="36"/>
        <v/>
      </c>
      <c r="AJ144" s="532"/>
      <c r="AK144" s="357" t="str">
        <f t="shared" si="37"/>
        <v/>
      </c>
      <c r="AL144" s="357" t="str">
        <f t="shared" si="38"/>
        <v/>
      </c>
      <c r="AM144" s="492" t="str">
        <f t="shared" si="39"/>
        <v/>
      </c>
    </row>
    <row r="145" spans="1:39" x14ac:dyDescent="0.25">
      <c r="A145" s="106">
        <v>141</v>
      </c>
      <c r="B145" s="86" t="str">
        <f>IF('1. Artikeldata Grund'!$E145="","",'1. Artikeldata Grund'!$E145)</f>
        <v/>
      </c>
      <c r="C145" s="221" t="str">
        <f>IF('1. Artikeldata Grund'!D145="","",'1. Artikeldata Grund'!D145)</f>
        <v/>
      </c>
      <c r="D145" s="300"/>
      <c r="E145" s="560" t="str">
        <f t="shared" si="32"/>
        <v/>
      </c>
      <c r="F145" s="543"/>
      <c r="G145" s="302"/>
      <c r="H145" s="354" t="s">
        <v>280</v>
      </c>
      <c r="I145" s="295"/>
      <c r="J145" s="409" t="s">
        <v>280</v>
      </c>
      <c r="K145" s="295" t="s">
        <v>858</v>
      </c>
      <c r="L145" s="540">
        <v>910</v>
      </c>
      <c r="M145" s="578" t="str">
        <f>IF(B145="","",IF(OR(L145=200,COUNTIF(Artikelgrupper!$G$3:$G$108,'APH Kategorichef'!K145)),"Ja","Nej"))</f>
        <v/>
      </c>
      <c r="N145" s="356"/>
      <c r="P145" s="359"/>
      <c r="Q145" s="360"/>
      <c r="R145" s="295" t="s">
        <v>297</v>
      </c>
      <c r="S145" s="295"/>
      <c r="U145" s="361" t="str">
        <f>IF(B145="","",'3. Förpackningsdata'!H145)</f>
        <v/>
      </c>
      <c r="V145" s="308" t="str">
        <f>IF(B145="","",'3. Förpackningsdata'!I145)</f>
        <v/>
      </c>
      <c r="W145" s="592"/>
      <c r="Y145" s="520"/>
      <c r="Z145" s="81" t="str">
        <f>IF(B145="","",'4. Inköpsdata'!J145)</f>
        <v/>
      </c>
      <c r="AA145" s="357" t="str" cm="1">
        <f t="array" ref="AA145">IF(B145="","",_xlfn.IFS('4. Inköpsdata'!J145&lt;10,'4. Inköpsdata'!J145*1.12,'4. Inköpsdata'!J145&lt;20,'4. Inköpsdata'!J145*1.1,'4. Inköpsdata'!J145&lt;30,'4. Inköpsdata'!J145*1.09,'4. Inköpsdata'!J145&lt;50,'4. Inköpsdata'!J145*1.08,'4. Inköpsdata'!J145&lt;100,'4. Inköpsdata'!J145*1.07,'4. Inköpsdata'!J145&lt;150,'4. Inköpsdata'!J145*1.06,'4. Inköpsdata'!J145&gt;149,'4. Inköpsdata'!J145*1.05))</f>
        <v/>
      </c>
      <c r="AB145" s="358"/>
      <c r="AC145" s="307" t="str">
        <f>IF(B145="","",'4. Inköpsdata'!N145)</f>
        <v/>
      </c>
      <c r="AD145" s="479" t="str">
        <f>IF(B145="","",'4. Inköpsdata'!M145)</f>
        <v/>
      </c>
      <c r="AE145" s="480" t="str" cm="1">
        <f t="array" ref="AE145">IFERROR(_xlfn.IFS(AD145=25%,41,AD145=12%,42,AD145=6%,43,AD145="Momsfritt",38),"")</f>
        <v/>
      </c>
      <c r="AF145" s="480" t="str">
        <f t="shared" si="33"/>
        <v/>
      </c>
      <c r="AG145" s="307" t="str">
        <f t="shared" si="34"/>
        <v/>
      </c>
      <c r="AH145" s="307" t="str">
        <f t="shared" si="35"/>
        <v/>
      </c>
      <c r="AI145" s="492" t="str">
        <f t="shared" si="36"/>
        <v/>
      </c>
      <c r="AJ145" s="532"/>
      <c r="AK145" s="357" t="str">
        <f t="shared" si="37"/>
        <v/>
      </c>
      <c r="AL145" s="357" t="str">
        <f t="shared" si="38"/>
        <v/>
      </c>
      <c r="AM145" s="492" t="str">
        <f t="shared" si="39"/>
        <v/>
      </c>
    </row>
    <row r="146" spans="1:39" x14ac:dyDescent="0.25">
      <c r="A146" s="106">
        <v>142</v>
      </c>
      <c r="B146" s="86" t="str">
        <f>IF('1. Artikeldata Grund'!$E146="","",'1. Artikeldata Grund'!$E146)</f>
        <v/>
      </c>
      <c r="C146" s="221" t="str">
        <f>IF('1. Artikeldata Grund'!D146="","",'1. Artikeldata Grund'!D146)</f>
        <v/>
      </c>
      <c r="D146" s="300"/>
      <c r="E146" s="560" t="str">
        <f t="shared" si="32"/>
        <v/>
      </c>
      <c r="F146" s="543"/>
      <c r="G146" s="302"/>
      <c r="H146" s="354" t="s">
        <v>280</v>
      </c>
      <c r="I146" s="295"/>
      <c r="J146" s="409" t="s">
        <v>280</v>
      </c>
      <c r="K146" s="295" t="s">
        <v>858</v>
      </c>
      <c r="L146" s="540">
        <v>910</v>
      </c>
      <c r="M146" s="578" t="str">
        <f>IF(B146="","",IF(OR(L146=200,COUNTIF(Artikelgrupper!$G$3:$G$108,'APH Kategorichef'!K146)),"Ja","Nej"))</f>
        <v/>
      </c>
      <c r="N146" s="356"/>
      <c r="P146" s="359"/>
      <c r="Q146" s="360"/>
      <c r="R146" s="295" t="s">
        <v>297</v>
      </c>
      <c r="S146" s="295"/>
      <c r="U146" s="361" t="str">
        <f>IF(B146="","",'3. Förpackningsdata'!H146)</f>
        <v/>
      </c>
      <c r="V146" s="308" t="str">
        <f>IF(B146="","",'3. Förpackningsdata'!I146)</f>
        <v/>
      </c>
      <c r="W146" s="592"/>
      <c r="Y146" s="520"/>
      <c r="Z146" s="81" t="str">
        <f>IF(B146="","",'4. Inköpsdata'!J146)</f>
        <v/>
      </c>
      <c r="AA146" s="357" t="str" cm="1">
        <f t="array" ref="AA146">IF(B146="","",_xlfn.IFS('4. Inköpsdata'!J146&lt;10,'4. Inköpsdata'!J146*1.12,'4. Inköpsdata'!J146&lt;20,'4. Inköpsdata'!J146*1.1,'4. Inköpsdata'!J146&lt;30,'4. Inköpsdata'!J146*1.09,'4. Inköpsdata'!J146&lt;50,'4. Inköpsdata'!J146*1.08,'4. Inköpsdata'!J146&lt;100,'4. Inköpsdata'!J146*1.07,'4. Inköpsdata'!J146&lt;150,'4. Inköpsdata'!J146*1.06,'4. Inköpsdata'!J146&gt;149,'4. Inköpsdata'!J146*1.05))</f>
        <v/>
      </c>
      <c r="AB146" s="358"/>
      <c r="AC146" s="307" t="str">
        <f>IF(B146="","",'4. Inköpsdata'!N146)</f>
        <v/>
      </c>
      <c r="AD146" s="479" t="str">
        <f>IF(B146="","",'4. Inköpsdata'!M146)</f>
        <v/>
      </c>
      <c r="AE146" s="480" t="str" cm="1">
        <f t="array" ref="AE146">IFERROR(_xlfn.IFS(AD146=25%,41,AD146=12%,42,AD146=6%,43,AD146="Momsfritt",38),"")</f>
        <v/>
      </c>
      <c r="AF146" s="480" t="str">
        <f t="shared" si="33"/>
        <v/>
      </c>
      <c r="AG146" s="307" t="str">
        <f t="shared" si="34"/>
        <v/>
      </c>
      <c r="AH146" s="307" t="str">
        <f t="shared" si="35"/>
        <v/>
      </c>
      <c r="AI146" s="492" t="str">
        <f t="shared" si="36"/>
        <v/>
      </c>
      <c r="AJ146" s="532"/>
      <c r="AK146" s="357" t="str">
        <f t="shared" si="37"/>
        <v/>
      </c>
      <c r="AL146" s="357" t="str">
        <f t="shared" si="38"/>
        <v/>
      </c>
      <c r="AM146" s="492" t="str">
        <f t="shared" si="39"/>
        <v/>
      </c>
    </row>
    <row r="147" spans="1:39" x14ac:dyDescent="0.25">
      <c r="A147" s="106">
        <v>143</v>
      </c>
      <c r="B147" s="86" t="str">
        <f>IF('1. Artikeldata Grund'!$E147="","",'1. Artikeldata Grund'!$E147)</f>
        <v/>
      </c>
      <c r="C147" s="221" t="str">
        <f>IF('1. Artikeldata Grund'!D147="","",'1. Artikeldata Grund'!D147)</f>
        <v/>
      </c>
      <c r="D147" s="300"/>
      <c r="E147" s="560" t="str">
        <f t="shared" si="32"/>
        <v/>
      </c>
      <c r="F147" s="543"/>
      <c r="G147" s="302"/>
      <c r="H147" s="354" t="s">
        <v>280</v>
      </c>
      <c r="I147" s="295"/>
      <c r="J147" s="409" t="s">
        <v>280</v>
      </c>
      <c r="K147" s="295" t="s">
        <v>858</v>
      </c>
      <c r="L147" s="540">
        <v>910</v>
      </c>
      <c r="M147" s="578" t="str">
        <f>IF(B147="","",IF(OR(L147=200,COUNTIF(Artikelgrupper!$G$3:$G$108,'APH Kategorichef'!K147)),"Ja","Nej"))</f>
        <v/>
      </c>
      <c r="N147" s="356"/>
      <c r="P147" s="359"/>
      <c r="Q147" s="360"/>
      <c r="R147" s="295" t="s">
        <v>297</v>
      </c>
      <c r="S147" s="295"/>
      <c r="U147" s="361" t="str">
        <f>IF(B147="","",'3. Förpackningsdata'!H147)</f>
        <v/>
      </c>
      <c r="V147" s="308" t="str">
        <f>IF(B147="","",'3. Förpackningsdata'!I147)</f>
        <v/>
      </c>
      <c r="W147" s="592"/>
      <c r="Y147" s="520"/>
      <c r="Z147" s="81" t="str">
        <f>IF(B147="","",'4. Inköpsdata'!J147)</f>
        <v/>
      </c>
      <c r="AA147" s="357" t="str" cm="1">
        <f t="array" ref="AA147">IF(B147="","",_xlfn.IFS('4. Inköpsdata'!J147&lt;10,'4. Inköpsdata'!J147*1.12,'4. Inköpsdata'!J147&lt;20,'4. Inköpsdata'!J147*1.1,'4. Inköpsdata'!J147&lt;30,'4. Inköpsdata'!J147*1.09,'4. Inköpsdata'!J147&lt;50,'4. Inköpsdata'!J147*1.08,'4. Inköpsdata'!J147&lt;100,'4. Inköpsdata'!J147*1.07,'4. Inköpsdata'!J147&lt;150,'4. Inköpsdata'!J147*1.06,'4. Inköpsdata'!J147&gt;149,'4. Inköpsdata'!J147*1.05))</f>
        <v/>
      </c>
      <c r="AB147" s="358"/>
      <c r="AC147" s="307" t="str">
        <f>IF(B147="","",'4. Inköpsdata'!N147)</f>
        <v/>
      </c>
      <c r="AD147" s="479" t="str">
        <f>IF(B147="","",'4. Inköpsdata'!M147)</f>
        <v/>
      </c>
      <c r="AE147" s="480" t="str" cm="1">
        <f t="array" ref="AE147">IFERROR(_xlfn.IFS(AD147=25%,41,AD147=12%,42,AD147=6%,43,AD147="Momsfritt",38),"")</f>
        <v/>
      </c>
      <c r="AF147" s="480" t="str">
        <f t="shared" si="33"/>
        <v/>
      </c>
      <c r="AG147" s="307" t="str">
        <f t="shared" si="34"/>
        <v/>
      </c>
      <c r="AH147" s="307" t="str">
        <f t="shared" si="35"/>
        <v/>
      </c>
      <c r="AI147" s="492" t="str">
        <f t="shared" si="36"/>
        <v/>
      </c>
      <c r="AJ147" s="532"/>
      <c r="AK147" s="357" t="str">
        <f t="shared" si="37"/>
        <v/>
      </c>
      <c r="AL147" s="357" t="str">
        <f t="shared" si="38"/>
        <v/>
      </c>
      <c r="AM147" s="492" t="str">
        <f t="shared" si="39"/>
        <v/>
      </c>
    </row>
    <row r="148" spans="1:39" x14ac:dyDescent="0.25">
      <c r="A148" s="106">
        <v>144</v>
      </c>
      <c r="B148" s="86" t="str">
        <f>IF('1. Artikeldata Grund'!$E148="","",'1. Artikeldata Grund'!$E148)</f>
        <v/>
      </c>
      <c r="C148" s="221" t="str">
        <f>IF('1. Artikeldata Grund'!D148="","",'1. Artikeldata Grund'!D148)</f>
        <v/>
      </c>
      <c r="D148" s="300"/>
      <c r="E148" s="560" t="str">
        <f t="shared" si="32"/>
        <v/>
      </c>
      <c r="F148" s="543"/>
      <c r="G148" s="302"/>
      <c r="H148" s="354" t="s">
        <v>280</v>
      </c>
      <c r="I148" s="295"/>
      <c r="J148" s="409" t="s">
        <v>280</v>
      </c>
      <c r="K148" s="295" t="s">
        <v>858</v>
      </c>
      <c r="L148" s="540">
        <v>910</v>
      </c>
      <c r="M148" s="578" t="str">
        <f>IF(B148="","",IF(OR(L148=200,COUNTIF(Artikelgrupper!$G$3:$G$108,'APH Kategorichef'!K148)),"Ja","Nej"))</f>
        <v/>
      </c>
      <c r="N148" s="356"/>
      <c r="P148" s="359"/>
      <c r="Q148" s="360"/>
      <c r="R148" s="295" t="s">
        <v>297</v>
      </c>
      <c r="S148" s="295"/>
      <c r="U148" s="361" t="str">
        <f>IF(B148="","",'3. Förpackningsdata'!H148)</f>
        <v/>
      </c>
      <c r="V148" s="308" t="str">
        <f>IF(B148="","",'3. Förpackningsdata'!I148)</f>
        <v/>
      </c>
      <c r="W148" s="592"/>
      <c r="Y148" s="520"/>
      <c r="Z148" s="81" t="str">
        <f>IF(B148="","",'4. Inköpsdata'!J148)</f>
        <v/>
      </c>
      <c r="AA148" s="357" t="str" cm="1">
        <f t="array" ref="AA148">IF(B148="","",_xlfn.IFS('4. Inköpsdata'!J148&lt;10,'4. Inköpsdata'!J148*1.12,'4. Inköpsdata'!J148&lt;20,'4. Inköpsdata'!J148*1.1,'4. Inköpsdata'!J148&lt;30,'4. Inköpsdata'!J148*1.09,'4. Inköpsdata'!J148&lt;50,'4. Inköpsdata'!J148*1.08,'4. Inköpsdata'!J148&lt;100,'4. Inköpsdata'!J148*1.07,'4. Inköpsdata'!J148&lt;150,'4. Inköpsdata'!J148*1.06,'4. Inköpsdata'!J148&gt;149,'4. Inköpsdata'!J148*1.05))</f>
        <v/>
      </c>
      <c r="AB148" s="358"/>
      <c r="AC148" s="307" t="str">
        <f>IF(B148="","",'4. Inköpsdata'!N148)</f>
        <v/>
      </c>
      <c r="AD148" s="479" t="str">
        <f>IF(B148="","",'4. Inköpsdata'!M148)</f>
        <v/>
      </c>
      <c r="AE148" s="480" t="str" cm="1">
        <f t="array" ref="AE148">IFERROR(_xlfn.IFS(AD148=25%,41,AD148=12%,42,AD148=6%,43,AD148="Momsfritt",38),"")</f>
        <v/>
      </c>
      <c r="AF148" s="480" t="str">
        <f t="shared" si="33"/>
        <v/>
      </c>
      <c r="AG148" s="307" t="str">
        <f t="shared" si="34"/>
        <v/>
      </c>
      <c r="AH148" s="307" t="str">
        <f t="shared" si="35"/>
        <v/>
      </c>
      <c r="AI148" s="492" t="str">
        <f t="shared" si="36"/>
        <v/>
      </c>
      <c r="AJ148" s="532"/>
      <c r="AK148" s="357" t="str">
        <f t="shared" si="37"/>
        <v/>
      </c>
      <c r="AL148" s="357" t="str">
        <f t="shared" si="38"/>
        <v/>
      </c>
      <c r="AM148" s="492" t="str">
        <f t="shared" si="39"/>
        <v/>
      </c>
    </row>
    <row r="149" spans="1:39" x14ac:dyDescent="0.25">
      <c r="A149" s="106">
        <v>145</v>
      </c>
      <c r="B149" s="86" t="str">
        <f>IF('1. Artikeldata Grund'!$E149="","",'1. Artikeldata Grund'!$E149)</f>
        <v/>
      </c>
      <c r="C149" s="221" t="str">
        <f>IF('1. Artikeldata Grund'!D149="","",'1. Artikeldata Grund'!D149)</f>
        <v/>
      </c>
      <c r="D149" s="300"/>
      <c r="E149" s="560" t="str">
        <f t="shared" si="32"/>
        <v/>
      </c>
      <c r="F149" s="543"/>
      <c r="G149" s="302"/>
      <c r="H149" s="354" t="s">
        <v>280</v>
      </c>
      <c r="I149" s="295"/>
      <c r="J149" s="409" t="s">
        <v>280</v>
      </c>
      <c r="K149" s="295" t="s">
        <v>858</v>
      </c>
      <c r="L149" s="540">
        <v>910</v>
      </c>
      <c r="M149" s="578" t="str">
        <f>IF(B149="","",IF(OR(L149=200,COUNTIF(Artikelgrupper!$G$3:$G$108,'APH Kategorichef'!K149)),"Ja","Nej"))</f>
        <v/>
      </c>
      <c r="N149" s="356"/>
      <c r="P149" s="359"/>
      <c r="Q149" s="360"/>
      <c r="R149" s="295" t="s">
        <v>297</v>
      </c>
      <c r="S149" s="295"/>
      <c r="U149" s="361" t="str">
        <f>IF(B149="","",'3. Förpackningsdata'!H149)</f>
        <v/>
      </c>
      <c r="V149" s="308" t="str">
        <f>IF(B149="","",'3. Förpackningsdata'!I149)</f>
        <v/>
      </c>
      <c r="W149" s="592"/>
      <c r="Y149" s="520"/>
      <c r="Z149" s="81" t="str">
        <f>IF(B149="","",'4. Inköpsdata'!J149)</f>
        <v/>
      </c>
      <c r="AA149" s="357" t="str" cm="1">
        <f t="array" ref="AA149">IF(B149="","",_xlfn.IFS('4. Inköpsdata'!J149&lt;10,'4. Inköpsdata'!J149*1.12,'4. Inköpsdata'!J149&lt;20,'4. Inköpsdata'!J149*1.1,'4. Inköpsdata'!J149&lt;30,'4. Inköpsdata'!J149*1.09,'4. Inköpsdata'!J149&lt;50,'4. Inköpsdata'!J149*1.08,'4. Inköpsdata'!J149&lt;100,'4. Inköpsdata'!J149*1.07,'4. Inköpsdata'!J149&lt;150,'4. Inköpsdata'!J149*1.06,'4. Inköpsdata'!J149&gt;149,'4. Inköpsdata'!J149*1.05))</f>
        <v/>
      </c>
      <c r="AB149" s="358"/>
      <c r="AC149" s="307" t="str">
        <f>IF(B149="","",'4. Inköpsdata'!N149)</f>
        <v/>
      </c>
      <c r="AD149" s="479" t="str">
        <f>IF(B149="","",'4. Inköpsdata'!M149)</f>
        <v/>
      </c>
      <c r="AE149" s="480" t="str" cm="1">
        <f t="array" ref="AE149">IFERROR(_xlfn.IFS(AD149=25%,41,AD149=12%,42,AD149=6%,43,AD149="Momsfritt",38),"")</f>
        <v/>
      </c>
      <c r="AF149" s="480" t="str">
        <f t="shared" si="33"/>
        <v/>
      </c>
      <c r="AG149" s="307" t="str">
        <f t="shared" si="34"/>
        <v/>
      </c>
      <c r="AH149" s="307" t="str">
        <f t="shared" si="35"/>
        <v/>
      </c>
      <c r="AI149" s="492" t="str">
        <f t="shared" si="36"/>
        <v/>
      </c>
      <c r="AJ149" s="532"/>
      <c r="AK149" s="357" t="str">
        <f t="shared" si="37"/>
        <v/>
      </c>
      <c r="AL149" s="357" t="str">
        <f t="shared" si="38"/>
        <v/>
      </c>
      <c r="AM149" s="492" t="str">
        <f t="shared" si="39"/>
        <v/>
      </c>
    </row>
    <row r="150" spans="1:39" x14ac:dyDescent="0.25">
      <c r="A150" s="106">
        <v>146</v>
      </c>
      <c r="B150" s="86" t="str">
        <f>IF('1. Artikeldata Grund'!$E150="","",'1. Artikeldata Grund'!$E150)</f>
        <v/>
      </c>
      <c r="C150" s="221" t="str">
        <f>IF('1. Artikeldata Grund'!D150="","",'1. Artikeldata Grund'!D150)</f>
        <v/>
      </c>
      <c r="D150" s="300"/>
      <c r="E150" s="560" t="str">
        <f t="shared" si="32"/>
        <v/>
      </c>
      <c r="F150" s="543"/>
      <c r="G150" s="302"/>
      <c r="H150" s="354" t="s">
        <v>280</v>
      </c>
      <c r="I150" s="295"/>
      <c r="J150" s="409" t="s">
        <v>280</v>
      </c>
      <c r="K150" s="295" t="s">
        <v>858</v>
      </c>
      <c r="L150" s="540">
        <v>910</v>
      </c>
      <c r="M150" s="578" t="str">
        <f>IF(B150="","",IF(OR(L150=200,COUNTIF(Artikelgrupper!$G$3:$G$108,'APH Kategorichef'!K150)),"Ja","Nej"))</f>
        <v/>
      </c>
      <c r="N150" s="356"/>
      <c r="P150" s="359"/>
      <c r="Q150" s="360"/>
      <c r="R150" s="295" t="s">
        <v>297</v>
      </c>
      <c r="S150" s="295"/>
      <c r="U150" s="361" t="str">
        <f>IF(B150="","",'3. Förpackningsdata'!H150)</f>
        <v/>
      </c>
      <c r="V150" s="308" t="str">
        <f>IF(B150="","",'3. Förpackningsdata'!I150)</f>
        <v/>
      </c>
      <c r="W150" s="592"/>
      <c r="Y150" s="520"/>
      <c r="Z150" s="81" t="str">
        <f>IF(B150="","",'4. Inköpsdata'!J150)</f>
        <v/>
      </c>
      <c r="AA150" s="357" t="str" cm="1">
        <f t="array" ref="AA150">IF(B150="","",_xlfn.IFS('4. Inköpsdata'!J150&lt;10,'4. Inköpsdata'!J150*1.12,'4. Inköpsdata'!J150&lt;20,'4. Inköpsdata'!J150*1.1,'4. Inköpsdata'!J150&lt;30,'4. Inköpsdata'!J150*1.09,'4. Inköpsdata'!J150&lt;50,'4. Inköpsdata'!J150*1.08,'4. Inköpsdata'!J150&lt;100,'4. Inköpsdata'!J150*1.07,'4. Inköpsdata'!J150&lt;150,'4. Inköpsdata'!J150*1.06,'4. Inköpsdata'!J150&gt;149,'4. Inköpsdata'!J150*1.05))</f>
        <v/>
      </c>
      <c r="AB150" s="358"/>
      <c r="AC150" s="307" t="str">
        <f>IF(B150="","",'4. Inköpsdata'!N150)</f>
        <v/>
      </c>
      <c r="AD150" s="479" t="str">
        <f>IF(B150="","",'4. Inköpsdata'!M150)</f>
        <v/>
      </c>
      <c r="AE150" s="480" t="str" cm="1">
        <f t="array" ref="AE150">IFERROR(_xlfn.IFS(AD150=25%,41,AD150=12%,42,AD150=6%,43,AD150="Momsfritt",38),"")</f>
        <v/>
      </c>
      <c r="AF150" s="480" t="str">
        <f t="shared" si="33"/>
        <v/>
      </c>
      <c r="AG150" s="307" t="str">
        <f t="shared" si="34"/>
        <v/>
      </c>
      <c r="AH150" s="307" t="str">
        <f t="shared" si="35"/>
        <v/>
      </c>
      <c r="AI150" s="492" t="str">
        <f t="shared" si="36"/>
        <v/>
      </c>
      <c r="AJ150" s="532"/>
      <c r="AK150" s="357" t="str">
        <f t="shared" si="37"/>
        <v/>
      </c>
      <c r="AL150" s="357" t="str">
        <f t="shared" si="38"/>
        <v/>
      </c>
      <c r="AM150" s="492" t="str">
        <f t="shared" si="39"/>
        <v/>
      </c>
    </row>
    <row r="151" spans="1:39" x14ac:dyDescent="0.25">
      <c r="A151" s="106">
        <v>147</v>
      </c>
      <c r="B151" s="86" t="str">
        <f>IF('1. Artikeldata Grund'!$E151="","",'1. Artikeldata Grund'!$E151)</f>
        <v/>
      </c>
      <c r="C151" s="221" t="str">
        <f>IF('1. Artikeldata Grund'!D151="","",'1. Artikeldata Grund'!D151)</f>
        <v/>
      </c>
      <c r="D151" s="300"/>
      <c r="E151" s="560" t="str">
        <f t="shared" si="32"/>
        <v/>
      </c>
      <c r="F151" s="543"/>
      <c r="G151" s="302"/>
      <c r="H151" s="354" t="s">
        <v>280</v>
      </c>
      <c r="I151" s="295"/>
      <c r="J151" s="409" t="s">
        <v>280</v>
      </c>
      <c r="K151" s="295" t="s">
        <v>858</v>
      </c>
      <c r="L151" s="540">
        <v>910</v>
      </c>
      <c r="M151" s="578" t="str">
        <f>IF(B151="","",IF(OR(L151=200,COUNTIF(Artikelgrupper!$G$3:$G$108,'APH Kategorichef'!K151)),"Ja","Nej"))</f>
        <v/>
      </c>
      <c r="N151" s="356"/>
      <c r="P151" s="359"/>
      <c r="Q151" s="360"/>
      <c r="R151" s="295" t="s">
        <v>297</v>
      </c>
      <c r="S151" s="295"/>
      <c r="U151" s="361" t="str">
        <f>IF(B151="","",'3. Förpackningsdata'!H151)</f>
        <v/>
      </c>
      <c r="V151" s="308" t="str">
        <f>IF(B151="","",'3. Förpackningsdata'!I151)</f>
        <v/>
      </c>
      <c r="W151" s="592"/>
      <c r="Y151" s="520"/>
      <c r="Z151" s="81" t="str">
        <f>IF(B151="","",'4. Inköpsdata'!J151)</f>
        <v/>
      </c>
      <c r="AA151" s="357" t="str" cm="1">
        <f t="array" ref="AA151">IF(B151="","",_xlfn.IFS('4. Inköpsdata'!J151&lt;10,'4. Inköpsdata'!J151*1.12,'4. Inköpsdata'!J151&lt;20,'4. Inköpsdata'!J151*1.1,'4. Inköpsdata'!J151&lt;30,'4. Inköpsdata'!J151*1.09,'4. Inköpsdata'!J151&lt;50,'4. Inköpsdata'!J151*1.08,'4. Inköpsdata'!J151&lt;100,'4. Inköpsdata'!J151*1.07,'4. Inköpsdata'!J151&lt;150,'4. Inköpsdata'!J151*1.06,'4. Inköpsdata'!J151&gt;149,'4. Inköpsdata'!J151*1.05))</f>
        <v/>
      </c>
      <c r="AB151" s="358"/>
      <c r="AC151" s="307" t="str">
        <f>IF(B151="","",'4. Inköpsdata'!N151)</f>
        <v/>
      </c>
      <c r="AD151" s="479" t="str">
        <f>IF(B151="","",'4. Inköpsdata'!M151)</f>
        <v/>
      </c>
      <c r="AE151" s="480" t="str" cm="1">
        <f t="array" ref="AE151">IFERROR(_xlfn.IFS(AD151=25%,41,AD151=12%,42,AD151=6%,43,AD151="Momsfritt",38),"")</f>
        <v/>
      </c>
      <c r="AF151" s="480" t="str">
        <f t="shared" si="33"/>
        <v/>
      </c>
      <c r="AG151" s="307" t="str">
        <f t="shared" si="34"/>
        <v/>
      </c>
      <c r="AH151" s="307" t="str">
        <f t="shared" si="35"/>
        <v/>
      </c>
      <c r="AI151" s="492" t="str">
        <f t="shared" si="36"/>
        <v/>
      </c>
      <c r="AJ151" s="532"/>
      <c r="AK151" s="357" t="str">
        <f t="shared" si="37"/>
        <v/>
      </c>
      <c r="AL151" s="357" t="str">
        <f t="shared" si="38"/>
        <v/>
      </c>
      <c r="AM151" s="492" t="str">
        <f t="shared" si="39"/>
        <v/>
      </c>
    </row>
    <row r="152" spans="1:39" x14ac:dyDescent="0.25">
      <c r="A152" s="106">
        <v>148</v>
      </c>
      <c r="B152" s="86" t="str">
        <f>IF('1. Artikeldata Grund'!$E152="","",'1. Artikeldata Grund'!$E152)</f>
        <v/>
      </c>
      <c r="C152" s="221" t="str">
        <f>IF('1. Artikeldata Grund'!D152="","",'1. Artikeldata Grund'!D152)</f>
        <v/>
      </c>
      <c r="D152" s="300"/>
      <c r="E152" s="560" t="str">
        <f t="shared" si="32"/>
        <v/>
      </c>
      <c r="F152" s="543"/>
      <c r="G152" s="302"/>
      <c r="H152" s="354" t="s">
        <v>280</v>
      </c>
      <c r="I152" s="295"/>
      <c r="J152" s="409" t="s">
        <v>280</v>
      </c>
      <c r="K152" s="295" t="s">
        <v>858</v>
      </c>
      <c r="L152" s="540">
        <v>910</v>
      </c>
      <c r="M152" s="578" t="str">
        <f>IF(B152="","",IF(OR(L152=200,COUNTIF(Artikelgrupper!$G$3:$G$108,'APH Kategorichef'!K152)),"Ja","Nej"))</f>
        <v/>
      </c>
      <c r="N152" s="356"/>
      <c r="P152" s="359"/>
      <c r="Q152" s="360"/>
      <c r="R152" s="295" t="s">
        <v>297</v>
      </c>
      <c r="S152" s="295"/>
      <c r="U152" s="361" t="str">
        <f>IF(B152="","",'3. Förpackningsdata'!H152)</f>
        <v/>
      </c>
      <c r="V152" s="308" t="str">
        <f>IF(B152="","",'3. Förpackningsdata'!I152)</f>
        <v/>
      </c>
      <c r="W152" s="592"/>
      <c r="Y152" s="520"/>
      <c r="Z152" s="81" t="str">
        <f>IF(B152="","",'4. Inköpsdata'!J152)</f>
        <v/>
      </c>
      <c r="AA152" s="357" t="str" cm="1">
        <f t="array" ref="AA152">IF(B152="","",_xlfn.IFS('4. Inköpsdata'!J152&lt;10,'4. Inköpsdata'!J152*1.12,'4. Inköpsdata'!J152&lt;20,'4. Inköpsdata'!J152*1.1,'4. Inköpsdata'!J152&lt;30,'4. Inköpsdata'!J152*1.09,'4. Inköpsdata'!J152&lt;50,'4. Inköpsdata'!J152*1.08,'4. Inköpsdata'!J152&lt;100,'4. Inköpsdata'!J152*1.07,'4. Inköpsdata'!J152&lt;150,'4. Inköpsdata'!J152*1.06,'4. Inköpsdata'!J152&gt;149,'4. Inköpsdata'!J152*1.05))</f>
        <v/>
      </c>
      <c r="AB152" s="358"/>
      <c r="AC152" s="307" t="str">
        <f>IF(B152="","",'4. Inköpsdata'!N152)</f>
        <v/>
      </c>
      <c r="AD152" s="479" t="str">
        <f>IF(B152="","",'4. Inköpsdata'!M152)</f>
        <v/>
      </c>
      <c r="AE152" s="480" t="str" cm="1">
        <f t="array" ref="AE152">IFERROR(_xlfn.IFS(AD152=25%,41,AD152=12%,42,AD152=6%,43,AD152="Momsfritt",38),"")</f>
        <v/>
      </c>
      <c r="AF152" s="480" t="str">
        <f t="shared" si="33"/>
        <v/>
      </c>
      <c r="AG152" s="307" t="str">
        <f t="shared" si="34"/>
        <v/>
      </c>
      <c r="AH152" s="307" t="str">
        <f t="shared" si="35"/>
        <v/>
      </c>
      <c r="AI152" s="492" t="str">
        <f t="shared" si="36"/>
        <v/>
      </c>
      <c r="AJ152" s="532"/>
      <c r="AK152" s="357" t="str">
        <f t="shared" si="37"/>
        <v/>
      </c>
      <c r="AL152" s="357" t="str">
        <f t="shared" si="38"/>
        <v/>
      </c>
      <c r="AM152" s="492" t="str">
        <f t="shared" si="39"/>
        <v/>
      </c>
    </row>
    <row r="153" spans="1:39" x14ac:dyDescent="0.25">
      <c r="A153" s="106">
        <v>149</v>
      </c>
      <c r="B153" s="86" t="str">
        <f>IF('1. Artikeldata Grund'!$E153="","",'1. Artikeldata Grund'!$E153)</f>
        <v/>
      </c>
      <c r="C153" s="221" t="str">
        <f>IF('1. Artikeldata Grund'!D153="","",'1. Artikeldata Grund'!D153)</f>
        <v/>
      </c>
      <c r="D153" s="300"/>
      <c r="E153" s="560" t="str">
        <f t="shared" si="32"/>
        <v/>
      </c>
      <c r="F153" s="543"/>
      <c r="G153" s="302"/>
      <c r="H153" s="354" t="s">
        <v>280</v>
      </c>
      <c r="I153" s="295"/>
      <c r="J153" s="409" t="s">
        <v>280</v>
      </c>
      <c r="K153" s="295" t="s">
        <v>858</v>
      </c>
      <c r="L153" s="540">
        <v>910</v>
      </c>
      <c r="M153" s="578" t="str">
        <f>IF(B153="","",IF(OR(L153=200,COUNTIF(Artikelgrupper!$G$3:$G$108,'APH Kategorichef'!K153)),"Ja","Nej"))</f>
        <v/>
      </c>
      <c r="N153" s="356"/>
      <c r="P153" s="359"/>
      <c r="Q153" s="360"/>
      <c r="R153" s="295" t="s">
        <v>297</v>
      </c>
      <c r="S153" s="295"/>
      <c r="U153" s="361" t="str">
        <f>IF(B153="","",'3. Förpackningsdata'!H153)</f>
        <v/>
      </c>
      <c r="V153" s="308" t="str">
        <f>IF(B153="","",'3. Förpackningsdata'!I153)</f>
        <v/>
      </c>
      <c r="W153" s="592"/>
      <c r="Y153" s="520"/>
      <c r="Z153" s="81" t="str">
        <f>IF(B153="","",'4. Inköpsdata'!J153)</f>
        <v/>
      </c>
      <c r="AA153" s="357" t="str" cm="1">
        <f t="array" ref="AA153">IF(B153="","",_xlfn.IFS('4. Inköpsdata'!J153&lt;10,'4. Inköpsdata'!J153*1.12,'4. Inköpsdata'!J153&lt;20,'4. Inköpsdata'!J153*1.1,'4. Inköpsdata'!J153&lt;30,'4. Inköpsdata'!J153*1.09,'4. Inköpsdata'!J153&lt;50,'4. Inköpsdata'!J153*1.08,'4. Inköpsdata'!J153&lt;100,'4. Inköpsdata'!J153*1.07,'4. Inköpsdata'!J153&lt;150,'4. Inköpsdata'!J153*1.06,'4. Inköpsdata'!J153&gt;149,'4. Inköpsdata'!J153*1.05))</f>
        <v/>
      </c>
      <c r="AB153" s="358"/>
      <c r="AC153" s="307" t="str">
        <f>IF(B153="","",'4. Inköpsdata'!N153)</f>
        <v/>
      </c>
      <c r="AD153" s="479" t="str">
        <f>IF(B153="","",'4. Inköpsdata'!M153)</f>
        <v/>
      </c>
      <c r="AE153" s="480" t="str" cm="1">
        <f t="array" ref="AE153">IFERROR(_xlfn.IFS(AD153=25%,41,AD153=12%,42,AD153=6%,43,AD153="Momsfritt",38),"")</f>
        <v/>
      </c>
      <c r="AF153" s="480" t="str">
        <f t="shared" si="33"/>
        <v/>
      </c>
      <c r="AG153" s="307" t="str">
        <f t="shared" si="34"/>
        <v/>
      </c>
      <c r="AH153" s="307" t="str">
        <f t="shared" si="35"/>
        <v/>
      </c>
      <c r="AI153" s="492" t="str">
        <f t="shared" si="36"/>
        <v/>
      </c>
      <c r="AJ153" s="532"/>
      <c r="AK153" s="357" t="str">
        <f t="shared" si="37"/>
        <v/>
      </c>
      <c r="AL153" s="357" t="str">
        <f t="shared" si="38"/>
        <v/>
      </c>
      <c r="AM153" s="492" t="str">
        <f t="shared" si="39"/>
        <v/>
      </c>
    </row>
    <row r="154" spans="1:39" x14ac:dyDescent="0.25">
      <c r="A154" s="106">
        <v>150</v>
      </c>
      <c r="B154" s="86" t="str">
        <f>IF('1. Artikeldata Grund'!$E154="","",'1. Artikeldata Grund'!$E154)</f>
        <v/>
      </c>
      <c r="C154" s="221" t="str">
        <f>IF('1. Artikeldata Grund'!D154="","",'1. Artikeldata Grund'!D154)</f>
        <v/>
      </c>
      <c r="D154" s="300"/>
      <c r="E154" s="560" t="str">
        <f t="shared" si="32"/>
        <v/>
      </c>
      <c r="F154" s="543"/>
      <c r="G154" s="302"/>
      <c r="H154" s="354" t="s">
        <v>280</v>
      </c>
      <c r="I154" s="295"/>
      <c r="J154" s="409" t="s">
        <v>280</v>
      </c>
      <c r="K154" s="295" t="s">
        <v>858</v>
      </c>
      <c r="L154" s="540">
        <v>910</v>
      </c>
      <c r="M154" s="578" t="str">
        <f>IF(B154="","",IF(OR(L154=200,COUNTIF(Artikelgrupper!$G$3:$G$108,'APH Kategorichef'!K154)),"Ja","Nej"))</f>
        <v/>
      </c>
      <c r="N154" s="356"/>
      <c r="P154" s="359"/>
      <c r="Q154" s="360"/>
      <c r="R154" s="295" t="s">
        <v>297</v>
      </c>
      <c r="S154" s="295"/>
      <c r="U154" s="361" t="str">
        <f>IF(B154="","",'3. Förpackningsdata'!H154)</f>
        <v/>
      </c>
      <c r="V154" s="308" t="str">
        <f>IF(B154="","",'3. Förpackningsdata'!I154)</f>
        <v/>
      </c>
      <c r="W154" s="592"/>
      <c r="Y154" s="520"/>
      <c r="Z154" s="81" t="str">
        <f>IF(B154="","",'4. Inköpsdata'!J154)</f>
        <v/>
      </c>
      <c r="AA154" s="357" t="str" cm="1">
        <f t="array" ref="AA154">IF(B154="","",_xlfn.IFS('4. Inköpsdata'!J154&lt;10,'4. Inköpsdata'!J154*1.12,'4. Inköpsdata'!J154&lt;20,'4. Inköpsdata'!J154*1.1,'4. Inköpsdata'!J154&lt;30,'4. Inköpsdata'!J154*1.09,'4. Inköpsdata'!J154&lt;50,'4. Inköpsdata'!J154*1.08,'4. Inköpsdata'!J154&lt;100,'4. Inköpsdata'!J154*1.07,'4. Inköpsdata'!J154&lt;150,'4. Inköpsdata'!J154*1.06,'4. Inköpsdata'!J154&gt;149,'4. Inköpsdata'!J154*1.05))</f>
        <v/>
      </c>
      <c r="AB154" s="358"/>
      <c r="AC154" s="307" t="str">
        <f>IF(B154="","",'4. Inköpsdata'!N154)</f>
        <v/>
      </c>
      <c r="AD154" s="479" t="str">
        <f>IF(B154="","",'4. Inköpsdata'!M154)</f>
        <v/>
      </c>
      <c r="AE154" s="480" t="str" cm="1">
        <f t="array" ref="AE154">IFERROR(_xlfn.IFS(AD154=25%,41,AD154=12%,42,AD154=6%,43,AD154="Momsfritt",38),"")</f>
        <v/>
      </c>
      <c r="AF154" s="480" t="str">
        <f t="shared" si="33"/>
        <v/>
      </c>
      <c r="AG154" s="307" t="str">
        <f t="shared" si="34"/>
        <v/>
      </c>
      <c r="AH154" s="307" t="str">
        <f t="shared" si="35"/>
        <v/>
      </c>
      <c r="AI154" s="492" t="str">
        <f t="shared" si="36"/>
        <v/>
      </c>
      <c r="AJ154" s="532"/>
      <c r="AK154" s="357" t="str">
        <f t="shared" si="37"/>
        <v/>
      </c>
      <c r="AL154" s="357" t="str">
        <f t="shared" si="38"/>
        <v/>
      </c>
      <c r="AM154" s="492" t="str">
        <f t="shared" si="39"/>
        <v/>
      </c>
    </row>
    <row r="155" spans="1:39" x14ac:dyDescent="0.25">
      <c r="A155" s="106">
        <v>151</v>
      </c>
      <c r="B155" s="86" t="str">
        <f>IF('1. Artikeldata Grund'!$E155="","",'1. Artikeldata Grund'!$E155)</f>
        <v/>
      </c>
      <c r="C155" s="221" t="str">
        <f>IF('1. Artikeldata Grund'!D155="","",'1. Artikeldata Grund'!D155)</f>
        <v/>
      </c>
      <c r="D155" s="300"/>
      <c r="E155" s="560" t="str">
        <f t="shared" si="32"/>
        <v/>
      </c>
      <c r="F155" s="543"/>
      <c r="G155" s="302"/>
      <c r="H155" s="354" t="s">
        <v>280</v>
      </c>
      <c r="I155" s="295"/>
      <c r="J155" s="409" t="s">
        <v>280</v>
      </c>
      <c r="K155" s="295" t="s">
        <v>858</v>
      </c>
      <c r="L155" s="540">
        <v>910</v>
      </c>
      <c r="M155" s="578" t="str">
        <f>IF(B155="","",IF(OR(L155=200,COUNTIF(Artikelgrupper!$G$3:$G$108,'APH Kategorichef'!K155)),"Ja","Nej"))</f>
        <v/>
      </c>
      <c r="N155" s="356"/>
      <c r="P155" s="359"/>
      <c r="Q155" s="360"/>
      <c r="R155" s="295" t="s">
        <v>297</v>
      </c>
      <c r="S155" s="295"/>
      <c r="U155" s="361" t="str">
        <f>IF(B155="","",'3. Förpackningsdata'!H155)</f>
        <v/>
      </c>
      <c r="V155" s="308" t="str">
        <f>IF(B155="","",'3. Förpackningsdata'!I155)</f>
        <v/>
      </c>
      <c r="W155" s="592"/>
      <c r="Y155" s="520"/>
      <c r="Z155" s="81" t="str">
        <f>IF(B155="","",'4. Inköpsdata'!J155)</f>
        <v/>
      </c>
      <c r="AA155" s="357" t="str" cm="1">
        <f t="array" ref="AA155">IF(B155="","",_xlfn.IFS('4. Inköpsdata'!J155&lt;10,'4. Inköpsdata'!J155*1.12,'4. Inköpsdata'!J155&lt;20,'4. Inköpsdata'!J155*1.1,'4. Inköpsdata'!J155&lt;30,'4. Inköpsdata'!J155*1.09,'4. Inköpsdata'!J155&lt;50,'4. Inköpsdata'!J155*1.08,'4. Inköpsdata'!J155&lt;100,'4. Inköpsdata'!J155*1.07,'4. Inköpsdata'!J155&lt;150,'4. Inköpsdata'!J155*1.06,'4. Inköpsdata'!J155&gt;149,'4. Inköpsdata'!J155*1.05))</f>
        <v/>
      </c>
      <c r="AB155" s="358"/>
      <c r="AC155" s="307" t="str">
        <f>IF(B155="","",'4. Inköpsdata'!N155)</f>
        <v/>
      </c>
      <c r="AD155" s="479" t="str">
        <f>IF(B155="","",'4. Inköpsdata'!M155)</f>
        <v/>
      </c>
      <c r="AE155" s="480" t="str" cm="1">
        <f t="array" ref="AE155">IFERROR(_xlfn.IFS(AD155=25%,41,AD155=12%,42,AD155=6%,43,AD155="Momsfritt",38),"")</f>
        <v/>
      </c>
      <c r="AF155" s="480" t="str">
        <f t="shared" si="33"/>
        <v/>
      </c>
      <c r="AG155" s="307" t="str">
        <f t="shared" si="34"/>
        <v/>
      </c>
      <c r="AH155" s="307" t="str">
        <f t="shared" si="35"/>
        <v/>
      </c>
      <c r="AI155" s="492" t="str">
        <f t="shared" si="36"/>
        <v/>
      </c>
      <c r="AJ155" s="532"/>
      <c r="AK155" s="357" t="str">
        <f t="shared" si="37"/>
        <v/>
      </c>
      <c r="AL155" s="357" t="str">
        <f t="shared" si="38"/>
        <v/>
      </c>
      <c r="AM155" s="492" t="str">
        <f t="shared" si="39"/>
        <v/>
      </c>
    </row>
    <row r="156" spans="1:39" x14ac:dyDescent="0.25">
      <c r="A156" s="106">
        <v>152</v>
      </c>
      <c r="B156" s="86" t="str">
        <f>IF('1. Artikeldata Grund'!$E156="","",'1. Artikeldata Grund'!$E156)</f>
        <v/>
      </c>
      <c r="C156" s="221" t="str">
        <f>IF('1. Artikeldata Grund'!D156="","",'1. Artikeldata Grund'!D156)</f>
        <v/>
      </c>
      <c r="D156" s="300"/>
      <c r="E156" s="560" t="str">
        <f t="shared" si="32"/>
        <v/>
      </c>
      <c r="F156" s="543"/>
      <c r="G156" s="302"/>
      <c r="H156" s="354" t="s">
        <v>280</v>
      </c>
      <c r="I156" s="295"/>
      <c r="J156" s="409" t="s">
        <v>280</v>
      </c>
      <c r="K156" s="295" t="s">
        <v>858</v>
      </c>
      <c r="L156" s="540">
        <v>910</v>
      </c>
      <c r="M156" s="578" t="str">
        <f>IF(B156="","",IF(OR(L156=200,COUNTIF(Artikelgrupper!$G$3:$G$108,'APH Kategorichef'!K156)),"Ja","Nej"))</f>
        <v/>
      </c>
      <c r="N156" s="356"/>
      <c r="P156" s="359"/>
      <c r="Q156" s="360"/>
      <c r="R156" s="295" t="s">
        <v>297</v>
      </c>
      <c r="S156" s="295"/>
      <c r="U156" s="361" t="str">
        <f>IF(B156="","",'3. Förpackningsdata'!H156)</f>
        <v/>
      </c>
      <c r="V156" s="308" t="str">
        <f>IF(B156="","",'3. Förpackningsdata'!I156)</f>
        <v/>
      </c>
      <c r="W156" s="592"/>
      <c r="Y156" s="520"/>
      <c r="Z156" s="81" t="str">
        <f>IF(B156="","",'4. Inköpsdata'!J156)</f>
        <v/>
      </c>
      <c r="AA156" s="357" t="str" cm="1">
        <f t="array" ref="AA156">IF(B156="","",_xlfn.IFS('4. Inköpsdata'!J156&lt;10,'4. Inköpsdata'!J156*1.12,'4. Inköpsdata'!J156&lt;20,'4. Inköpsdata'!J156*1.1,'4. Inköpsdata'!J156&lt;30,'4. Inköpsdata'!J156*1.09,'4. Inköpsdata'!J156&lt;50,'4. Inköpsdata'!J156*1.08,'4. Inköpsdata'!J156&lt;100,'4. Inköpsdata'!J156*1.07,'4. Inköpsdata'!J156&lt;150,'4. Inköpsdata'!J156*1.06,'4. Inköpsdata'!J156&gt;149,'4. Inköpsdata'!J156*1.05))</f>
        <v/>
      </c>
      <c r="AB156" s="358"/>
      <c r="AC156" s="307" t="str">
        <f>IF(B156="","",'4. Inköpsdata'!N156)</f>
        <v/>
      </c>
      <c r="AD156" s="479" t="str">
        <f>IF(B156="","",'4. Inköpsdata'!M156)</f>
        <v/>
      </c>
      <c r="AE156" s="480" t="str" cm="1">
        <f t="array" ref="AE156">IFERROR(_xlfn.IFS(AD156=25%,41,AD156=12%,42,AD156=6%,43,AD156="Momsfritt",38),"")</f>
        <v/>
      </c>
      <c r="AF156" s="480" t="str">
        <f t="shared" si="33"/>
        <v/>
      </c>
      <c r="AG156" s="307" t="str">
        <f t="shared" si="34"/>
        <v/>
      </c>
      <c r="AH156" s="307" t="str">
        <f t="shared" si="35"/>
        <v/>
      </c>
      <c r="AI156" s="492" t="str">
        <f t="shared" si="36"/>
        <v/>
      </c>
      <c r="AJ156" s="532"/>
      <c r="AK156" s="357" t="str">
        <f t="shared" si="37"/>
        <v/>
      </c>
      <c r="AL156" s="357" t="str">
        <f t="shared" si="38"/>
        <v/>
      </c>
      <c r="AM156" s="492" t="str">
        <f t="shared" si="39"/>
        <v/>
      </c>
    </row>
    <row r="157" spans="1:39" x14ac:dyDescent="0.25">
      <c r="A157" s="106">
        <v>153</v>
      </c>
      <c r="B157" s="86" t="str">
        <f>IF('1. Artikeldata Grund'!$E157="","",'1. Artikeldata Grund'!$E157)</f>
        <v/>
      </c>
      <c r="C157" s="221" t="str">
        <f>IF('1. Artikeldata Grund'!D157="","",'1. Artikeldata Grund'!D157)</f>
        <v/>
      </c>
      <c r="D157" s="300"/>
      <c r="E157" s="560" t="str">
        <f t="shared" si="32"/>
        <v/>
      </c>
      <c r="F157" s="543"/>
      <c r="G157" s="302"/>
      <c r="H157" s="354" t="s">
        <v>280</v>
      </c>
      <c r="I157" s="295"/>
      <c r="J157" s="409" t="s">
        <v>280</v>
      </c>
      <c r="K157" s="295" t="s">
        <v>858</v>
      </c>
      <c r="L157" s="540">
        <v>910</v>
      </c>
      <c r="M157" s="578" t="str">
        <f>IF(B157="","",IF(OR(L157=200,COUNTIF(Artikelgrupper!$G$3:$G$108,'APH Kategorichef'!K157)),"Ja","Nej"))</f>
        <v/>
      </c>
      <c r="N157" s="356"/>
      <c r="P157" s="359"/>
      <c r="Q157" s="360"/>
      <c r="R157" s="295" t="s">
        <v>297</v>
      </c>
      <c r="S157" s="295"/>
      <c r="U157" s="361" t="str">
        <f>IF(B157="","",'3. Förpackningsdata'!H157)</f>
        <v/>
      </c>
      <c r="V157" s="308" t="str">
        <f>IF(B157="","",'3. Förpackningsdata'!I157)</f>
        <v/>
      </c>
      <c r="W157" s="592"/>
      <c r="Y157" s="520"/>
      <c r="Z157" s="81" t="str">
        <f>IF(B157="","",'4. Inköpsdata'!J157)</f>
        <v/>
      </c>
      <c r="AA157" s="357" t="str" cm="1">
        <f t="array" ref="AA157">IF(B157="","",_xlfn.IFS('4. Inköpsdata'!J157&lt;10,'4. Inköpsdata'!J157*1.12,'4. Inköpsdata'!J157&lt;20,'4. Inköpsdata'!J157*1.1,'4. Inköpsdata'!J157&lt;30,'4. Inköpsdata'!J157*1.09,'4. Inköpsdata'!J157&lt;50,'4. Inköpsdata'!J157*1.08,'4. Inköpsdata'!J157&lt;100,'4. Inköpsdata'!J157*1.07,'4. Inköpsdata'!J157&lt;150,'4. Inköpsdata'!J157*1.06,'4. Inköpsdata'!J157&gt;149,'4. Inköpsdata'!J157*1.05))</f>
        <v/>
      </c>
      <c r="AB157" s="358"/>
      <c r="AC157" s="307" t="str">
        <f>IF(B157="","",'4. Inköpsdata'!N157)</f>
        <v/>
      </c>
      <c r="AD157" s="479" t="str">
        <f>IF(B157="","",'4. Inköpsdata'!M157)</f>
        <v/>
      </c>
      <c r="AE157" s="480" t="str" cm="1">
        <f t="array" ref="AE157">IFERROR(_xlfn.IFS(AD157=25%,41,AD157=12%,42,AD157=6%,43,AD157="Momsfritt",38),"")</f>
        <v/>
      </c>
      <c r="AF157" s="480" t="str">
        <f t="shared" si="33"/>
        <v/>
      </c>
      <c r="AG157" s="307" t="str">
        <f t="shared" si="34"/>
        <v/>
      </c>
      <c r="AH157" s="307" t="str">
        <f t="shared" si="35"/>
        <v/>
      </c>
      <c r="AI157" s="492" t="str">
        <f t="shared" si="36"/>
        <v/>
      </c>
      <c r="AJ157" s="532"/>
      <c r="AK157" s="357" t="str">
        <f t="shared" si="37"/>
        <v/>
      </c>
      <c r="AL157" s="357" t="str">
        <f t="shared" si="38"/>
        <v/>
      </c>
      <c r="AM157" s="492" t="str">
        <f t="shared" si="39"/>
        <v/>
      </c>
    </row>
    <row r="158" spans="1:39" x14ac:dyDescent="0.25">
      <c r="A158" s="106">
        <v>154</v>
      </c>
      <c r="B158" s="86" t="str">
        <f>IF('1. Artikeldata Grund'!$E158="","",'1. Artikeldata Grund'!$E158)</f>
        <v/>
      </c>
      <c r="C158" s="221" t="str">
        <f>IF('1. Artikeldata Grund'!D158="","",'1. Artikeldata Grund'!D158)</f>
        <v/>
      </c>
      <c r="D158" s="300"/>
      <c r="E158" s="560" t="str">
        <f t="shared" si="32"/>
        <v/>
      </c>
      <c r="F158" s="543"/>
      <c r="G158" s="302"/>
      <c r="H158" s="354" t="s">
        <v>280</v>
      </c>
      <c r="I158" s="295"/>
      <c r="J158" s="409" t="s">
        <v>280</v>
      </c>
      <c r="K158" s="295" t="s">
        <v>858</v>
      </c>
      <c r="L158" s="540">
        <v>910</v>
      </c>
      <c r="M158" s="578" t="str">
        <f>IF(B158="","",IF(OR(L158=200,COUNTIF(Artikelgrupper!$G$3:$G$108,'APH Kategorichef'!K158)),"Ja","Nej"))</f>
        <v/>
      </c>
      <c r="N158" s="356"/>
      <c r="P158" s="359"/>
      <c r="Q158" s="360"/>
      <c r="R158" s="295" t="s">
        <v>297</v>
      </c>
      <c r="S158" s="295"/>
      <c r="U158" s="361" t="str">
        <f>IF(B158="","",'3. Förpackningsdata'!H158)</f>
        <v/>
      </c>
      <c r="V158" s="308" t="str">
        <f>IF(B158="","",'3. Förpackningsdata'!I158)</f>
        <v/>
      </c>
      <c r="W158" s="592"/>
      <c r="Y158" s="520"/>
      <c r="Z158" s="81" t="str">
        <f>IF(B158="","",'4. Inköpsdata'!J158)</f>
        <v/>
      </c>
      <c r="AA158" s="357" t="str" cm="1">
        <f t="array" ref="AA158">IF(B158="","",_xlfn.IFS('4. Inköpsdata'!J158&lt;10,'4. Inköpsdata'!J158*1.12,'4. Inköpsdata'!J158&lt;20,'4. Inköpsdata'!J158*1.1,'4. Inköpsdata'!J158&lt;30,'4. Inköpsdata'!J158*1.09,'4. Inköpsdata'!J158&lt;50,'4. Inköpsdata'!J158*1.08,'4. Inköpsdata'!J158&lt;100,'4. Inköpsdata'!J158*1.07,'4. Inköpsdata'!J158&lt;150,'4. Inköpsdata'!J158*1.06,'4. Inköpsdata'!J158&gt;149,'4. Inköpsdata'!J158*1.05))</f>
        <v/>
      </c>
      <c r="AB158" s="358"/>
      <c r="AC158" s="307" t="str">
        <f>IF(B158="","",'4. Inköpsdata'!N158)</f>
        <v/>
      </c>
      <c r="AD158" s="479" t="str">
        <f>IF(B158="","",'4. Inköpsdata'!M158)</f>
        <v/>
      </c>
      <c r="AE158" s="480" t="str" cm="1">
        <f t="array" ref="AE158">IFERROR(_xlfn.IFS(AD158=25%,41,AD158=12%,42,AD158=6%,43,AD158="Momsfritt",38),"")</f>
        <v/>
      </c>
      <c r="AF158" s="480" t="str">
        <f t="shared" si="33"/>
        <v/>
      </c>
      <c r="AG158" s="307" t="str">
        <f t="shared" si="34"/>
        <v/>
      </c>
      <c r="AH158" s="307" t="str">
        <f t="shared" si="35"/>
        <v/>
      </c>
      <c r="AI158" s="492" t="str">
        <f t="shared" si="36"/>
        <v/>
      </c>
      <c r="AJ158" s="532"/>
      <c r="AK158" s="357" t="str">
        <f t="shared" si="37"/>
        <v/>
      </c>
      <c r="AL158" s="357" t="str">
        <f t="shared" si="38"/>
        <v/>
      </c>
      <c r="AM158" s="492" t="str">
        <f t="shared" si="39"/>
        <v/>
      </c>
    </row>
    <row r="159" spans="1:39" x14ac:dyDescent="0.25">
      <c r="A159" s="106">
        <v>155</v>
      </c>
      <c r="B159" s="86" t="str">
        <f>IF('1. Artikeldata Grund'!$E159="","",'1. Artikeldata Grund'!$E159)</f>
        <v/>
      </c>
      <c r="C159" s="221" t="str">
        <f>IF('1. Artikeldata Grund'!D159="","",'1. Artikeldata Grund'!D159)</f>
        <v/>
      </c>
      <c r="D159" s="300"/>
      <c r="E159" s="560" t="str">
        <f t="shared" si="32"/>
        <v/>
      </c>
      <c r="F159" s="543"/>
      <c r="G159" s="302"/>
      <c r="H159" s="354" t="s">
        <v>280</v>
      </c>
      <c r="I159" s="295"/>
      <c r="J159" s="409" t="s">
        <v>280</v>
      </c>
      <c r="K159" s="295" t="s">
        <v>858</v>
      </c>
      <c r="L159" s="540">
        <v>910</v>
      </c>
      <c r="M159" s="578" t="str">
        <f>IF(B159="","",IF(OR(L159=200,COUNTIF(Artikelgrupper!$G$3:$G$108,'APH Kategorichef'!K159)),"Ja","Nej"))</f>
        <v/>
      </c>
      <c r="N159" s="356"/>
      <c r="P159" s="359"/>
      <c r="Q159" s="360"/>
      <c r="R159" s="295" t="s">
        <v>297</v>
      </c>
      <c r="S159" s="295"/>
      <c r="U159" s="361" t="str">
        <f>IF(B159="","",'3. Förpackningsdata'!H159)</f>
        <v/>
      </c>
      <c r="V159" s="308" t="str">
        <f>IF(B159="","",'3. Förpackningsdata'!I159)</f>
        <v/>
      </c>
      <c r="W159" s="592"/>
      <c r="Y159" s="520"/>
      <c r="Z159" s="81" t="str">
        <f>IF(B159="","",'4. Inköpsdata'!J159)</f>
        <v/>
      </c>
      <c r="AA159" s="357" t="str" cm="1">
        <f t="array" ref="AA159">IF(B159="","",_xlfn.IFS('4. Inköpsdata'!J159&lt;10,'4. Inköpsdata'!J159*1.12,'4. Inköpsdata'!J159&lt;20,'4. Inköpsdata'!J159*1.1,'4. Inköpsdata'!J159&lt;30,'4. Inköpsdata'!J159*1.09,'4. Inköpsdata'!J159&lt;50,'4. Inköpsdata'!J159*1.08,'4. Inköpsdata'!J159&lt;100,'4. Inköpsdata'!J159*1.07,'4. Inköpsdata'!J159&lt;150,'4. Inköpsdata'!J159*1.06,'4. Inköpsdata'!J159&gt;149,'4. Inköpsdata'!J159*1.05))</f>
        <v/>
      </c>
      <c r="AB159" s="358"/>
      <c r="AC159" s="307" t="str">
        <f>IF(B159="","",'4. Inköpsdata'!N159)</f>
        <v/>
      </c>
      <c r="AD159" s="479" t="str">
        <f>IF(B159="","",'4. Inköpsdata'!M159)</f>
        <v/>
      </c>
      <c r="AE159" s="480" t="str" cm="1">
        <f t="array" ref="AE159">IFERROR(_xlfn.IFS(AD159=25%,41,AD159=12%,42,AD159=6%,43,AD159="Momsfritt",38),"")</f>
        <v/>
      </c>
      <c r="AF159" s="480" t="str">
        <f t="shared" si="33"/>
        <v/>
      </c>
      <c r="AG159" s="307" t="str">
        <f t="shared" si="34"/>
        <v/>
      </c>
      <c r="AH159" s="307" t="str">
        <f t="shared" si="35"/>
        <v/>
      </c>
      <c r="AI159" s="492" t="str">
        <f t="shared" si="36"/>
        <v/>
      </c>
      <c r="AJ159" s="532"/>
      <c r="AK159" s="357" t="str">
        <f t="shared" si="37"/>
        <v/>
      </c>
      <c r="AL159" s="357" t="str">
        <f t="shared" si="38"/>
        <v/>
      </c>
      <c r="AM159" s="492" t="str">
        <f t="shared" si="39"/>
        <v/>
      </c>
    </row>
    <row r="160" spans="1:39" x14ac:dyDescent="0.25">
      <c r="A160" s="106">
        <v>156</v>
      </c>
      <c r="B160" s="86" t="str">
        <f>IF('1. Artikeldata Grund'!$E160="","",'1. Artikeldata Grund'!$E160)</f>
        <v/>
      </c>
      <c r="C160" s="221" t="str">
        <f>IF('1. Artikeldata Grund'!D160="","",'1. Artikeldata Grund'!D160)</f>
        <v/>
      </c>
      <c r="D160" s="300"/>
      <c r="E160" s="560" t="str">
        <f t="shared" si="32"/>
        <v/>
      </c>
      <c r="F160" s="543"/>
      <c r="G160" s="302"/>
      <c r="H160" s="354" t="s">
        <v>280</v>
      </c>
      <c r="I160" s="295"/>
      <c r="J160" s="409" t="s">
        <v>280</v>
      </c>
      <c r="K160" s="295" t="s">
        <v>858</v>
      </c>
      <c r="L160" s="540">
        <v>910</v>
      </c>
      <c r="M160" s="578" t="str">
        <f>IF(B160="","",IF(OR(L160=200,COUNTIF(Artikelgrupper!$G$3:$G$108,'APH Kategorichef'!K160)),"Ja","Nej"))</f>
        <v/>
      </c>
      <c r="N160" s="356"/>
      <c r="P160" s="359"/>
      <c r="Q160" s="360"/>
      <c r="R160" s="295" t="s">
        <v>297</v>
      </c>
      <c r="S160" s="295"/>
      <c r="U160" s="361" t="str">
        <f>IF(B160="","",'3. Förpackningsdata'!H160)</f>
        <v/>
      </c>
      <c r="V160" s="308" t="str">
        <f>IF(B160="","",'3. Förpackningsdata'!I160)</f>
        <v/>
      </c>
      <c r="W160" s="592"/>
      <c r="Y160" s="520"/>
      <c r="Z160" s="81" t="str">
        <f>IF(B160="","",'4. Inköpsdata'!J160)</f>
        <v/>
      </c>
      <c r="AA160" s="357" t="str" cm="1">
        <f t="array" ref="AA160">IF(B160="","",_xlfn.IFS('4. Inköpsdata'!J160&lt;10,'4. Inköpsdata'!J160*1.12,'4. Inköpsdata'!J160&lt;20,'4. Inköpsdata'!J160*1.1,'4. Inköpsdata'!J160&lt;30,'4. Inköpsdata'!J160*1.09,'4. Inköpsdata'!J160&lt;50,'4. Inköpsdata'!J160*1.08,'4. Inköpsdata'!J160&lt;100,'4. Inköpsdata'!J160*1.07,'4. Inköpsdata'!J160&lt;150,'4. Inköpsdata'!J160*1.06,'4. Inköpsdata'!J160&gt;149,'4. Inköpsdata'!J160*1.05))</f>
        <v/>
      </c>
      <c r="AB160" s="358"/>
      <c r="AC160" s="307" t="str">
        <f>IF(B160="","",'4. Inköpsdata'!N160)</f>
        <v/>
      </c>
      <c r="AD160" s="479" t="str">
        <f>IF(B160="","",'4. Inköpsdata'!M160)</f>
        <v/>
      </c>
      <c r="AE160" s="480" t="str" cm="1">
        <f t="array" ref="AE160">IFERROR(_xlfn.IFS(AD160=25%,41,AD160=12%,42,AD160=6%,43,AD160="Momsfritt",38),"")</f>
        <v/>
      </c>
      <c r="AF160" s="480" t="str">
        <f t="shared" si="33"/>
        <v/>
      </c>
      <c r="AG160" s="307" t="str">
        <f t="shared" si="34"/>
        <v/>
      </c>
      <c r="AH160" s="307" t="str">
        <f t="shared" si="35"/>
        <v/>
      </c>
      <c r="AI160" s="492" t="str">
        <f t="shared" si="36"/>
        <v/>
      </c>
      <c r="AJ160" s="532"/>
      <c r="AK160" s="357" t="str">
        <f t="shared" si="37"/>
        <v/>
      </c>
      <c r="AL160" s="357" t="str">
        <f t="shared" si="38"/>
        <v/>
      </c>
      <c r="AM160" s="492" t="str">
        <f t="shared" si="39"/>
        <v/>
      </c>
    </row>
    <row r="161" spans="1:39" x14ac:dyDescent="0.25">
      <c r="A161" s="106">
        <v>157</v>
      </c>
      <c r="B161" s="86" t="str">
        <f>IF('1. Artikeldata Grund'!$E161="","",'1. Artikeldata Grund'!$E161)</f>
        <v/>
      </c>
      <c r="C161" s="221" t="str">
        <f>IF('1. Artikeldata Grund'!D161="","",'1. Artikeldata Grund'!D161)</f>
        <v/>
      </c>
      <c r="D161" s="300"/>
      <c r="E161" s="560" t="str">
        <f t="shared" si="32"/>
        <v/>
      </c>
      <c r="F161" s="543"/>
      <c r="G161" s="302"/>
      <c r="H161" s="354" t="s">
        <v>280</v>
      </c>
      <c r="I161" s="295"/>
      <c r="J161" s="409" t="s">
        <v>280</v>
      </c>
      <c r="K161" s="295" t="s">
        <v>858</v>
      </c>
      <c r="L161" s="540">
        <v>910</v>
      </c>
      <c r="M161" s="578" t="str">
        <f>IF(B161="","",IF(OR(L161=200,COUNTIF(Artikelgrupper!$G$3:$G$108,'APH Kategorichef'!K161)),"Ja","Nej"))</f>
        <v/>
      </c>
      <c r="N161" s="356"/>
      <c r="P161" s="359"/>
      <c r="Q161" s="360"/>
      <c r="R161" s="295" t="s">
        <v>297</v>
      </c>
      <c r="S161" s="295"/>
      <c r="U161" s="361" t="str">
        <f>IF(B161="","",'3. Förpackningsdata'!H161)</f>
        <v/>
      </c>
      <c r="V161" s="308" t="str">
        <f>IF(B161="","",'3. Förpackningsdata'!I161)</f>
        <v/>
      </c>
      <c r="W161" s="592"/>
      <c r="Y161" s="520"/>
      <c r="Z161" s="81" t="str">
        <f>IF(B161="","",'4. Inköpsdata'!J161)</f>
        <v/>
      </c>
      <c r="AA161" s="357" t="str" cm="1">
        <f t="array" ref="AA161">IF(B161="","",_xlfn.IFS('4. Inköpsdata'!J161&lt;10,'4. Inköpsdata'!J161*1.12,'4. Inköpsdata'!J161&lt;20,'4. Inköpsdata'!J161*1.1,'4. Inköpsdata'!J161&lt;30,'4. Inköpsdata'!J161*1.09,'4. Inköpsdata'!J161&lt;50,'4. Inköpsdata'!J161*1.08,'4. Inköpsdata'!J161&lt;100,'4. Inköpsdata'!J161*1.07,'4. Inköpsdata'!J161&lt;150,'4. Inköpsdata'!J161*1.06,'4. Inköpsdata'!J161&gt;149,'4. Inköpsdata'!J161*1.05))</f>
        <v/>
      </c>
      <c r="AB161" s="358"/>
      <c r="AC161" s="307" t="str">
        <f>IF(B161="","",'4. Inköpsdata'!N161)</f>
        <v/>
      </c>
      <c r="AD161" s="479" t="str">
        <f>IF(B161="","",'4. Inköpsdata'!M161)</f>
        <v/>
      </c>
      <c r="AE161" s="480" t="str" cm="1">
        <f t="array" ref="AE161">IFERROR(_xlfn.IFS(AD161=25%,41,AD161=12%,42,AD161=6%,43,AD161="Momsfritt",38),"")</f>
        <v/>
      </c>
      <c r="AF161" s="480" t="str">
        <f t="shared" si="33"/>
        <v/>
      </c>
      <c r="AG161" s="307" t="str">
        <f t="shared" si="34"/>
        <v/>
      </c>
      <c r="AH161" s="307" t="str">
        <f t="shared" si="35"/>
        <v/>
      </c>
      <c r="AI161" s="492" t="str">
        <f t="shared" si="36"/>
        <v/>
      </c>
      <c r="AJ161" s="532"/>
      <c r="AK161" s="357" t="str">
        <f t="shared" si="37"/>
        <v/>
      </c>
      <c r="AL161" s="357" t="str">
        <f t="shared" si="38"/>
        <v/>
      </c>
      <c r="AM161" s="492" t="str">
        <f t="shared" si="39"/>
        <v/>
      </c>
    </row>
    <row r="162" spans="1:39" x14ac:dyDescent="0.25">
      <c r="A162" s="106">
        <v>158</v>
      </c>
      <c r="B162" s="86" t="str">
        <f>IF('1. Artikeldata Grund'!$E162="","",'1. Artikeldata Grund'!$E162)</f>
        <v/>
      </c>
      <c r="C162" s="221" t="str">
        <f>IF('1. Artikeldata Grund'!D162="","",'1. Artikeldata Grund'!D162)</f>
        <v/>
      </c>
      <c r="D162" s="300"/>
      <c r="E162" s="560" t="str">
        <f t="shared" si="32"/>
        <v/>
      </c>
      <c r="F162" s="543"/>
      <c r="G162" s="302"/>
      <c r="H162" s="354" t="s">
        <v>280</v>
      </c>
      <c r="I162" s="295"/>
      <c r="J162" s="409" t="s">
        <v>280</v>
      </c>
      <c r="K162" s="295" t="s">
        <v>858</v>
      </c>
      <c r="L162" s="540">
        <v>910</v>
      </c>
      <c r="M162" s="578" t="str">
        <f>IF(B162="","",IF(OR(L162=200,COUNTIF(Artikelgrupper!$G$3:$G$108,'APH Kategorichef'!K162)),"Ja","Nej"))</f>
        <v/>
      </c>
      <c r="N162" s="356"/>
      <c r="P162" s="359"/>
      <c r="Q162" s="360"/>
      <c r="R162" s="295" t="s">
        <v>297</v>
      </c>
      <c r="S162" s="295"/>
      <c r="U162" s="361" t="str">
        <f>IF(B162="","",'3. Förpackningsdata'!H162)</f>
        <v/>
      </c>
      <c r="V162" s="308" t="str">
        <f>IF(B162="","",'3. Förpackningsdata'!I162)</f>
        <v/>
      </c>
      <c r="W162" s="592"/>
      <c r="Y162" s="520"/>
      <c r="Z162" s="81" t="str">
        <f>IF(B162="","",'4. Inköpsdata'!J162)</f>
        <v/>
      </c>
      <c r="AA162" s="357" t="str" cm="1">
        <f t="array" ref="AA162">IF(B162="","",_xlfn.IFS('4. Inköpsdata'!J162&lt;10,'4. Inköpsdata'!J162*1.12,'4. Inköpsdata'!J162&lt;20,'4. Inköpsdata'!J162*1.1,'4. Inköpsdata'!J162&lt;30,'4. Inköpsdata'!J162*1.09,'4. Inköpsdata'!J162&lt;50,'4. Inköpsdata'!J162*1.08,'4. Inköpsdata'!J162&lt;100,'4. Inköpsdata'!J162*1.07,'4. Inköpsdata'!J162&lt;150,'4. Inköpsdata'!J162*1.06,'4. Inköpsdata'!J162&gt;149,'4. Inköpsdata'!J162*1.05))</f>
        <v/>
      </c>
      <c r="AB162" s="358"/>
      <c r="AC162" s="307" t="str">
        <f>IF(B162="","",'4. Inköpsdata'!N162)</f>
        <v/>
      </c>
      <c r="AD162" s="479" t="str">
        <f>IF(B162="","",'4. Inköpsdata'!M162)</f>
        <v/>
      </c>
      <c r="AE162" s="480" t="str" cm="1">
        <f t="array" ref="AE162">IFERROR(_xlfn.IFS(AD162=25%,41,AD162=12%,42,AD162=6%,43,AD162="Momsfritt",38),"")</f>
        <v/>
      </c>
      <c r="AF162" s="480" t="str">
        <f t="shared" si="33"/>
        <v/>
      </c>
      <c r="AG162" s="307" t="str">
        <f t="shared" si="34"/>
        <v/>
      </c>
      <c r="AH162" s="307" t="str">
        <f t="shared" si="35"/>
        <v/>
      </c>
      <c r="AI162" s="492" t="str">
        <f t="shared" si="36"/>
        <v/>
      </c>
      <c r="AJ162" s="532"/>
      <c r="AK162" s="357" t="str">
        <f t="shared" si="37"/>
        <v/>
      </c>
      <c r="AL162" s="357" t="str">
        <f t="shared" si="38"/>
        <v/>
      </c>
      <c r="AM162" s="492" t="str">
        <f t="shared" si="39"/>
        <v/>
      </c>
    </row>
    <row r="163" spans="1:39" x14ac:dyDescent="0.25">
      <c r="A163" s="106">
        <v>159</v>
      </c>
      <c r="B163" s="86" t="str">
        <f>IF('1. Artikeldata Grund'!$E163="","",'1. Artikeldata Grund'!$E163)</f>
        <v/>
      </c>
      <c r="C163" s="221" t="str">
        <f>IF('1. Artikeldata Grund'!D163="","",'1. Artikeldata Grund'!D163)</f>
        <v/>
      </c>
      <c r="D163" s="300"/>
      <c r="E163" s="560" t="str">
        <f t="shared" si="32"/>
        <v/>
      </c>
      <c r="F163" s="543"/>
      <c r="G163" s="302"/>
      <c r="H163" s="354" t="s">
        <v>280</v>
      </c>
      <c r="I163" s="295"/>
      <c r="J163" s="409" t="s">
        <v>280</v>
      </c>
      <c r="K163" s="295" t="s">
        <v>858</v>
      </c>
      <c r="L163" s="540">
        <v>910</v>
      </c>
      <c r="M163" s="578" t="str">
        <f>IF(B163="","",IF(OR(L163=200,COUNTIF(Artikelgrupper!$G$3:$G$108,'APH Kategorichef'!K163)),"Ja","Nej"))</f>
        <v/>
      </c>
      <c r="N163" s="356"/>
      <c r="P163" s="359"/>
      <c r="Q163" s="360"/>
      <c r="R163" s="295" t="s">
        <v>297</v>
      </c>
      <c r="S163" s="295"/>
      <c r="U163" s="361" t="str">
        <f>IF(B163="","",'3. Förpackningsdata'!H163)</f>
        <v/>
      </c>
      <c r="V163" s="308" t="str">
        <f>IF(B163="","",'3. Förpackningsdata'!I163)</f>
        <v/>
      </c>
      <c r="W163" s="592"/>
      <c r="Y163" s="520"/>
      <c r="Z163" s="81" t="str">
        <f>IF(B163="","",'4. Inköpsdata'!J163)</f>
        <v/>
      </c>
      <c r="AA163" s="357" t="str" cm="1">
        <f t="array" ref="AA163">IF(B163="","",_xlfn.IFS('4. Inköpsdata'!J163&lt;10,'4. Inköpsdata'!J163*1.12,'4. Inköpsdata'!J163&lt;20,'4. Inköpsdata'!J163*1.1,'4. Inköpsdata'!J163&lt;30,'4. Inköpsdata'!J163*1.09,'4. Inköpsdata'!J163&lt;50,'4. Inköpsdata'!J163*1.08,'4. Inköpsdata'!J163&lt;100,'4. Inköpsdata'!J163*1.07,'4. Inköpsdata'!J163&lt;150,'4. Inköpsdata'!J163*1.06,'4. Inköpsdata'!J163&gt;149,'4. Inköpsdata'!J163*1.05))</f>
        <v/>
      </c>
      <c r="AB163" s="358"/>
      <c r="AC163" s="307" t="str">
        <f>IF(B163="","",'4. Inköpsdata'!N163)</f>
        <v/>
      </c>
      <c r="AD163" s="479" t="str">
        <f>IF(B163="","",'4. Inköpsdata'!M163)</f>
        <v/>
      </c>
      <c r="AE163" s="480" t="str" cm="1">
        <f t="array" ref="AE163">IFERROR(_xlfn.IFS(AD163=25%,41,AD163=12%,42,AD163=6%,43,AD163="Momsfritt",38),"")</f>
        <v/>
      </c>
      <c r="AF163" s="480" t="str">
        <f t="shared" si="33"/>
        <v/>
      </c>
      <c r="AG163" s="307" t="str">
        <f t="shared" si="34"/>
        <v/>
      </c>
      <c r="AH163" s="307" t="str">
        <f t="shared" si="35"/>
        <v/>
      </c>
      <c r="AI163" s="492" t="str">
        <f t="shared" si="36"/>
        <v/>
      </c>
      <c r="AJ163" s="532"/>
      <c r="AK163" s="357" t="str">
        <f t="shared" si="37"/>
        <v/>
      </c>
      <c r="AL163" s="357" t="str">
        <f t="shared" si="38"/>
        <v/>
      </c>
      <c r="AM163" s="492" t="str">
        <f t="shared" si="39"/>
        <v/>
      </c>
    </row>
    <row r="164" spans="1:39" x14ac:dyDescent="0.25">
      <c r="A164" s="106">
        <v>160</v>
      </c>
      <c r="B164" s="86" t="str">
        <f>IF('1. Artikeldata Grund'!$E164="","",'1. Artikeldata Grund'!$E164)</f>
        <v/>
      </c>
      <c r="C164" s="221" t="str">
        <f>IF('1. Artikeldata Grund'!D164="","",'1. Artikeldata Grund'!D164)</f>
        <v/>
      </c>
      <c r="D164" s="300"/>
      <c r="E164" s="560" t="str">
        <f t="shared" si="32"/>
        <v/>
      </c>
      <c r="F164" s="543"/>
      <c r="G164" s="302"/>
      <c r="H164" s="354" t="s">
        <v>280</v>
      </c>
      <c r="I164" s="295"/>
      <c r="J164" s="409" t="s">
        <v>280</v>
      </c>
      <c r="K164" s="295" t="s">
        <v>858</v>
      </c>
      <c r="L164" s="540">
        <v>910</v>
      </c>
      <c r="M164" s="578" t="str">
        <f>IF(B164="","",IF(OR(L164=200,COUNTIF(Artikelgrupper!$G$3:$G$108,'APH Kategorichef'!K164)),"Ja","Nej"))</f>
        <v/>
      </c>
      <c r="N164" s="356"/>
      <c r="P164" s="359"/>
      <c r="Q164" s="360"/>
      <c r="R164" s="295" t="s">
        <v>297</v>
      </c>
      <c r="S164" s="295"/>
      <c r="U164" s="361" t="str">
        <f>IF(B164="","",'3. Förpackningsdata'!H164)</f>
        <v/>
      </c>
      <c r="V164" s="308" t="str">
        <f>IF(B164="","",'3. Förpackningsdata'!I164)</f>
        <v/>
      </c>
      <c r="W164" s="592"/>
      <c r="Y164" s="520"/>
      <c r="Z164" s="81" t="str">
        <f>IF(B164="","",'4. Inköpsdata'!J164)</f>
        <v/>
      </c>
      <c r="AA164" s="357" t="str" cm="1">
        <f t="array" ref="AA164">IF(B164="","",_xlfn.IFS('4. Inköpsdata'!J164&lt;10,'4. Inköpsdata'!J164*1.12,'4. Inköpsdata'!J164&lt;20,'4. Inköpsdata'!J164*1.1,'4. Inköpsdata'!J164&lt;30,'4. Inköpsdata'!J164*1.09,'4. Inköpsdata'!J164&lt;50,'4. Inköpsdata'!J164*1.08,'4. Inköpsdata'!J164&lt;100,'4. Inköpsdata'!J164*1.07,'4. Inköpsdata'!J164&lt;150,'4. Inköpsdata'!J164*1.06,'4. Inköpsdata'!J164&gt;149,'4. Inköpsdata'!J164*1.05))</f>
        <v/>
      </c>
      <c r="AB164" s="358"/>
      <c r="AC164" s="307" t="str">
        <f>IF(B164="","",'4. Inköpsdata'!N164)</f>
        <v/>
      </c>
      <c r="AD164" s="479" t="str">
        <f>IF(B164="","",'4. Inköpsdata'!M164)</f>
        <v/>
      </c>
      <c r="AE164" s="480" t="str" cm="1">
        <f t="array" ref="AE164">IFERROR(_xlfn.IFS(AD164=25%,41,AD164=12%,42,AD164=6%,43,AD164="Momsfritt",38),"")</f>
        <v/>
      </c>
      <c r="AF164" s="480" t="str">
        <f t="shared" si="33"/>
        <v/>
      </c>
      <c r="AG164" s="307" t="str">
        <f t="shared" si="34"/>
        <v/>
      </c>
      <c r="AH164" s="307" t="str">
        <f t="shared" si="35"/>
        <v/>
      </c>
      <c r="AI164" s="492" t="str">
        <f t="shared" si="36"/>
        <v/>
      </c>
      <c r="AJ164" s="532"/>
      <c r="AK164" s="357" t="str">
        <f t="shared" si="37"/>
        <v/>
      </c>
      <c r="AL164" s="357" t="str">
        <f t="shared" si="38"/>
        <v/>
      </c>
      <c r="AM164" s="492" t="str">
        <f t="shared" si="39"/>
        <v/>
      </c>
    </row>
    <row r="165" spans="1:39" x14ac:dyDescent="0.25">
      <c r="A165" s="106">
        <v>161</v>
      </c>
      <c r="B165" s="86" t="str">
        <f>IF('1. Artikeldata Grund'!$E165="","",'1. Artikeldata Grund'!$E165)</f>
        <v/>
      </c>
      <c r="C165" s="221" t="str">
        <f>IF('1. Artikeldata Grund'!D165="","",'1. Artikeldata Grund'!D165)</f>
        <v/>
      </c>
      <c r="D165" s="300"/>
      <c r="E165" s="560" t="str">
        <f t="shared" ref="E165:E196" si="40">IF(B165="","","ÅÅÅÅ-MM-DD")</f>
        <v/>
      </c>
      <c r="F165" s="543"/>
      <c r="G165" s="302"/>
      <c r="H165" s="354" t="s">
        <v>280</v>
      </c>
      <c r="I165" s="295"/>
      <c r="J165" s="409" t="s">
        <v>280</v>
      </c>
      <c r="K165" s="295" t="s">
        <v>858</v>
      </c>
      <c r="L165" s="540">
        <v>910</v>
      </c>
      <c r="M165" s="578" t="str">
        <f>IF(B165="","",IF(OR(L165=200,COUNTIF(Artikelgrupper!$G$3:$G$108,'APH Kategorichef'!K165)),"Ja","Nej"))</f>
        <v/>
      </c>
      <c r="N165" s="356"/>
      <c r="P165" s="359"/>
      <c r="Q165" s="360"/>
      <c r="R165" s="295" t="s">
        <v>297</v>
      </c>
      <c r="S165" s="295"/>
      <c r="U165" s="361" t="str">
        <f>IF(B165="","",'3. Förpackningsdata'!H165)</f>
        <v/>
      </c>
      <c r="V165" s="308" t="str">
        <f>IF(B165="","",'3. Förpackningsdata'!I165)</f>
        <v/>
      </c>
      <c r="W165" s="592"/>
      <c r="Y165" s="520"/>
      <c r="Z165" s="81" t="str">
        <f>IF(B165="","",'4. Inköpsdata'!J165)</f>
        <v/>
      </c>
      <c r="AA165" s="357" t="str" cm="1">
        <f t="array" ref="AA165">IF(B165="","",_xlfn.IFS('4. Inköpsdata'!J165&lt;10,'4. Inköpsdata'!J165*1.12,'4. Inköpsdata'!J165&lt;20,'4. Inköpsdata'!J165*1.1,'4. Inköpsdata'!J165&lt;30,'4. Inköpsdata'!J165*1.09,'4. Inköpsdata'!J165&lt;50,'4. Inköpsdata'!J165*1.08,'4. Inköpsdata'!J165&lt;100,'4. Inköpsdata'!J165*1.07,'4. Inköpsdata'!J165&lt;150,'4. Inköpsdata'!J165*1.06,'4. Inköpsdata'!J165&gt;149,'4. Inköpsdata'!J165*1.05))</f>
        <v/>
      </c>
      <c r="AB165" s="358"/>
      <c r="AC165" s="307" t="str">
        <f>IF(B165="","",'4. Inköpsdata'!N165)</f>
        <v/>
      </c>
      <c r="AD165" s="479" t="str">
        <f>IF(B165="","",'4. Inköpsdata'!M165)</f>
        <v/>
      </c>
      <c r="AE165" s="480" t="str" cm="1">
        <f t="array" ref="AE165">IFERROR(_xlfn.IFS(AD165=25%,41,AD165=12%,42,AD165=6%,43,AD165="Momsfritt",38),"")</f>
        <v/>
      </c>
      <c r="AF165" s="480" t="str">
        <f t="shared" ref="AF165:AF196" si="41">IF(B165="","",IF(AD165="Momsfritt",1,AD165+1))</f>
        <v/>
      </c>
      <c r="AG165" s="307" t="str">
        <f t="shared" ref="AG165:AG196" si="42">IF(B165="","",AB165/AF165)</f>
        <v/>
      </c>
      <c r="AH165" s="307" t="str">
        <f t="shared" ref="AH165:AH196" si="43">IF(B165="","",AG165-Z165)</f>
        <v/>
      </c>
      <c r="AI165" s="492" t="str">
        <f t="shared" ref="AI165:AI196" si="44">IF(B165="","",AH165/AG165)</f>
        <v/>
      </c>
      <c r="AJ165" s="532"/>
      <c r="AK165" s="357" t="str">
        <f t="shared" ref="AK165:AK196" si="45">IF(B165="","",AJ165/AF165)</f>
        <v/>
      </c>
      <c r="AL165" s="357" t="str">
        <f t="shared" ref="AL165:AL196" si="46">IF(B165="","",AK165-Z165)</f>
        <v/>
      </c>
      <c r="AM165" s="492" t="str">
        <f t="shared" ref="AM165:AM196" si="47">IF(B165="","",AL165/AK165)</f>
        <v/>
      </c>
    </row>
    <row r="166" spans="1:39" x14ac:dyDescent="0.25">
      <c r="A166" s="106">
        <v>162</v>
      </c>
      <c r="B166" s="86" t="str">
        <f>IF('1. Artikeldata Grund'!$E166="","",'1. Artikeldata Grund'!$E166)</f>
        <v/>
      </c>
      <c r="C166" s="221" t="str">
        <f>IF('1. Artikeldata Grund'!D166="","",'1. Artikeldata Grund'!D166)</f>
        <v/>
      </c>
      <c r="D166" s="300"/>
      <c r="E166" s="560" t="str">
        <f t="shared" si="40"/>
        <v/>
      </c>
      <c r="F166" s="543"/>
      <c r="G166" s="302"/>
      <c r="H166" s="354" t="s">
        <v>280</v>
      </c>
      <c r="I166" s="295"/>
      <c r="J166" s="409" t="s">
        <v>280</v>
      </c>
      <c r="K166" s="295" t="s">
        <v>858</v>
      </c>
      <c r="L166" s="540">
        <v>910</v>
      </c>
      <c r="M166" s="578" t="str">
        <f>IF(B166="","",IF(OR(L166=200,COUNTIF(Artikelgrupper!$G$3:$G$108,'APH Kategorichef'!K166)),"Ja","Nej"))</f>
        <v/>
      </c>
      <c r="N166" s="356"/>
      <c r="P166" s="359"/>
      <c r="Q166" s="360"/>
      <c r="R166" s="295" t="s">
        <v>297</v>
      </c>
      <c r="S166" s="295"/>
      <c r="U166" s="361" t="str">
        <f>IF(B166="","",'3. Förpackningsdata'!H166)</f>
        <v/>
      </c>
      <c r="V166" s="308" t="str">
        <f>IF(B166="","",'3. Förpackningsdata'!I166)</f>
        <v/>
      </c>
      <c r="W166" s="592"/>
      <c r="Y166" s="520"/>
      <c r="Z166" s="81" t="str">
        <f>IF(B166="","",'4. Inköpsdata'!J166)</f>
        <v/>
      </c>
      <c r="AA166" s="357" t="str" cm="1">
        <f t="array" ref="AA166">IF(B166="","",_xlfn.IFS('4. Inköpsdata'!J166&lt;10,'4. Inköpsdata'!J166*1.12,'4. Inköpsdata'!J166&lt;20,'4. Inköpsdata'!J166*1.1,'4. Inköpsdata'!J166&lt;30,'4. Inköpsdata'!J166*1.09,'4. Inköpsdata'!J166&lt;50,'4. Inköpsdata'!J166*1.08,'4. Inköpsdata'!J166&lt;100,'4. Inköpsdata'!J166*1.07,'4. Inköpsdata'!J166&lt;150,'4. Inköpsdata'!J166*1.06,'4. Inköpsdata'!J166&gt;149,'4. Inköpsdata'!J166*1.05))</f>
        <v/>
      </c>
      <c r="AB166" s="358"/>
      <c r="AC166" s="307" t="str">
        <f>IF(B166="","",'4. Inköpsdata'!N166)</f>
        <v/>
      </c>
      <c r="AD166" s="479" t="str">
        <f>IF(B166="","",'4. Inköpsdata'!M166)</f>
        <v/>
      </c>
      <c r="AE166" s="480" t="str" cm="1">
        <f t="array" ref="AE166">IFERROR(_xlfn.IFS(AD166=25%,41,AD166=12%,42,AD166=6%,43,AD166="Momsfritt",38),"")</f>
        <v/>
      </c>
      <c r="AF166" s="480" t="str">
        <f t="shared" si="41"/>
        <v/>
      </c>
      <c r="AG166" s="307" t="str">
        <f t="shared" si="42"/>
        <v/>
      </c>
      <c r="AH166" s="307" t="str">
        <f t="shared" si="43"/>
        <v/>
      </c>
      <c r="AI166" s="492" t="str">
        <f t="shared" si="44"/>
        <v/>
      </c>
      <c r="AJ166" s="532"/>
      <c r="AK166" s="357" t="str">
        <f t="shared" si="45"/>
        <v/>
      </c>
      <c r="AL166" s="357" t="str">
        <f t="shared" si="46"/>
        <v/>
      </c>
      <c r="AM166" s="492" t="str">
        <f t="shared" si="47"/>
        <v/>
      </c>
    </row>
    <row r="167" spans="1:39" x14ac:dyDescent="0.25">
      <c r="A167" s="106">
        <v>163</v>
      </c>
      <c r="B167" s="86" t="str">
        <f>IF('1. Artikeldata Grund'!$E167="","",'1. Artikeldata Grund'!$E167)</f>
        <v/>
      </c>
      <c r="C167" s="221" t="str">
        <f>IF('1. Artikeldata Grund'!D167="","",'1. Artikeldata Grund'!D167)</f>
        <v/>
      </c>
      <c r="D167" s="300"/>
      <c r="E167" s="560" t="str">
        <f t="shared" si="40"/>
        <v/>
      </c>
      <c r="F167" s="543"/>
      <c r="G167" s="302"/>
      <c r="H167" s="354" t="s">
        <v>280</v>
      </c>
      <c r="I167" s="295"/>
      <c r="J167" s="409" t="s">
        <v>280</v>
      </c>
      <c r="K167" s="295" t="s">
        <v>858</v>
      </c>
      <c r="L167" s="540">
        <v>910</v>
      </c>
      <c r="M167" s="578" t="str">
        <f>IF(B167="","",IF(OR(L167=200,COUNTIF(Artikelgrupper!$G$3:$G$108,'APH Kategorichef'!K167)),"Ja","Nej"))</f>
        <v/>
      </c>
      <c r="N167" s="356"/>
      <c r="P167" s="359"/>
      <c r="Q167" s="360"/>
      <c r="R167" s="295" t="s">
        <v>297</v>
      </c>
      <c r="S167" s="295"/>
      <c r="U167" s="361" t="str">
        <f>IF(B167="","",'3. Förpackningsdata'!H167)</f>
        <v/>
      </c>
      <c r="V167" s="308" t="str">
        <f>IF(B167="","",'3. Förpackningsdata'!I167)</f>
        <v/>
      </c>
      <c r="W167" s="592"/>
      <c r="Y167" s="520"/>
      <c r="Z167" s="81" t="str">
        <f>IF(B167="","",'4. Inköpsdata'!J167)</f>
        <v/>
      </c>
      <c r="AA167" s="357" t="str" cm="1">
        <f t="array" ref="AA167">IF(B167="","",_xlfn.IFS('4. Inköpsdata'!J167&lt;10,'4. Inköpsdata'!J167*1.12,'4. Inköpsdata'!J167&lt;20,'4. Inköpsdata'!J167*1.1,'4. Inköpsdata'!J167&lt;30,'4. Inköpsdata'!J167*1.09,'4. Inköpsdata'!J167&lt;50,'4. Inköpsdata'!J167*1.08,'4. Inköpsdata'!J167&lt;100,'4. Inköpsdata'!J167*1.07,'4. Inköpsdata'!J167&lt;150,'4. Inköpsdata'!J167*1.06,'4. Inköpsdata'!J167&gt;149,'4. Inköpsdata'!J167*1.05))</f>
        <v/>
      </c>
      <c r="AB167" s="358"/>
      <c r="AC167" s="307" t="str">
        <f>IF(B167="","",'4. Inköpsdata'!N167)</f>
        <v/>
      </c>
      <c r="AD167" s="479" t="str">
        <f>IF(B167="","",'4. Inköpsdata'!M167)</f>
        <v/>
      </c>
      <c r="AE167" s="480" t="str" cm="1">
        <f t="array" ref="AE167">IFERROR(_xlfn.IFS(AD167=25%,41,AD167=12%,42,AD167=6%,43,AD167="Momsfritt",38),"")</f>
        <v/>
      </c>
      <c r="AF167" s="480" t="str">
        <f t="shared" si="41"/>
        <v/>
      </c>
      <c r="AG167" s="307" t="str">
        <f t="shared" si="42"/>
        <v/>
      </c>
      <c r="AH167" s="307" t="str">
        <f t="shared" si="43"/>
        <v/>
      </c>
      <c r="AI167" s="492" t="str">
        <f t="shared" si="44"/>
        <v/>
      </c>
      <c r="AJ167" s="532"/>
      <c r="AK167" s="357" t="str">
        <f t="shared" si="45"/>
        <v/>
      </c>
      <c r="AL167" s="357" t="str">
        <f t="shared" si="46"/>
        <v/>
      </c>
      <c r="AM167" s="492" t="str">
        <f t="shared" si="47"/>
        <v/>
      </c>
    </row>
    <row r="168" spans="1:39" x14ac:dyDescent="0.25">
      <c r="A168" s="106">
        <v>164</v>
      </c>
      <c r="B168" s="86" t="str">
        <f>IF('1. Artikeldata Grund'!$E168="","",'1. Artikeldata Grund'!$E168)</f>
        <v/>
      </c>
      <c r="C168" s="221" t="str">
        <f>IF('1. Artikeldata Grund'!D168="","",'1. Artikeldata Grund'!D168)</f>
        <v/>
      </c>
      <c r="D168" s="300"/>
      <c r="E168" s="560" t="str">
        <f t="shared" si="40"/>
        <v/>
      </c>
      <c r="F168" s="543"/>
      <c r="G168" s="302"/>
      <c r="H168" s="354" t="s">
        <v>280</v>
      </c>
      <c r="I168" s="295"/>
      <c r="J168" s="409" t="s">
        <v>280</v>
      </c>
      <c r="K168" s="295" t="s">
        <v>858</v>
      </c>
      <c r="L168" s="540">
        <v>910</v>
      </c>
      <c r="M168" s="578" t="str">
        <f>IF(B168="","",IF(OR(L168=200,COUNTIF(Artikelgrupper!$G$3:$G$108,'APH Kategorichef'!K168)),"Ja","Nej"))</f>
        <v/>
      </c>
      <c r="N168" s="356"/>
      <c r="P168" s="359"/>
      <c r="Q168" s="360"/>
      <c r="R168" s="295" t="s">
        <v>297</v>
      </c>
      <c r="S168" s="295"/>
      <c r="U168" s="361" t="str">
        <f>IF(B168="","",'3. Förpackningsdata'!H168)</f>
        <v/>
      </c>
      <c r="V168" s="308" t="str">
        <f>IF(B168="","",'3. Förpackningsdata'!I168)</f>
        <v/>
      </c>
      <c r="W168" s="592"/>
      <c r="Y168" s="520"/>
      <c r="Z168" s="81" t="str">
        <f>IF(B168="","",'4. Inköpsdata'!J168)</f>
        <v/>
      </c>
      <c r="AA168" s="357" t="str" cm="1">
        <f t="array" ref="AA168">IF(B168="","",_xlfn.IFS('4. Inköpsdata'!J168&lt;10,'4. Inköpsdata'!J168*1.12,'4. Inköpsdata'!J168&lt;20,'4. Inköpsdata'!J168*1.1,'4. Inköpsdata'!J168&lt;30,'4. Inköpsdata'!J168*1.09,'4. Inköpsdata'!J168&lt;50,'4. Inköpsdata'!J168*1.08,'4. Inköpsdata'!J168&lt;100,'4. Inköpsdata'!J168*1.07,'4. Inköpsdata'!J168&lt;150,'4. Inköpsdata'!J168*1.06,'4. Inköpsdata'!J168&gt;149,'4. Inköpsdata'!J168*1.05))</f>
        <v/>
      </c>
      <c r="AB168" s="358"/>
      <c r="AC168" s="307" t="str">
        <f>IF(B168="","",'4. Inköpsdata'!N168)</f>
        <v/>
      </c>
      <c r="AD168" s="479" t="str">
        <f>IF(B168="","",'4. Inköpsdata'!M168)</f>
        <v/>
      </c>
      <c r="AE168" s="480" t="str" cm="1">
        <f t="array" ref="AE168">IFERROR(_xlfn.IFS(AD168=25%,41,AD168=12%,42,AD168=6%,43,AD168="Momsfritt",38),"")</f>
        <v/>
      </c>
      <c r="AF168" s="480" t="str">
        <f t="shared" si="41"/>
        <v/>
      </c>
      <c r="AG168" s="307" t="str">
        <f t="shared" si="42"/>
        <v/>
      </c>
      <c r="AH168" s="307" t="str">
        <f t="shared" si="43"/>
        <v/>
      </c>
      <c r="AI168" s="492" t="str">
        <f t="shared" si="44"/>
        <v/>
      </c>
      <c r="AJ168" s="532"/>
      <c r="AK168" s="357" t="str">
        <f t="shared" si="45"/>
        <v/>
      </c>
      <c r="AL168" s="357" t="str">
        <f t="shared" si="46"/>
        <v/>
      </c>
      <c r="AM168" s="492" t="str">
        <f t="shared" si="47"/>
        <v/>
      </c>
    </row>
    <row r="169" spans="1:39" x14ac:dyDescent="0.25">
      <c r="A169" s="106">
        <v>165</v>
      </c>
      <c r="B169" s="86" t="str">
        <f>IF('1. Artikeldata Grund'!$E169="","",'1. Artikeldata Grund'!$E169)</f>
        <v/>
      </c>
      <c r="C169" s="221" t="str">
        <f>IF('1. Artikeldata Grund'!D169="","",'1. Artikeldata Grund'!D169)</f>
        <v/>
      </c>
      <c r="D169" s="300"/>
      <c r="E169" s="560" t="str">
        <f t="shared" si="40"/>
        <v/>
      </c>
      <c r="F169" s="543"/>
      <c r="G169" s="302"/>
      <c r="H169" s="354" t="s">
        <v>280</v>
      </c>
      <c r="I169" s="295"/>
      <c r="J169" s="409" t="s">
        <v>280</v>
      </c>
      <c r="K169" s="295" t="s">
        <v>858</v>
      </c>
      <c r="L169" s="540">
        <v>910</v>
      </c>
      <c r="M169" s="578" t="str">
        <f>IF(B169="","",IF(OR(L169=200,COUNTIF(Artikelgrupper!$G$3:$G$108,'APH Kategorichef'!K169)),"Ja","Nej"))</f>
        <v/>
      </c>
      <c r="N169" s="356"/>
      <c r="P169" s="359"/>
      <c r="Q169" s="360"/>
      <c r="R169" s="295" t="s">
        <v>297</v>
      </c>
      <c r="S169" s="295"/>
      <c r="U169" s="361" t="str">
        <f>IF(B169="","",'3. Förpackningsdata'!H169)</f>
        <v/>
      </c>
      <c r="V169" s="308" t="str">
        <f>IF(B169="","",'3. Förpackningsdata'!I169)</f>
        <v/>
      </c>
      <c r="W169" s="592"/>
      <c r="Y169" s="520"/>
      <c r="Z169" s="81" t="str">
        <f>IF(B169="","",'4. Inköpsdata'!J169)</f>
        <v/>
      </c>
      <c r="AA169" s="357" t="str" cm="1">
        <f t="array" ref="AA169">IF(B169="","",_xlfn.IFS('4. Inköpsdata'!J169&lt;10,'4. Inköpsdata'!J169*1.12,'4. Inköpsdata'!J169&lt;20,'4. Inköpsdata'!J169*1.1,'4. Inköpsdata'!J169&lt;30,'4. Inköpsdata'!J169*1.09,'4. Inköpsdata'!J169&lt;50,'4. Inköpsdata'!J169*1.08,'4. Inköpsdata'!J169&lt;100,'4. Inköpsdata'!J169*1.07,'4. Inköpsdata'!J169&lt;150,'4. Inköpsdata'!J169*1.06,'4. Inköpsdata'!J169&gt;149,'4. Inköpsdata'!J169*1.05))</f>
        <v/>
      </c>
      <c r="AB169" s="358"/>
      <c r="AC169" s="307" t="str">
        <f>IF(B169="","",'4. Inköpsdata'!N169)</f>
        <v/>
      </c>
      <c r="AD169" s="479" t="str">
        <f>IF(B169="","",'4. Inköpsdata'!M169)</f>
        <v/>
      </c>
      <c r="AE169" s="480" t="str" cm="1">
        <f t="array" ref="AE169">IFERROR(_xlfn.IFS(AD169=25%,41,AD169=12%,42,AD169=6%,43,AD169="Momsfritt",38),"")</f>
        <v/>
      </c>
      <c r="AF169" s="480" t="str">
        <f t="shared" si="41"/>
        <v/>
      </c>
      <c r="AG169" s="307" t="str">
        <f t="shared" si="42"/>
        <v/>
      </c>
      <c r="AH169" s="307" t="str">
        <f t="shared" si="43"/>
        <v/>
      </c>
      <c r="AI169" s="492" t="str">
        <f t="shared" si="44"/>
        <v/>
      </c>
      <c r="AJ169" s="532"/>
      <c r="AK169" s="357" t="str">
        <f t="shared" si="45"/>
        <v/>
      </c>
      <c r="AL169" s="357" t="str">
        <f t="shared" si="46"/>
        <v/>
      </c>
      <c r="AM169" s="492" t="str">
        <f t="shared" si="47"/>
        <v/>
      </c>
    </row>
    <row r="170" spans="1:39" x14ac:dyDescent="0.25">
      <c r="A170" s="106">
        <v>166</v>
      </c>
      <c r="B170" s="86" t="str">
        <f>IF('1. Artikeldata Grund'!$E170="","",'1. Artikeldata Grund'!$E170)</f>
        <v/>
      </c>
      <c r="C170" s="221" t="str">
        <f>IF('1. Artikeldata Grund'!D170="","",'1. Artikeldata Grund'!D170)</f>
        <v/>
      </c>
      <c r="D170" s="300"/>
      <c r="E170" s="560" t="str">
        <f t="shared" si="40"/>
        <v/>
      </c>
      <c r="F170" s="543"/>
      <c r="G170" s="302"/>
      <c r="H170" s="354" t="s">
        <v>280</v>
      </c>
      <c r="I170" s="295"/>
      <c r="J170" s="409" t="s">
        <v>280</v>
      </c>
      <c r="K170" s="295" t="s">
        <v>858</v>
      </c>
      <c r="L170" s="540">
        <v>910</v>
      </c>
      <c r="M170" s="578" t="str">
        <f>IF(B170="","",IF(OR(L170=200,COUNTIF(Artikelgrupper!$G$3:$G$108,'APH Kategorichef'!K170)),"Ja","Nej"))</f>
        <v/>
      </c>
      <c r="N170" s="356"/>
      <c r="P170" s="359"/>
      <c r="Q170" s="360"/>
      <c r="R170" s="295" t="s">
        <v>297</v>
      </c>
      <c r="S170" s="295"/>
      <c r="U170" s="361" t="str">
        <f>IF(B170="","",'3. Förpackningsdata'!H170)</f>
        <v/>
      </c>
      <c r="V170" s="308" t="str">
        <f>IF(B170="","",'3. Förpackningsdata'!I170)</f>
        <v/>
      </c>
      <c r="W170" s="592"/>
      <c r="Y170" s="520"/>
      <c r="Z170" s="81" t="str">
        <f>IF(B170="","",'4. Inköpsdata'!J170)</f>
        <v/>
      </c>
      <c r="AA170" s="357" t="str" cm="1">
        <f t="array" ref="AA170">IF(B170="","",_xlfn.IFS('4. Inköpsdata'!J170&lt;10,'4. Inköpsdata'!J170*1.12,'4. Inköpsdata'!J170&lt;20,'4. Inköpsdata'!J170*1.1,'4. Inköpsdata'!J170&lt;30,'4. Inköpsdata'!J170*1.09,'4. Inköpsdata'!J170&lt;50,'4. Inköpsdata'!J170*1.08,'4. Inköpsdata'!J170&lt;100,'4. Inköpsdata'!J170*1.07,'4. Inköpsdata'!J170&lt;150,'4. Inköpsdata'!J170*1.06,'4. Inköpsdata'!J170&gt;149,'4. Inköpsdata'!J170*1.05))</f>
        <v/>
      </c>
      <c r="AB170" s="358"/>
      <c r="AC170" s="307" t="str">
        <f>IF(B170="","",'4. Inköpsdata'!N170)</f>
        <v/>
      </c>
      <c r="AD170" s="479" t="str">
        <f>IF(B170="","",'4. Inköpsdata'!M170)</f>
        <v/>
      </c>
      <c r="AE170" s="480" t="str" cm="1">
        <f t="array" ref="AE170">IFERROR(_xlfn.IFS(AD170=25%,41,AD170=12%,42,AD170=6%,43,AD170="Momsfritt",38),"")</f>
        <v/>
      </c>
      <c r="AF170" s="480" t="str">
        <f t="shared" si="41"/>
        <v/>
      </c>
      <c r="AG170" s="307" t="str">
        <f t="shared" si="42"/>
        <v/>
      </c>
      <c r="AH170" s="307" t="str">
        <f t="shared" si="43"/>
        <v/>
      </c>
      <c r="AI170" s="492" t="str">
        <f t="shared" si="44"/>
        <v/>
      </c>
      <c r="AJ170" s="532"/>
      <c r="AK170" s="357" t="str">
        <f t="shared" si="45"/>
        <v/>
      </c>
      <c r="AL170" s="357" t="str">
        <f t="shared" si="46"/>
        <v/>
      </c>
      <c r="AM170" s="492" t="str">
        <f t="shared" si="47"/>
        <v/>
      </c>
    </row>
    <row r="171" spans="1:39" x14ac:dyDescent="0.25">
      <c r="A171" s="106">
        <v>167</v>
      </c>
      <c r="B171" s="86" t="str">
        <f>IF('1. Artikeldata Grund'!$E171="","",'1. Artikeldata Grund'!$E171)</f>
        <v/>
      </c>
      <c r="C171" s="221" t="str">
        <f>IF('1. Artikeldata Grund'!D171="","",'1. Artikeldata Grund'!D171)</f>
        <v/>
      </c>
      <c r="D171" s="300"/>
      <c r="E171" s="560" t="str">
        <f t="shared" si="40"/>
        <v/>
      </c>
      <c r="F171" s="543"/>
      <c r="G171" s="302"/>
      <c r="H171" s="354" t="s">
        <v>280</v>
      </c>
      <c r="I171" s="295"/>
      <c r="J171" s="409" t="s">
        <v>280</v>
      </c>
      <c r="K171" s="295" t="s">
        <v>858</v>
      </c>
      <c r="L171" s="540">
        <v>910</v>
      </c>
      <c r="M171" s="578" t="str">
        <f>IF(B171="","",IF(OR(L171=200,COUNTIF(Artikelgrupper!$G$3:$G$108,'APH Kategorichef'!K171)),"Ja","Nej"))</f>
        <v/>
      </c>
      <c r="N171" s="356"/>
      <c r="P171" s="359"/>
      <c r="Q171" s="360"/>
      <c r="R171" s="295" t="s">
        <v>297</v>
      </c>
      <c r="S171" s="295"/>
      <c r="U171" s="361" t="str">
        <f>IF(B171="","",'3. Förpackningsdata'!H171)</f>
        <v/>
      </c>
      <c r="V171" s="308" t="str">
        <f>IF(B171="","",'3. Förpackningsdata'!I171)</f>
        <v/>
      </c>
      <c r="W171" s="592"/>
      <c r="Y171" s="520"/>
      <c r="Z171" s="81" t="str">
        <f>IF(B171="","",'4. Inköpsdata'!J171)</f>
        <v/>
      </c>
      <c r="AA171" s="357" t="str" cm="1">
        <f t="array" ref="AA171">IF(B171="","",_xlfn.IFS('4. Inköpsdata'!J171&lt;10,'4. Inköpsdata'!J171*1.12,'4. Inköpsdata'!J171&lt;20,'4. Inköpsdata'!J171*1.1,'4. Inköpsdata'!J171&lt;30,'4. Inköpsdata'!J171*1.09,'4. Inköpsdata'!J171&lt;50,'4. Inköpsdata'!J171*1.08,'4. Inköpsdata'!J171&lt;100,'4. Inköpsdata'!J171*1.07,'4. Inköpsdata'!J171&lt;150,'4. Inköpsdata'!J171*1.06,'4. Inköpsdata'!J171&gt;149,'4. Inköpsdata'!J171*1.05))</f>
        <v/>
      </c>
      <c r="AB171" s="358"/>
      <c r="AC171" s="307" t="str">
        <f>IF(B171="","",'4. Inköpsdata'!N171)</f>
        <v/>
      </c>
      <c r="AD171" s="479" t="str">
        <f>IF(B171="","",'4. Inköpsdata'!M171)</f>
        <v/>
      </c>
      <c r="AE171" s="480" t="str" cm="1">
        <f t="array" ref="AE171">IFERROR(_xlfn.IFS(AD171=25%,41,AD171=12%,42,AD171=6%,43,AD171="Momsfritt",38),"")</f>
        <v/>
      </c>
      <c r="AF171" s="480" t="str">
        <f t="shared" si="41"/>
        <v/>
      </c>
      <c r="AG171" s="307" t="str">
        <f t="shared" si="42"/>
        <v/>
      </c>
      <c r="AH171" s="307" t="str">
        <f t="shared" si="43"/>
        <v/>
      </c>
      <c r="AI171" s="492" t="str">
        <f t="shared" si="44"/>
        <v/>
      </c>
      <c r="AJ171" s="532"/>
      <c r="AK171" s="357" t="str">
        <f t="shared" si="45"/>
        <v/>
      </c>
      <c r="AL171" s="357" t="str">
        <f t="shared" si="46"/>
        <v/>
      </c>
      <c r="AM171" s="492" t="str">
        <f t="shared" si="47"/>
        <v/>
      </c>
    </row>
    <row r="172" spans="1:39" x14ac:dyDescent="0.25">
      <c r="A172" s="106">
        <v>168</v>
      </c>
      <c r="B172" s="86" t="str">
        <f>IF('1. Artikeldata Grund'!$E172="","",'1. Artikeldata Grund'!$E172)</f>
        <v/>
      </c>
      <c r="C172" s="221" t="str">
        <f>IF('1. Artikeldata Grund'!D172="","",'1. Artikeldata Grund'!D172)</f>
        <v/>
      </c>
      <c r="D172" s="300"/>
      <c r="E172" s="560" t="str">
        <f t="shared" si="40"/>
        <v/>
      </c>
      <c r="F172" s="543"/>
      <c r="G172" s="302"/>
      <c r="H172" s="354" t="s">
        <v>280</v>
      </c>
      <c r="I172" s="295"/>
      <c r="J172" s="409" t="s">
        <v>280</v>
      </c>
      <c r="K172" s="295" t="s">
        <v>858</v>
      </c>
      <c r="L172" s="540">
        <v>910</v>
      </c>
      <c r="M172" s="578" t="str">
        <f>IF(B172="","",IF(OR(L172=200,COUNTIF(Artikelgrupper!$G$3:$G$108,'APH Kategorichef'!K172)),"Ja","Nej"))</f>
        <v/>
      </c>
      <c r="N172" s="356"/>
      <c r="P172" s="359"/>
      <c r="Q172" s="360"/>
      <c r="R172" s="295" t="s">
        <v>297</v>
      </c>
      <c r="S172" s="295"/>
      <c r="U172" s="361" t="str">
        <f>IF(B172="","",'3. Förpackningsdata'!H172)</f>
        <v/>
      </c>
      <c r="V172" s="308" t="str">
        <f>IF(B172="","",'3. Förpackningsdata'!I172)</f>
        <v/>
      </c>
      <c r="W172" s="592"/>
      <c r="Y172" s="520"/>
      <c r="Z172" s="81" t="str">
        <f>IF(B172="","",'4. Inköpsdata'!J172)</f>
        <v/>
      </c>
      <c r="AA172" s="357" t="str" cm="1">
        <f t="array" ref="AA172">IF(B172="","",_xlfn.IFS('4. Inköpsdata'!J172&lt;10,'4. Inköpsdata'!J172*1.12,'4. Inköpsdata'!J172&lt;20,'4. Inköpsdata'!J172*1.1,'4. Inköpsdata'!J172&lt;30,'4. Inköpsdata'!J172*1.09,'4. Inköpsdata'!J172&lt;50,'4. Inköpsdata'!J172*1.08,'4. Inköpsdata'!J172&lt;100,'4. Inköpsdata'!J172*1.07,'4. Inköpsdata'!J172&lt;150,'4. Inköpsdata'!J172*1.06,'4. Inköpsdata'!J172&gt;149,'4. Inköpsdata'!J172*1.05))</f>
        <v/>
      </c>
      <c r="AB172" s="358"/>
      <c r="AC172" s="307" t="str">
        <f>IF(B172="","",'4. Inköpsdata'!N172)</f>
        <v/>
      </c>
      <c r="AD172" s="479" t="str">
        <f>IF(B172="","",'4. Inköpsdata'!M172)</f>
        <v/>
      </c>
      <c r="AE172" s="480" t="str" cm="1">
        <f t="array" ref="AE172">IFERROR(_xlfn.IFS(AD172=25%,41,AD172=12%,42,AD172=6%,43,AD172="Momsfritt",38),"")</f>
        <v/>
      </c>
      <c r="AF172" s="480" t="str">
        <f t="shared" si="41"/>
        <v/>
      </c>
      <c r="AG172" s="307" t="str">
        <f t="shared" si="42"/>
        <v/>
      </c>
      <c r="AH172" s="307" t="str">
        <f t="shared" si="43"/>
        <v/>
      </c>
      <c r="AI172" s="492" t="str">
        <f t="shared" si="44"/>
        <v/>
      </c>
      <c r="AJ172" s="532"/>
      <c r="AK172" s="357" t="str">
        <f t="shared" si="45"/>
        <v/>
      </c>
      <c r="AL172" s="357" t="str">
        <f t="shared" si="46"/>
        <v/>
      </c>
      <c r="AM172" s="492" t="str">
        <f t="shared" si="47"/>
        <v/>
      </c>
    </row>
    <row r="173" spans="1:39" x14ac:dyDescent="0.25">
      <c r="A173" s="106">
        <v>169</v>
      </c>
      <c r="B173" s="86" t="str">
        <f>IF('1. Artikeldata Grund'!$E173="","",'1. Artikeldata Grund'!$E173)</f>
        <v/>
      </c>
      <c r="C173" s="221" t="str">
        <f>IF('1. Artikeldata Grund'!D173="","",'1. Artikeldata Grund'!D173)</f>
        <v/>
      </c>
      <c r="D173" s="300"/>
      <c r="E173" s="560" t="str">
        <f t="shared" si="40"/>
        <v/>
      </c>
      <c r="F173" s="543"/>
      <c r="G173" s="302"/>
      <c r="H173" s="354" t="s">
        <v>280</v>
      </c>
      <c r="I173" s="295"/>
      <c r="J173" s="409" t="s">
        <v>280</v>
      </c>
      <c r="K173" s="295" t="s">
        <v>858</v>
      </c>
      <c r="L173" s="540">
        <v>910</v>
      </c>
      <c r="M173" s="578" t="str">
        <f>IF(B173="","",IF(OR(L173=200,COUNTIF(Artikelgrupper!$G$3:$G$108,'APH Kategorichef'!K173)),"Ja","Nej"))</f>
        <v/>
      </c>
      <c r="N173" s="356"/>
      <c r="P173" s="359"/>
      <c r="Q173" s="360"/>
      <c r="R173" s="295" t="s">
        <v>297</v>
      </c>
      <c r="S173" s="295"/>
      <c r="U173" s="361" t="str">
        <f>IF(B173="","",'3. Förpackningsdata'!H173)</f>
        <v/>
      </c>
      <c r="V173" s="308" t="str">
        <f>IF(B173="","",'3. Förpackningsdata'!I173)</f>
        <v/>
      </c>
      <c r="W173" s="592"/>
      <c r="Y173" s="520"/>
      <c r="Z173" s="81" t="str">
        <f>IF(B173="","",'4. Inköpsdata'!J173)</f>
        <v/>
      </c>
      <c r="AA173" s="357" t="str" cm="1">
        <f t="array" ref="AA173">IF(B173="","",_xlfn.IFS('4. Inköpsdata'!J173&lt;10,'4. Inköpsdata'!J173*1.12,'4. Inköpsdata'!J173&lt;20,'4. Inköpsdata'!J173*1.1,'4. Inköpsdata'!J173&lt;30,'4. Inköpsdata'!J173*1.09,'4. Inköpsdata'!J173&lt;50,'4. Inköpsdata'!J173*1.08,'4. Inköpsdata'!J173&lt;100,'4. Inköpsdata'!J173*1.07,'4. Inköpsdata'!J173&lt;150,'4. Inköpsdata'!J173*1.06,'4. Inköpsdata'!J173&gt;149,'4. Inköpsdata'!J173*1.05))</f>
        <v/>
      </c>
      <c r="AB173" s="358"/>
      <c r="AC173" s="307" t="str">
        <f>IF(B173="","",'4. Inköpsdata'!N173)</f>
        <v/>
      </c>
      <c r="AD173" s="479" t="str">
        <f>IF(B173="","",'4. Inköpsdata'!M173)</f>
        <v/>
      </c>
      <c r="AE173" s="480" t="str" cm="1">
        <f t="array" ref="AE173">IFERROR(_xlfn.IFS(AD173=25%,41,AD173=12%,42,AD173=6%,43,AD173="Momsfritt",38),"")</f>
        <v/>
      </c>
      <c r="AF173" s="480" t="str">
        <f t="shared" si="41"/>
        <v/>
      </c>
      <c r="AG173" s="307" t="str">
        <f t="shared" si="42"/>
        <v/>
      </c>
      <c r="AH173" s="307" t="str">
        <f t="shared" si="43"/>
        <v/>
      </c>
      <c r="AI173" s="492" t="str">
        <f t="shared" si="44"/>
        <v/>
      </c>
      <c r="AJ173" s="532"/>
      <c r="AK173" s="357" t="str">
        <f t="shared" si="45"/>
        <v/>
      </c>
      <c r="AL173" s="357" t="str">
        <f t="shared" si="46"/>
        <v/>
      </c>
      <c r="AM173" s="492" t="str">
        <f t="shared" si="47"/>
        <v/>
      </c>
    </row>
    <row r="174" spans="1:39" x14ac:dyDescent="0.25">
      <c r="A174" s="106">
        <v>170</v>
      </c>
      <c r="B174" s="86" t="str">
        <f>IF('1. Artikeldata Grund'!$E174="","",'1. Artikeldata Grund'!$E174)</f>
        <v/>
      </c>
      <c r="C174" s="221" t="str">
        <f>IF('1. Artikeldata Grund'!D174="","",'1. Artikeldata Grund'!D174)</f>
        <v/>
      </c>
      <c r="D174" s="300"/>
      <c r="E174" s="560" t="str">
        <f t="shared" si="40"/>
        <v/>
      </c>
      <c r="F174" s="543"/>
      <c r="G174" s="302"/>
      <c r="H174" s="354" t="s">
        <v>280</v>
      </c>
      <c r="I174" s="295"/>
      <c r="J174" s="409" t="s">
        <v>280</v>
      </c>
      <c r="K174" s="295" t="s">
        <v>858</v>
      </c>
      <c r="L174" s="540">
        <v>910</v>
      </c>
      <c r="M174" s="578" t="str">
        <f>IF(B174="","",IF(OR(L174=200,COUNTIF(Artikelgrupper!$G$3:$G$108,'APH Kategorichef'!K174)),"Ja","Nej"))</f>
        <v/>
      </c>
      <c r="N174" s="356"/>
      <c r="P174" s="359"/>
      <c r="Q174" s="360"/>
      <c r="R174" s="295" t="s">
        <v>297</v>
      </c>
      <c r="S174" s="295"/>
      <c r="U174" s="361" t="str">
        <f>IF(B174="","",'3. Förpackningsdata'!H174)</f>
        <v/>
      </c>
      <c r="V174" s="308" t="str">
        <f>IF(B174="","",'3. Förpackningsdata'!I174)</f>
        <v/>
      </c>
      <c r="W174" s="592"/>
      <c r="Y174" s="520"/>
      <c r="Z174" s="81" t="str">
        <f>IF(B174="","",'4. Inköpsdata'!J174)</f>
        <v/>
      </c>
      <c r="AA174" s="357" t="str" cm="1">
        <f t="array" ref="AA174">IF(B174="","",_xlfn.IFS('4. Inköpsdata'!J174&lt;10,'4. Inköpsdata'!J174*1.12,'4. Inköpsdata'!J174&lt;20,'4. Inköpsdata'!J174*1.1,'4. Inköpsdata'!J174&lt;30,'4. Inköpsdata'!J174*1.09,'4. Inköpsdata'!J174&lt;50,'4. Inköpsdata'!J174*1.08,'4. Inköpsdata'!J174&lt;100,'4. Inköpsdata'!J174*1.07,'4. Inköpsdata'!J174&lt;150,'4. Inköpsdata'!J174*1.06,'4. Inköpsdata'!J174&gt;149,'4. Inköpsdata'!J174*1.05))</f>
        <v/>
      </c>
      <c r="AB174" s="358"/>
      <c r="AC174" s="307" t="str">
        <f>IF(B174="","",'4. Inköpsdata'!N174)</f>
        <v/>
      </c>
      <c r="AD174" s="479" t="str">
        <f>IF(B174="","",'4. Inköpsdata'!M174)</f>
        <v/>
      </c>
      <c r="AE174" s="480" t="str" cm="1">
        <f t="array" ref="AE174">IFERROR(_xlfn.IFS(AD174=25%,41,AD174=12%,42,AD174=6%,43,AD174="Momsfritt",38),"")</f>
        <v/>
      </c>
      <c r="AF174" s="480" t="str">
        <f t="shared" si="41"/>
        <v/>
      </c>
      <c r="AG174" s="307" t="str">
        <f t="shared" si="42"/>
        <v/>
      </c>
      <c r="AH174" s="307" t="str">
        <f t="shared" si="43"/>
        <v/>
      </c>
      <c r="AI174" s="492" t="str">
        <f t="shared" si="44"/>
        <v/>
      </c>
      <c r="AJ174" s="532"/>
      <c r="AK174" s="357" t="str">
        <f t="shared" si="45"/>
        <v/>
      </c>
      <c r="AL174" s="357" t="str">
        <f t="shared" si="46"/>
        <v/>
      </c>
      <c r="AM174" s="492" t="str">
        <f t="shared" si="47"/>
        <v/>
      </c>
    </row>
    <row r="175" spans="1:39" x14ac:dyDescent="0.25">
      <c r="A175" s="106">
        <v>171</v>
      </c>
      <c r="B175" s="86" t="str">
        <f>IF('1. Artikeldata Grund'!$E175="","",'1. Artikeldata Grund'!$E175)</f>
        <v/>
      </c>
      <c r="C175" s="221" t="str">
        <f>IF('1. Artikeldata Grund'!D175="","",'1. Artikeldata Grund'!D175)</f>
        <v/>
      </c>
      <c r="D175" s="300"/>
      <c r="E175" s="560" t="str">
        <f t="shared" si="40"/>
        <v/>
      </c>
      <c r="F175" s="543"/>
      <c r="G175" s="302"/>
      <c r="H175" s="354" t="s">
        <v>280</v>
      </c>
      <c r="I175" s="295"/>
      <c r="J175" s="409" t="s">
        <v>280</v>
      </c>
      <c r="K175" s="295" t="s">
        <v>858</v>
      </c>
      <c r="L175" s="540">
        <v>910</v>
      </c>
      <c r="M175" s="578" t="str">
        <f>IF(B175="","",IF(OR(L175=200,COUNTIF(Artikelgrupper!$G$3:$G$108,'APH Kategorichef'!K175)),"Ja","Nej"))</f>
        <v/>
      </c>
      <c r="N175" s="356"/>
      <c r="P175" s="359"/>
      <c r="Q175" s="360"/>
      <c r="R175" s="295" t="s">
        <v>297</v>
      </c>
      <c r="S175" s="295"/>
      <c r="U175" s="361" t="str">
        <f>IF(B175="","",'3. Förpackningsdata'!H175)</f>
        <v/>
      </c>
      <c r="V175" s="308" t="str">
        <f>IF(B175="","",'3. Förpackningsdata'!I175)</f>
        <v/>
      </c>
      <c r="W175" s="592"/>
      <c r="Y175" s="520"/>
      <c r="Z175" s="81" t="str">
        <f>IF(B175="","",'4. Inköpsdata'!J175)</f>
        <v/>
      </c>
      <c r="AA175" s="357" t="str" cm="1">
        <f t="array" ref="AA175">IF(B175="","",_xlfn.IFS('4. Inköpsdata'!J175&lt;10,'4. Inköpsdata'!J175*1.12,'4. Inköpsdata'!J175&lt;20,'4. Inköpsdata'!J175*1.1,'4. Inköpsdata'!J175&lt;30,'4. Inköpsdata'!J175*1.09,'4. Inköpsdata'!J175&lt;50,'4. Inköpsdata'!J175*1.08,'4. Inköpsdata'!J175&lt;100,'4. Inköpsdata'!J175*1.07,'4. Inköpsdata'!J175&lt;150,'4. Inköpsdata'!J175*1.06,'4. Inköpsdata'!J175&gt;149,'4. Inköpsdata'!J175*1.05))</f>
        <v/>
      </c>
      <c r="AB175" s="358"/>
      <c r="AC175" s="307" t="str">
        <f>IF(B175="","",'4. Inköpsdata'!N175)</f>
        <v/>
      </c>
      <c r="AD175" s="479" t="str">
        <f>IF(B175="","",'4. Inköpsdata'!M175)</f>
        <v/>
      </c>
      <c r="AE175" s="480" t="str" cm="1">
        <f t="array" ref="AE175">IFERROR(_xlfn.IFS(AD175=25%,41,AD175=12%,42,AD175=6%,43,AD175="Momsfritt",38),"")</f>
        <v/>
      </c>
      <c r="AF175" s="480" t="str">
        <f t="shared" si="41"/>
        <v/>
      </c>
      <c r="AG175" s="307" t="str">
        <f t="shared" si="42"/>
        <v/>
      </c>
      <c r="AH175" s="307" t="str">
        <f t="shared" si="43"/>
        <v/>
      </c>
      <c r="AI175" s="492" t="str">
        <f t="shared" si="44"/>
        <v/>
      </c>
      <c r="AJ175" s="532"/>
      <c r="AK175" s="357" t="str">
        <f t="shared" si="45"/>
        <v/>
      </c>
      <c r="AL175" s="357" t="str">
        <f t="shared" si="46"/>
        <v/>
      </c>
      <c r="AM175" s="492" t="str">
        <f t="shared" si="47"/>
        <v/>
      </c>
    </row>
    <row r="176" spans="1:39" x14ac:dyDescent="0.25">
      <c r="A176" s="106">
        <v>172</v>
      </c>
      <c r="B176" s="86" t="str">
        <f>IF('1. Artikeldata Grund'!$E176="","",'1. Artikeldata Grund'!$E176)</f>
        <v/>
      </c>
      <c r="C176" s="221" t="str">
        <f>IF('1. Artikeldata Grund'!D176="","",'1. Artikeldata Grund'!D176)</f>
        <v/>
      </c>
      <c r="D176" s="300"/>
      <c r="E176" s="560" t="str">
        <f t="shared" si="40"/>
        <v/>
      </c>
      <c r="F176" s="543"/>
      <c r="G176" s="302"/>
      <c r="H176" s="354" t="s">
        <v>280</v>
      </c>
      <c r="I176" s="295"/>
      <c r="J176" s="409" t="s">
        <v>280</v>
      </c>
      <c r="K176" s="295" t="s">
        <v>858</v>
      </c>
      <c r="L176" s="540">
        <v>910</v>
      </c>
      <c r="M176" s="578" t="str">
        <f>IF(B176="","",IF(OR(L176=200,COUNTIF(Artikelgrupper!$G$3:$G$108,'APH Kategorichef'!K176)),"Ja","Nej"))</f>
        <v/>
      </c>
      <c r="N176" s="356"/>
      <c r="P176" s="359"/>
      <c r="Q176" s="360"/>
      <c r="R176" s="295" t="s">
        <v>297</v>
      </c>
      <c r="S176" s="295"/>
      <c r="U176" s="361" t="str">
        <f>IF(B176="","",'3. Förpackningsdata'!H176)</f>
        <v/>
      </c>
      <c r="V176" s="308" t="str">
        <f>IF(B176="","",'3. Förpackningsdata'!I176)</f>
        <v/>
      </c>
      <c r="W176" s="592"/>
      <c r="Y176" s="520"/>
      <c r="Z176" s="81" t="str">
        <f>IF(B176="","",'4. Inköpsdata'!J176)</f>
        <v/>
      </c>
      <c r="AA176" s="357" t="str" cm="1">
        <f t="array" ref="AA176">IF(B176="","",_xlfn.IFS('4. Inköpsdata'!J176&lt;10,'4. Inköpsdata'!J176*1.12,'4. Inköpsdata'!J176&lt;20,'4. Inköpsdata'!J176*1.1,'4. Inköpsdata'!J176&lt;30,'4. Inköpsdata'!J176*1.09,'4. Inköpsdata'!J176&lt;50,'4. Inköpsdata'!J176*1.08,'4. Inköpsdata'!J176&lt;100,'4. Inköpsdata'!J176*1.07,'4. Inköpsdata'!J176&lt;150,'4. Inköpsdata'!J176*1.06,'4. Inköpsdata'!J176&gt;149,'4. Inköpsdata'!J176*1.05))</f>
        <v/>
      </c>
      <c r="AB176" s="358"/>
      <c r="AC176" s="307" t="str">
        <f>IF(B176="","",'4. Inköpsdata'!N176)</f>
        <v/>
      </c>
      <c r="AD176" s="479" t="str">
        <f>IF(B176="","",'4. Inköpsdata'!M176)</f>
        <v/>
      </c>
      <c r="AE176" s="480" t="str" cm="1">
        <f t="array" ref="AE176">IFERROR(_xlfn.IFS(AD176=25%,41,AD176=12%,42,AD176=6%,43,AD176="Momsfritt",38),"")</f>
        <v/>
      </c>
      <c r="AF176" s="480" t="str">
        <f t="shared" si="41"/>
        <v/>
      </c>
      <c r="AG176" s="307" t="str">
        <f t="shared" si="42"/>
        <v/>
      </c>
      <c r="AH176" s="307" t="str">
        <f t="shared" si="43"/>
        <v/>
      </c>
      <c r="AI176" s="492" t="str">
        <f t="shared" si="44"/>
        <v/>
      </c>
      <c r="AJ176" s="532"/>
      <c r="AK176" s="357" t="str">
        <f t="shared" si="45"/>
        <v/>
      </c>
      <c r="AL176" s="357" t="str">
        <f t="shared" si="46"/>
        <v/>
      </c>
      <c r="AM176" s="492" t="str">
        <f t="shared" si="47"/>
        <v/>
      </c>
    </row>
    <row r="177" spans="1:39" x14ac:dyDescent="0.25">
      <c r="A177" s="106">
        <v>173</v>
      </c>
      <c r="B177" s="86" t="str">
        <f>IF('1. Artikeldata Grund'!$E177="","",'1. Artikeldata Grund'!$E177)</f>
        <v/>
      </c>
      <c r="C177" s="221" t="str">
        <f>IF('1. Artikeldata Grund'!D177="","",'1. Artikeldata Grund'!D177)</f>
        <v/>
      </c>
      <c r="D177" s="300"/>
      <c r="E177" s="560" t="str">
        <f t="shared" si="40"/>
        <v/>
      </c>
      <c r="F177" s="543"/>
      <c r="G177" s="302"/>
      <c r="H177" s="354" t="s">
        <v>280</v>
      </c>
      <c r="I177" s="295"/>
      <c r="J177" s="409" t="s">
        <v>280</v>
      </c>
      <c r="K177" s="295" t="s">
        <v>858</v>
      </c>
      <c r="L177" s="540">
        <v>910</v>
      </c>
      <c r="M177" s="578" t="str">
        <f>IF(B177="","",IF(OR(L177=200,COUNTIF(Artikelgrupper!$G$3:$G$108,'APH Kategorichef'!K177)),"Ja","Nej"))</f>
        <v/>
      </c>
      <c r="N177" s="356"/>
      <c r="P177" s="359"/>
      <c r="Q177" s="360"/>
      <c r="R177" s="295" t="s">
        <v>297</v>
      </c>
      <c r="S177" s="295"/>
      <c r="U177" s="361" t="str">
        <f>IF(B177="","",'3. Förpackningsdata'!H177)</f>
        <v/>
      </c>
      <c r="V177" s="308" t="str">
        <f>IF(B177="","",'3. Förpackningsdata'!I177)</f>
        <v/>
      </c>
      <c r="W177" s="592"/>
      <c r="Y177" s="520"/>
      <c r="Z177" s="81" t="str">
        <f>IF(B177="","",'4. Inköpsdata'!J177)</f>
        <v/>
      </c>
      <c r="AA177" s="357" t="str" cm="1">
        <f t="array" ref="AA177">IF(B177="","",_xlfn.IFS('4. Inköpsdata'!J177&lt;10,'4. Inköpsdata'!J177*1.12,'4. Inköpsdata'!J177&lt;20,'4. Inköpsdata'!J177*1.1,'4. Inköpsdata'!J177&lt;30,'4. Inköpsdata'!J177*1.09,'4. Inköpsdata'!J177&lt;50,'4. Inköpsdata'!J177*1.08,'4. Inköpsdata'!J177&lt;100,'4. Inköpsdata'!J177*1.07,'4. Inköpsdata'!J177&lt;150,'4. Inköpsdata'!J177*1.06,'4. Inköpsdata'!J177&gt;149,'4. Inköpsdata'!J177*1.05))</f>
        <v/>
      </c>
      <c r="AB177" s="358"/>
      <c r="AC177" s="307" t="str">
        <f>IF(B177="","",'4. Inköpsdata'!N177)</f>
        <v/>
      </c>
      <c r="AD177" s="479" t="str">
        <f>IF(B177="","",'4. Inköpsdata'!M177)</f>
        <v/>
      </c>
      <c r="AE177" s="480" t="str" cm="1">
        <f t="array" ref="AE177">IFERROR(_xlfn.IFS(AD177=25%,41,AD177=12%,42,AD177=6%,43,AD177="Momsfritt",38),"")</f>
        <v/>
      </c>
      <c r="AF177" s="480" t="str">
        <f t="shared" si="41"/>
        <v/>
      </c>
      <c r="AG177" s="307" t="str">
        <f t="shared" si="42"/>
        <v/>
      </c>
      <c r="AH177" s="307" t="str">
        <f t="shared" si="43"/>
        <v/>
      </c>
      <c r="AI177" s="492" t="str">
        <f t="shared" si="44"/>
        <v/>
      </c>
      <c r="AJ177" s="532"/>
      <c r="AK177" s="357" t="str">
        <f t="shared" si="45"/>
        <v/>
      </c>
      <c r="AL177" s="357" t="str">
        <f t="shared" si="46"/>
        <v/>
      </c>
      <c r="AM177" s="492" t="str">
        <f t="shared" si="47"/>
        <v/>
      </c>
    </row>
    <row r="178" spans="1:39" x14ac:dyDescent="0.25">
      <c r="A178" s="106">
        <v>174</v>
      </c>
      <c r="B178" s="86" t="str">
        <f>IF('1. Artikeldata Grund'!$E178="","",'1. Artikeldata Grund'!$E178)</f>
        <v/>
      </c>
      <c r="C178" s="221" t="str">
        <f>IF('1. Artikeldata Grund'!D178="","",'1. Artikeldata Grund'!D178)</f>
        <v/>
      </c>
      <c r="D178" s="300"/>
      <c r="E178" s="560" t="str">
        <f t="shared" si="40"/>
        <v/>
      </c>
      <c r="F178" s="543"/>
      <c r="G178" s="302"/>
      <c r="H178" s="354" t="s">
        <v>280</v>
      </c>
      <c r="I178" s="295"/>
      <c r="J178" s="409" t="s">
        <v>280</v>
      </c>
      <c r="K178" s="295" t="s">
        <v>858</v>
      </c>
      <c r="L178" s="540">
        <v>910</v>
      </c>
      <c r="M178" s="578" t="str">
        <f>IF(B178="","",IF(OR(L178=200,COUNTIF(Artikelgrupper!$G$3:$G$108,'APH Kategorichef'!K178)),"Ja","Nej"))</f>
        <v/>
      </c>
      <c r="N178" s="356"/>
      <c r="P178" s="359"/>
      <c r="Q178" s="360"/>
      <c r="R178" s="295" t="s">
        <v>297</v>
      </c>
      <c r="S178" s="295"/>
      <c r="U178" s="361" t="str">
        <f>IF(B178="","",'3. Förpackningsdata'!H178)</f>
        <v/>
      </c>
      <c r="V178" s="308" t="str">
        <f>IF(B178="","",'3. Förpackningsdata'!I178)</f>
        <v/>
      </c>
      <c r="W178" s="592"/>
      <c r="Y178" s="520"/>
      <c r="Z178" s="81" t="str">
        <f>IF(B178="","",'4. Inköpsdata'!J178)</f>
        <v/>
      </c>
      <c r="AA178" s="357" t="str" cm="1">
        <f t="array" ref="AA178">IF(B178="","",_xlfn.IFS('4. Inköpsdata'!J178&lt;10,'4. Inköpsdata'!J178*1.12,'4. Inköpsdata'!J178&lt;20,'4. Inköpsdata'!J178*1.1,'4. Inköpsdata'!J178&lt;30,'4. Inköpsdata'!J178*1.09,'4. Inköpsdata'!J178&lt;50,'4. Inköpsdata'!J178*1.08,'4. Inköpsdata'!J178&lt;100,'4. Inköpsdata'!J178*1.07,'4. Inköpsdata'!J178&lt;150,'4. Inköpsdata'!J178*1.06,'4. Inköpsdata'!J178&gt;149,'4. Inköpsdata'!J178*1.05))</f>
        <v/>
      </c>
      <c r="AB178" s="358"/>
      <c r="AC178" s="307" t="str">
        <f>IF(B178="","",'4. Inköpsdata'!N178)</f>
        <v/>
      </c>
      <c r="AD178" s="479" t="str">
        <f>IF(B178="","",'4. Inköpsdata'!M178)</f>
        <v/>
      </c>
      <c r="AE178" s="480" t="str" cm="1">
        <f t="array" ref="AE178">IFERROR(_xlfn.IFS(AD178=25%,41,AD178=12%,42,AD178=6%,43,AD178="Momsfritt",38),"")</f>
        <v/>
      </c>
      <c r="AF178" s="480" t="str">
        <f t="shared" si="41"/>
        <v/>
      </c>
      <c r="AG178" s="307" t="str">
        <f t="shared" si="42"/>
        <v/>
      </c>
      <c r="AH178" s="307" t="str">
        <f t="shared" si="43"/>
        <v/>
      </c>
      <c r="AI178" s="492" t="str">
        <f t="shared" si="44"/>
        <v/>
      </c>
      <c r="AJ178" s="532"/>
      <c r="AK178" s="357" t="str">
        <f t="shared" si="45"/>
        <v/>
      </c>
      <c r="AL178" s="357" t="str">
        <f t="shared" si="46"/>
        <v/>
      </c>
      <c r="AM178" s="492" t="str">
        <f t="shared" si="47"/>
        <v/>
      </c>
    </row>
    <row r="179" spans="1:39" x14ac:dyDescent="0.25">
      <c r="A179" s="106">
        <v>175</v>
      </c>
      <c r="B179" s="86" t="str">
        <f>IF('1. Artikeldata Grund'!$E179="","",'1. Artikeldata Grund'!$E179)</f>
        <v/>
      </c>
      <c r="C179" s="221" t="str">
        <f>IF('1. Artikeldata Grund'!D179="","",'1. Artikeldata Grund'!D179)</f>
        <v/>
      </c>
      <c r="D179" s="300"/>
      <c r="E179" s="560" t="str">
        <f t="shared" si="40"/>
        <v/>
      </c>
      <c r="F179" s="543"/>
      <c r="G179" s="302"/>
      <c r="H179" s="354" t="s">
        <v>280</v>
      </c>
      <c r="I179" s="295"/>
      <c r="J179" s="409" t="s">
        <v>280</v>
      </c>
      <c r="K179" s="295" t="s">
        <v>858</v>
      </c>
      <c r="L179" s="540">
        <v>910</v>
      </c>
      <c r="M179" s="578" t="str">
        <f>IF(B179="","",IF(OR(L179=200,COUNTIF(Artikelgrupper!$G$3:$G$108,'APH Kategorichef'!K179)),"Ja","Nej"))</f>
        <v/>
      </c>
      <c r="N179" s="356"/>
      <c r="P179" s="359"/>
      <c r="Q179" s="360"/>
      <c r="R179" s="295" t="s">
        <v>297</v>
      </c>
      <c r="S179" s="295"/>
      <c r="U179" s="361" t="str">
        <f>IF(B179="","",'3. Förpackningsdata'!H179)</f>
        <v/>
      </c>
      <c r="V179" s="308" t="str">
        <f>IF(B179="","",'3. Förpackningsdata'!I179)</f>
        <v/>
      </c>
      <c r="W179" s="592"/>
      <c r="Y179" s="520"/>
      <c r="Z179" s="81" t="str">
        <f>IF(B179="","",'4. Inköpsdata'!J179)</f>
        <v/>
      </c>
      <c r="AA179" s="357" t="str" cm="1">
        <f t="array" ref="AA179">IF(B179="","",_xlfn.IFS('4. Inköpsdata'!J179&lt;10,'4. Inköpsdata'!J179*1.12,'4. Inköpsdata'!J179&lt;20,'4. Inköpsdata'!J179*1.1,'4. Inköpsdata'!J179&lt;30,'4. Inköpsdata'!J179*1.09,'4. Inköpsdata'!J179&lt;50,'4. Inköpsdata'!J179*1.08,'4. Inköpsdata'!J179&lt;100,'4. Inköpsdata'!J179*1.07,'4. Inköpsdata'!J179&lt;150,'4. Inköpsdata'!J179*1.06,'4. Inköpsdata'!J179&gt;149,'4. Inköpsdata'!J179*1.05))</f>
        <v/>
      </c>
      <c r="AB179" s="358"/>
      <c r="AC179" s="307" t="str">
        <f>IF(B179="","",'4. Inköpsdata'!N179)</f>
        <v/>
      </c>
      <c r="AD179" s="479" t="str">
        <f>IF(B179="","",'4. Inköpsdata'!M179)</f>
        <v/>
      </c>
      <c r="AE179" s="480" t="str" cm="1">
        <f t="array" ref="AE179">IFERROR(_xlfn.IFS(AD179=25%,41,AD179=12%,42,AD179=6%,43,AD179="Momsfritt",38),"")</f>
        <v/>
      </c>
      <c r="AF179" s="480" t="str">
        <f t="shared" si="41"/>
        <v/>
      </c>
      <c r="AG179" s="307" t="str">
        <f t="shared" si="42"/>
        <v/>
      </c>
      <c r="AH179" s="307" t="str">
        <f t="shared" si="43"/>
        <v/>
      </c>
      <c r="AI179" s="492" t="str">
        <f t="shared" si="44"/>
        <v/>
      </c>
      <c r="AJ179" s="532"/>
      <c r="AK179" s="357" t="str">
        <f t="shared" si="45"/>
        <v/>
      </c>
      <c r="AL179" s="357" t="str">
        <f t="shared" si="46"/>
        <v/>
      </c>
      <c r="AM179" s="492" t="str">
        <f t="shared" si="47"/>
        <v/>
      </c>
    </row>
    <row r="180" spans="1:39" x14ac:dyDescent="0.25">
      <c r="A180" s="106">
        <v>176</v>
      </c>
      <c r="B180" s="86" t="str">
        <f>IF('1. Artikeldata Grund'!$E180="","",'1. Artikeldata Grund'!$E180)</f>
        <v/>
      </c>
      <c r="C180" s="221" t="str">
        <f>IF('1. Artikeldata Grund'!D180="","",'1. Artikeldata Grund'!D180)</f>
        <v/>
      </c>
      <c r="D180" s="300"/>
      <c r="E180" s="560" t="str">
        <f t="shared" si="40"/>
        <v/>
      </c>
      <c r="F180" s="543"/>
      <c r="G180" s="302"/>
      <c r="H180" s="354" t="s">
        <v>280</v>
      </c>
      <c r="I180" s="295"/>
      <c r="J180" s="409" t="s">
        <v>280</v>
      </c>
      <c r="K180" s="295" t="s">
        <v>858</v>
      </c>
      <c r="L180" s="540">
        <v>910</v>
      </c>
      <c r="M180" s="578" t="str">
        <f>IF(B180="","",IF(OR(L180=200,COUNTIF(Artikelgrupper!$G$3:$G$108,'APH Kategorichef'!K180)),"Ja","Nej"))</f>
        <v/>
      </c>
      <c r="N180" s="356"/>
      <c r="P180" s="359"/>
      <c r="Q180" s="360"/>
      <c r="R180" s="295" t="s">
        <v>297</v>
      </c>
      <c r="S180" s="295"/>
      <c r="U180" s="361" t="str">
        <f>IF(B180="","",'3. Förpackningsdata'!H180)</f>
        <v/>
      </c>
      <c r="V180" s="308" t="str">
        <f>IF(B180="","",'3. Förpackningsdata'!I180)</f>
        <v/>
      </c>
      <c r="W180" s="592"/>
      <c r="Y180" s="520"/>
      <c r="Z180" s="81" t="str">
        <f>IF(B180="","",'4. Inköpsdata'!J180)</f>
        <v/>
      </c>
      <c r="AA180" s="357" t="str" cm="1">
        <f t="array" ref="AA180">IF(B180="","",_xlfn.IFS('4. Inköpsdata'!J180&lt;10,'4. Inköpsdata'!J180*1.12,'4. Inköpsdata'!J180&lt;20,'4. Inköpsdata'!J180*1.1,'4. Inköpsdata'!J180&lt;30,'4. Inköpsdata'!J180*1.09,'4. Inköpsdata'!J180&lt;50,'4. Inköpsdata'!J180*1.08,'4. Inköpsdata'!J180&lt;100,'4. Inköpsdata'!J180*1.07,'4. Inköpsdata'!J180&lt;150,'4. Inköpsdata'!J180*1.06,'4. Inköpsdata'!J180&gt;149,'4. Inköpsdata'!J180*1.05))</f>
        <v/>
      </c>
      <c r="AB180" s="358"/>
      <c r="AC180" s="307" t="str">
        <f>IF(B180="","",'4. Inköpsdata'!N180)</f>
        <v/>
      </c>
      <c r="AD180" s="479" t="str">
        <f>IF(B180="","",'4. Inköpsdata'!M180)</f>
        <v/>
      </c>
      <c r="AE180" s="480" t="str" cm="1">
        <f t="array" ref="AE180">IFERROR(_xlfn.IFS(AD180=25%,41,AD180=12%,42,AD180=6%,43,AD180="Momsfritt",38),"")</f>
        <v/>
      </c>
      <c r="AF180" s="480" t="str">
        <f t="shared" si="41"/>
        <v/>
      </c>
      <c r="AG180" s="307" t="str">
        <f t="shared" si="42"/>
        <v/>
      </c>
      <c r="AH180" s="307" t="str">
        <f t="shared" si="43"/>
        <v/>
      </c>
      <c r="AI180" s="492" t="str">
        <f t="shared" si="44"/>
        <v/>
      </c>
      <c r="AJ180" s="532"/>
      <c r="AK180" s="357" t="str">
        <f t="shared" si="45"/>
        <v/>
      </c>
      <c r="AL180" s="357" t="str">
        <f t="shared" si="46"/>
        <v/>
      </c>
      <c r="AM180" s="492" t="str">
        <f t="shared" si="47"/>
        <v/>
      </c>
    </row>
    <row r="181" spans="1:39" x14ac:dyDescent="0.25">
      <c r="A181" s="106">
        <v>177</v>
      </c>
      <c r="B181" s="86" t="str">
        <f>IF('1. Artikeldata Grund'!$E181="","",'1. Artikeldata Grund'!$E181)</f>
        <v/>
      </c>
      <c r="C181" s="221" t="str">
        <f>IF('1. Artikeldata Grund'!D181="","",'1. Artikeldata Grund'!D181)</f>
        <v/>
      </c>
      <c r="D181" s="300"/>
      <c r="E181" s="560" t="str">
        <f t="shared" si="40"/>
        <v/>
      </c>
      <c r="F181" s="543"/>
      <c r="G181" s="302"/>
      <c r="H181" s="354" t="s">
        <v>280</v>
      </c>
      <c r="I181" s="295"/>
      <c r="J181" s="409" t="s">
        <v>280</v>
      </c>
      <c r="K181" s="295" t="s">
        <v>858</v>
      </c>
      <c r="L181" s="540">
        <v>910</v>
      </c>
      <c r="M181" s="578" t="str">
        <f>IF(B181="","",IF(OR(L181=200,COUNTIF(Artikelgrupper!$G$3:$G$108,'APH Kategorichef'!K181)),"Ja","Nej"))</f>
        <v/>
      </c>
      <c r="N181" s="356"/>
      <c r="P181" s="359"/>
      <c r="Q181" s="360"/>
      <c r="R181" s="295" t="s">
        <v>297</v>
      </c>
      <c r="S181" s="295"/>
      <c r="U181" s="361" t="str">
        <f>IF(B181="","",'3. Förpackningsdata'!H181)</f>
        <v/>
      </c>
      <c r="V181" s="308" t="str">
        <f>IF(B181="","",'3. Förpackningsdata'!I181)</f>
        <v/>
      </c>
      <c r="W181" s="592"/>
      <c r="Y181" s="520"/>
      <c r="Z181" s="81" t="str">
        <f>IF(B181="","",'4. Inköpsdata'!J181)</f>
        <v/>
      </c>
      <c r="AA181" s="357" t="str" cm="1">
        <f t="array" ref="AA181">IF(B181="","",_xlfn.IFS('4. Inköpsdata'!J181&lt;10,'4. Inköpsdata'!J181*1.12,'4. Inköpsdata'!J181&lt;20,'4. Inköpsdata'!J181*1.1,'4. Inköpsdata'!J181&lt;30,'4. Inköpsdata'!J181*1.09,'4. Inköpsdata'!J181&lt;50,'4. Inköpsdata'!J181*1.08,'4. Inköpsdata'!J181&lt;100,'4. Inköpsdata'!J181*1.07,'4. Inköpsdata'!J181&lt;150,'4. Inköpsdata'!J181*1.06,'4. Inköpsdata'!J181&gt;149,'4. Inköpsdata'!J181*1.05))</f>
        <v/>
      </c>
      <c r="AB181" s="358"/>
      <c r="AC181" s="307" t="str">
        <f>IF(B181="","",'4. Inköpsdata'!N181)</f>
        <v/>
      </c>
      <c r="AD181" s="479" t="str">
        <f>IF(B181="","",'4. Inköpsdata'!M181)</f>
        <v/>
      </c>
      <c r="AE181" s="480" t="str" cm="1">
        <f t="array" ref="AE181">IFERROR(_xlfn.IFS(AD181=25%,41,AD181=12%,42,AD181=6%,43,AD181="Momsfritt",38),"")</f>
        <v/>
      </c>
      <c r="AF181" s="480" t="str">
        <f t="shared" si="41"/>
        <v/>
      </c>
      <c r="AG181" s="307" t="str">
        <f t="shared" si="42"/>
        <v/>
      </c>
      <c r="AH181" s="307" t="str">
        <f t="shared" si="43"/>
        <v/>
      </c>
      <c r="AI181" s="492" t="str">
        <f t="shared" si="44"/>
        <v/>
      </c>
      <c r="AJ181" s="532"/>
      <c r="AK181" s="357" t="str">
        <f t="shared" si="45"/>
        <v/>
      </c>
      <c r="AL181" s="357" t="str">
        <f t="shared" si="46"/>
        <v/>
      </c>
      <c r="AM181" s="492" t="str">
        <f t="shared" si="47"/>
        <v/>
      </c>
    </row>
    <row r="182" spans="1:39" x14ac:dyDescent="0.25">
      <c r="A182" s="106">
        <v>178</v>
      </c>
      <c r="B182" s="86" t="str">
        <f>IF('1. Artikeldata Grund'!$E182="","",'1. Artikeldata Grund'!$E182)</f>
        <v/>
      </c>
      <c r="C182" s="221" t="str">
        <f>IF('1. Artikeldata Grund'!D182="","",'1. Artikeldata Grund'!D182)</f>
        <v/>
      </c>
      <c r="D182" s="300"/>
      <c r="E182" s="560" t="str">
        <f t="shared" si="40"/>
        <v/>
      </c>
      <c r="F182" s="543"/>
      <c r="G182" s="302"/>
      <c r="H182" s="354" t="s">
        <v>280</v>
      </c>
      <c r="I182" s="295"/>
      <c r="J182" s="409" t="s">
        <v>280</v>
      </c>
      <c r="K182" s="295" t="s">
        <v>858</v>
      </c>
      <c r="L182" s="540">
        <v>910</v>
      </c>
      <c r="M182" s="578" t="str">
        <f>IF(B182="","",IF(OR(L182=200,COUNTIF(Artikelgrupper!$G$3:$G$108,'APH Kategorichef'!K182)),"Ja","Nej"))</f>
        <v/>
      </c>
      <c r="N182" s="356"/>
      <c r="P182" s="359"/>
      <c r="Q182" s="360"/>
      <c r="R182" s="295" t="s">
        <v>297</v>
      </c>
      <c r="S182" s="295"/>
      <c r="U182" s="361" t="str">
        <f>IF(B182="","",'3. Förpackningsdata'!H182)</f>
        <v/>
      </c>
      <c r="V182" s="308" t="str">
        <f>IF(B182="","",'3. Förpackningsdata'!I182)</f>
        <v/>
      </c>
      <c r="W182" s="592"/>
      <c r="Y182" s="520"/>
      <c r="Z182" s="81" t="str">
        <f>IF(B182="","",'4. Inköpsdata'!J182)</f>
        <v/>
      </c>
      <c r="AA182" s="357" t="str" cm="1">
        <f t="array" ref="AA182">IF(B182="","",_xlfn.IFS('4. Inköpsdata'!J182&lt;10,'4. Inköpsdata'!J182*1.12,'4. Inköpsdata'!J182&lt;20,'4. Inköpsdata'!J182*1.1,'4. Inköpsdata'!J182&lt;30,'4. Inköpsdata'!J182*1.09,'4. Inköpsdata'!J182&lt;50,'4. Inköpsdata'!J182*1.08,'4. Inköpsdata'!J182&lt;100,'4. Inköpsdata'!J182*1.07,'4. Inköpsdata'!J182&lt;150,'4. Inköpsdata'!J182*1.06,'4. Inköpsdata'!J182&gt;149,'4. Inköpsdata'!J182*1.05))</f>
        <v/>
      </c>
      <c r="AB182" s="358"/>
      <c r="AC182" s="307" t="str">
        <f>IF(B182="","",'4. Inköpsdata'!N182)</f>
        <v/>
      </c>
      <c r="AD182" s="479" t="str">
        <f>IF(B182="","",'4. Inköpsdata'!M182)</f>
        <v/>
      </c>
      <c r="AE182" s="480" t="str" cm="1">
        <f t="array" ref="AE182">IFERROR(_xlfn.IFS(AD182=25%,41,AD182=12%,42,AD182=6%,43,AD182="Momsfritt",38),"")</f>
        <v/>
      </c>
      <c r="AF182" s="480" t="str">
        <f t="shared" si="41"/>
        <v/>
      </c>
      <c r="AG182" s="307" t="str">
        <f t="shared" si="42"/>
        <v/>
      </c>
      <c r="AH182" s="307" t="str">
        <f t="shared" si="43"/>
        <v/>
      </c>
      <c r="AI182" s="492" t="str">
        <f t="shared" si="44"/>
        <v/>
      </c>
      <c r="AJ182" s="532"/>
      <c r="AK182" s="357" t="str">
        <f t="shared" si="45"/>
        <v/>
      </c>
      <c r="AL182" s="357" t="str">
        <f t="shared" si="46"/>
        <v/>
      </c>
      <c r="AM182" s="492" t="str">
        <f t="shared" si="47"/>
        <v/>
      </c>
    </row>
    <row r="183" spans="1:39" x14ac:dyDescent="0.25">
      <c r="A183" s="106">
        <v>179</v>
      </c>
      <c r="B183" s="86" t="str">
        <f>IF('1. Artikeldata Grund'!$E183="","",'1. Artikeldata Grund'!$E183)</f>
        <v/>
      </c>
      <c r="C183" s="221" t="str">
        <f>IF('1. Artikeldata Grund'!D183="","",'1. Artikeldata Grund'!D183)</f>
        <v/>
      </c>
      <c r="D183" s="300"/>
      <c r="E183" s="560" t="str">
        <f t="shared" si="40"/>
        <v/>
      </c>
      <c r="F183" s="543"/>
      <c r="G183" s="302"/>
      <c r="H183" s="354" t="s">
        <v>280</v>
      </c>
      <c r="I183" s="295"/>
      <c r="J183" s="409" t="s">
        <v>280</v>
      </c>
      <c r="K183" s="295" t="s">
        <v>858</v>
      </c>
      <c r="L183" s="540">
        <v>910</v>
      </c>
      <c r="M183" s="578" t="str">
        <f>IF(B183="","",IF(OR(L183=200,COUNTIF(Artikelgrupper!$G$3:$G$108,'APH Kategorichef'!K183)),"Ja","Nej"))</f>
        <v/>
      </c>
      <c r="N183" s="356"/>
      <c r="P183" s="359"/>
      <c r="Q183" s="360"/>
      <c r="R183" s="295" t="s">
        <v>297</v>
      </c>
      <c r="S183" s="295"/>
      <c r="U183" s="361" t="str">
        <f>IF(B183="","",'3. Förpackningsdata'!H183)</f>
        <v/>
      </c>
      <c r="V183" s="308" t="str">
        <f>IF(B183="","",'3. Förpackningsdata'!I183)</f>
        <v/>
      </c>
      <c r="W183" s="592"/>
      <c r="Y183" s="520"/>
      <c r="Z183" s="81" t="str">
        <f>IF(B183="","",'4. Inköpsdata'!J183)</f>
        <v/>
      </c>
      <c r="AA183" s="357" t="str" cm="1">
        <f t="array" ref="AA183">IF(B183="","",_xlfn.IFS('4. Inköpsdata'!J183&lt;10,'4. Inköpsdata'!J183*1.12,'4. Inköpsdata'!J183&lt;20,'4. Inköpsdata'!J183*1.1,'4. Inköpsdata'!J183&lt;30,'4. Inköpsdata'!J183*1.09,'4. Inköpsdata'!J183&lt;50,'4. Inköpsdata'!J183*1.08,'4. Inköpsdata'!J183&lt;100,'4. Inköpsdata'!J183*1.07,'4. Inköpsdata'!J183&lt;150,'4. Inköpsdata'!J183*1.06,'4. Inköpsdata'!J183&gt;149,'4. Inköpsdata'!J183*1.05))</f>
        <v/>
      </c>
      <c r="AB183" s="358"/>
      <c r="AC183" s="307" t="str">
        <f>IF(B183="","",'4. Inköpsdata'!N183)</f>
        <v/>
      </c>
      <c r="AD183" s="479" t="str">
        <f>IF(B183="","",'4. Inköpsdata'!M183)</f>
        <v/>
      </c>
      <c r="AE183" s="480" t="str" cm="1">
        <f t="array" ref="AE183">IFERROR(_xlfn.IFS(AD183=25%,41,AD183=12%,42,AD183=6%,43,AD183="Momsfritt",38),"")</f>
        <v/>
      </c>
      <c r="AF183" s="480" t="str">
        <f t="shared" si="41"/>
        <v/>
      </c>
      <c r="AG183" s="307" t="str">
        <f t="shared" si="42"/>
        <v/>
      </c>
      <c r="AH183" s="307" t="str">
        <f t="shared" si="43"/>
        <v/>
      </c>
      <c r="AI183" s="492" t="str">
        <f t="shared" si="44"/>
        <v/>
      </c>
      <c r="AJ183" s="532"/>
      <c r="AK183" s="357" t="str">
        <f t="shared" si="45"/>
        <v/>
      </c>
      <c r="AL183" s="357" t="str">
        <f t="shared" si="46"/>
        <v/>
      </c>
      <c r="AM183" s="492" t="str">
        <f t="shared" si="47"/>
        <v/>
      </c>
    </row>
    <row r="184" spans="1:39" x14ac:dyDescent="0.25">
      <c r="A184" s="106">
        <v>180</v>
      </c>
      <c r="B184" s="86" t="str">
        <f>IF('1. Artikeldata Grund'!$E184="","",'1. Artikeldata Grund'!$E184)</f>
        <v/>
      </c>
      <c r="C184" s="221" t="str">
        <f>IF('1. Artikeldata Grund'!D184="","",'1. Artikeldata Grund'!D184)</f>
        <v/>
      </c>
      <c r="D184" s="300"/>
      <c r="E184" s="560" t="str">
        <f t="shared" si="40"/>
        <v/>
      </c>
      <c r="F184" s="543"/>
      <c r="G184" s="302"/>
      <c r="H184" s="354" t="s">
        <v>280</v>
      </c>
      <c r="I184" s="295"/>
      <c r="J184" s="409" t="s">
        <v>280</v>
      </c>
      <c r="K184" s="295" t="s">
        <v>858</v>
      </c>
      <c r="L184" s="540">
        <v>910</v>
      </c>
      <c r="M184" s="578" t="str">
        <f>IF(B184="","",IF(OR(L184=200,COUNTIF(Artikelgrupper!$G$3:$G$108,'APH Kategorichef'!K184)),"Ja","Nej"))</f>
        <v/>
      </c>
      <c r="N184" s="356"/>
      <c r="P184" s="359"/>
      <c r="Q184" s="360"/>
      <c r="R184" s="295" t="s">
        <v>297</v>
      </c>
      <c r="S184" s="295"/>
      <c r="U184" s="361" t="str">
        <f>IF(B184="","",'3. Förpackningsdata'!H184)</f>
        <v/>
      </c>
      <c r="V184" s="308" t="str">
        <f>IF(B184="","",'3. Förpackningsdata'!I184)</f>
        <v/>
      </c>
      <c r="W184" s="592"/>
      <c r="Y184" s="520"/>
      <c r="Z184" s="81" t="str">
        <f>IF(B184="","",'4. Inköpsdata'!J184)</f>
        <v/>
      </c>
      <c r="AA184" s="357" t="str" cm="1">
        <f t="array" ref="AA184">IF(B184="","",_xlfn.IFS('4. Inköpsdata'!J184&lt;10,'4. Inköpsdata'!J184*1.12,'4. Inköpsdata'!J184&lt;20,'4. Inköpsdata'!J184*1.1,'4. Inköpsdata'!J184&lt;30,'4. Inköpsdata'!J184*1.09,'4. Inköpsdata'!J184&lt;50,'4. Inköpsdata'!J184*1.08,'4. Inköpsdata'!J184&lt;100,'4. Inköpsdata'!J184*1.07,'4. Inköpsdata'!J184&lt;150,'4. Inköpsdata'!J184*1.06,'4. Inköpsdata'!J184&gt;149,'4. Inköpsdata'!J184*1.05))</f>
        <v/>
      </c>
      <c r="AB184" s="358"/>
      <c r="AC184" s="307" t="str">
        <f>IF(B184="","",'4. Inköpsdata'!N184)</f>
        <v/>
      </c>
      <c r="AD184" s="479" t="str">
        <f>IF(B184="","",'4. Inköpsdata'!M184)</f>
        <v/>
      </c>
      <c r="AE184" s="480" t="str" cm="1">
        <f t="array" ref="AE184">IFERROR(_xlfn.IFS(AD184=25%,41,AD184=12%,42,AD184=6%,43,AD184="Momsfritt",38),"")</f>
        <v/>
      </c>
      <c r="AF184" s="480" t="str">
        <f t="shared" si="41"/>
        <v/>
      </c>
      <c r="AG184" s="307" t="str">
        <f t="shared" si="42"/>
        <v/>
      </c>
      <c r="AH184" s="307" t="str">
        <f t="shared" si="43"/>
        <v/>
      </c>
      <c r="AI184" s="492" t="str">
        <f t="shared" si="44"/>
        <v/>
      </c>
      <c r="AJ184" s="532"/>
      <c r="AK184" s="357" t="str">
        <f t="shared" si="45"/>
        <v/>
      </c>
      <c r="AL184" s="357" t="str">
        <f t="shared" si="46"/>
        <v/>
      </c>
      <c r="AM184" s="492" t="str">
        <f t="shared" si="47"/>
        <v/>
      </c>
    </row>
    <row r="185" spans="1:39" x14ac:dyDescent="0.25">
      <c r="A185" s="106">
        <v>181</v>
      </c>
      <c r="B185" s="86" t="str">
        <f>IF('1. Artikeldata Grund'!$E185="","",'1. Artikeldata Grund'!$E185)</f>
        <v/>
      </c>
      <c r="C185" s="221" t="str">
        <f>IF('1. Artikeldata Grund'!D185="","",'1. Artikeldata Grund'!D185)</f>
        <v/>
      </c>
      <c r="D185" s="300"/>
      <c r="E185" s="560" t="str">
        <f t="shared" si="40"/>
        <v/>
      </c>
      <c r="F185" s="543"/>
      <c r="G185" s="302"/>
      <c r="H185" s="354" t="s">
        <v>280</v>
      </c>
      <c r="I185" s="295"/>
      <c r="J185" s="409" t="s">
        <v>280</v>
      </c>
      <c r="K185" s="295" t="s">
        <v>858</v>
      </c>
      <c r="L185" s="540">
        <v>910</v>
      </c>
      <c r="M185" s="578" t="str">
        <f>IF(B185="","",IF(OR(L185=200,COUNTIF(Artikelgrupper!$G$3:$G$108,'APH Kategorichef'!K185)),"Ja","Nej"))</f>
        <v/>
      </c>
      <c r="N185" s="356"/>
      <c r="P185" s="359"/>
      <c r="Q185" s="360"/>
      <c r="R185" s="295" t="s">
        <v>297</v>
      </c>
      <c r="S185" s="295"/>
      <c r="U185" s="361" t="str">
        <f>IF(B185="","",'3. Förpackningsdata'!H185)</f>
        <v/>
      </c>
      <c r="V185" s="308" t="str">
        <f>IF(B185="","",'3. Förpackningsdata'!I185)</f>
        <v/>
      </c>
      <c r="W185" s="592"/>
      <c r="Y185" s="520"/>
      <c r="Z185" s="81" t="str">
        <f>IF(B185="","",'4. Inköpsdata'!J185)</f>
        <v/>
      </c>
      <c r="AA185" s="357" t="str" cm="1">
        <f t="array" ref="AA185">IF(B185="","",_xlfn.IFS('4. Inköpsdata'!J185&lt;10,'4. Inköpsdata'!J185*1.12,'4. Inköpsdata'!J185&lt;20,'4. Inköpsdata'!J185*1.1,'4. Inköpsdata'!J185&lt;30,'4. Inköpsdata'!J185*1.09,'4. Inköpsdata'!J185&lt;50,'4. Inköpsdata'!J185*1.08,'4. Inköpsdata'!J185&lt;100,'4. Inköpsdata'!J185*1.07,'4. Inköpsdata'!J185&lt;150,'4. Inköpsdata'!J185*1.06,'4. Inköpsdata'!J185&gt;149,'4. Inköpsdata'!J185*1.05))</f>
        <v/>
      </c>
      <c r="AB185" s="358"/>
      <c r="AC185" s="307" t="str">
        <f>IF(B185="","",'4. Inköpsdata'!N185)</f>
        <v/>
      </c>
      <c r="AD185" s="479" t="str">
        <f>IF(B185="","",'4. Inköpsdata'!M185)</f>
        <v/>
      </c>
      <c r="AE185" s="480" t="str" cm="1">
        <f t="array" ref="AE185">IFERROR(_xlfn.IFS(AD185=25%,41,AD185=12%,42,AD185=6%,43,AD185="Momsfritt",38),"")</f>
        <v/>
      </c>
      <c r="AF185" s="480" t="str">
        <f t="shared" si="41"/>
        <v/>
      </c>
      <c r="AG185" s="307" t="str">
        <f t="shared" si="42"/>
        <v/>
      </c>
      <c r="AH185" s="307" t="str">
        <f t="shared" si="43"/>
        <v/>
      </c>
      <c r="AI185" s="492" t="str">
        <f t="shared" si="44"/>
        <v/>
      </c>
      <c r="AJ185" s="532"/>
      <c r="AK185" s="357" t="str">
        <f t="shared" si="45"/>
        <v/>
      </c>
      <c r="AL185" s="357" t="str">
        <f t="shared" si="46"/>
        <v/>
      </c>
      <c r="AM185" s="492" t="str">
        <f t="shared" si="47"/>
        <v/>
      </c>
    </row>
    <row r="186" spans="1:39" x14ac:dyDescent="0.25">
      <c r="A186" s="106">
        <v>182</v>
      </c>
      <c r="B186" s="86" t="str">
        <f>IF('1. Artikeldata Grund'!$E186="","",'1. Artikeldata Grund'!$E186)</f>
        <v/>
      </c>
      <c r="C186" s="221" t="str">
        <f>IF('1. Artikeldata Grund'!D186="","",'1. Artikeldata Grund'!D186)</f>
        <v/>
      </c>
      <c r="D186" s="300"/>
      <c r="E186" s="560" t="str">
        <f t="shared" si="40"/>
        <v/>
      </c>
      <c r="F186" s="543"/>
      <c r="G186" s="302"/>
      <c r="H186" s="354" t="s">
        <v>280</v>
      </c>
      <c r="I186" s="295"/>
      <c r="J186" s="409" t="s">
        <v>280</v>
      </c>
      <c r="K186" s="295" t="s">
        <v>858</v>
      </c>
      <c r="L186" s="540">
        <v>910</v>
      </c>
      <c r="M186" s="578" t="str">
        <f>IF(B186="","",IF(OR(L186=200,COUNTIF(Artikelgrupper!$G$3:$G$108,'APH Kategorichef'!K186)),"Ja","Nej"))</f>
        <v/>
      </c>
      <c r="N186" s="356"/>
      <c r="P186" s="359"/>
      <c r="Q186" s="360"/>
      <c r="R186" s="295" t="s">
        <v>297</v>
      </c>
      <c r="S186" s="295"/>
      <c r="U186" s="361" t="str">
        <f>IF(B186="","",'3. Förpackningsdata'!H186)</f>
        <v/>
      </c>
      <c r="V186" s="308" t="str">
        <f>IF(B186="","",'3. Förpackningsdata'!I186)</f>
        <v/>
      </c>
      <c r="W186" s="592"/>
      <c r="Y186" s="520"/>
      <c r="Z186" s="81" t="str">
        <f>IF(B186="","",'4. Inköpsdata'!J186)</f>
        <v/>
      </c>
      <c r="AA186" s="357" t="str" cm="1">
        <f t="array" ref="AA186">IF(B186="","",_xlfn.IFS('4. Inköpsdata'!J186&lt;10,'4. Inköpsdata'!J186*1.12,'4. Inköpsdata'!J186&lt;20,'4. Inköpsdata'!J186*1.1,'4. Inköpsdata'!J186&lt;30,'4. Inköpsdata'!J186*1.09,'4. Inköpsdata'!J186&lt;50,'4. Inköpsdata'!J186*1.08,'4. Inköpsdata'!J186&lt;100,'4. Inköpsdata'!J186*1.07,'4. Inköpsdata'!J186&lt;150,'4. Inköpsdata'!J186*1.06,'4. Inköpsdata'!J186&gt;149,'4. Inköpsdata'!J186*1.05))</f>
        <v/>
      </c>
      <c r="AB186" s="358"/>
      <c r="AC186" s="307" t="str">
        <f>IF(B186="","",'4. Inköpsdata'!N186)</f>
        <v/>
      </c>
      <c r="AD186" s="479" t="str">
        <f>IF(B186="","",'4. Inköpsdata'!M186)</f>
        <v/>
      </c>
      <c r="AE186" s="480" t="str" cm="1">
        <f t="array" ref="AE186">IFERROR(_xlfn.IFS(AD186=25%,41,AD186=12%,42,AD186=6%,43,AD186="Momsfritt",38),"")</f>
        <v/>
      </c>
      <c r="AF186" s="480" t="str">
        <f t="shared" si="41"/>
        <v/>
      </c>
      <c r="AG186" s="307" t="str">
        <f t="shared" si="42"/>
        <v/>
      </c>
      <c r="AH186" s="307" t="str">
        <f t="shared" si="43"/>
        <v/>
      </c>
      <c r="AI186" s="492" t="str">
        <f t="shared" si="44"/>
        <v/>
      </c>
      <c r="AJ186" s="532"/>
      <c r="AK186" s="357" t="str">
        <f t="shared" si="45"/>
        <v/>
      </c>
      <c r="AL186" s="357" t="str">
        <f t="shared" si="46"/>
        <v/>
      </c>
      <c r="AM186" s="492" t="str">
        <f t="shared" si="47"/>
        <v/>
      </c>
    </row>
    <row r="187" spans="1:39" x14ac:dyDescent="0.25">
      <c r="A187" s="106">
        <v>183</v>
      </c>
      <c r="B187" s="86" t="str">
        <f>IF('1. Artikeldata Grund'!$E187="","",'1. Artikeldata Grund'!$E187)</f>
        <v/>
      </c>
      <c r="C187" s="221" t="str">
        <f>IF('1. Artikeldata Grund'!D187="","",'1. Artikeldata Grund'!D187)</f>
        <v/>
      </c>
      <c r="D187" s="300"/>
      <c r="E187" s="560" t="str">
        <f t="shared" si="40"/>
        <v/>
      </c>
      <c r="F187" s="543"/>
      <c r="G187" s="302"/>
      <c r="H187" s="354" t="s">
        <v>280</v>
      </c>
      <c r="I187" s="295"/>
      <c r="J187" s="409" t="s">
        <v>280</v>
      </c>
      <c r="K187" s="295" t="s">
        <v>858</v>
      </c>
      <c r="L187" s="540">
        <v>910</v>
      </c>
      <c r="M187" s="578" t="str">
        <f>IF(B187="","",IF(OR(L187=200,COUNTIF(Artikelgrupper!$G$3:$G$108,'APH Kategorichef'!K187)),"Ja","Nej"))</f>
        <v/>
      </c>
      <c r="N187" s="356"/>
      <c r="P187" s="359"/>
      <c r="Q187" s="360"/>
      <c r="R187" s="295" t="s">
        <v>297</v>
      </c>
      <c r="S187" s="295"/>
      <c r="U187" s="361" t="str">
        <f>IF(B187="","",'3. Förpackningsdata'!H187)</f>
        <v/>
      </c>
      <c r="V187" s="308" t="str">
        <f>IF(B187="","",'3. Förpackningsdata'!I187)</f>
        <v/>
      </c>
      <c r="W187" s="592"/>
      <c r="Y187" s="520"/>
      <c r="Z187" s="81" t="str">
        <f>IF(B187="","",'4. Inköpsdata'!J187)</f>
        <v/>
      </c>
      <c r="AA187" s="357" t="str" cm="1">
        <f t="array" ref="AA187">IF(B187="","",_xlfn.IFS('4. Inköpsdata'!J187&lt;10,'4. Inköpsdata'!J187*1.12,'4. Inköpsdata'!J187&lt;20,'4. Inköpsdata'!J187*1.1,'4. Inköpsdata'!J187&lt;30,'4. Inköpsdata'!J187*1.09,'4. Inköpsdata'!J187&lt;50,'4. Inköpsdata'!J187*1.08,'4. Inköpsdata'!J187&lt;100,'4. Inköpsdata'!J187*1.07,'4. Inköpsdata'!J187&lt;150,'4. Inköpsdata'!J187*1.06,'4. Inköpsdata'!J187&gt;149,'4. Inköpsdata'!J187*1.05))</f>
        <v/>
      </c>
      <c r="AB187" s="358"/>
      <c r="AC187" s="307" t="str">
        <f>IF(B187="","",'4. Inköpsdata'!N187)</f>
        <v/>
      </c>
      <c r="AD187" s="479" t="str">
        <f>IF(B187="","",'4. Inköpsdata'!M187)</f>
        <v/>
      </c>
      <c r="AE187" s="480" t="str" cm="1">
        <f t="array" ref="AE187">IFERROR(_xlfn.IFS(AD187=25%,41,AD187=12%,42,AD187=6%,43,AD187="Momsfritt",38),"")</f>
        <v/>
      </c>
      <c r="AF187" s="480" t="str">
        <f t="shared" si="41"/>
        <v/>
      </c>
      <c r="AG187" s="307" t="str">
        <f t="shared" si="42"/>
        <v/>
      </c>
      <c r="AH187" s="307" t="str">
        <f t="shared" si="43"/>
        <v/>
      </c>
      <c r="AI187" s="492" t="str">
        <f t="shared" si="44"/>
        <v/>
      </c>
      <c r="AJ187" s="532"/>
      <c r="AK187" s="357" t="str">
        <f t="shared" si="45"/>
        <v/>
      </c>
      <c r="AL187" s="357" t="str">
        <f t="shared" si="46"/>
        <v/>
      </c>
      <c r="AM187" s="492" t="str">
        <f t="shared" si="47"/>
        <v/>
      </c>
    </row>
    <row r="188" spans="1:39" x14ac:dyDescent="0.25">
      <c r="A188" s="106">
        <v>184</v>
      </c>
      <c r="B188" s="86" t="str">
        <f>IF('1. Artikeldata Grund'!$E188="","",'1. Artikeldata Grund'!$E188)</f>
        <v/>
      </c>
      <c r="C188" s="221" t="str">
        <f>IF('1. Artikeldata Grund'!D188="","",'1. Artikeldata Grund'!D188)</f>
        <v/>
      </c>
      <c r="D188" s="300"/>
      <c r="E188" s="560" t="str">
        <f t="shared" si="40"/>
        <v/>
      </c>
      <c r="F188" s="543"/>
      <c r="G188" s="302"/>
      <c r="H188" s="354" t="s">
        <v>280</v>
      </c>
      <c r="I188" s="295"/>
      <c r="J188" s="409" t="s">
        <v>280</v>
      </c>
      <c r="K188" s="295" t="s">
        <v>858</v>
      </c>
      <c r="L188" s="540">
        <v>910</v>
      </c>
      <c r="M188" s="578" t="str">
        <f>IF(B188="","",IF(OR(L188=200,COUNTIF(Artikelgrupper!$G$3:$G$108,'APH Kategorichef'!K188)),"Ja","Nej"))</f>
        <v/>
      </c>
      <c r="N188" s="356"/>
      <c r="P188" s="359"/>
      <c r="Q188" s="360"/>
      <c r="R188" s="295" t="s">
        <v>297</v>
      </c>
      <c r="S188" s="295"/>
      <c r="U188" s="361" t="str">
        <f>IF(B188="","",'3. Förpackningsdata'!H188)</f>
        <v/>
      </c>
      <c r="V188" s="308" t="str">
        <f>IF(B188="","",'3. Förpackningsdata'!I188)</f>
        <v/>
      </c>
      <c r="W188" s="592"/>
      <c r="Y188" s="520"/>
      <c r="Z188" s="81" t="str">
        <f>IF(B188="","",'4. Inköpsdata'!J188)</f>
        <v/>
      </c>
      <c r="AA188" s="357" t="str" cm="1">
        <f t="array" ref="AA188">IF(B188="","",_xlfn.IFS('4. Inköpsdata'!J188&lt;10,'4. Inköpsdata'!J188*1.12,'4. Inköpsdata'!J188&lt;20,'4. Inköpsdata'!J188*1.1,'4. Inköpsdata'!J188&lt;30,'4. Inköpsdata'!J188*1.09,'4. Inköpsdata'!J188&lt;50,'4. Inköpsdata'!J188*1.08,'4. Inköpsdata'!J188&lt;100,'4. Inköpsdata'!J188*1.07,'4. Inköpsdata'!J188&lt;150,'4. Inköpsdata'!J188*1.06,'4. Inköpsdata'!J188&gt;149,'4. Inköpsdata'!J188*1.05))</f>
        <v/>
      </c>
      <c r="AB188" s="358"/>
      <c r="AC188" s="307" t="str">
        <f>IF(B188="","",'4. Inköpsdata'!N188)</f>
        <v/>
      </c>
      <c r="AD188" s="479" t="str">
        <f>IF(B188="","",'4. Inköpsdata'!M188)</f>
        <v/>
      </c>
      <c r="AE188" s="480" t="str" cm="1">
        <f t="array" ref="AE188">IFERROR(_xlfn.IFS(AD188=25%,41,AD188=12%,42,AD188=6%,43,AD188="Momsfritt",38),"")</f>
        <v/>
      </c>
      <c r="AF188" s="480" t="str">
        <f t="shared" si="41"/>
        <v/>
      </c>
      <c r="AG188" s="307" t="str">
        <f t="shared" si="42"/>
        <v/>
      </c>
      <c r="AH188" s="307" t="str">
        <f t="shared" si="43"/>
        <v/>
      </c>
      <c r="AI188" s="492" t="str">
        <f t="shared" si="44"/>
        <v/>
      </c>
      <c r="AJ188" s="532"/>
      <c r="AK188" s="357" t="str">
        <f t="shared" si="45"/>
        <v/>
      </c>
      <c r="AL188" s="357" t="str">
        <f t="shared" si="46"/>
        <v/>
      </c>
      <c r="AM188" s="492" t="str">
        <f t="shared" si="47"/>
        <v/>
      </c>
    </row>
    <row r="189" spans="1:39" x14ac:dyDescent="0.25">
      <c r="A189" s="106">
        <v>185</v>
      </c>
      <c r="B189" s="86" t="str">
        <f>IF('1. Artikeldata Grund'!$E189="","",'1. Artikeldata Grund'!$E189)</f>
        <v/>
      </c>
      <c r="C189" s="221" t="str">
        <f>IF('1. Artikeldata Grund'!D189="","",'1. Artikeldata Grund'!D189)</f>
        <v/>
      </c>
      <c r="D189" s="300"/>
      <c r="E189" s="560" t="str">
        <f t="shared" si="40"/>
        <v/>
      </c>
      <c r="F189" s="543"/>
      <c r="G189" s="302"/>
      <c r="H189" s="354" t="s">
        <v>280</v>
      </c>
      <c r="I189" s="295"/>
      <c r="J189" s="409" t="s">
        <v>280</v>
      </c>
      <c r="K189" s="295" t="s">
        <v>858</v>
      </c>
      <c r="L189" s="540">
        <v>910</v>
      </c>
      <c r="M189" s="578" t="str">
        <f>IF(B189="","",IF(OR(L189=200,COUNTIF(Artikelgrupper!$G$3:$G$108,'APH Kategorichef'!K189)),"Ja","Nej"))</f>
        <v/>
      </c>
      <c r="N189" s="356"/>
      <c r="P189" s="359"/>
      <c r="Q189" s="360"/>
      <c r="R189" s="295" t="s">
        <v>297</v>
      </c>
      <c r="S189" s="295"/>
      <c r="U189" s="361" t="str">
        <f>IF(B189="","",'3. Förpackningsdata'!H189)</f>
        <v/>
      </c>
      <c r="V189" s="308" t="str">
        <f>IF(B189="","",'3. Förpackningsdata'!I189)</f>
        <v/>
      </c>
      <c r="W189" s="592"/>
      <c r="Y189" s="520"/>
      <c r="Z189" s="81" t="str">
        <f>IF(B189="","",'4. Inköpsdata'!J189)</f>
        <v/>
      </c>
      <c r="AA189" s="357" t="str" cm="1">
        <f t="array" ref="AA189">IF(B189="","",_xlfn.IFS('4. Inköpsdata'!J189&lt;10,'4. Inköpsdata'!J189*1.12,'4. Inköpsdata'!J189&lt;20,'4. Inköpsdata'!J189*1.1,'4. Inköpsdata'!J189&lt;30,'4. Inköpsdata'!J189*1.09,'4. Inköpsdata'!J189&lt;50,'4. Inköpsdata'!J189*1.08,'4. Inköpsdata'!J189&lt;100,'4. Inköpsdata'!J189*1.07,'4. Inköpsdata'!J189&lt;150,'4. Inköpsdata'!J189*1.06,'4. Inköpsdata'!J189&gt;149,'4. Inköpsdata'!J189*1.05))</f>
        <v/>
      </c>
      <c r="AB189" s="358"/>
      <c r="AC189" s="307" t="str">
        <f>IF(B189="","",'4. Inköpsdata'!N189)</f>
        <v/>
      </c>
      <c r="AD189" s="479" t="str">
        <f>IF(B189="","",'4. Inköpsdata'!M189)</f>
        <v/>
      </c>
      <c r="AE189" s="480" t="str" cm="1">
        <f t="array" ref="AE189">IFERROR(_xlfn.IFS(AD189=25%,41,AD189=12%,42,AD189=6%,43,AD189="Momsfritt",38),"")</f>
        <v/>
      </c>
      <c r="AF189" s="480" t="str">
        <f t="shared" si="41"/>
        <v/>
      </c>
      <c r="AG189" s="307" t="str">
        <f t="shared" si="42"/>
        <v/>
      </c>
      <c r="AH189" s="307" t="str">
        <f t="shared" si="43"/>
        <v/>
      </c>
      <c r="AI189" s="492" t="str">
        <f t="shared" si="44"/>
        <v/>
      </c>
      <c r="AJ189" s="532"/>
      <c r="AK189" s="357" t="str">
        <f t="shared" si="45"/>
        <v/>
      </c>
      <c r="AL189" s="357" t="str">
        <f t="shared" si="46"/>
        <v/>
      </c>
      <c r="AM189" s="492" t="str">
        <f t="shared" si="47"/>
        <v/>
      </c>
    </row>
    <row r="190" spans="1:39" x14ac:dyDescent="0.25">
      <c r="A190" s="106">
        <v>186</v>
      </c>
      <c r="B190" s="86" t="str">
        <f>IF('1. Artikeldata Grund'!$E190="","",'1. Artikeldata Grund'!$E190)</f>
        <v/>
      </c>
      <c r="C190" s="221" t="str">
        <f>IF('1. Artikeldata Grund'!D190="","",'1. Artikeldata Grund'!D190)</f>
        <v/>
      </c>
      <c r="D190" s="300"/>
      <c r="E190" s="560" t="str">
        <f t="shared" si="40"/>
        <v/>
      </c>
      <c r="F190" s="543"/>
      <c r="G190" s="302"/>
      <c r="H190" s="354" t="s">
        <v>280</v>
      </c>
      <c r="I190" s="295"/>
      <c r="J190" s="409" t="s">
        <v>280</v>
      </c>
      <c r="K190" s="295" t="s">
        <v>858</v>
      </c>
      <c r="L190" s="540">
        <v>910</v>
      </c>
      <c r="M190" s="578" t="str">
        <f>IF(B190="","",IF(OR(L190=200,COUNTIF(Artikelgrupper!$G$3:$G$108,'APH Kategorichef'!K190)),"Ja","Nej"))</f>
        <v/>
      </c>
      <c r="N190" s="356"/>
      <c r="P190" s="359"/>
      <c r="Q190" s="360"/>
      <c r="R190" s="295" t="s">
        <v>297</v>
      </c>
      <c r="S190" s="295"/>
      <c r="U190" s="361" t="str">
        <f>IF(B190="","",'3. Förpackningsdata'!H190)</f>
        <v/>
      </c>
      <c r="V190" s="308" t="str">
        <f>IF(B190="","",'3. Förpackningsdata'!I190)</f>
        <v/>
      </c>
      <c r="W190" s="592"/>
      <c r="Y190" s="520"/>
      <c r="Z190" s="81" t="str">
        <f>IF(B190="","",'4. Inköpsdata'!J190)</f>
        <v/>
      </c>
      <c r="AA190" s="357" t="str" cm="1">
        <f t="array" ref="AA190">IF(B190="","",_xlfn.IFS('4. Inköpsdata'!J190&lt;10,'4. Inköpsdata'!J190*1.12,'4. Inköpsdata'!J190&lt;20,'4. Inköpsdata'!J190*1.1,'4. Inköpsdata'!J190&lt;30,'4. Inköpsdata'!J190*1.09,'4. Inköpsdata'!J190&lt;50,'4. Inköpsdata'!J190*1.08,'4. Inköpsdata'!J190&lt;100,'4. Inköpsdata'!J190*1.07,'4. Inköpsdata'!J190&lt;150,'4. Inköpsdata'!J190*1.06,'4. Inköpsdata'!J190&gt;149,'4. Inköpsdata'!J190*1.05))</f>
        <v/>
      </c>
      <c r="AB190" s="358"/>
      <c r="AC190" s="307" t="str">
        <f>IF(B190="","",'4. Inköpsdata'!N190)</f>
        <v/>
      </c>
      <c r="AD190" s="479" t="str">
        <f>IF(B190="","",'4. Inköpsdata'!M190)</f>
        <v/>
      </c>
      <c r="AE190" s="480" t="str" cm="1">
        <f t="array" ref="AE190">IFERROR(_xlfn.IFS(AD190=25%,41,AD190=12%,42,AD190=6%,43,AD190="Momsfritt",38),"")</f>
        <v/>
      </c>
      <c r="AF190" s="480" t="str">
        <f t="shared" si="41"/>
        <v/>
      </c>
      <c r="AG190" s="307" t="str">
        <f t="shared" si="42"/>
        <v/>
      </c>
      <c r="AH190" s="307" t="str">
        <f t="shared" si="43"/>
        <v/>
      </c>
      <c r="AI190" s="492" t="str">
        <f t="shared" si="44"/>
        <v/>
      </c>
      <c r="AJ190" s="532"/>
      <c r="AK190" s="357" t="str">
        <f t="shared" si="45"/>
        <v/>
      </c>
      <c r="AL190" s="357" t="str">
        <f t="shared" si="46"/>
        <v/>
      </c>
      <c r="AM190" s="492" t="str">
        <f t="shared" si="47"/>
        <v/>
      </c>
    </row>
    <row r="191" spans="1:39" x14ac:dyDescent="0.25">
      <c r="A191" s="106">
        <v>187</v>
      </c>
      <c r="B191" s="86" t="str">
        <f>IF('1. Artikeldata Grund'!$E191="","",'1. Artikeldata Grund'!$E191)</f>
        <v/>
      </c>
      <c r="C191" s="221" t="str">
        <f>IF('1. Artikeldata Grund'!D191="","",'1. Artikeldata Grund'!D191)</f>
        <v/>
      </c>
      <c r="D191" s="300"/>
      <c r="E191" s="560" t="str">
        <f t="shared" si="40"/>
        <v/>
      </c>
      <c r="F191" s="543"/>
      <c r="G191" s="302"/>
      <c r="H191" s="354" t="s">
        <v>280</v>
      </c>
      <c r="I191" s="295"/>
      <c r="J191" s="409" t="s">
        <v>280</v>
      </c>
      <c r="K191" s="295" t="s">
        <v>858</v>
      </c>
      <c r="L191" s="540">
        <v>910</v>
      </c>
      <c r="M191" s="578" t="str">
        <f>IF(B191="","",IF(OR(L191=200,COUNTIF(Artikelgrupper!$G$3:$G$108,'APH Kategorichef'!K191)),"Ja","Nej"))</f>
        <v/>
      </c>
      <c r="N191" s="356"/>
      <c r="P191" s="359"/>
      <c r="Q191" s="360"/>
      <c r="R191" s="295" t="s">
        <v>297</v>
      </c>
      <c r="S191" s="295"/>
      <c r="U191" s="361" t="str">
        <f>IF(B191="","",'3. Förpackningsdata'!H191)</f>
        <v/>
      </c>
      <c r="V191" s="308" t="str">
        <f>IF(B191="","",'3. Förpackningsdata'!I191)</f>
        <v/>
      </c>
      <c r="W191" s="592"/>
      <c r="Y191" s="520"/>
      <c r="Z191" s="81" t="str">
        <f>IF(B191="","",'4. Inköpsdata'!J191)</f>
        <v/>
      </c>
      <c r="AA191" s="357" t="str" cm="1">
        <f t="array" ref="AA191">IF(B191="","",_xlfn.IFS('4. Inköpsdata'!J191&lt;10,'4. Inköpsdata'!J191*1.12,'4. Inköpsdata'!J191&lt;20,'4. Inköpsdata'!J191*1.1,'4. Inköpsdata'!J191&lt;30,'4. Inköpsdata'!J191*1.09,'4. Inköpsdata'!J191&lt;50,'4. Inköpsdata'!J191*1.08,'4. Inköpsdata'!J191&lt;100,'4. Inköpsdata'!J191*1.07,'4. Inköpsdata'!J191&lt;150,'4. Inköpsdata'!J191*1.06,'4. Inköpsdata'!J191&gt;149,'4. Inköpsdata'!J191*1.05))</f>
        <v/>
      </c>
      <c r="AB191" s="358"/>
      <c r="AC191" s="307" t="str">
        <f>IF(B191="","",'4. Inköpsdata'!N191)</f>
        <v/>
      </c>
      <c r="AD191" s="479" t="str">
        <f>IF(B191="","",'4. Inköpsdata'!M191)</f>
        <v/>
      </c>
      <c r="AE191" s="480" t="str" cm="1">
        <f t="array" ref="AE191">IFERROR(_xlfn.IFS(AD191=25%,41,AD191=12%,42,AD191=6%,43,AD191="Momsfritt",38),"")</f>
        <v/>
      </c>
      <c r="AF191" s="480" t="str">
        <f t="shared" si="41"/>
        <v/>
      </c>
      <c r="AG191" s="307" t="str">
        <f t="shared" si="42"/>
        <v/>
      </c>
      <c r="AH191" s="307" t="str">
        <f t="shared" si="43"/>
        <v/>
      </c>
      <c r="AI191" s="492" t="str">
        <f t="shared" si="44"/>
        <v/>
      </c>
      <c r="AJ191" s="532"/>
      <c r="AK191" s="357" t="str">
        <f t="shared" si="45"/>
        <v/>
      </c>
      <c r="AL191" s="357" t="str">
        <f t="shared" si="46"/>
        <v/>
      </c>
      <c r="AM191" s="492" t="str">
        <f t="shared" si="47"/>
        <v/>
      </c>
    </row>
    <row r="192" spans="1:39" x14ac:dyDescent="0.25">
      <c r="A192" s="106">
        <v>188</v>
      </c>
      <c r="B192" s="86" t="str">
        <f>IF('1. Artikeldata Grund'!$E192="","",'1. Artikeldata Grund'!$E192)</f>
        <v/>
      </c>
      <c r="C192" s="221" t="str">
        <f>IF('1. Artikeldata Grund'!D192="","",'1. Artikeldata Grund'!D192)</f>
        <v/>
      </c>
      <c r="D192" s="300"/>
      <c r="E192" s="560" t="str">
        <f t="shared" si="40"/>
        <v/>
      </c>
      <c r="F192" s="543"/>
      <c r="G192" s="302"/>
      <c r="H192" s="354" t="s">
        <v>280</v>
      </c>
      <c r="I192" s="295"/>
      <c r="J192" s="409" t="s">
        <v>280</v>
      </c>
      <c r="K192" s="295" t="s">
        <v>858</v>
      </c>
      <c r="L192" s="540">
        <v>910</v>
      </c>
      <c r="M192" s="578" t="str">
        <f>IF(B192="","",IF(OR(L192=200,COUNTIF(Artikelgrupper!$G$3:$G$108,'APH Kategorichef'!K192)),"Ja","Nej"))</f>
        <v/>
      </c>
      <c r="N192" s="356"/>
      <c r="P192" s="359"/>
      <c r="Q192" s="360"/>
      <c r="R192" s="295" t="s">
        <v>297</v>
      </c>
      <c r="S192" s="295"/>
      <c r="U192" s="361" t="str">
        <f>IF(B192="","",'3. Förpackningsdata'!H192)</f>
        <v/>
      </c>
      <c r="V192" s="308" t="str">
        <f>IF(B192="","",'3. Förpackningsdata'!I192)</f>
        <v/>
      </c>
      <c r="W192" s="592"/>
      <c r="Y192" s="520"/>
      <c r="Z192" s="81" t="str">
        <f>IF(B192="","",'4. Inköpsdata'!J192)</f>
        <v/>
      </c>
      <c r="AA192" s="357" t="str" cm="1">
        <f t="array" ref="AA192">IF(B192="","",_xlfn.IFS('4. Inköpsdata'!J192&lt;10,'4. Inköpsdata'!J192*1.12,'4. Inköpsdata'!J192&lt;20,'4. Inköpsdata'!J192*1.1,'4. Inköpsdata'!J192&lt;30,'4. Inköpsdata'!J192*1.09,'4. Inköpsdata'!J192&lt;50,'4. Inköpsdata'!J192*1.08,'4. Inköpsdata'!J192&lt;100,'4. Inköpsdata'!J192*1.07,'4. Inköpsdata'!J192&lt;150,'4. Inköpsdata'!J192*1.06,'4. Inköpsdata'!J192&gt;149,'4. Inköpsdata'!J192*1.05))</f>
        <v/>
      </c>
      <c r="AB192" s="358"/>
      <c r="AC192" s="307" t="str">
        <f>IF(B192="","",'4. Inköpsdata'!N192)</f>
        <v/>
      </c>
      <c r="AD192" s="479" t="str">
        <f>IF(B192="","",'4. Inköpsdata'!M192)</f>
        <v/>
      </c>
      <c r="AE192" s="480" t="str" cm="1">
        <f t="array" ref="AE192">IFERROR(_xlfn.IFS(AD192=25%,41,AD192=12%,42,AD192=6%,43,AD192="Momsfritt",38),"")</f>
        <v/>
      </c>
      <c r="AF192" s="480" t="str">
        <f t="shared" si="41"/>
        <v/>
      </c>
      <c r="AG192" s="307" t="str">
        <f t="shared" si="42"/>
        <v/>
      </c>
      <c r="AH192" s="307" t="str">
        <f t="shared" si="43"/>
        <v/>
      </c>
      <c r="AI192" s="492" t="str">
        <f t="shared" si="44"/>
        <v/>
      </c>
      <c r="AJ192" s="532"/>
      <c r="AK192" s="357" t="str">
        <f t="shared" si="45"/>
        <v/>
      </c>
      <c r="AL192" s="357" t="str">
        <f t="shared" si="46"/>
        <v/>
      </c>
      <c r="AM192" s="492" t="str">
        <f t="shared" si="47"/>
        <v/>
      </c>
    </row>
    <row r="193" spans="1:39" x14ac:dyDescent="0.25">
      <c r="A193" s="106">
        <v>189</v>
      </c>
      <c r="B193" s="86" t="str">
        <f>IF('1. Artikeldata Grund'!$E193="","",'1. Artikeldata Grund'!$E193)</f>
        <v/>
      </c>
      <c r="C193" s="221" t="str">
        <f>IF('1. Artikeldata Grund'!D193="","",'1. Artikeldata Grund'!D193)</f>
        <v/>
      </c>
      <c r="D193" s="300"/>
      <c r="E193" s="560" t="str">
        <f t="shared" si="40"/>
        <v/>
      </c>
      <c r="F193" s="543"/>
      <c r="G193" s="302"/>
      <c r="H193" s="354" t="s">
        <v>280</v>
      </c>
      <c r="I193" s="295"/>
      <c r="J193" s="409" t="s">
        <v>280</v>
      </c>
      <c r="K193" s="295" t="s">
        <v>858</v>
      </c>
      <c r="L193" s="540">
        <v>910</v>
      </c>
      <c r="M193" s="578" t="str">
        <f>IF(B193="","",IF(OR(L193=200,COUNTIF(Artikelgrupper!$G$3:$G$108,'APH Kategorichef'!K193)),"Ja","Nej"))</f>
        <v/>
      </c>
      <c r="N193" s="356"/>
      <c r="P193" s="359"/>
      <c r="Q193" s="360"/>
      <c r="R193" s="295" t="s">
        <v>297</v>
      </c>
      <c r="S193" s="295"/>
      <c r="U193" s="361" t="str">
        <f>IF(B193="","",'3. Förpackningsdata'!H193)</f>
        <v/>
      </c>
      <c r="V193" s="308" t="str">
        <f>IF(B193="","",'3. Förpackningsdata'!I193)</f>
        <v/>
      </c>
      <c r="W193" s="592"/>
      <c r="Y193" s="520"/>
      <c r="Z193" s="81" t="str">
        <f>IF(B193="","",'4. Inköpsdata'!J193)</f>
        <v/>
      </c>
      <c r="AA193" s="357" t="str" cm="1">
        <f t="array" ref="AA193">IF(B193="","",_xlfn.IFS('4. Inköpsdata'!J193&lt;10,'4. Inköpsdata'!J193*1.12,'4. Inköpsdata'!J193&lt;20,'4. Inköpsdata'!J193*1.1,'4. Inköpsdata'!J193&lt;30,'4. Inköpsdata'!J193*1.09,'4. Inköpsdata'!J193&lt;50,'4. Inköpsdata'!J193*1.08,'4. Inköpsdata'!J193&lt;100,'4. Inköpsdata'!J193*1.07,'4. Inköpsdata'!J193&lt;150,'4. Inköpsdata'!J193*1.06,'4. Inköpsdata'!J193&gt;149,'4. Inköpsdata'!J193*1.05))</f>
        <v/>
      </c>
      <c r="AB193" s="358"/>
      <c r="AC193" s="307" t="str">
        <f>IF(B193="","",'4. Inköpsdata'!N193)</f>
        <v/>
      </c>
      <c r="AD193" s="479" t="str">
        <f>IF(B193="","",'4. Inköpsdata'!M193)</f>
        <v/>
      </c>
      <c r="AE193" s="480" t="str" cm="1">
        <f t="array" ref="AE193">IFERROR(_xlfn.IFS(AD193=25%,41,AD193=12%,42,AD193=6%,43,AD193="Momsfritt",38),"")</f>
        <v/>
      </c>
      <c r="AF193" s="480" t="str">
        <f t="shared" si="41"/>
        <v/>
      </c>
      <c r="AG193" s="307" t="str">
        <f t="shared" si="42"/>
        <v/>
      </c>
      <c r="AH193" s="307" t="str">
        <f t="shared" si="43"/>
        <v/>
      </c>
      <c r="AI193" s="492" t="str">
        <f t="shared" si="44"/>
        <v/>
      </c>
      <c r="AJ193" s="532"/>
      <c r="AK193" s="357" t="str">
        <f t="shared" si="45"/>
        <v/>
      </c>
      <c r="AL193" s="357" t="str">
        <f t="shared" si="46"/>
        <v/>
      </c>
      <c r="AM193" s="492" t="str">
        <f t="shared" si="47"/>
        <v/>
      </c>
    </row>
    <row r="194" spans="1:39" x14ac:dyDescent="0.25">
      <c r="A194" s="106">
        <v>190</v>
      </c>
      <c r="B194" s="86" t="str">
        <f>IF('1. Artikeldata Grund'!$E194="","",'1. Artikeldata Grund'!$E194)</f>
        <v/>
      </c>
      <c r="C194" s="221" t="str">
        <f>IF('1. Artikeldata Grund'!D194="","",'1. Artikeldata Grund'!D194)</f>
        <v/>
      </c>
      <c r="D194" s="300"/>
      <c r="E194" s="560" t="str">
        <f t="shared" si="40"/>
        <v/>
      </c>
      <c r="F194" s="543"/>
      <c r="G194" s="302"/>
      <c r="H194" s="354" t="s">
        <v>280</v>
      </c>
      <c r="I194" s="295"/>
      <c r="J194" s="409" t="s">
        <v>280</v>
      </c>
      <c r="K194" s="295" t="s">
        <v>858</v>
      </c>
      <c r="L194" s="540">
        <v>910</v>
      </c>
      <c r="M194" s="578" t="str">
        <f>IF(B194="","",IF(OR(L194=200,COUNTIF(Artikelgrupper!$G$3:$G$108,'APH Kategorichef'!K194)),"Ja","Nej"))</f>
        <v/>
      </c>
      <c r="N194" s="356"/>
      <c r="P194" s="359"/>
      <c r="Q194" s="360"/>
      <c r="R194" s="295" t="s">
        <v>297</v>
      </c>
      <c r="S194" s="295"/>
      <c r="U194" s="361" t="str">
        <f>IF(B194="","",'3. Förpackningsdata'!H194)</f>
        <v/>
      </c>
      <c r="V194" s="308" t="str">
        <f>IF(B194="","",'3. Förpackningsdata'!I194)</f>
        <v/>
      </c>
      <c r="W194" s="592"/>
      <c r="Y194" s="520"/>
      <c r="Z194" s="81" t="str">
        <f>IF(B194="","",'4. Inköpsdata'!J194)</f>
        <v/>
      </c>
      <c r="AA194" s="357" t="str" cm="1">
        <f t="array" ref="AA194">IF(B194="","",_xlfn.IFS('4. Inköpsdata'!J194&lt;10,'4. Inköpsdata'!J194*1.12,'4. Inköpsdata'!J194&lt;20,'4. Inköpsdata'!J194*1.1,'4. Inköpsdata'!J194&lt;30,'4. Inköpsdata'!J194*1.09,'4. Inköpsdata'!J194&lt;50,'4. Inköpsdata'!J194*1.08,'4. Inköpsdata'!J194&lt;100,'4. Inköpsdata'!J194*1.07,'4. Inköpsdata'!J194&lt;150,'4. Inköpsdata'!J194*1.06,'4. Inköpsdata'!J194&gt;149,'4. Inköpsdata'!J194*1.05))</f>
        <v/>
      </c>
      <c r="AB194" s="358"/>
      <c r="AC194" s="307" t="str">
        <f>IF(B194="","",'4. Inköpsdata'!N194)</f>
        <v/>
      </c>
      <c r="AD194" s="479" t="str">
        <f>IF(B194="","",'4. Inköpsdata'!M194)</f>
        <v/>
      </c>
      <c r="AE194" s="480" t="str" cm="1">
        <f t="array" ref="AE194">IFERROR(_xlfn.IFS(AD194=25%,41,AD194=12%,42,AD194=6%,43,AD194="Momsfritt",38),"")</f>
        <v/>
      </c>
      <c r="AF194" s="480" t="str">
        <f t="shared" si="41"/>
        <v/>
      </c>
      <c r="AG194" s="307" t="str">
        <f t="shared" si="42"/>
        <v/>
      </c>
      <c r="AH194" s="307" t="str">
        <f t="shared" si="43"/>
        <v/>
      </c>
      <c r="AI194" s="492" t="str">
        <f t="shared" si="44"/>
        <v/>
      </c>
      <c r="AJ194" s="532"/>
      <c r="AK194" s="357" t="str">
        <f t="shared" si="45"/>
        <v/>
      </c>
      <c r="AL194" s="357" t="str">
        <f t="shared" si="46"/>
        <v/>
      </c>
      <c r="AM194" s="492" t="str">
        <f t="shared" si="47"/>
        <v/>
      </c>
    </row>
    <row r="195" spans="1:39" x14ac:dyDescent="0.25">
      <c r="A195" s="106">
        <v>191</v>
      </c>
      <c r="B195" s="86" t="str">
        <f>IF('1. Artikeldata Grund'!$E195="","",'1. Artikeldata Grund'!$E195)</f>
        <v/>
      </c>
      <c r="C195" s="221" t="str">
        <f>IF('1. Artikeldata Grund'!D195="","",'1. Artikeldata Grund'!D195)</f>
        <v/>
      </c>
      <c r="D195" s="300"/>
      <c r="E195" s="560" t="str">
        <f t="shared" si="40"/>
        <v/>
      </c>
      <c r="F195" s="543"/>
      <c r="G195" s="302"/>
      <c r="H195" s="354" t="s">
        <v>280</v>
      </c>
      <c r="I195" s="295"/>
      <c r="J195" s="409" t="s">
        <v>280</v>
      </c>
      <c r="K195" s="295" t="s">
        <v>858</v>
      </c>
      <c r="L195" s="540">
        <v>910</v>
      </c>
      <c r="M195" s="578" t="str">
        <f>IF(B195="","",IF(OR(L195=200,COUNTIF(Artikelgrupper!$G$3:$G$108,'APH Kategorichef'!K195)),"Ja","Nej"))</f>
        <v/>
      </c>
      <c r="N195" s="356"/>
      <c r="P195" s="359"/>
      <c r="Q195" s="360"/>
      <c r="R195" s="295" t="s">
        <v>297</v>
      </c>
      <c r="S195" s="295"/>
      <c r="U195" s="361" t="str">
        <f>IF(B195="","",'3. Förpackningsdata'!H195)</f>
        <v/>
      </c>
      <c r="V195" s="308" t="str">
        <f>IF(B195="","",'3. Förpackningsdata'!I195)</f>
        <v/>
      </c>
      <c r="W195" s="592"/>
      <c r="Y195" s="520"/>
      <c r="Z195" s="81" t="str">
        <f>IF(B195="","",'4. Inköpsdata'!J195)</f>
        <v/>
      </c>
      <c r="AA195" s="357" t="str" cm="1">
        <f t="array" ref="AA195">IF(B195="","",_xlfn.IFS('4. Inköpsdata'!J195&lt;10,'4. Inköpsdata'!J195*1.12,'4. Inköpsdata'!J195&lt;20,'4. Inköpsdata'!J195*1.1,'4. Inköpsdata'!J195&lt;30,'4. Inköpsdata'!J195*1.09,'4. Inköpsdata'!J195&lt;50,'4. Inköpsdata'!J195*1.08,'4. Inköpsdata'!J195&lt;100,'4. Inköpsdata'!J195*1.07,'4. Inköpsdata'!J195&lt;150,'4. Inköpsdata'!J195*1.06,'4. Inköpsdata'!J195&gt;149,'4. Inköpsdata'!J195*1.05))</f>
        <v/>
      </c>
      <c r="AB195" s="358"/>
      <c r="AC195" s="307" t="str">
        <f>IF(B195="","",'4. Inköpsdata'!N195)</f>
        <v/>
      </c>
      <c r="AD195" s="479" t="str">
        <f>IF(B195="","",'4. Inköpsdata'!M195)</f>
        <v/>
      </c>
      <c r="AE195" s="480" t="str" cm="1">
        <f t="array" ref="AE195">IFERROR(_xlfn.IFS(AD195=25%,41,AD195=12%,42,AD195=6%,43,AD195="Momsfritt",38),"")</f>
        <v/>
      </c>
      <c r="AF195" s="480" t="str">
        <f t="shared" si="41"/>
        <v/>
      </c>
      <c r="AG195" s="307" t="str">
        <f t="shared" si="42"/>
        <v/>
      </c>
      <c r="AH195" s="307" t="str">
        <f t="shared" si="43"/>
        <v/>
      </c>
      <c r="AI195" s="492" t="str">
        <f t="shared" si="44"/>
        <v/>
      </c>
      <c r="AJ195" s="532"/>
      <c r="AK195" s="357" t="str">
        <f t="shared" si="45"/>
        <v/>
      </c>
      <c r="AL195" s="357" t="str">
        <f t="shared" si="46"/>
        <v/>
      </c>
      <c r="AM195" s="492" t="str">
        <f t="shared" si="47"/>
        <v/>
      </c>
    </row>
    <row r="196" spans="1:39" x14ac:dyDescent="0.25">
      <c r="A196" s="106">
        <v>192</v>
      </c>
      <c r="B196" s="86" t="str">
        <f>IF('1. Artikeldata Grund'!$E196="","",'1. Artikeldata Grund'!$E196)</f>
        <v/>
      </c>
      <c r="C196" s="221" t="str">
        <f>IF('1. Artikeldata Grund'!D196="","",'1. Artikeldata Grund'!D196)</f>
        <v/>
      </c>
      <c r="D196" s="300"/>
      <c r="E196" s="560" t="str">
        <f t="shared" si="40"/>
        <v/>
      </c>
      <c r="F196" s="543"/>
      <c r="G196" s="302"/>
      <c r="H196" s="354" t="s">
        <v>280</v>
      </c>
      <c r="I196" s="295"/>
      <c r="J196" s="409" t="s">
        <v>280</v>
      </c>
      <c r="K196" s="295" t="s">
        <v>858</v>
      </c>
      <c r="L196" s="540">
        <v>910</v>
      </c>
      <c r="M196" s="578" t="str">
        <f>IF(B196="","",IF(OR(L196=200,COUNTIF(Artikelgrupper!$G$3:$G$108,'APH Kategorichef'!K196)),"Ja","Nej"))</f>
        <v/>
      </c>
      <c r="N196" s="356"/>
      <c r="P196" s="359"/>
      <c r="Q196" s="360"/>
      <c r="R196" s="295" t="s">
        <v>297</v>
      </c>
      <c r="S196" s="295"/>
      <c r="U196" s="361" t="str">
        <f>IF(B196="","",'3. Förpackningsdata'!H196)</f>
        <v/>
      </c>
      <c r="V196" s="308" t="str">
        <f>IF(B196="","",'3. Förpackningsdata'!I196)</f>
        <v/>
      </c>
      <c r="W196" s="592"/>
      <c r="Y196" s="520"/>
      <c r="Z196" s="81" t="str">
        <f>IF(B196="","",'4. Inköpsdata'!J196)</f>
        <v/>
      </c>
      <c r="AA196" s="357" t="str" cm="1">
        <f t="array" ref="AA196">IF(B196="","",_xlfn.IFS('4. Inköpsdata'!J196&lt;10,'4. Inköpsdata'!J196*1.12,'4. Inköpsdata'!J196&lt;20,'4. Inköpsdata'!J196*1.1,'4. Inköpsdata'!J196&lt;30,'4. Inköpsdata'!J196*1.09,'4. Inköpsdata'!J196&lt;50,'4. Inköpsdata'!J196*1.08,'4. Inköpsdata'!J196&lt;100,'4. Inköpsdata'!J196*1.07,'4. Inköpsdata'!J196&lt;150,'4. Inköpsdata'!J196*1.06,'4. Inköpsdata'!J196&gt;149,'4. Inköpsdata'!J196*1.05))</f>
        <v/>
      </c>
      <c r="AB196" s="358"/>
      <c r="AC196" s="307" t="str">
        <f>IF(B196="","",'4. Inköpsdata'!N196)</f>
        <v/>
      </c>
      <c r="AD196" s="479" t="str">
        <f>IF(B196="","",'4. Inköpsdata'!M196)</f>
        <v/>
      </c>
      <c r="AE196" s="480" t="str" cm="1">
        <f t="array" ref="AE196">IFERROR(_xlfn.IFS(AD196=25%,41,AD196=12%,42,AD196=6%,43,AD196="Momsfritt",38),"")</f>
        <v/>
      </c>
      <c r="AF196" s="480" t="str">
        <f t="shared" si="41"/>
        <v/>
      </c>
      <c r="AG196" s="307" t="str">
        <f t="shared" si="42"/>
        <v/>
      </c>
      <c r="AH196" s="307" t="str">
        <f t="shared" si="43"/>
        <v/>
      </c>
      <c r="AI196" s="492" t="str">
        <f t="shared" si="44"/>
        <v/>
      </c>
      <c r="AJ196" s="532"/>
      <c r="AK196" s="357" t="str">
        <f t="shared" si="45"/>
        <v/>
      </c>
      <c r="AL196" s="357" t="str">
        <f t="shared" si="46"/>
        <v/>
      </c>
      <c r="AM196" s="492" t="str">
        <f t="shared" si="47"/>
        <v/>
      </c>
    </row>
    <row r="197" spans="1:39" x14ac:dyDescent="0.25">
      <c r="A197" s="106">
        <v>193</v>
      </c>
      <c r="B197" s="86" t="str">
        <f>IF('1. Artikeldata Grund'!$E197="","",'1. Artikeldata Grund'!$E197)</f>
        <v/>
      </c>
      <c r="C197" s="221" t="str">
        <f>IF('1. Artikeldata Grund'!D197="","",'1. Artikeldata Grund'!D197)</f>
        <v/>
      </c>
      <c r="D197" s="300"/>
      <c r="E197" s="560" t="str">
        <f t="shared" ref="E197:E204" si="48">IF(B197="","","ÅÅÅÅ-MM-DD")</f>
        <v/>
      </c>
      <c r="F197" s="543"/>
      <c r="G197" s="302"/>
      <c r="H197" s="354" t="s">
        <v>280</v>
      </c>
      <c r="I197" s="295"/>
      <c r="J197" s="409" t="s">
        <v>280</v>
      </c>
      <c r="K197" s="295" t="s">
        <v>858</v>
      </c>
      <c r="L197" s="540">
        <v>910</v>
      </c>
      <c r="M197" s="578" t="str">
        <f>IF(B197="","",IF(OR(L197=200,COUNTIF(Artikelgrupper!$G$3:$G$108,'APH Kategorichef'!K197)),"Ja","Nej"))</f>
        <v/>
      </c>
      <c r="N197" s="356"/>
      <c r="P197" s="359"/>
      <c r="Q197" s="360"/>
      <c r="R197" s="295" t="s">
        <v>297</v>
      </c>
      <c r="S197" s="295"/>
      <c r="U197" s="361" t="str">
        <f>IF(B197="","",'3. Förpackningsdata'!H197)</f>
        <v/>
      </c>
      <c r="V197" s="308" t="str">
        <f>IF(B197="","",'3. Förpackningsdata'!I197)</f>
        <v/>
      </c>
      <c r="W197" s="592"/>
      <c r="Y197" s="520"/>
      <c r="Z197" s="81" t="str">
        <f>IF(B197="","",'4. Inköpsdata'!J197)</f>
        <v/>
      </c>
      <c r="AA197" s="357" t="str" cm="1">
        <f t="array" ref="AA197">IF(B197="","",_xlfn.IFS('4. Inköpsdata'!J197&lt;10,'4. Inköpsdata'!J197*1.12,'4. Inköpsdata'!J197&lt;20,'4. Inköpsdata'!J197*1.1,'4. Inköpsdata'!J197&lt;30,'4. Inköpsdata'!J197*1.09,'4. Inköpsdata'!J197&lt;50,'4. Inköpsdata'!J197*1.08,'4. Inköpsdata'!J197&lt;100,'4. Inköpsdata'!J197*1.07,'4. Inköpsdata'!J197&lt;150,'4. Inköpsdata'!J197*1.06,'4. Inköpsdata'!J197&gt;149,'4. Inköpsdata'!J197*1.05))</f>
        <v/>
      </c>
      <c r="AB197" s="358"/>
      <c r="AC197" s="307" t="str">
        <f>IF(B197="","",'4. Inköpsdata'!N197)</f>
        <v/>
      </c>
      <c r="AD197" s="479" t="str">
        <f>IF(B197="","",'4. Inköpsdata'!M197)</f>
        <v/>
      </c>
      <c r="AE197" s="480" t="str" cm="1">
        <f t="array" ref="AE197">IFERROR(_xlfn.IFS(AD197=25%,41,AD197=12%,42,AD197=6%,43,AD197="Momsfritt",38),"")</f>
        <v/>
      </c>
      <c r="AF197" s="480" t="str">
        <f t="shared" ref="AF197:AF204" si="49">IF(B197="","",IF(AD197="Momsfritt",1,AD197+1))</f>
        <v/>
      </c>
      <c r="AG197" s="307" t="str">
        <f t="shared" ref="AG197:AG204" si="50">IF(B197="","",AB197/AF197)</f>
        <v/>
      </c>
      <c r="AH197" s="307" t="str">
        <f t="shared" ref="AH197:AH204" si="51">IF(B197="","",AG197-Z197)</f>
        <v/>
      </c>
      <c r="AI197" s="492" t="str">
        <f t="shared" ref="AI197:AI204" si="52">IF(B197="","",AH197/AG197)</f>
        <v/>
      </c>
      <c r="AJ197" s="532"/>
      <c r="AK197" s="357" t="str">
        <f t="shared" ref="AK197:AK204" si="53">IF(B197="","",AJ197/AF197)</f>
        <v/>
      </c>
      <c r="AL197" s="357" t="str">
        <f t="shared" ref="AL197:AL204" si="54">IF(B197="","",AK197-Z197)</f>
        <v/>
      </c>
      <c r="AM197" s="492" t="str">
        <f t="shared" ref="AM197:AM204" si="55">IF(B197="","",AL197/AK197)</f>
        <v/>
      </c>
    </row>
    <row r="198" spans="1:39" x14ac:dyDescent="0.25">
      <c r="A198" s="106">
        <v>194</v>
      </c>
      <c r="B198" s="86" t="str">
        <f>IF('1. Artikeldata Grund'!$E198="","",'1. Artikeldata Grund'!$E198)</f>
        <v/>
      </c>
      <c r="C198" s="221" t="str">
        <f>IF('1. Artikeldata Grund'!D198="","",'1. Artikeldata Grund'!D198)</f>
        <v/>
      </c>
      <c r="D198" s="300"/>
      <c r="E198" s="560" t="str">
        <f t="shared" si="48"/>
        <v/>
      </c>
      <c r="F198" s="543"/>
      <c r="G198" s="302"/>
      <c r="H198" s="354" t="s">
        <v>280</v>
      </c>
      <c r="I198" s="295"/>
      <c r="J198" s="409" t="s">
        <v>280</v>
      </c>
      <c r="K198" s="295" t="s">
        <v>858</v>
      </c>
      <c r="L198" s="540">
        <v>910</v>
      </c>
      <c r="M198" s="578" t="str">
        <f>IF(B198="","",IF(OR(L198=200,COUNTIF(Artikelgrupper!$G$3:$G$108,'APH Kategorichef'!K198)),"Ja","Nej"))</f>
        <v/>
      </c>
      <c r="N198" s="356"/>
      <c r="P198" s="359"/>
      <c r="Q198" s="360"/>
      <c r="R198" s="295" t="s">
        <v>297</v>
      </c>
      <c r="S198" s="295"/>
      <c r="U198" s="361" t="str">
        <f>IF(B198="","",'3. Förpackningsdata'!H198)</f>
        <v/>
      </c>
      <c r="V198" s="308" t="str">
        <f>IF(B198="","",'3. Förpackningsdata'!I198)</f>
        <v/>
      </c>
      <c r="W198" s="592"/>
      <c r="Y198" s="520"/>
      <c r="Z198" s="81" t="str">
        <f>IF(B198="","",'4. Inköpsdata'!J198)</f>
        <v/>
      </c>
      <c r="AA198" s="357" t="str" cm="1">
        <f t="array" ref="AA198">IF(B198="","",_xlfn.IFS('4. Inköpsdata'!J198&lt;10,'4. Inköpsdata'!J198*1.12,'4. Inköpsdata'!J198&lt;20,'4. Inköpsdata'!J198*1.1,'4. Inköpsdata'!J198&lt;30,'4. Inköpsdata'!J198*1.09,'4. Inköpsdata'!J198&lt;50,'4. Inköpsdata'!J198*1.08,'4. Inköpsdata'!J198&lt;100,'4. Inköpsdata'!J198*1.07,'4. Inköpsdata'!J198&lt;150,'4. Inköpsdata'!J198*1.06,'4. Inköpsdata'!J198&gt;149,'4. Inköpsdata'!J198*1.05))</f>
        <v/>
      </c>
      <c r="AB198" s="358"/>
      <c r="AC198" s="307" t="str">
        <f>IF(B198="","",'4. Inköpsdata'!N198)</f>
        <v/>
      </c>
      <c r="AD198" s="479" t="str">
        <f>IF(B198="","",'4. Inköpsdata'!M198)</f>
        <v/>
      </c>
      <c r="AE198" s="480" t="str" cm="1">
        <f t="array" ref="AE198">IFERROR(_xlfn.IFS(AD198=25%,41,AD198=12%,42,AD198=6%,43,AD198="Momsfritt",38),"")</f>
        <v/>
      </c>
      <c r="AF198" s="480" t="str">
        <f t="shared" si="49"/>
        <v/>
      </c>
      <c r="AG198" s="307" t="str">
        <f t="shared" si="50"/>
        <v/>
      </c>
      <c r="AH198" s="307" t="str">
        <f t="shared" si="51"/>
        <v/>
      </c>
      <c r="AI198" s="492" t="str">
        <f t="shared" si="52"/>
        <v/>
      </c>
      <c r="AJ198" s="532"/>
      <c r="AK198" s="357" t="str">
        <f t="shared" si="53"/>
        <v/>
      </c>
      <c r="AL198" s="357" t="str">
        <f t="shared" si="54"/>
        <v/>
      </c>
      <c r="AM198" s="492" t="str">
        <f t="shared" si="55"/>
        <v/>
      </c>
    </row>
    <row r="199" spans="1:39" x14ac:dyDescent="0.25">
      <c r="A199" s="106">
        <v>195</v>
      </c>
      <c r="B199" s="86" t="str">
        <f>IF('1. Artikeldata Grund'!$E199="","",'1. Artikeldata Grund'!$E199)</f>
        <v/>
      </c>
      <c r="C199" s="221" t="str">
        <f>IF('1. Artikeldata Grund'!D199="","",'1. Artikeldata Grund'!D199)</f>
        <v/>
      </c>
      <c r="D199" s="300"/>
      <c r="E199" s="560" t="str">
        <f t="shared" si="48"/>
        <v/>
      </c>
      <c r="F199" s="543"/>
      <c r="G199" s="302"/>
      <c r="H199" s="354" t="s">
        <v>280</v>
      </c>
      <c r="I199" s="295"/>
      <c r="J199" s="409" t="s">
        <v>280</v>
      </c>
      <c r="K199" s="295" t="s">
        <v>858</v>
      </c>
      <c r="L199" s="540">
        <v>910</v>
      </c>
      <c r="M199" s="578" t="str">
        <f>IF(B199="","",IF(OR(L199=200,COUNTIF(Artikelgrupper!$G$3:$G$108,'APH Kategorichef'!K199)),"Ja","Nej"))</f>
        <v/>
      </c>
      <c r="N199" s="356"/>
      <c r="P199" s="359"/>
      <c r="Q199" s="360"/>
      <c r="R199" s="295" t="s">
        <v>297</v>
      </c>
      <c r="S199" s="295"/>
      <c r="U199" s="361" t="str">
        <f>IF(B199="","",'3. Förpackningsdata'!H199)</f>
        <v/>
      </c>
      <c r="V199" s="308" t="str">
        <f>IF(B199="","",'3. Förpackningsdata'!I199)</f>
        <v/>
      </c>
      <c r="W199" s="592"/>
      <c r="Y199" s="520"/>
      <c r="Z199" s="81" t="str">
        <f>IF(B199="","",'4. Inköpsdata'!J199)</f>
        <v/>
      </c>
      <c r="AA199" s="357" t="str" cm="1">
        <f t="array" ref="AA199">IF(B199="","",_xlfn.IFS('4. Inköpsdata'!J199&lt;10,'4. Inköpsdata'!J199*1.12,'4. Inköpsdata'!J199&lt;20,'4. Inköpsdata'!J199*1.1,'4. Inköpsdata'!J199&lt;30,'4. Inköpsdata'!J199*1.09,'4. Inköpsdata'!J199&lt;50,'4. Inköpsdata'!J199*1.08,'4. Inköpsdata'!J199&lt;100,'4. Inköpsdata'!J199*1.07,'4. Inköpsdata'!J199&lt;150,'4. Inköpsdata'!J199*1.06,'4. Inköpsdata'!J199&gt;149,'4. Inköpsdata'!J199*1.05))</f>
        <v/>
      </c>
      <c r="AB199" s="358"/>
      <c r="AC199" s="307" t="str">
        <f>IF(B199="","",'4. Inköpsdata'!N199)</f>
        <v/>
      </c>
      <c r="AD199" s="479" t="str">
        <f>IF(B199="","",'4. Inköpsdata'!M199)</f>
        <v/>
      </c>
      <c r="AE199" s="480" t="str" cm="1">
        <f t="array" ref="AE199">IFERROR(_xlfn.IFS(AD199=25%,41,AD199=12%,42,AD199=6%,43,AD199="Momsfritt",38),"")</f>
        <v/>
      </c>
      <c r="AF199" s="480" t="str">
        <f t="shared" si="49"/>
        <v/>
      </c>
      <c r="AG199" s="307" t="str">
        <f t="shared" si="50"/>
        <v/>
      </c>
      <c r="AH199" s="307" t="str">
        <f t="shared" si="51"/>
        <v/>
      </c>
      <c r="AI199" s="492" t="str">
        <f t="shared" si="52"/>
        <v/>
      </c>
      <c r="AJ199" s="532"/>
      <c r="AK199" s="357" t="str">
        <f t="shared" si="53"/>
        <v/>
      </c>
      <c r="AL199" s="357" t="str">
        <f t="shared" si="54"/>
        <v/>
      </c>
      <c r="AM199" s="492" t="str">
        <f t="shared" si="55"/>
        <v/>
      </c>
    </row>
    <row r="200" spans="1:39" x14ac:dyDescent="0.25">
      <c r="A200" s="106">
        <v>196</v>
      </c>
      <c r="B200" s="86" t="str">
        <f>IF('1. Artikeldata Grund'!$E200="","",'1. Artikeldata Grund'!$E200)</f>
        <v/>
      </c>
      <c r="C200" s="221" t="str">
        <f>IF('1. Artikeldata Grund'!D200="","",'1. Artikeldata Grund'!D200)</f>
        <v/>
      </c>
      <c r="D200" s="300"/>
      <c r="E200" s="560" t="str">
        <f t="shared" si="48"/>
        <v/>
      </c>
      <c r="F200" s="543"/>
      <c r="G200" s="302"/>
      <c r="H200" s="354" t="s">
        <v>280</v>
      </c>
      <c r="I200" s="295"/>
      <c r="J200" s="409" t="s">
        <v>280</v>
      </c>
      <c r="K200" s="295" t="s">
        <v>858</v>
      </c>
      <c r="L200" s="540">
        <v>910</v>
      </c>
      <c r="M200" s="578" t="str">
        <f>IF(B200="","",IF(OR(L200=200,COUNTIF(Artikelgrupper!$G$3:$G$108,'APH Kategorichef'!K200)),"Ja","Nej"))</f>
        <v/>
      </c>
      <c r="N200" s="356"/>
      <c r="P200" s="359"/>
      <c r="Q200" s="360"/>
      <c r="R200" s="295" t="s">
        <v>297</v>
      </c>
      <c r="S200" s="295"/>
      <c r="U200" s="361" t="str">
        <f>IF(B200="","",'3. Förpackningsdata'!H200)</f>
        <v/>
      </c>
      <c r="V200" s="308" t="str">
        <f>IF(B200="","",'3. Förpackningsdata'!I200)</f>
        <v/>
      </c>
      <c r="W200" s="592"/>
      <c r="Y200" s="520"/>
      <c r="Z200" s="81" t="str">
        <f>IF(B200="","",'4. Inköpsdata'!J200)</f>
        <v/>
      </c>
      <c r="AA200" s="357" t="str" cm="1">
        <f t="array" ref="AA200">IF(B200="","",_xlfn.IFS('4. Inköpsdata'!J200&lt;10,'4. Inköpsdata'!J200*1.12,'4. Inköpsdata'!J200&lt;20,'4. Inköpsdata'!J200*1.1,'4. Inköpsdata'!J200&lt;30,'4. Inköpsdata'!J200*1.09,'4. Inköpsdata'!J200&lt;50,'4. Inköpsdata'!J200*1.08,'4. Inköpsdata'!J200&lt;100,'4. Inköpsdata'!J200*1.07,'4. Inköpsdata'!J200&lt;150,'4. Inköpsdata'!J200*1.06,'4. Inköpsdata'!J200&gt;149,'4. Inköpsdata'!J200*1.05))</f>
        <v/>
      </c>
      <c r="AB200" s="358"/>
      <c r="AC200" s="307" t="str">
        <f>IF(B200="","",'4. Inköpsdata'!N200)</f>
        <v/>
      </c>
      <c r="AD200" s="479" t="str">
        <f>IF(B200="","",'4. Inköpsdata'!M200)</f>
        <v/>
      </c>
      <c r="AE200" s="480" t="str" cm="1">
        <f t="array" ref="AE200">IFERROR(_xlfn.IFS(AD200=25%,41,AD200=12%,42,AD200=6%,43,AD200="Momsfritt",38),"")</f>
        <v/>
      </c>
      <c r="AF200" s="480" t="str">
        <f t="shared" si="49"/>
        <v/>
      </c>
      <c r="AG200" s="307" t="str">
        <f t="shared" si="50"/>
        <v/>
      </c>
      <c r="AH200" s="307" t="str">
        <f t="shared" si="51"/>
        <v/>
      </c>
      <c r="AI200" s="492" t="str">
        <f t="shared" si="52"/>
        <v/>
      </c>
      <c r="AJ200" s="532"/>
      <c r="AK200" s="357" t="str">
        <f t="shared" si="53"/>
        <v/>
      </c>
      <c r="AL200" s="357" t="str">
        <f t="shared" si="54"/>
        <v/>
      </c>
      <c r="AM200" s="492" t="str">
        <f t="shared" si="55"/>
        <v/>
      </c>
    </row>
    <row r="201" spans="1:39" x14ac:dyDescent="0.25">
      <c r="A201" s="106">
        <v>197</v>
      </c>
      <c r="B201" s="86" t="str">
        <f>IF('1. Artikeldata Grund'!$E201="","",'1. Artikeldata Grund'!$E201)</f>
        <v/>
      </c>
      <c r="C201" s="221" t="str">
        <f>IF('1. Artikeldata Grund'!D201="","",'1. Artikeldata Grund'!D201)</f>
        <v/>
      </c>
      <c r="D201" s="300"/>
      <c r="E201" s="560" t="str">
        <f t="shared" si="48"/>
        <v/>
      </c>
      <c r="F201" s="543"/>
      <c r="G201" s="302"/>
      <c r="H201" s="354" t="s">
        <v>280</v>
      </c>
      <c r="I201" s="295"/>
      <c r="J201" s="409" t="s">
        <v>280</v>
      </c>
      <c r="K201" s="295" t="s">
        <v>858</v>
      </c>
      <c r="L201" s="540">
        <v>910</v>
      </c>
      <c r="M201" s="578" t="str">
        <f>IF(B201="","",IF(OR(L201=200,COUNTIF(Artikelgrupper!$G$3:$G$108,'APH Kategorichef'!K201)),"Ja","Nej"))</f>
        <v/>
      </c>
      <c r="N201" s="356"/>
      <c r="P201" s="359"/>
      <c r="Q201" s="360"/>
      <c r="R201" s="295" t="s">
        <v>297</v>
      </c>
      <c r="S201" s="295"/>
      <c r="U201" s="361" t="str">
        <f>IF(B201="","",'3. Förpackningsdata'!H201)</f>
        <v/>
      </c>
      <c r="V201" s="308" t="str">
        <f>IF(B201="","",'3. Förpackningsdata'!I201)</f>
        <v/>
      </c>
      <c r="W201" s="592"/>
      <c r="Y201" s="520"/>
      <c r="Z201" s="81" t="str">
        <f>IF(B201="","",'4. Inköpsdata'!J201)</f>
        <v/>
      </c>
      <c r="AA201" s="357" t="str" cm="1">
        <f t="array" ref="AA201">IF(B201="","",_xlfn.IFS('4. Inköpsdata'!J201&lt;10,'4. Inköpsdata'!J201*1.12,'4. Inköpsdata'!J201&lt;20,'4. Inköpsdata'!J201*1.1,'4. Inköpsdata'!J201&lt;30,'4. Inköpsdata'!J201*1.09,'4. Inköpsdata'!J201&lt;50,'4. Inköpsdata'!J201*1.08,'4. Inköpsdata'!J201&lt;100,'4. Inköpsdata'!J201*1.07,'4. Inköpsdata'!J201&lt;150,'4. Inköpsdata'!J201*1.06,'4. Inköpsdata'!J201&gt;149,'4. Inköpsdata'!J201*1.05))</f>
        <v/>
      </c>
      <c r="AB201" s="358"/>
      <c r="AC201" s="307" t="str">
        <f>IF(B201="","",'4. Inköpsdata'!N201)</f>
        <v/>
      </c>
      <c r="AD201" s="479" t="str">
        <f>IF(B201="","",'4. Inköpsdata'!M201)</f>
        <v/>
      </c>
      <c r="AE201" s="480" t="str" cm="1">
        <f t="array" ref="AE201">IFERROR(_xlfn.IFS(AD201=25%,41,AD201=12%,42,AD201=6%,43,AD201="Momsfritt",38),"")</f>
        <v/>
      </c>
      <c r="AF201" s="480" t="str">
        <f t="shared" si="49"/>
        <v/>
      </c>
      <c r="AG201" s="307" t="str">
        <f t="shared" si="50"/>
        <v/>
      </c>
      <c r="AH201" s="307" t="str">
        <f t="shared" si="51"/>
        <v/>
      </c>
      <c r="AI201" s="492" t="str">
        <f t="shared" si="52"/>
        <v/>
      </c>
      <c r="AJ201" s="532"/>
      <c r="AK201" s="357" t="str">
        <f t="shared" si="53"/>
        <v/>
      </c>
      <c r="AL201" s="357" t="str">
        <f t="shared" si="54"/>
        <v/>
      </c>
      <c r="AM201" s="492" t="str">
        <f t="shared" si="55"/>
        <v/>
      </c>
    </row>
    <row r="202" spans="1:39" x14ac:dyDescent="0.25">
      <c r="A202" s="106">
        <v>198</v>
      </c>
      <c r="B202" s="86" t="str">
        <f>IF('1. Artikeldata Grund'!$E202="","",'1. Artikeldata Grund'!$E202)</f>
        <v/>
      </c>
      <c r="C202" s="221" t="str">
        <f>IF('1. Artikeldata Grund'!D202="","",'1. Artikeldata Grund'!D202)</f>
        <v/>
      </c>
      <c r="D202" s="300"/>
      <c r="E202" s="560" t="str">
        <f t="shared" si="48"/>
        <v/>
      </c>
      <c r="F202" s="543"/>
      <c r="G202" s="302"/>
      <c r="H202" s="354" t="s">
        <v>280</v>
      </c>
      <c r="I202" s="295"/>
      <c r="J202" s="409" t="s">
        <v>280</v>
      </c>
      <c r="K202" s="295" t="s">
        <v>858</v>
      </c>
      <c r="L202" s="540">
        <v>910</v>
      </c>
      <c r="M202" s="578" t="str">
        <f>IF(B202="","",IF(OR(L202=200,COUNTIF(Artikelgrupper!$G$3:$G$108,'APH Kategorichef'!K202)),"Ja","Nej"))</f>
        <v/>
      </c>
      <c r="N202" s="356"/>
      <c r="P202" s="359"/>
      <c r="Q202" s="360"/>
      <c r="R202" s="295" t="s">
        <v>297</v>
      </c>
      <c r="S202" s="295"/>
      <c r="U202" s="361" t="str">
        <f>IF(B202="","",'3. Förpackningsdata'!H202)</f>
        <v/>
      </c>
      <c r="V202" s="308" t="str">
        <f>IF(B202="","",'3. Förpackningsdata'!I202)</f>
        <v/>
      </c>
      <c r="W202" s="592"/>
      <c r="Y202" s="520"/>
      <c r="Z202" s="81" t="str">
        <f>IF(B202="","",'4. Inköpsdata'!J202)</f>
        <v/>
      </c>
      <c r="AA202" s="357" t="str" cm="1">
        <f t="array" ref="AA202">IF(B202="","",_xlfn.IFS('4. Inköpsdata'!J202&lt;10,'4. Inköpsdata'!J202*1.12,'4. Inköpsdata'!J202&lt;20,'4. Inköpsdata'!J202*1.1,'4. Inköpsdata'!J202&lt;30,'4. Inköpsdata'!J202*1.09,'4. Inköpsdata'!J202&lt;50,'4. Inköpsdata'!J202*1.08,'4. Inköpsdata'!J202&lt;100,'4. Inköpsdata'!J202*1.07,'4. Inköpsdata'!J202&lt;150,'4. Inköpsdata'!J202*1.06,'4. Inköpsdata'!J202&gt;149,'4. Inköpsdata'!J202*1.05))</f>
        <v/>
      </c>
      <c r="AB202" s="358"/>
      <c r="AC202" s="307" t="str">
        <f>IF(B202="","",'4. Inköpsdata'!N202)</f>
        <v/>
      </c>
      <c r="AD202" s="479" t="str">
        <f>IF(B202="","",'4. Inköpsdata'!M202)</f>
        <v/>
      </c>
      <c r="AE202" s="480" t="str" cm="1">
        <f t="array" ref="AE202">IFERROR(_xlfn.IFS(AD202=25%,41,AD202=12%,42,AD202=6%,43,AD202="Momsfritt",38),"")</f>
        <v/>
      </c>
      <c r="AF202" s="480" t="str">
        <f t="shared" si="49"/>
        <v/>
      </c>
      <c r="AG202" s="307" t="str">
        <f t="shared" si="50"/>
        <v/>
      </c>
      <c r="AH202" s="307" t="str">
        <f t="shared" si="51"/>
        <v/>
      </c>
      <c r="AI202" s="492" t="str">
        <f t="shared" si="52"/>
        <v/>
      </c>
      <c r="AJ202" s="532"/>
      <c r="AK202" s="357" t="str">
        <f t="shared" si="53"/>
        <v/>
      </c>
      <c r="AL202" s="357" t="str">
        <f t="shared" si="54"/>
        <v/>
      </c>
      <c r="AM202" s="492" t="str">
        <f t="shared" si="55"/>
        <v/>
      </c>
    </row>
    <row r="203" spans="1:39" x14ac:dyDescent="0.25">
      <c r="A203" s="106">
        <v>199</v>
      </c>
      <c r="B203" s="86" t="str">
        <f>IF('1. Artikeldata Grund'!$E203="","",'1. Artikeldata Grund'!$E203)</f>
        <v/>
      </c>
      <c r="C203" s="221" t="str">
        <f>IF('1. Artikeldata Grund'!D203="","",'1. Artikeldata Grund'!D203)</f>
        <v/>
      </c>
      <c r="D203" s="300"/>
      <c r="E203" s="560" t="str">
        <f t="shared" si="48"/>
        <v/>
      </c>
      <c r="F203" s="543"/>
      <c r="G203" s="302"/>
      <c r="H203" s="354" t="s">
        <v>280</v>
      </c>
      <c r="I203" s="295"/>
      <c r="J203" s="409" t="s">
        <v>280</v>
      </c>
      <c r="K203" s="295" t="s">
        <v>858</v>
      </c>
      <c r="L203" s="540">
        <v>910</v>
      </c>
      <c r="M203" s="578" t="str">
        <f>IF(B203="","",IF(OR(L203=200,COUNTIF(Artikelgrupper!$G$3:$G$108,'APH Kategorichef'!K203)),"Ja","Nej"))</f>
        <v/>
      </c>
      <c r="N203" s="356"/>
      <c r="P203" s="359"/>
      <c r="Q203" s="360"/>
      <c r="R203" s="295" t="s">
        <v>297</v>
      </c>
      <c r="S203" s="295"/>
      <c r="U203" s="361" t="str">
        <f>IF(B203="","",'3. Förpackningsdata'!H203)</f>
        <v/>
      </c>
      <c r="V203" s="308" t="str">
        <f>IF(B203="","",'3. Förpackningsdata'!I203)</f>
        <v/>
      </c>
      <c r="W203" s="592"/>
      <c r="Y203" s="520"/>
      <c r="Z203" s="81" t="str">
        <f>IF(B203="","",'4. Inköpsdata'!J203)</f>
        <v/>
      </c>
      <c r="AA203" s="357" t="str" cm="1">
        <f t="array" ref="AA203">IF(B203="","",_xlfn.IFS('4. Inköpsdata'!J203&lt;10,'4. Inköpsdata'!J203*1.12,'4. Inköpsdata'!J203&lt;20,'4. Inköpsdata'!J203*1.1,'4. Inköpsdata'!J203&lt;30,'4. Inköpsdata'!J203*1.09,'4. Inköpsdata'!J203&lt;50,'4. Inköpsdata'!J203*1.08,'4. Inköpsdata'!J203&lt;100,'4. Inköpsdata'!J203*1.07,'4. Inköpsdata'!J203&lt;150,'4. Inköpsdata'!J203*1.06,'4. Inköpsdata'!J203&gt;149,'4. Inköpsdata'!J203*1.05))</f>
        <v/>
      </c>
      <c r="AB203" s="358"/>
      <c r="AC203" s="307" t="str">
        <f>IF(B203="","",'4. Inköpsdata'!N203)</f>
        <v/>
      </c>
      <c r="AD203" s="479" t="str">
        <f>IF(B203="","",'4. Inköpsdata'!M203)</f>
        <v/>
      </c>
      <c r="AE203" s="480" t="str" cm="1">
        <f t="array" ref="AE203">IFERROR(_xlfn.IFS(AD203=25%,41,AD203=12%,42,AD203=6%,43,AD203="Momsfritt",38),"")</f>
        <v/>
      </c>
      <c r="AF203" s="480" t="str">
        <f t="shared" si="49"/>
        <v/>
      </c>
      <c r="AG203" s="307" t="str">
        <f t="shared" si="50"/>
        <v/>
      </c>
      <c r="AH203" s="307" t="str">
        <f t="shared" si="51"/>
        <v/>
      </c>
      <c r="AI203" s="492" t="str">
        <f t="shared" si="52"/>
        <v/>
      </c>
      <c r="AJ203" s="532"/>
      <c r="AK203" s="357" t="str">
        <f t="shared" si="53"/>
        <v/>
      </c>
      <c r="AL203" s="357" t="str">
        <f t="shared" si="54"/>
        <v/>
      </c>
      <c r="AM203" s="492" t="str">
        <f t="shared" si="55"/>
        <v/>
      </c>
    </row>
    <row r="204" spans="1:39" x14ac:dyDescent="0.25">
      <c r="A204" s="106">
        <v>200</v>
      </c>
      <c r="B204" s="86" t="str">
        <f>IF('1. Artikeldata Grund'!$E204="","",'1. Artikeldata Grund'!$E204)</f>
        <v/>
      </c>
      <c r="C204" s="221" t="str">
        <f>IF('1. Artikeldata Grund'!D204="","",'1. Artikeldata Grund'!D204)</f>
        <v/>
      </c>
      <c r="D204" s="300"/>
      <c r="E204" s="560" t="str">
        <f t="shared" si="48"/>
        <v/>
      </c>
      <c r="F204" s="543"/>
      <c r="G204" s="302"/>
      <c r="H204" s="354" t="s">
        <v>280</v>
      </c>
      <c r="I204" s="295"/>
      <c r="J204" s="409" t="s">
        <v>280</v>
      </c>
      <c r="K204" s="295" t="s">
        <v>858</v>
      </c>
      <c r="L204" s="540">
        <v>910</v>
      </c>
      <c r="M204" s="578" t="str">
        <f>IF(B204="","",IF(OR(L204=200,COUNTIF(Artikelgrupper!$G$3:$G$108,'APH Kategorichef'!K204)),"Ja","Nej"))</f>
        <v/>
      </c>
      <c r="N204" s="356"/>
      <c r="P204" s="359"/>
      <c r="Q204" s="360"/>
      <c r="R204" s="295" t="s">
        <v>297</v>
      </c>
      <c r="S204" s="295"/>
      <c r="U204" s="361" t="str">
        <f>IF(B204="","",'3. Förpackningsdata'!H204)</f>
        <v/>
      </c>
      <c r="V204" s="308" t="str">
        <f>IF(B204="","",'3. Förpackningsdata'!I204)</f>
        <v/>
      </c>
      <c r="W204" s="592"/>
      <c r="Y204" s="520"/>
      <c r="Z204" s="81" t="str">
        <f>IF(B204="","",'4. Inköpsdata'!J204)</f>
        <v/>
      </c>
      <c r="AA204" s="357" t="str" cm="1">
        <f t="array" ref="AA204">IF(B204="","",_xlfn.IFS('4. Inköpsdata'!J204&lt;10,'4. Inköpsdata'!J204*1.12,'4. Inköpsdata'!J204&lt;20,'4. Inköpsdata'!J204*1.1,'4. Inköpsdata'!J204&lt;30,'4. Inköpsdata'!J204*1.09,'4. Inköpsdata'!J204&lt;50,'4. Inköpsdata'!J204*1.08,'4. Inköpsdata'!J204&lt;100,'4. Inköpsdata'!J204*1.07,'4. Inköpsdata'!J204&lt;150,'4. Inköpsdata'!J204*1.06,'4. Inköpsdata'!J204&gt;149,'4. Inköpsdata'!J204*1.05))</f>
        <v/>
      </c>
      <c r="AB204" s="358"/>
      <c r="AC204" s="307" t="str">
        <f>IF(B204="","",'4. Inköpsdata'!N204)</f>
        <v/>
      </c>
      <c r="AD204" s="479" t="str">
        <f>IF(B204="","",'4. Inköpsdata'!M204)</f>
        <v/>
      </c>
      <c r="AE204" s="480" t="str" cm="1">
        <f t="array" ref="AE204">IFERROR(_xlfn.IFS(AD204=25%,41,AD204=12%,42,AD204=6%,43,AD204="Momsfritt",38),"")</f>
        <v/>
      </c>
      <c r="AF204" s="480" t="str">
        <f t="shared" si="49"/>
        <v/>
      </c>
      <c r="AG204" s="307" t="str">
        <f t="shared" si="50"/>
        <v/>
      </c>
      <c r="AH204" s="307" t="str">
        <f t="shared" si="51"/>
        <v/>
      </c>
      <c r="AI204" s="492" t="str">
        <f t="shared" si="52"/>
        <v/>
      </c>
      <c r="AJ204" s="532"/>
      <c r="AK204" s="357" t="str">
        <f t="shared" si="53"/>
        <v/>
      </c>
      <c r="AL204" s="357" t="str">
        <f t="shared" si="54"/>
        <v/>
      </c>
      <c r="AM204" s="492" t="str">
        <f t="shared" si="55"/>
        <v/>
      </c>
    </row>
  </sheetData>
  <sheetProtection algorithmName="SHA-512" hashValue="biu5JP3nQ/+ANMiv1WaCGlVIBSVx3D+JkdWqRhmR00MbZEyweMoyHdmekXQPlQTA+19aqonYSisbef4Ypep5OA==" saltValue="Ipo94NlKY7NpNrA7Q4KT0Q==" spinCount="100000" sheet="1" objects="1" scenarios="1"/>
  <mergeCells count="6">
    <mergeCell ref="U1:V1"/>
    <mergeCell ref="U3:V3"/>
    <mergeCell ref="K2:N2"/>
    <mergeCell ref="U2:V2"/>
    <mergeCell ref="AJ2:AM2"/>
    <mergeCell ref="Y2:AI2"/>
  </mergeCells>
  <dataValidations count="5">
    <dataValidation type="custom" allowBlank="1" showInputMessage="1" showErrorMessage="1" errorTitle="Använd versaler" error="Skriv varumärke med VERSALER" promptTitle="Varumärke" prompt="Skrivs i versaler utan Å, Ä, Ö. _x000a_Ex. HJARTAT" sqref="S5:S204" xr:uid="{264F343C-9A34-433B-A160-9FD0D992BF90}">
      <formula1>AND(EXACT(S5,UPPER(S5)),ISTEXT(S5))</formula1>
    </dataValidation>
    <dataValidation type="whole" allowBlank="1" showInputMessage="1" showErrorMessage="1" errorTitle="Ange nummer" error="Ange PSID" sqref="I5:I204" xr:uid="{B2458F9C-5ED1-4671-95D1-A7D2CA46355D}">
      <formula1>0</formula1>
      <formula2>100000000000</formula2>
    </dataValidation>
    <dataValidation type="list" allowBlank="1" showInputMessage="1" showErrorMessage="1" sqref="H5:I204" xr:uid="{0EC9423E-E1EF-4618-AF77-0C291BA65B76}">
      <formula1>"Välj…,Ja,Nej"</formula1>
    </dataValidation>
    <dataValidation type="whole" allowBlank="1" showInputMessage="1" showErrorMessage="1" errorTitle="Ange PSID" error="Ange PSID _x000a__x000a_Ex. 12345_x000a_" promptTitle="Redan registrerad? " prompt="Ange PSID i siffra _x000a__x000a_Ex. 12345" sqref="G5:G204" xr:uid="{A1ED70E7-0AD0-47E8-9E4F-31B9A4B5C2CE}">
      <formula1>0</formula1>
      <formula2>1000000000</formula2>
    </dataValidation>
    <dataValidation allowBlank="1" showInputMessage="1" showErrorMessage="1" promptTitle="Känslig artikel" prompt="Om &quot;Ja&quot; kommer artikeln kategoriseras i en känslig kategori och få flagga som &quot;känslig artikel&quot; i AOM_x000a__x000a_(Automatiskt fält)" sqref="M5:M204" xr:uid="{96F14ECF-B39D-4592-89D6-EAD8832FDDEC}"/>
  </dataValidations>
  <pageMargins left="0.7" right="0.7" top="0.75" bottom="0.75" header="0.3" footer="0.3"/>
  <pageSetup paperSize="9" scale="11" orientation="portrait"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3" id="{3DCB2BEF-CFA1-48A7-97A0-5DBA210F1FE7}">
            <xm:f>AND(L5=910,NOT(ISBLANK('2. Artikeldata Utökad'!J5)))</xm:f>
            <x14:dxf>
              <fill>
                <patternFill>
                  <bgColor theme="5" tint="0.79998168889431442"/>
                </patternFill>
              </fill>
            </x14:dxf>
          </x14:cfRule>
          <xm:sqref>L5:M204</xm:sqref>
        </x14:conditionalFormatting>
        <x14:conditionalFormatting xmlns:xm="http://schemas.microsoft.com/office/excel/2006/main">
          <x14:cfRule type="expression" priority="2" id="{8BF4866E-3D99-4367-AB80-DF49BB8D47EE}">
            <xm:f>OR($L5=200,COUNTIF(Artikelgrupper!$G:$G,$K5))</xm:f>
            <x14:dxf>
              <fill>
                <patternFill patternType="mediumGray">
                  <fgColor theme="7" tint="0.39994506668294322"/>
                </patternFill>
              </fill>
            </x14:dxf>
          </x14:cfRule>
          <xm:sqref>K5:M204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arugrupp" prompt="200 Läkemedel OTC_x000a_910 Handelsvara" xr:uid="{8A679129-2632-4517-99A8-D6382375C837}">
          <x14:formula1>
            <xm:f>Tabeller!$C$3:$C$5</xm:f>
          </x14:formula1>
          <xm:sqref>L5:L204</xm:sqref>
        </x14:dataValidation>
        <x14:dataValidation type="list" allowBlank="1" showInputMessage="1" showErrorMessage="1" promptTitle="Artikelgrupp" prompt="Se flik &quot;Artikelgrupper&quot;" xr:uid="{0343B1C7-BBF0-4D0A-886F-D6022804E2B6}">
          <x14:formula1>
            <xm:f>Artikelgrupper!$A$2:$A$603</xm:f>
          </x14:formula1>
          <xm:sqref>K5:K204</xm:sqref>
        </x14:dataValidation>
        <x14:dataValidation type="list" allowBlank="1" showInputMessage="1" showErrorMessage="1" xr:uid="{16A1F65A-43F7-43CE-9C69-0EBCD7B422D2}">
          <x14:formula1>
            <xm:f>Tabeller!$AH$3:$AH$5</xm:f>
          </x14:formula1>
          <xm:sqref>J5:J204</xm:sqref>
        </x14:dataValidation>
        <x14:dataValidation type="list" allowBlank="1" showInputMessage="1" showErrorMessage="1" promptTitle="Sortimentskod" prompt="GRU = Grund_x000a_TIL = Tillägg_x000a_FRI = Fritt_x000a_SÄS = Säsong_x000a_WEB = Webbunik_x000a_RE1 = Endast E-Apoteket och MoS" xr:uid="{7D6484C6-34E2-4018-ABEF-36A38728E25B}">
          <x14:formula1>
            <xm:f>Tabeller!$O$3:$O$9</xm:f>
          </x14:formula1>
          <xm:sqref>R5:R204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EE4C-3863-4381-9938-B307DC384A4D}">
  <sheetPr codeName="Sheet21">
    <tabColor theme="5" tint="0.39997558519241921"/>
    <pageSetUpPr fitToPage="1"/>
  </sheetPr>
  <dimension ref="A1:H603"/>
  <sheetViews>
    <sheetView workbookViewId="0">
      <pane ySplit="1" topLeftCell="A2" activePane="bottomLeft" state="frozen"/>
      <selection sqref="A1:N1"/>
      <selection pane="bottomLeft" activeCell="J3" sqref="J3"/>
    </sheetView>
  </sheetViews>
  <sheetFormatPr defaultColWidth="8.85546875" defaultRowHeight="15" x14ac:dyDescent="0.25"/>
  <cols>
    <col min="1" max="1" width="8.85546875" style="329"/>
    <col min="2" max="2" width="30" style="329" bestFit="1" customWidth="1"/>
    <col min="3" max="3" width="34.7109375" style="329" bestFit="1" customWidth="1"/>
    <col min="4" max="4" width="34.85546875" style="329" bestFit="1" customWidth="1"/>
    <col min="5" max="6" width="8.85546875" style="329"/>
    <col min="7" max="7" width="31.140625" style="329" bestFit="1" customWidth="1"/>
    <col min="8" max="8" width="28.28515625" style="329" bestFit="1" customWidth="1"/>
    <col min="9" max="16384" width="8.85546875" style="329"/>
  </cols>
  <sheetData>
    <row r="1" spans="1:8" x14ac:dyDescent="0.25">
      <c r="A1" s="602" t="s">
        <v>3</v>
      </c>
      <c r="B1" s="602" t="s">
        <v>1511</v>
      </c>
      <c r="C1" s="602" t="s">
        <v>1512</v>
      </c>
      <c r="D1" s="602" t="s">
        <v>1513</v>
      </c>
      <c r="E1" s="602"/>
      <c r="F1" s="602"/>
      <c r="G1" s="603" t="s">
        <v>2577</v>
      </c>
      <c r="H1" s="602"/>
    </row>
    <row r="2" spans="1:8" x14ac:dyDescent="0.25">
      <c r="A2" s="329" t="s">
        <v>858</v>
      </c>
      <c r="G2" s="574" t="s">
        <v>2469</v>
      </c>
      <c r="H2" s="574" t="s">
        <v>2470</v>
      </c>
    </row>
    <row r="3" spans="1:8" x14ac:dyDescent="0.25">
      <c r="A3" s="2" t="s">
        <v>333</v>
      </c>
      <c r="B3" s="2" t="s">
        <v>872</v>
      </c>
      <c r="C3" s="2" t="s">
        <v>873</v>
      </c>
      <c r="D3" s="2" t="s">
        <v>874</v>
      </c>
      <c r="G3" s="575" t="s">
        <v>350</v>
      </c>
      <c r="H3" s="575" t="s">
        <v>2471</v>
      </c>
    </row>
    <row r="4" spans="1:8" x14ac:dyDescent="0.25">
      <c r="A4" s="2" t="s">
        <v>334</v>
      </c>
      <c r="B4" s="2" t="s">
        <v>872</v>
      </c>
      <c r="C4" s="2" t="s">
        <v>873</v>
      </c>
      <c r="D4" s="2" t="s">
        <v>875</v>
      </c>
      <c r="G4" s="575" t="s">
        <v>351</v>
      </c>
      <c r="H4" s="575" t="s">
        <v>2472</v>
      </c>
    </row>
    <row r="5" spans="1:8" x14ac:dyDescent="0.25">
      <c r="A5" s="2" t="s">
        <v>335</v>
      </c>
      <c r="B5" s="2" t="s">
        <v>872</v>
      </c>
      <c r="C5" s="2" t="s">
        <v>873</v>
      </c>
      <c r="D5" s="2" t="s">
        <v>876</v>
      </c>
      <c r="G5" s="575" t="s">
        <v>361</v>
      </c>
      <c r="H5" s="575" t="s">
        <v>2473</v>
      </c>
    </row>
    <row r="6" spans="1:8" x14ac:dyDescent="0.25">
      <c r="A6" s="2" t="s">
        <v>336</v>
      </c>
      <c r="B6" s="2" t="s">
        <v>872</v>
      </c>
      <c r="C6" s="2" t="s">
        <v>873</v>
      </c>
      <c r="D6" s="2" t="s">
        <v>877</v>
      </c>
      <c r="G6" s="575" t="s">
        <v>363</v>
      </c>
      <c r="H6" s="575" t="s">
        <v>2474</v>
      </c>
    </row>
    <row r="7" spans="1:8" x14ac:dyDescent="0.25">
      <c r="A7" s="2" t="s">
        <v>337</v>
      </c>
      <c r="B7" s="2" t="s">
        <v>872</v>
      </c>
      <c r="C7" s="2" t="s">
        <v>873</v>
      </c>
      <c r="D7" s="2" t="s">
        <v>878</v>
      </c>
      <c r="G7" s="575" t="s">
        <v>366</v>
      </c>
      <c r="H7" s="575" t="s">
        <v>2475</v>
      </c>
    </row>
    <row r="8" spans="1:8" x14ac:dyDescent="0.25">
      <c r="A8" s="2" t="s">
        <v>338</v>
      </c>
      <c r="B8" s="2" t="s">
        <v>872</v>
      </c>
      <c r="C8" s="2" t="s">
        <v>873</v>
      </c>
      <c r="D8" s="2" t="s">
        <v>879</v>
      </c>
      <c r="G8" s="575" t="s">
        <v>368</v>
      </c>
      <c r="H8" s="575" t="s">
        <v>2476</v>
      </c>
    </row>
    <row r="9" spans="1:8" x14ac:dyDescent="0.25">
      <c r="A9" s="2" t="s">
        <v>339</v>
      </c>
      <c r="B9" s="2" t="s">
        <v>872</v>
      </c>
      <c r="C9" s="2" t="s">
        <v>873</v>
      </c>
      <c r="D9" s="2" t="s">
        <v>880</v>
      </c>
      <c r="G9" s="575" t="s">
        <v>370</v>
      </c>
      <c r="H9" s="575" t="s">
        <v>2477</v>
      </c>
    </row>
    <row r="10" spans="1:8" x14ac:dyDescent="0.25">
      <c r="A10" s="2" t="s">
        <v>340</v>
      </c>
      <c r="B10" s="2" t="s">
        <v>872</v>
      </c>
      <c r="C10" s="2" t="s">
        <v>873</v>
      </c>
      <c r="D10" s="2" t="s">
        <v>881</v>
      </c>
      <c r="G10" s="575" t="s">
        <v>371</v>
      </c>
      <c r="H10" s="575" t="s">
        <v>2478</v>
      </c>
    </row>
    <row r="11" spans="1:8" x14ac:dyDescent="0.25">
      <c r="A11" s="2" t="s">
        <v>814</v>
      </c>
      <c r="B11" s="2" t="s">
        <v>872</v>
      </c>
      <c r="C11" s="2" t="s">
        <v>873</v>
      </c>
      <c r="D11" s="2" t="s">
        <v>882</v>
      </c>
      <c r="G11" s="575" t="s">
        <v>372</v>
      </c>
      <c r="H11" s="575" t="s">
        <v>2479</v>
      </c>
    </row>
    <row r="12" spans="1:8" x14ac:dyDescent="0.25">
      <c r="A12" s="2" t="s">
        <v>341</v>
      </c>
      <c r="B12" s="2" t="s">
        <v>872</v>
      </c>
      <c r="C12" s="2" t="s">
        <v>883</v>
      </c>
      <c r="D12" s="2" t="s">
        <v>884</v>
      </c>
      <c r="G12" s="575" t="s">
        <v>373</v>
      </c>
      <c r="H12" s="575" t="s">
        <v>2480</v>
      </c>
    </row>
    <row r="13" spans="1:8" x14ac:dyDescent="0.25">
      <c r="A13" s="2" t="s">
        <v>342</v>
      </c>
      <c r="B13" s="2" t="s">
        <v>872</v>
      </c>
      <c r="C13" s="2" t="s">
        <v>883</v>
      </c>
      <c r="D13" s="2" t="s">
        <v>885</v>
      </c>
      <c r="G13" s="575" t="s">
        <v>384</v>
      </c>
      <c r="H13" s="575" t="s">
        <v>2481</v>
      </c>
    </row>
    <row r="14" spans="1:8" x14ac:dyDescent="0.25">
      <c r="A14" s="2" t="s">
        <v>343</v>
      </c>
      <c r="B14" s="2" t="s">
        <v>872</v>
      </c>
      <c r="C14" s="2" t="s">
        <v>883</v>
      </c>
      <c r="D14" s="2" t="s">
        <v>886</v>
      </c>
      <c r="G14" s="575" t="s">
        <v>409</v>
      </c>
      <c r="H14" s="575" t="s">
        <v>2482</v>
      </c>
    </row>
    <row r="15" spans="1:8" x14ac:dyDescent="0.25">
      <c r="A15" s="2" t="s">
        <v>344</v>
      </c>
      <c r="B15" s="2" t="s">
        <v>872</v>
      </c>
      <c r="C15" s="2" t="s">
        <v>883</v>
      </c>
      <c r="D15" s="2" t="s">
        <v>887</v>
      </c>
      <c r="G15" s="575" t="s">
        <v>410</v>
      </c>
      <c r="H15" s="575" t="s">
        <v>2483</v>
      </c>
    </row>
    <row r="16" spans="1:8" x14ac:dyDescent="0.25">
      <c r="A16" s="2" t="s">
        <v>345</v>
      </c>
      <c r="B16" s="2" t="s">
        <v>872</v>
      </c>
      <c r="C16" s="2" t="s">
        <v>883</v>
      </c>
      <c r="D16" s="2" t="s">
        <v>888</v>
      </c>
      <c r="G16" s="575" t="s">
        <v>414</v>
      </c>
      <c r="H16" s="575" t="s">
        <v>2484</v>
      </c>
    </row>
    <row r="17" spans="1:8" x14ac:dyDescent="0.25">
      <c r="A17" s="2" t="s">
        <v>346</v>
      </c>
      <c r="B17" s="2" t="s">
        <v>872</v>
      </c>
      <c r="C17" s="2" t="s">
        <v>889</v>
      </c>
      <c r="D17" s="2" t="s">
        <v>890</v>
      </c>
      <c r="G17" s="575" t="s">
        <v>415</v>
      </c>
      <c r="H17" s="575" t="s">
        <v>2485</v>
      </c>
    </row>
    <row r="18" spans="1:8" x14ac:dyDescent="0.25">
      <c r="A18" s="2" t="s">
        <v>347</v>
      </c>
      <c r="B18" s="2" t="s">
        <v>872</v>
      </c>
      <c r="C18" s="2" t="s">
        <v>889</v>
      </c>
      <c r="D18" s="2" t="s">
        <v>891</v>
      </c>
      <c r="G18" s="575" t="s">
        <v>423</v>
      </c>
      <c r="H18" s="575" t="s">
        <v>2486</v>
      </c>
    </row>
    <row r="19" spans="1:8" x14ac:dyDescent="0.25">
      <c r="A19" s="2" t="s">
        <v>348</v>
      </c>
      <c r="B19" s="2" t="s">
        <v>872</v>
      </c>
      <c r="C19" s="2" t="s">
        <v>889</v>
      </c>
      <c r="D19" s="2" t="s">
        <v>892</v>
      </c>
      <c r="G19" s="575" t="s">
        <v>424</v>
      </c>
      <c r="H19" s="575" t="s">
        <v>2487</v>
      </c>
    </row>
    <row r="20" spans="1:8" x14ac:dyDescent="0.25">
      <c r="A20" s="2" t="s">
        <v>349</v>
      </c>
      <c r="B20" s="2" t="s">
        <v>872</v>
      </c>
      <c r="C20" s="2" t="s">
        <v>889</v>
      </c>
      <c r="D20" s="2" t="s">
        <v>893</v>
      </c>
      <c r="G20" s="575" t="s">
        <v>426</v>
      </c>
      <c r="H20" s="575" t="s">
        <v>2488</v>
      </c>
    </row>
    <row r="21" spans="1:8" x14ac:dyDescent="0.25">
      <c r="A21" s="2" t="s">
        <v>859</v>
      </c>
      <c r="B21" s="2" t="s">
        <v>872</v>
      </c>
      <c r="C21" s="2" t="s">
        <v>894</v>
      </c>
      <c r="D21" s="2" t="s">
        <v>895</v>
      </c>
      <c r="G21" s="575" t="s">
        <v>427</v>
      </c>
      <c r="H21" s="575" t="s">
        <v>2489</v>
      </c>
    </row>
    <row r="22" spans="1:8" x14ac:dyDescent="0.25">
      <c r="A22" s="2" t="s">
        <v>860</v>
      </c>
      <c r="B22" s="2" t="s">
        <v>872</v>
      </c>
      <c r="C22" s="2" t="s">
        <v>894</v>
      </c>
      <c r="D22" s="2" t="s">
        <v>896</v>
      </c>
      <c r="G22" s="575" t="s">
        <v>428</v>
      </c>
      <c r="H22" s="575" t="s">
        <v>2490</v>
      </c>
    </row>
    <row r="23" spans="1:8" x14ac:dyDescent="0.25">
      <c r="A23" s="2" t="s">
        <v>350</v>
      </c>
      <c r="B23" s="2" t="s">
        <v>897</v>
      </c>
      <c r="C23" s="2" t="s">
        <v>898</v>
      </c>
      <c r="D23" s="2" t="s">
        <v>899</v>
      </c>
      <c r="G23" s="575" t="s">
        <v>430</v>
      </c>
      <c r="H23" s="575" t="s">
        <v>2491</v>
      </c>
    </row>
    <row r="24" spans="1:8" x14ac:dyDescent="0.25">
      <c r="A24" s="2" t="s">
        <v>351</v>
      </c>
      <c r="B24" s="2" t="s">
        <v>897</v>
      </c>
      <c r="C24" s="2" t="s">
        <v>898</v>
      </c>
      <c r="D24" s="2" t="s">
        <v>900</v>
      </c>
      <c r="G24" s="575" t="s">
        <v>432</v>
      </c>
      <c r="H24" s="575" t="s">
        <v>2492</v>
      </c>
    </row>
    <row r="25" spans="1:8" x14ac:dyDescent="0.25">
      <c r="A25" s="2" t="s">
        <v>352</v>
      </c>
      <c r="B25" s="2" t="s">
        <v>897</v>
      </c>
      <c r="C25" s="2" t="s">
        <v>901</v>
      </c>
      <c r="D25" s="2" t="s">
        <v>902</v>
      </c>
      <c r="G25" s="575" t="s">
        <v>433</v>
      </c>
      <c r="H25" s="575" t="s">
        <v>2493</v>
      </c>
    </row>
    <row r="26" spans="1:8" x14ac:dyDescent="0.25">
      <c r="A26" s="2" t="s">
        <v>353</v>
      </c>
      <c r="B26" s="2" t="s">
        <v>897</v>
      </c>
      <c r="C26" s="2" t="s">
        <v>903</v>
      </c>
      <c r="D26" s="2" t="s">
        <v>904</v>
      </c>
      <c r="G26" s="575" t="s">
        <v>435</v>
      </c>
      <c r="H26" s="575" t="s">
        <v>2494</v>
      </c>
    </row>
    <row r="27" spans="1:8" x14ac:dyDescent="0.25">
      <c r="A27" s="2" t="s">
        <v>354</v>
      </c>
      <c r="B27" s="2" t="s">
        <v>897</v>
      </c>
      <c r="C27" s="2" t="s">
        <v>905</v>
      </c>
      <c r="D27" s="2" t="s">
        <v>906</v>
      </c>
      <c r="G27" s="575" t="s">
        <v>438</v>
      </c>
      <c r="H27" s="575" t="s">
        <v>2495</v>
      </c>
    </row>
    <row r="28" spans="1:8" x14ac:dyDescent="0.25">
      <c r="A28" s="2" t="s">
        <v>355</v>
      </c>
      <c r="B28" s="2" t="s">
        <v>897</v>
      </c>
      <c r="C28" s="2" t="s">
        <v>907</v>
      </c>
      <c r="D28" s="2" t="s">
        <v>908</v>
      </c>
      <c r="G28" s="575" t="s">
        <v>439</v>
      </c>
      <c r="H28" s="575" t="s">
        <v>2496</v>
      </c>
    </row>
    <row r="29" spans="1:8" x14ac:dyDescent="0.25">
      <c r="A29" s="2" t="s">
        <v>644</v>
      </c>
      <c r="B29" s="2" t="s">
        <v>897</v>
      </c>
      <c r="C29" s="2" t="s">
        <v>909</v>
      </c>
      <c r="D29" s="2" t="s">
        <v>910</v>
      </c>
      <c r="G29" s="575" t="s">
        <v>863</v>
      </c>
      <c r="H29" s="575" t="s">
        <v>2497</v>
      </c>
    </row>
    <row r="30" spans="1:8" x14ac:dyDescent="0.25">
      <c r="A30" s="2" t="s">
        <v>645</v>
      </c>
      <c r="B30" s="2" t="s">
        <v>897</v>
      </c>
      <c r="C30" s="2" t="s">
        <v>909</v>
      </c>
      <c r="D30" s="2" t="s">
        <v>911</v>
      </c>
      <c r="G30" s="575" t="s">
        <v>795</v>
      </c>
      <c r="H30" s="575" t="s">
        <v>2498</v>
      </c>
    </row>
    <row r="31" spans="1:8" x14ac:dyDescent="0.25">
      <c r="A31" s="2" t="s">
        <v>646</v>
      </c>
      <c r="B31" s="2" t="s">
        <v>897</v>
      </c>
      <c r="C31" s="2" t="s">
        <v>909</v>
      </c>
      <c r="D31" s="2" t="s">
        <v>912</v>
      </c>
      <c r="G31" s="575" t="s">
        <v>517</v>
      </c>
      <c r="H31" s="575" t="s">
        <v>2499</v>
      </c>
    </row>
    <row r="32" spans="1:8" x14ac:dyDescent="0.25">
      <c r="A32" s="2" t="s">
        <v>647</v>
      </c>
      <c r="B32" s="2" t="s">
        <v>897</v>
      </c>
      <c r="C32" s="2" t="s">
        <v>909</v>
      </c>
      <c r="D32" s="2" t="s">
        <v>913</v>
      </c>
      <c r="G32" s="575" t="s">
        <v>519</v>
      </c>
      <c r="H32" s="575" t="s">
        <v>2500</v>
      </c>
    </row>
    <row r="33" spans="1:8" x14ac:dyDescent="0.25">
      <c r="A33" s="2" t="s">
        <v>648</v>
      </c>
      <c r="B33" s="2" t="s">
        <v>897</v>
      </c>
      <c r="C33" s="2" t="s">
        <v>909</v>
      </c>
      <c r="D33" s="2" t="s">
        <v>914</v>
      </c>
      <c r="G33" s="575" t="s">
        <v>520</v>
      </c>
      <c r="H33" s="575" t="s">
        <v>2501</v>
      </c>
    </row>
    <row r="34" spans="1:8" x14ac:dyDescent="0.25">
      <c r="A34" s="2" t="s">
        <v>649</v>
      </c>
      <c r="B34" s="2" t="s">
        <v>897</v>
      </c>
      <c r="C34" s="2" t="s">
        <v>915</v>
      </c>
      <c r="D34" s="2" t="s">
        <v>916</v>
      </c>
      <c r="G34" s="575" t="s">
        <v>1598</v>
      </c>
      <c r="H34" s="575" t="s">
        <v>2502</v>
      </c>
    </row>
    <row r="35" spans="1:8" x14ac:dyDescent="0.25">
      <c r="A35" s="2" t="s">
        <v>650</v>
      </c>
      <c r="B35" s="2" t="s">
        <v>897</v>
      </c>
      <c r="C35" s="2" t="s">
        <v>915</v>
      </c>
      <c r="D35" s="2" t="s">
        <v>917</v>
      </c>
      <c r="G35" s="575" t="s">
        <v>1596</v>
      </c>
      <c r="H35" s="575" t="s">
        <v>2503</v>
      </c>
    </row>
    <row r="36" spans="1:8" x14ac:dyDescent="0.25">
      <c r="A36" s="2" t="s">
        <v>651</v>
      </c>
      <c r="B36" s="2" t="s">
        <v>897</v>
      </c>
      <c r="C36" s="2" t="s">
        <v>915</v>
      </c>
      <c r="D36" s="2" t="s">
        <v>918</v>
      </c>
      <c r="G36" s="575" t="s">
        <v>697</v>
      </c>
      <c r="H36" s="575" t="s">
        <v>2504</v>
      </c>
    </row>
    <row r="37" spans="1:8" x14ac:dyDescent="0.25">
      <c r="A37" s="2" t="s">
        <v>652</v>
      </c>
      <c r="B37" s="2" t="s">
        <v>897</v>
      </c>
      <c r="C37" s="2" t="s">
        <v>915</v>
      </c>
      <c r="D37" s="2" t="s">
        <v>919</v>
      </c>
      <c r="G37" s="575" t="s">
        <v>698</v>
      </c>
      <c r="H37" s="575" t="s">
        <v>2505</v>
      </c>
    </row>
    <row r="38" spans="1:8" x14ac:dyDescent="0.25">
      <c r="A38" s="2" t="s">
        <v>653</v>
      </c>
      <c r="B38" s="2" t="s">
        <v>897</v>
      </c>
      <c r="C38" s="2" t="s">
        <v>915</v>
      </c>
      <c r="D38" s="2" t="s">
        <v>920</v>
      </c>
      <c r="G38" s="575" t="s">
        <v>702</v>
      </c>
      <c r="H38" s="575" t="s">
        <v>2506</v>
      </c>
    </row>
    <row r="39" spans="1:8" x14ac:dyDescent="0.25">
      <c r="A39" s="2" t="s">
        <v>654</v>
      </c>
      <c r="B39" s="2" t="s">
        <v>897</v>
      </c>
      <c r="C39" s="2" t="s">
        <v>921</v>
      </c>
      <c r="D39" s="2" t="s">
        <v>922</v>
      </c>
      <c r="G39" s="575" t="s">
        <v>701</v>
      </c>
      <c r="H39" s="575" t="s">
        <v>2507</v>
      </c>
    </row>
    <row r="40" spans="1:8" x14ac:dyDescent="0.25">
      <c r="A40" s="2" t="s">
        <v>655</v>
      </c>
      <c r="B40" s="2" t="s">
        <v>897</v>
      </c>
      <c r="C40" s="2" t="s">
        <v>921</v>
      </c>
      <c r="D40" s="2" t="s">
        <v>923</v>
      </c>
      <c r="G40" s="575" t="s">
        <v>700</v>
      </c>
      <c r="H40" s="575" t="s">
        <v>2508</v>
      </c>
    </row>
    <row r="41" spans="1:8" x14ac:dyDescent="0.25">
      <c r="A41" s="2" t="s">
        <v>656</v>
      </c>
      <c r="B41" s="2" t="s">
        <v>897</v>
      </c>
      <c r="C41" s="2" t="s">
        <v>921</v>
      </c>
      <c r="D41" s="2" t="s">
        <v>924</v>
      </c>
      <c r="G41" s="575" t="s">
        <v>699</v>
      </c>
      <c r="H41" s="575" t="s">
        <v>2509</v>
      </c>
    </row>
    <row r="42" spans="1:8" x14ac:dyDescent="0.25">
      <c r="A42" s="2" t="s">
        <v>657</v>
      </c>
      <c r="B42" s="2" t="s">
        <v>897</v>
      </c>
      <c r="C42" s="2" t="s">
        <v>921</v>
      </c>
      <c r="D42" s="2" t="s">
        <v>925</v>
      </c>
      <c r="G42" s="575" t="s">
        <v>706</v>
      </c>
      <c r="H42" s="575" t="s">
        <v>2510</v>
      </c>
    </row>
    <row r="43" spans="1:8" x14ac:dyDescent="0.25">
      <c r="A43" s="2" t="s">
        <v>658</v>
      </c>
      <c r="B43" s="2" t="s">
        <v>897</v>
      </c>
      <c r="C43" s="2" t="s">
        <v>921</v>
      </c>
      <c r="D43" s="2" t="s">
        <v>926</v>
      </c>
      <c r="G43" s="575" t="s">
        <v>707</v>
      </c>
      <c r="H43" s="575" t="s">
        <v>2511</v>
      </c>
    </row>
    <row r="44" spans="1:8" x14ac:dyDescent="0.25">
      <c r="A44" s="2" t="s">
        <v>660</v>
      </c>
      <c r="B44" s="2" t="s">
        <v>897</v>
      </c>
      <c r="C44" s="2" t="s">
        <v>927</v>
      </c>
      <c r="D44" s="2" t="s">
        <v>928</v>
      </c>
      <c r="G44" s="575" t="s">
        <v>704</v>
      </c>
      <c r="H44" s="575" t="s">
        <v>2512</v>
      </c>
    </row>
    <row r="45" spans="1:8" x14ac:dyDescent="0.25">
      <c r="A45" s="2" t="s">
        <v>661</v>
      </c>
      <c r="B45" s="2" t="s">
        <v>897</v>
      </c>
      <c r="C45" s="2" t="s">
        <v>927</v>
      </c>
      <c r="D45" s="2" t="s">
        <v>929</v>
      </c>
      <c r="G45" s="575" t="s">
        <v>756</v>
      </c>
      <c r="H45" s="575" t="s">
        <v>2513</v>
      </c>
    </row>
    <row r="46" spans="1:8" x14ac:dyDescent="0.25">
      <c r="A46" s="2" t="s">
        <v>662</v>
      </c>
      <c r="B46" s="2" t="s">
        <v>897</v>
      </c>
      <c r="C46" s="2" t="s">
        <v>927</v>
      </c>
      <c r="D46" s="2" t="s">
        <v>930</v>
      </c>
      <c r="G46" s="575" t="s">
        <v>757</v>
      </c>
      <c r="H46" s="575" t="s">
        <v>2514</v>
      </c>
    </row>
    <row r="47" spans="1:8" x14ac:dyDescent="0.25">
      <c r="A47" s="2" t="s">
        <v>663</v>
      </c>
      <c r="B47" s="2" t="s">
        <v>897</v>
      </c>
      <c r="C47" s="2" t="s">
        <v>927</v>
      </c>
      <c r="D47" s="2" t="s">
        <v>931</v>
      </c>
      <c r="G47" s="575" t="s">
        <v>761</v>
      </c>
      <c r="H47" s="575" t="s">
        <v>2515</v>
      </c>
    </row>
    <row r="48" spans="1:8" x14ac:dyDescent="0.25">
      <c r="A48" s="2" t="s">
        <v>664</v>
      </c>
      <c r="B48" s="2" t="s">
        <v>897</v>
      </c>
      <c r="C48" s="2" t="s">
        <v>927</v>
      </c>
      <c r="D48" s="2" t="s">
        <v>932</v>
      </c>
      <c r="G48" s="575" t="s">
        <v>762</v>
      </c>
      <c r="H48" s="575" t="s">
        <v>2516</v>
      </c>
    </row>
    <row r="49" spans="1:8" x14ac:dyDescent="0.25">
      <c r="A49" s="2" t="s">
        <v>659</v>
      </c>
      <c r="B49" s="2" t="s">
        <v>897</v>
      </c>
      <c r="C49" s="2" t="s">
        <v>933</v>
      </c>
      <c r="D49" s="2" t="s">
        <v>934</v>
      </c>
      <c r="G49" s="575" t="s">
        <v>763</v>
      </c>
      <c r="H49" s="575" t="s">
        <v>2517</v>
      </c>
    </row>
    <row r="50" spans="1:8" x14ac:dyDescent="0.25">
      <c r="A50" s="2" t="s">
        <v>665</v>
      </c>
      <c r="B50" s="2" t="s">
        <v>897</v>
      </c>
      <c r="C50" s="2" t="s">
        <v>935</v>
      </c>
      <c r="D50" s="2" t="s">
        <v>936</v>
      </c>
      <c r="G50" s="575" t="s">
        <v>768</v>
      </c>
      <c r="H50" s="575" t="s">
        <v>2518</v>
      </c>
    </row>
    <row r="51" spans="1:8" x14ac:dyDescent="0.25">
      <c r="A51" s="2" t="s">
        <v>356</v>
      </c>
      <c r="B51" s="2" t="s">
        <v>937</v>
      </c>
      <c r="C51" s="2" t="s">
        <v>938</v>
      </c>
      <c r="D51" s="2" t="s">
        <v>939</v>
      </c>
      <c r="G51" s="575" t="s">
        <v>767</v>
      </c>
      <c r="H51" s="575" t="s">
        <v>2519</v>
      </c>
    </row>
    <row r="52" spans="1:8" x14ac:dyDescent="0.25">
      <c r="A52" s="2" t="s">
        <v>357</v>
      </c>
      <c r="B52" s="2" t="s">
        <v>937</v>
      </c>
      <c r="C52" s="2" t="s">
        <v>940</v>
      </c>
      <c r="D52" s="2" t="s">
        <v>941</v>
      </c>
      <c r="G52" s="575" t="s">
        <v>769</v>
      </c>
      <c r="H52" s="575" t="s">
        <v>2520</v>
      </c>
    </row>
    <row r="53" spans="1:8" x14ac:dyDescent="0.25">
      <c r="A53" s="2" t="s">
        <v>358</v>
      </c>
      <c r="B53" s="2" t="s">
        <v>937</v>
      </c>
      <c r="C53" s="2" t="s">
        <v>942</v>
      </c>
      <c r="D53" s="2" t="s">
        <v>943</v>
      </c>
      <c r="G53" s="575" t="s">
        <v>770</v>
      </c>
      <c r="H53" s="575" t="s">
        <v>2521</v>
      </c>
    </row>
    <row r="54" spans="1:8" x14ac:dyDescent="0.25">
      <c r="A54" s="2" t="s">
        <v>359</v>
      </c>
      <c r="B54" s="2" t="s">
        <v>944</v>
      </c>
      <c r="C54" s="2" t="s">
        <v>945</v>
      </c>
      <c r="D54" s="2" t="s">
        <v>946</v>
      </c>
      <c r="G54" s="575" t="s">
        <v>771</v>
      </c>
      <c r="H54" s="575" t="s">
        <v>2522</v>
      </c>
    </row>
    <row r="55" spans="1:8" x14ac:dyDescent="0.25">
      <c r="A55" s="2" t="s">
        <v>360</v>
      </c>
      <c r="B55" s="2" t="s">
        <v>944</v>
      </c>
      <c r="C55" s="2" t="s">
        <v>947</v>
      </c>
      <c r="D55" s="2" t="s">
        <v>948</v>
      </c>
      <c r="G55" s="575" t="s">
        <v>772</v>
      </c>
      <c r="H55" s="575" t="s">
        <v>2523</v>
      </c>
    </row>
    <row r="56" spans="1:8" x14ac:dyDescent="0.25">
      <c r="A56" s="2" t="s">
        <v>361</v>
      </c>
      <c r="B56" s="2" t="s">
        <v>944</v>
      </c>
      <c r="C56" s="2" t="s">
        <v>949</v>
      </c>
      <c r="D56" s="2" t="s">
        <v>950</v>
      </c>
      <c r="G56" s="575" t="s">
        <v>773</v>
      </c>
      <c r="H56" s="575" t="s">
        <v>2524</v>
      </c>
    </row>
    <row r="57" spans="1:8" x14ac:dyDescent="0.25">
      <c r="A57" s="2" t="s">
        <v>362</v>
      </c>
      <c r="B57" s="2" t="s">
        <v>944</v>
      </c>
      <c r="C57" s="2" t="s">
        <v>951</v>
      </c>
      <c r="D57" s="2" t="s">
        <v>952</v>
      </c>
      <c r="G57" s="575" t="s">
        <v>774</v>
      </c>
      <c r="H57" s="575" t="s">
        <v>2525</v>
      </c>
    </row>
    <row r="58" spans="1:8" x14ac:dyDescent="0.25">
      <c r="A58" s="2" t="s">
        <v>363</v>
      </c>
      <c r="B58" s="2" t="s">
        <v>944</v>
      </c>
      <c r="C58" s="2" t="s">
        <v>953</v>
      </c>
      <c r="D58" s="2" t="s">
        <v>954</v>
      </c>
      <c r="G58" s="575" t="s">
        <v>805</v>
      </c>
      <c r="H58" s="575" t="s">
        <v>2526</v>
      </c>
    </row>
    <row r="59" spans="1:8" x14ac:dyDescent="0.25">
      <c r="A59" s="2" t="s">
        <v>364</v>
      </c>
      <c r="B59" s="2" t="s">
        <v>944</v>
      </c>
      <c r="C59" s="2" t="s">
        <v>955</v>
      </c>
      <c r="D59" s="2" t="s">
        <v>956</v>
      </c>
      <c r="G59" s="575" t="s">
        <v>811</v>
      </c>
      <c r="H59" s="575" t="s">
        <v>2527</v>
      </c>
    </row>
    <row r="60" spans="1:8" x14ac:dyDescent="0.25">
      <c r="A60" s="2" t="s">
        <v>365</v>
      </c>
      <c r="B60" s="2" t="s">
        <v>944</v>
      </c>
      <c r="C60" s="2" t="s">
        <v>957</v>
      </c>
      <c r="D60" s="2" t="s">
        <v>958</v>
      </c>
      <c r="G60" s="575" t="s">
        <v>2138</v>
      </c>
      <c r="H60" s="575" t="s">
        <v>2528</v>
      </c>
    </row>
    <row r="61" spans="1:8" x14ac:dyDescent="0.25">
      <c r="A61" s="2" t="s">
        <v>366</v>
      </c>
      <c r="B61" s="2" t="s">
        <v>944</v>
      </c>
      <c r="C61" s="2" t="s">
        <v>959</v>
      </c>
      <c r="D61" s="2" t="s">
        <v>960</v>
      </c>
      <c r="G61" s="575" t="s">
        <v>2142</v>
      </c>
      <c r="H61" s="575" t="s">
        <v>2529</v>
      </c>
    </row>
    <row r="62" spans="1:8" x14ac:dyDescent="0.25">
      <c r="A62" s="2" t="s">
        <v>685</v>
      </c>
      <c r="B62" s="2" t="s">
        <v>944</v>
      </c>
      <c r="C62" s="2" t="s">
        <v>961</v>
      </c>
      <c r="D62" s="2" t="s">
        <v>962</v>
      </c>
      <c r="G62" s="575" t="s">
        <v>2150</v>
      </c>
      <c r="H62" s="575" t="s">
        <v>2530</v>
      </c>
    </row>
    <row r="63" spans="1:8" x14ac:dyDescent="0.25">
      <c r="A63" s="2" t="s">
        <v>684</v>
      </c>
      <c r="B63" s="2" t="s">
        <v>944</v>
      </c>
      <c r="C63" s="2" t="s">
        <v>963</v>
      </c>
      <c r="D63" s="2" t="s">
        <v>964</v>
      </c>
      <c r="G63" s="575" t="s">
        <v>2152</v>
      </c>
      <c r="H63" s="575" t="s">
        <v>2531</v>
      </c>
    </row>
    <row r="64" spans="1:8" x14ac:dyDescent="0.25">
      <c r="A64" s="2" t="s">
        <v>683</v>
      </c>
      <c r="B64" s="2" t="s">
        <v>944</v>
      </c>
      <c r="C64" s="2" t="s">
        <v>965</v>
      </c>
      <c r="D64" s="2" t="s">
        <v>966</v>
      </c>
      <c r="G64" s="575" t="s">
        <v>2154</v>
      </c>
      <c r="H64" s="575" t="s">
        <v>2532</v>
      </c>
    </row>
    <row r="65" spans="1:8" x14ac:dyDescent="0.25">
      <c r="A65" s="2" t="s">
        <v>367</v>
      </c>
      <c r="B65" s="2" t="s">
        <v>967</v>
      </c>
      <c r="C65" s="2" t="s">
        <v>968</v>
      </c>
      <c r="D65" s="2" t="s">
        <v>969</v>
      </c>
      <c r="G65" s="575" t="s">
        <v>2156</v>
      </c>
      <c r="H65" s="575" t="s">
        <v>2533</v>
      </c>
    </row>
    <row r="66" spans="1:8" x14ac:dyDescent="0.25">
      <c r="A66" s="2" t="s">
        <v>368</v>
      </c>
      <c r="B66" s="2" t="s">
        <v>967</v>
      </c>
      <c r="C66" s="2" t="s">
        <v>968</v>
      </c>
      <c r="D66" s="2" t="s">
        <v>970</v>
      </c>
      <c r="G66" s="575" t="s">
        <v>2160</v>
      </c>
      <c r="H66" s="575" t="s">
        <v>2534</v>
      </c>
    </row>
    <row r="67" spans="1:8" x14ac:dyDescent="0.25">
      <c r="A67" s="2" t="s">
        <v>369</v>
      </c>
      <c r="B67" s="2" t="s">
        <v>967</v>
      </c>
      <c r="C67" s="2" t="s">
        <v>968</v>
      </c>
      <c r="D67" s="2" t="s">
        <v>971</v>
      </c>
      <c r="G67" s="575" t="s">
        <v>2178</v>
      </c>
      <c r="H67" s="575" t="s">
        <v>2535</v>
      </c>
    </row>
    <row r="68" spans="1:8" x14ac:dyDescent="0.25">
      <c r="A68" s="2" t="s">
        <v>370</v>
      </c>
      <c r="B68" s="2" t="s">
        <v>967</v>
      </c>
      <c r="C68" s="2" t="s">
        <v>972</v>
      </c>
      <c r="D68" s="2" t="s">
        <v>973</v>
      </c>
      <c r="G68" s="575" t="s">
        <v>2183</v>
      </c>
      <c r="H68" s="575" t="s">
        <v>2536</v>
      </c>
    </row>
    <row r="69" spans="1:8" x14ac:dyDescent="0.25">
      <c r="A69" s="2" t="s">
        <v>371</v>
      </c>
      <c r="B69" s="2" t="s">
        <v>967</v>
      </c>
      <c r="C69" s="2" t="s">
        <v>972</v>
      </c>
      <c r="D69" s="2" t="s">
        <v>974</v>
      </c>
      <c r="G69" s="575" t="s">
        <v>2185</v>
      </c>
      <c r="H69" s="575" t="s">
        <v>2537</v>
      </c>
    </row>
    <row r="70" spans="1:8" x14ac:dyDescent="0.25">
      <c r="A70" s="2" t="s">
        <v>372</v>
      </c>
      <c r="B70" s="2" t="s">
        <v>967</v>
      </c>
      <c r="C70" s="2" t="s">
        <v>975</v>
      </c>
      <c r="D70" s="2" t="s">
        <v>976</v>
      </c>
      <c r="G70" s="575" t="s">
        <v>2187</v>
      </c>
      <c r="H70" s="575" t="s">
        <v>2538</v>
      </c>
    </row>
    <row r="71" spans="1:8" x14ac:dyDescent="0.25">
      <c r="A71" s="2" t="s">
        <v>373</v>
      </c>
      <c r="B71" s="2" t="s">
        <v>967</v>
      </c>
      <c r="C71" s="2" t="s">
        <v>977</v>
      </c>
      <c r="D71" s="2" t="s">
        <v>978</v>
      </c>
      <c r="G71" s="575" t="s">
        <v>2189</v>
      </c>
      <c r="H71" s="575" t="s">
        <v>2539</v>
      </c>
    </row>
    <row r="72" spans="1:8" x14ac:dyDescent="0.25">
      <c r="A72" s="2" t="s">
        <v>374</v>
      </c>
      <c r="B72" s="2" t="s">
        <v>967</v>
      </c>
      <c r="C72" s="2" t="s">
        <v>977</v>
      </c>
      <c r="D72" s="2" t="s">
        <v>979</v>
      </c>
      <c r="G72" s="575" t="s">
        <v>2199</v>
      </c>
      <c r="H72" s="575" t="s">
        <v>2540</v>
      </c>
    </row>
    <row r="73" spans="1:8" x14ac:dyDescent="0.25">
      <c r="A73" s="2" t="s">
        <v>375</v>
      </c>
      <c r="B73" s="2" t="s">
        <v>967</v>
      </c>
      <c r="C73" s="2" t="s">
        <v>977</v>
      </c>
      <c r="D73" s="2" t="s">
        <v>980</v>
      </c>
      <c r="G73" s="575" t="s">
        <v>2202</v>
      </c>
      <c r="H73" s="575" t="s">
        <v>2541</v>
      </c>
    </row>
    <row r="74" spans="1:8" x14ac:dyDescent="0.25">
      <c r="A74" s="2" t="s">
        <v>376</v>
      </c>
      <c r="B74" s="2" t="s">
        <v>967</v>
      </c>
      <c r="C74" s="2" t="s">
        <v>977</v>
      </c>
      <c r="D74" s="2" t="s">
        <v>981</v>
      </c>
      <c r="G74" s="575" t="s">
        <v>2204</v>
      </c>
      <c r="H74" s="575" t="s">
        <v>2542</v>
      </c>
    </row>
    <row r="75" spans="1:8" x14ac:dyDescent="0.25">
      <c r="A75" s="2" t="s">
        <v>377</v>
      </c>
      <c r="B75" s="2" t="s">
        <v>982</v>
      </c>
      <c r="C75" s="2" t="s">
        <v>983</v>
      </c>
      <c r="D75" s="2" t="s">
        <v>984</v>
      </c>
      <c r="G75" s="575" t="s">
        <v>2208</v>
      </c>
      <c r="H75" s="575" t="s">
        <v>2543</v>
      </c>
    </row>
    <row r="76" spans="1:8" x14ac:dyDescent="0.25">
      <c r="A76" s="2" t="s">
        <v>378</v>
      </c>
      <c r="B76" s="2" t="s">
        <v>982</v>
      </c>
      <c r="C76" s="2" t="s">
        <v>983</v>
      </c>
      <c r="D76" s="2" t="s">
        <v>985</v>
      </c>
      <c r="G76" s="575" t="s">
        <v>2210</v>
      </c>
      <c r="H76" s="575" t="s">
        <v>2544</v>
      </c>
    </row>
    <row r="77" spans="1:8" x14ac:dyDescent="0.25">
      <c r="A77" s="2" t="s">
        <v>379</v>
      </c>
      <c r="B77" s="2" t="s">
        <v>982</v>
      </c>
      <c r="C77" s="2" t="s">
        <v>983</v>
      </c>
      <c r="D77" s="2" t="s">
        <v>986</v>
      </c>
      <c r="G77" s="575" t="s">
        <v>2212</v>
      </c>
      <c r="H77" s="575" t="s">
        <v>2545</v>
      </c>
    </row>
    <row r="78" spans="1:8" x14ac:dyDescent="0.25">
      <c r="A78" s="2" t="s">
        <v>380</v>
      </c>
      <c r="B78" s="2" t="s">
        <v>982</v>
      </c>
      <c r="C78" s="2" t="s">
        <v>987</v>
      </c>
      <c r="D78" s="2" t="s">
        <v>988</v>
      </c>
      <c r="G78" s="575" t="s">
        <v>2214</v>
      </c>
      <c r="H78" s="575" t="s">
        <v>2546</v>
      </c>
    </row>
    <row r="79" spans="1:8" x14ac:dyDescent="0.25">
      <c r="A79" s="2" t="s">
        <v>381</v>
      </c>
      <c r="B79" s="2" t="s">
        <v>982</v>
      </c>
      <c r="C79" s="2" t="s">
        <v>989</v>
      </c>
      <c r="D79" s="2" t="s">
        <v>990</v>
      </c>
      <c r="G79" s="575" t="s">
        <v>2223</v>
      </c>
      <c r="H79" s="575" t="s">
        <v>2547</v>
      </c>
    </row>
    <row r="80" spans="1:8" x14ac:dyDescent="0.25">
      <c r="A80" s="2" t="s">
        <v>382</v>
      </c>
      <c r="B80" s="2" t="s">
        <v>982</v>
      </c>
      <c r="C80" s="2" t="s">
        <v>989</v>
      </c>
      <c r="D80" s="2" t="s">
        <v>991</v>
      </c>
      <c r="G80" s="575" t="s">
        <v>2229</v>
      </c>
      <c r="H80" s="575" t="s">
        <v>2548</v>
      </c>
    </row>
    <row r="81" spans="1:8" x14ac:dyDescent="0.25">
      <c r="A81" s="2" t="s">
        <v>383</v>
      </c>
      <c r="B81" s="2" t="s">
        <v>982</v>
      </c>
      <c r="C81" s="2" t="s">
        <v>992</v>
      </c>
      <c r="D81" s="2" t="s">
        <v>993</v>
      </c>
      <c r="G81" s="575" t="s">
        <v>2235</v>
      </c>
      <c r="H81" s="575" t="s">
        <v>2549</v>
      </c>
    </row>
    <row r="82" spans="1:8" x14ac:dyDescent="0.25">
      <c r="A82" s="2" t="s">
        <v>687</v>
      </c>
      <c r="B82" s="2" t="s">
        <v>982</v>
      </c>
      <c r="C82" s="2" t="s">
        <v>994</v>
      </c>
      <c r="D82" s="2" t="s">
        <v>995</v>
      </c>
      <c r="G82" s="575" t="s">
        <v>2251</v>
      </c>
      <c r="H82" s="575" t="s">
        <v>2550</v>
      </c>
    </row>
    <row r="83" spans="1:8" x14ac:dyDescent="0.25">
      <c r="A83" s="2" t="s">
        <v>384</v>
      </c>
      <c r="B83" s="2" t="s">
        <v>996</v>
      </c>
      <c r="C83" s="2" t="s">
        <v>997</v>
      </c>
      <c r="D83" s="2" t="s">
        <v>998</v>
      </c>
      <c r="G83" s="575" t="s">
        <v>2263</v>
      </c>
      <c r="H83" s="575" t="s">
        <v>2551</v>
      </c>
    </row>
    <row r="84" spans="1:8" x14ac:dyDescent="0.25">
      <c r="A84" s="2" t="s">
        <v>385</v>
      </c>
      <c r="B84" s="2" t="s">
        <v>996</v>
      </c>
      <c r="C84" s="2" t="s">
        <v>999</v>
      </c>
      <c r="D84" s="2" t="s">
        <v>1000</v>
      </c>
      <c r="G84" s="575" t="s">
        <v>2266</v>
      </c>
      <c r="H84" s="575" t="s">
        <v>2552</v>
      </c>
    </row>
    <row r="85" spans="1:8" x14ac:dyDescent="0.25">
      <c r="A85" s="2" t="s">
        <v>386</v>
      </c>
      <c r="B85" s="2" t="s">
        <v>996</v>
      </c>
      <c r="C85" s="2" t="s">
        <v>1001</v>
      </c>
      <c r="D85" s="2" t="s">
        <v>1606</v>
      </c>
      <c r="G85" s="575" t="s">
        <v>2268</v>
      </c>
      <c r="H85" s="575" t="s">
        <v>2553</v>
      </c>
    </row>
    <row r="86" spans="1:8" x14ac:dyDescent="0.25">
      <c r="A86" s="2" t="s">
        <v>1607</v>
      </c>
      <c r="B86" s="2" t="s">
        <v>996</v>
      </c>
      <c r="C86" s="2" t="s">
        <v>1001</v>
      </c>
      <c r="D86" s="2" t="s">
        <v>1608</v>
      </c>
      <c r="G86" s="575" t="s">
        <v>2270</v>
      </c>
      <c r="H86" s="575" t="s">
        <v>2554</v>
      </c>
    </row>
    <row r="87" spans="1:8" x14ac:dyDescent="0.25">
      <c r="A87" s="2" t="s">
        <v>1609</v>
      </c>
      <c r="B87" s="2" t="s">
        <v>996</v>
      </c>
      <c r="C87" s="2" t="s">
        <v>1001</v>
      </c>
      <c r="D87" s="2" t="s">
        <v>1610</v>
      </c>
      <c r="G87" s="575" t="s">
        <v>2272</v>
      </c>
      <c r="H87" s="575" t="s">
        <v>2555</v>
      </c>
    </row>
    <row r="88" spans="1:8" x14ac:dyDescent="0.25">
      <c r="A88" s="2" t="s">
        <v>387</v>
      </c>
      <c r="B88" s="2" t="s">
        <v>1002</v>
      </c>
      <c r="C88" s="2" t="s">
        <v>1003</v>
      </c>
      <c r="D88" s="2" t="s">
        <v>1004</v>
      </c>
      <c r="G88" s="575" t="s">
        <v>2300</v>
      </c>
      <c r="H88" s="575" t="s">
        <v>2556</v>
      </c>
    </row>
    <row r="89" spans="1:8" x14ac:dyDescent="0.25">
      <c r="A89" s="2" t="s">
        <v>388</v>
      </c>
      <c r="B89" s="2" t="s">
        <v>1002</v>
      </c>
      <c r="C89" s="2" t="s">
        <v>1005</v>
      </c>
      <c r="D89" s="2" t="s">
        <v>1006</v>
      </c>
      <c r="G89" s="575" t="s">
        <v>2305</v>
      </c>
      <c r="H89" s="575" t="s">
        <v>2557</v>
      </c>
    </row>
    <row r="90" spans="1:8" x14ac:dyDescent="0.25">
      <c r="A90" s="2" t="s">
        <v>389</v>
      </c>
      <c r="B90" s="2" t="s">
        <v>1002</v>
      </c>
      <c r="C90" s="2" t="s">
        <v>1007</v>
      </c>
      <c r="D90" s="2" t="s">
        <v>1008</v>
      </c>
      <c r="G90" s="575" t="s">
        <v>2307</v>
      </c>
      <c r="H90" s="575" t="s">
        <v>2558</v>
      </c>
    </row>
    <row r="91" spans="1:8" x14ac:dyDescent="0.25">
      <c r="A91" s="2" t="s">
        <v>390</v>
      </c>
      <c r="B91" s="2" t="s">
        <v>1002</v>
      </c>
      <c r="C91" s="2" t="s">
        <v>1009</v>
      </c>
      <c r="D91" s="2" t="s">
        <v>1010</v>
      </c>
      <c r="G91" s="575" t="s">
        <v>2311</v>
      </c>
      <c r="H91" s="575" t="s">
        <v>2559</v>
      </c>
    </row>
    <row r="92" spans="1:8" x14ac:dyDescent="0.25">
      <c r="A92" s="2" t="s">
        <v>690</v>
      </c>
      <c r="B92" s="2" t="s">
        <v>1002</v>
      </c>
      <c r="C92" s="2" t="s">
        <v>1011</v>
      </c>
      <c r="D92" s="2" t="s">
        <v>1012</v>
      </c>
      <c r="G92" s="575" t="s">
        <v>2319</v>
      </c>
      <c r="H92" s="575" t="s">
        <v>2560</v>
      </c>
    </row>
    <row r="93" spans="1:8" x14ac:dyDescent="0.25">
      <c r="A93" s="2" t="s">
        <v>688</v>
      </c>
      <c r="B93" s="2" t="s">
        <v>1002</v>
      </c>
      <c r="C93" s="2" t="s">
        <v>1011</v>
      </c>
      <c r="D93" s="2" t="s">
        <v>1013</v>
      </c>
      <c r="G93" s="575" t="s">
        <v>2321</v>
      </c>
      <c r="H93" s="575" t="s">
        <v>2561</v>
      </c>
    </row>
    <row r="94" spans="1:8" x14ac:dyDescent="0.25">
      <c r="A94" s="2" t="s">
        <v>689</v>
      </c>
      <c r="B94" s="2" t="s">
        <v>1002</v>
      </c>
      <c r="C94" s="2" t="s">
        <v>1011</v>
      </c>
      <c r="D94" s="2" t="s">
        <v>1014</v>
      </c>
      <c r="G94" s="575" t="s">
        <v>2323</v>
      </c>
      <c r="H94" s="575" t="s">
        <v>2562</v>
      </c>
    </row>
    <row r="95" spans="1:8" x14ac:dyDescent="0.25">
      <c r="A95" s="2" t="s">
        <v>693</v>
      </c>
      <c r="B95" s="2" t="s">
        <v>1002</v>
      </c>
      <c r="C95" s="2" t="s">
        <v>1015</v>
      </c>
      <c r="D95" s="2" t="s">
        <v>1016</v>
      </c>
      <c r="G95" s="575" t="s">
        <v>2327</v>
      </c>
      <c r="H95" s="575" t="s">
        <v>2563</v>
      </c>
    </row>
    <row r="96" spans="1:8" x14ac:dyDescent="0.25">
      <c r="A96" s="2" t="s">
        <v>692</v>
      </c>
      <c r="B96" s="2" t="s">
        <v>1002</v>
      </c>
      <c r="C96" s="2" t="s">
        <v>1015</v>
      </c>
      <c r="D96" s="2" t="s">
        <v>1017</v>
      </c>
      <c r="G96" s="575" t="s">
        <v>2334</v>
      </c>
      <c r="H96" s="575" t="s">
        <v>2564</v>
      </c>
    </row>
    <row r="97" spans="1:8" x14ac:dyDescent="0.25">
      <c r="A97" s="2" t="s">
        <v>691</v>
      </c>
      <c r="B97" s="2" t="s">
        <v>1002</v>
      </c>
      <c r="C97" s="2" t="s">
        <v>1015</v>
      </c>
      <c r="D97" s="2" t="s">
        <v>1018</v>
      </c>
      <c r="G97" s="575" t="s">
        <v>2336</v>
      </c>
      <c r="H97" s="575" t="s">
        <v>2565</v>
      </c>
    </row>
    <row r="98" spans="1:8" x14ac:dyDescent="0.25">
      <c r="A98" s="2" t="s">
        <v>694</v>
      </c>
      <c r="B98" s="2" t="s">
        <v>1002</v>
      </c>
      <c r="C98" s="2" t="s">
        <v>1015</v>
      </c>
      <c r="D98" s="2" t="s">
        <v>1019</v>
      </c>
      <c r="G98" s="575" t="s">
        <v>2338</v>
      </c>
      <c r="H98" s="575" t="s">
        <v>2566</v>
      </c>
    </row>
    <row r="99" spans="1:8" x14ac:dyDescent="0.25">
      <c r="A99" s="2" t="s">
        <v>695</v>
      </c>
      <c r="B99" s="2" t="s">
        <v>1002</v>
      </c>
      <c r="C99" s="2" t="s">
        <v>1020</v>
      </c>
      <c r="D99" s="2" t="s">
        <v>1021</v>
      </c>
      <c r="G99" s="575" t="s">
        <v>2340</v>
      </c>
      <c r="H99" s="575" t="s">
        <v>2567</v>
      </c>
    </row>
    <row r="100" spans="1:8" x14ac:dyDescent="0.25">
      <c r="A100" s="2" t="s">
        <v>815</v>
      </c>
      <c r="B100" s="2" t="s">
        <v>1002</v>
      </c>
      <c r="C100" s="2" t="s">
        <v>1022</v>
      </c>
      <c r="D100" s="2" t="s">
        <v>1023</v>
      </c>
      <c r="G100" s="575" t="s">
        <v>2342</v>
      </c>
      <c r="H100" s="575" t="s">
        <v>2568</v>
      </c>
    </row>
    <row r="101" spans="1:8" x14ac:dyDescent="0.25">
      <c r="A101" s="2" t="s">
        <v>391</v>
      </c>
      <c r="B101" s="2" t="s">
        <v>1024</v>
      </c>
      <c r="C101" s="2" t="s">
        <v>1025</v>
      </c>
      <c r="D101" s="2" t="s">
        <v>1026</v>
      </c>
      <c r="G101" s="575" t="s">
        <v>2344</v>
      </c>
      <c r="H101" s="575" t="s">
        <v>2569</v>
      </c>
    </row>
    <row r="102" spans="1:8" x14ac:dyDescent="0.25">
      <c r="A102" s="2" t="s">
        <v>392</v>
      </c>
      <c r="B102" s="2" t="s">
        <v>1027</v>
      </c>
      <c r="C102" s="2" t="s">
        <v>1028</v>
      </c>
      <c r="D102" s="2" t="s">
        <v>1029</v>
      </c>
      <c r="G102" s="575" t="s">
        <v>2346</v>
      </c>
      <c r="H102" s="575" t="s">
        <v>2570</v>
      </c>
    </row>
    <row r="103" spans="1:8" x14ac:dyDescent="0.25">
      <c r="A103" s="2" t="s">
        <v>393</v>
      </c>
      <c r="B103" s="2" t="s">
        <v>1027</v>
      </c>
      <c r="C103" s="2" t="s">
        <v>1028</v>
      </c>
      <c r="D103" s="2" t="s">
        <v>1030</v>
      </c>
      <c r="G103" s="575" t="s">
        <v>2348</v>
      </c>
      <c r="H103" s="575" t="s">
        <v>2571</v>
      </c>
    </row>
    <row r="104" spans="1:8" x14ac:dyDescent="0.25">
      <c r="A104" s="2" t="s">
        <v>394</v>
      </c>
      <c r="B104" s="2" t="s">
        <v>1027</v>
      </c>
      <c r="C104" s="2" t="s">
        <v>1031</v>
      </c>
      <c r="D104" s="2" t="s">
        <v>1032</v>
      </c>
      <c r="G104" s="575" t="s">
        <v>2350</v>
      </c>
      <c r="H104" s="575" t="s">
        <v>2572</v>
      </c>
    </row>
    <row r="105" spans="1:8" x14ac:dyDescent="0.25">
      <c r="A105" s="2" t="s">
        <v>395</v>
      </c>
      <c r="B105" s="2" t="s">
        <v>1027</v>
      </c>
      <c r="C105" s="2" t="s">
        <v>1031</v>
      </c>
      <c r="D105" s="2" t="s">
        <v>1033</v>
      </c>
      <c r="G105" s="575" t="s">
        <v>2352</v>
      </c>
      <c r="H105" s="575" t="s">
        <v>2573</v>
      </c>
    </row>
    <row r="106" spans="1:8" x14ac:dyDescent="0.25">
      <c r="A106" s="2" t="s">
        <v>396</v>
      </c>
      <c r="B106" s="2" t="s">
        <v>1027</v>
      </c>
      <c r="C106" s="2" t="s">
        <v>1031</v>
      </c>
      <c r="D106" s="2" t="s">
        <v>1034</v>
      </c>
      <c r="G106" s="575" t="s">
        <v>2364</v>
      </c>
      <c r="H106" s="575" t="s">
        <v>2574</v>
      </c>
    </row>
    <row r="107" spans="1:8" x14ac:dyDescent="0.25">
      <c r="A107" s="2" t="s">
        <v>397</v>
      </c>
      <c r="B107" s="2" t="s">
        <v>1027</v>
      </c>
      <c r="C107" s="2" t="s">
        <v>1031</v>
      </c>
      <c r="D107" s="2" t="s">
        <v>1035</v>
      </c>
      <c r="G107" s="575" t="s">
        <v>2377</v>
      </c>
      <c r="H107" s="575" t="s">
        <v>2575</v>
      </c>
    </row>
    <row r="108" spans="1:8" x14ac:dyDescent="0.25">
      <c r="A108" s="2" t="s">
        <v>398</v>
      </c>
      <c r="B108" s="2" t="s">
        <v>1027</v>
      </c>
      <c r="C108" s="2" t="s">
        <v>1031</v>
      </c>
      <c r="D108" s="2" t="s">
        <v>1036</v>
      </c>
      <c r="G108" s="575" t="s">
        <v>2412</v>
      </c>
      <c r="H108" s="575" t="s">
        <v>2576</v>
      </c>
    </row>
    <row r="109" spans="1:8" x14ac:dyDescent="0.25">
      <c r="A109" s="2" t="s">
        <v>399</v>
      </c>
      <c r="B109" s="2" t="s">
        <v>1027</v>
      </c>
      <c r="C109" s="2" t="s">
        <v>1031</v>
      </c>
      <c r="D109" s="2" t="s">
        <v>1037</v>
      </c>
    </row>
    <row r="110" spans="1:8" x14ac:dyDescent="0.25">
      <c r="A110" s="2" t="s">
        <v>400</v>
      </c>
      <c r="B110" s="2" t="s">
        <v>1027</v>
      </c>
      <c r="C110" s="2" t="s">
        <v>1031</v>
      </c>
      <c r="D110" s="2" t="s">
        <v>1038</v>
      </c>
    </row>
    <row r="111" spans="1:8" x14ac:dyDescent="0.25">
      <c r="A111" s="2" t="s">
        <v>401</v>
      </c>
      <c r="B111" s="2" t="s">
        <v>1027</v>
      </c>
      <c r="C111" s="2" t="s">
        <v>1605</v>
      </c>
      <c r="D111" s="2" t="s">
        <v>1039</v>
      </c>
    </row>
    <row r="112" spans="1:8" x14ac:dyDescent="0.25">
      <c r="A112" s="2" t="s">
        <v>402</v>
      </c>
      <c r="B112" s="2" t="s">
        <v>1027</v>
      </c>
      <c r="C112" s="2" t="s">
        <v>1605</v>
      </c>
      <c r="D112" s="2" t="s">
        <v>1040</v>
      </c>
    </row>
    <row r="113" spans="1:4" x14ac:dyDescent="0.25">
      <c r="A113" s="2" t="s">
        <v>403</v>
      </c>
      <c r="B113" s="2" t="s">
        <v>1027</v>
      </c>
      <c r="C113" s="2" t="s">
        <v>1041</v>
      </c>
      <c r="D113" s="2" t="s">
        <v>1042</v>
      </c>
    </row>
    <row r="114" spans="1:4" x14ac:dyDescent="0.25">
      <c r="A114" s="2" t="s">
        <v>404</v>
      </c>
      <c r="B114" s="2" t="s">
        <v>1027</v>
      </c>
      <c r="C114" s="2" t="s">
        <v>1041</v>
      </c>
      <c r="D114" s="2" t="s">
        <v>1043</v>
      </c>
    </row>
    <row r="115" spans="1:4" x14ac:dyDescent="0.25">
      <c r="A115" s="2" t="s">
        <v>405</v>
      </c>
      <c r="B115" s="2" t="s">
        <v>1027</v>
      </c>
      <c r="C115" s="2" t="s">
        <v>1041</v>
      </c>
      <c r="D115" s="2" t="s">
        <v>1044</v>
      </c>
    </row>
    <row r="116" spans="1:4" x14ac:dyDescent="0.25">
      <c r="A116" s="2" t="s">
        <v>406</v>
      </c>
      <c r="B116" s="2" t="s">
        <v>1027</v>
      </c>
      <c r="C116" s="2" t="s">
        <v>1041</v>
      </c>
      <c r="D116" s="2" t="s">
        <v>1045</v>
      </c>
    </row>
    <row r="117" spans="1:4" x14ac:dyDescent="0.25">
      <c r="A117" s="2" t="s">
        <v>407</v>
      </c>
      <c r="B117" s="2" t="s">
        <v>1027</v>
      </c>
      <c r="C117" s="2" t="s">
        <v>1041</v>
      </c>
      <c r="D117" s="2" t="s">
        <v>1046</v>
      </c>
    </row>
    <row r="118" spans="1:4" x14ac:dyDescent="0.25">
      <c r="A118" s="2" t="s">
        <v>408</v>
      </c>
      <c r="B118" s="2" t="s">
        <v>1027</v>
      </c>
      <c r="C118" s="2" t="s">
        <v>1041</v>
      </c>
      <c r="D118" s="2" t="s">
        <v>1047</v>
      </c>
    </row>
    <row r="119" spans="1:4" x14ac:dyDescent="0.25">
      <c r="A119" s="2" t="s">
        <v>409</v>
      </c>
      <c r="B119" s="2" t="s">
        <v>1048</v>
      </c>
      <c r="C119" s="2" t="s">
        <v>1049</v>
      </c>
      <c r="D119" s="2" t="s">
        <v>1050</v>
      </c>
    </row>
    <row r="120" spans="1:4" x14ac:dyDescent="0.25">
      <c r="A120" s="2" t="s">
        <v>410</v>
      </c>
      <c r="B120" s="2" t="s">
        <v>1048</v>
      </c>
      <c r="C120" s="2" t="s">
        <v>1049</v>
      </c>
      <c r="D120" s="2" t="s">
        <v>1051</v>
      </c>
    </row>
    <row r="121" spans="1:4" x14ac:dyDescent="0.25">
      <c r="A121" s="2" t="s">
        <v>411</v>
      </c>
      <c r="B121" s="2" t="s">
        <v>1048</v>
      </c>
      <c r="C121" s="2" t="s">
        <v>1049</v>
      </c>
      <c r="D121" s="2" t="s">
        <v>1052</v>
      </c>
    </row>
    <row r="122" spans="1:4" x14ac:dyDescent="0.25">
      <c r="A122" s="2" t="s">
        <v>719</v>
      </c>
      <c r="B122" s="2" t="s">
        <v>1048</v>
      </c>
      <c r="C122" s="2" t="s">
        <v>1049</v>
      </c>
      <c r="D122" s="2" t="s">
        <v>1053</v>
      </c>
    </row>
    <row r="123" spans="1:4" x14ac:dyDescent="0.25">
      <c r="A123" s="2" t="s">
        <v>412</v>
      </c>
      <c r="B123" s="2" t="s">
        <v>1048</v>
      </c>
      <c r="C123" s="2" t="s">
        <v>1054</v>
      </c>
      <c r="D123" s="2" t="s">
        <v>1055</v>
      </c>
    </row>
    <row r="124" spans="1:4" x14ac:dyDescent="0.25">
      <c r="A124" s="2" t="s">
        <v>413</v>
      </c>
      <c r="B124" s="2" t="s">
        <v>1048</v>
      </c>
      <c r="C124" s="2" t="s">
        <v>1054</v>
      </c>
      <c r="D124" s="2" t="s">
        <v>1056</v>
      </c>
    </row>
    <row r="125" spans="1:4" x14ac:dyDescent="0.25">
      <c r="A125" s="2" t="s">
        <v>414</v>
      </c>
      <c r="B125" s="2" t="s">
        <v>1048</v>
      </c>
      <c r="C125" s="2" t="s">
        <v>1054</v>
      </c>
      <c r="D125" s="2" t="s">
        <v>1057</v>
      </c>
    </row>
    <row r="126" spans="1:4" x14ac:dyDescent="0.25">
      <c r="A126" s="2" t="s">
        <v>415</v>
      </c>
      <c r="B126" s="2" t="s">
        <v>1048</v>
      </c>
      <c r="C126" s="2" t="s">
        <v>1054</v>
      </c>
      <c r="D126" s="2" t="s">
        <v>1058</v>
      </c>
    </row>
    <row r="127" spans="1:4" x14ac:dyDescent="0.25">
      <c r="A127" s="2" t="s">
        <v>416</v>
      </c>
      <c r="B127" s="2" t="s">
        <v>1048</v>
      </c>
      <c r="C127" s="2" t="s">
        <v>1059</v>
      </c>
      <c r="D127" s="2" t="s">
        <v>1060</v>
      </c>
    </row>
    <row r="128" spans="1:4" x14ac:dyDescent="0.25">
      <c r="A128" s="2" t="s">
        <v>417</v>
      </c>
      <c r="B128" s="2" t="s">
        <v>1048</v>
      </c>
      <c r="C128" s="2" t="s">
        <v>1059</v>
      </c>
      <c r="D128" s="2" t="s">
        <v>1061</v>
      </c>
    </row>
    <row r="129" spans="1:4" x14ac:dyDescent="0.25">
      <c r="A129" s="2" t="s">
        <v>418</v>
      </c>
      <c r="B129" s="2" t="s">
        <v>1048</v>
      </c>
      <c r="C129" s="2" t="s">
        <v>1059</v>
      </c>
      <c r="D129" s="2" t="s">
        <v>1062</v>
      </c>
    </row>
    <row r="130" spans="1:4" x14ac:dyDescent="0.25">
      <c r="A130" s="2" t="s">
        <v>729</v>
      </c>
      <c r="B130" s="2" t="s">
        <v>1048</v>
      </c>
      <c r="C130" s="2" t="s">
        <v>1059</v>
      </c>
      <c r="D130" s="2" t="s">
        <v>1063</v>
      </c>
    </row>
    <row r="131" spans="1:4" x14ac:dyDescent="0.25">
      <c r="A131" s="2" t="s">
        <v>730</v>
      </c>
      <c r="B131" s="2" t="s">
        <v>1048</v>
      </c>
      <c r="C131" s="2" t="s">
        <v>1059</v>
      </c>
      <c r="D131" s="2" t="s">
        <v>1064</v>
      </c>
    </row>
    <row r="132" spans="1:4" x14ac:dyDescent="0.25">
      <c r="A132" s="2" t="s">
        <v>731</v>
      </c>
      <c r="B132" s="2" t="s">
        <v>1048</v>
      </c>
      <c r="C132" s="2" t="s">
        <v>1059</v>
      </c>
      <c r="D132" s="2" t="s">
        <v>1065</v>
      </c>
    </row>
    <row r="133" spans="1:4" x14ac:dyDescent="0.25">
      <c r="A133" s="2" t="s">
        <v>419</v>
      </c>
      <c r="B133" s="2" t="s">
        <v>1048</v>
      </c>
      <c r="C133" s="2" t="s">
        <v>1066</v>
      </c>
      <c r="D133" s="2" t="s">
        <v>1067</v>
      </c>
    </row>
    <row r="134" spans="1:4" x14ac:dyDescent="0.25">
      <c r="A134" s="2" t="s">
        <v>420</v>
      </c>
      <c r="B134" s="2" t="s">
        <v>1048</v>
      </c>
      <c r="C134" s="2" t="s">
        <v>1066</v>
      </c>
      <c r="D134" s="2" t="s">
        <v>1068</v>
      </c>
    </row>
    <row r="135" spans="1:4" x14ac:dyDescent="0.25">
      <c r="A135" s="2" t="s">
        <v>421</v>
      </c>
      <c r="B135" s="2" t="s">
        <v>1048</v>
      </c>
      <c r="C135" s="2" t="s">
        <v>1066</v>
      </c>
      <c r="D135" s="2" t="s">
        <v>1069</v>
      </c>
    </row>
    <row r="136" spans="1:4" x14ac:dyDescent="0.25">
      <c r="A136" s="2" t="s">
        <v>422</v>
      </c>
      <c r="B136" s="2" t="s">
        <v>1048</v>
      </c>
      <c r="C136" s="2" t="s">
        <v>1066</v>
      </c>
      <c r="D136" s="2" t="s">
        <v>1070</v>
      </c>
    </row>
    <row r="137" spans="1:4" x14ac:dyDescent="0.25">
      <c r="A137" s="2" t="s">
        <v>732</v>
      </c>
      <c r="B137" s="2" t="s">
        <v>1048</v>
      </c>
      <c r="C137" s="2" t="s">
        <v>1066</v>
      </c>
      <c r="D137" s="2" t="s">
        <v>1071</v>
      </c>
    </row>
    <row r="138" spans="1:4" x14ac:dyDescent="0.25">
      <c r="A138" s="2" t="s">
        <v>733</v>
      </c>
      <c r="B138" s="2" t="s">
        <v>1048</v>
      </c>
      <c r="C138" s="2" t="s">
        <v>1066</v>
      </c>
      <c r="D138" s="2" t="s">
        <v>1072</v>
      </c>
    </row>
    <row r="139" spans="1:4" x14ac:dyDescent="0.25">
      <c r="A139" s="2" t="s">
        <v>734</v>
      </c>
      <c r="B139" s="2" t="s">
        <v>1048</v>
      </c>
      <c r="C139" s="2" t="s">
        <v>1066</v>
      </c>
      <c r="D139" s="2" t="s">
        <v>1073</v>
      </c>
    </row>
    <row r="140" spans="1:4" x14ac:dyDescent="0.25">
      <c r="A140" s="2" t="s">
        <v>727</v>
      </c>
      <c r="B140" s="2" t="s">
        <v>1048</v>
      </c>
      <c r="C140" s="2" t="s">
        <v>1074</v>
      </c>
      <c r="D140" s="2" t="s">
        <v>1075</v>
      </c>
    </row>
    <row r="141" spans="1:4" x14ac:dyDescent="0.25">
      <c r="A141" s="2" t="s">
        <v>728</v>
      </c>
      <c r="B141" s="2" t="s">
        <v>1048</v>
      </c>
      <c r="C141" s="2" t="s">
        <v>1074</v>
      </c>
      <c r="D141" s="2" t="s">
        <v>1076</v>
      </c>
    </row>
    <row r="142" spans="1:4" x14ac:dyDescent="0.25">
      <c r="A142" s="2" t="s">
        <v>726</v>
      </c>
      <c r="B142" s="2" t="s">
        <v>1048</v>
      </c>
      <c r="C142" s="2" t="s">
        <v>1074</v>
      </c>
      <c r="D142" s="2" t="s">
        <v>1077</v>
      </c>
    </row>
    <row r="143" spans="1:4" x14ac:dyDescent="0.25">
      <c r="A143" s="2" t="s">
        <v>723</v>
      </c>
      <c r="B143" s="2" t="s">
        <v>1048</v>
      </c>
      <c r="C143" s="2" t="s">
        <v>1078</v>
      </c>
      <c r="D143" s="2" t="s">
        <v>1079</v>
      </c>
    </row>
    <row r="144" spans="1:4" x14ac:dyDescent="0.25">
      <c r="A144" s="2" t="s">
        <v>724</v>
      </c>
      <c r="B144" s="2" t="s">
        <v>1048</v>
      </c>
      <c r="C144" s="2" t="s">
        <v>1078</v>
      </c>
      <c r="D144" s="2" t="s">
        <v>1080</v>
      </c>
    </row>
    <row r="145" spans="1:4" x14ac:dyDescent="0.25">
      <c r="A145" s="2" t="s">
        <v>720</v>
      </c>
      <c r="B145" s="2" t="s">
        <v>1048</v>
      </c>
      <c r="C145" s="2" t="s">
        <v>1078</v>
      </c>
      <c r="D145" s="2" t="s">
        <v>1081</v>
      </c>
    </row>
    <row r="146" spans="1:4" x14ac:dyDescent="0.25">
      <c r="A146" s="2" t="s">
        <v>721</v>
      </c>
      <c r="B146" s="2" t="s">
        <v>1048</v>
      </c>
      <c r="C146" s="2" t="s">
        <v>1078</v>
      </c>
      <c r="D146" s="2" t="s">
        <v>1082</v>
      </c>
    </row>
    <row r="147" spans="1:4" x14ac:dyDescent="0.25">
      <c r="A147" s="2" t="s">
        <v>722</v>
      </c>
      <c r="B147" s="2" t="s">
        <v>1048</v>
      </c>
      <c r="C147" s="2" t="s">
        <v>1078</v>
      </c>
      <c r="D147" s="2" t="s">
        <v>1083</v>
      </c>
    </row>
    <row r="148" spans="1:4" x14ac:dyDescent="0.25">
      <c r="A148" s="2" t="s">
        <v>725</v>
      </c>
      <c r="B148" s="2" t="s">
        <v>1048</v>
      </c>
      <c r="C148" s="2" t="s">
        <v>1078</v>
      </c>
      <c r="D148" s="2" t="s">
        <v>1084</v>
      </c>
    </row>
    <row r="149" spans="1:4" x14ac:dyDescent="0.25">
      <c r="A149" s="2" t="s">
        <v>423</v>
      </c>
      <c r="B149" s="2" t="s">
        <v>1085</v>
      </c>
      <c r="C149" s="2" t="s">
        <v>1086</v>
      </c>
      <c r="D149" s="2" t="s">
        <v>1087</v>
      </c>
    </row>
    <row r="150" spans="1:4" x14ac:dyDescent="0.25">
      <c r="A150" s="2" t="s">
        <v>424</v>
      </c>
      <c r="B150" s="2" t="s">
        <v>1085</v>
      </c>
      <c r="C150" s="2" t="s">
        <v>1086</v>
      </c>
      <c r="D150" s="2" t="s">
        <v>1088</v>
      </c>
    </row>
    <row r="151" spans="1:4" x14ac:dyDescent="0.25">
      <c r="A151" s="2" t="s">
        <v>425</v>
      </c>
      <c r="B151" s="2" t="s">
        <v>1085</v>
      </c>
      <c r="C151" s="2" t="s">
        <v>1086</v>
      </c>
      <c r="D151" s="2" t="s">
        <v>1089</v>
      </c>
    </row>
    <row r="152" spans="1:4" x14ac:dyDescent="0.25">
      <c r="A152" s="2" t="s">
        <v>426</v>
      </c>
      <c r="B152" s="2" t="s">
        <v>1085</v>
      </c>
      <c r="C152" s="2" t="s">
        <v>1086</v>
      </c>
      <c r="D152" s="2" t="s">
        <v>1090</v>
      </c>
    </row>
    <row r="153" spans="1:4" x14ac:dyDescent="0.25">
      <c r="A153" s="2" t="s">
        <v>427</v>
      </c>
      <c r="B153" s="2" t="s">
        <v>1085</v>
      </c>
      <c r="C153" s="2" t="s">
        <v>1086</v>
      </c>
      <c r="D153" s="2" t="s">
        <v>1091</v>
      </c>
    </row>
    <row r="154" spans="1:4" x14ac:dyDescent="0.25">
      <c r="A154" s="2" t="s">
        <v>428</v>
      </c>
      <c r="B154" s="2" t="s">
        <v>1085</v>
      </c>
      <c r="C154" s="2" t="s">
        <v>1092</v>
      </c>
      <c r="D154" s="2" t="s">
        <v>1093</v>
      </c>
    </row>
    <row r="155" spans="1:4" x14ac:dyDescent="0.25">
      <c r="A155" s="2" t="s">
        <v>429</v>
      </c>
      <c r="B155" s="2" t="s">
        <v>1085</v>
      </c>
      <c r="C155" s="2" t="s">
        <v>1094</v>
      </c>
      <c r="D155" s="2" t="s">
        <v>1095</v>
      </c>
    </row>
    <row r="156" spans="1:4" x14ac:dyDescent="0.25">
      <c r="A156" s="2" t="s">
        <v>430</v>
      </c>
      <c r="B156" s="2" t="s">
        <v>1085</v>
      </c>
      <c r="C156" s="2" t="s">
        <v>1094</v>
      </c>
      <c r="D156" s="2" t="s">
        <v>1096</v>
      </c>
    </row>
    <row r="157" spans="1:4" x14ac:dyDescent="0.25">
      <c r="A157" s="2" t="s">
        <v>431</v>
      </c>
      <c r="B157" s="2" t="s">
        <v>1085</v>
      </c>
      <c r="C157" s="2" t="s">
        <v>1097</v>
      </c>
      <c r="D157" s="2" t="s">
        <v>1098</v>
      </c>
    </row>
    <row r="158" spans="1:4" x14ac:dyDescent="0.25">
      <c r="A158" s="2" t="s">
        <v>432</v>
      </c>
      <c r="B158" s="2" t="s">
        <v>1085</v>
      </c>
      <c r="C158" s="2" t="s">
        <v>1099</v>
      </c>
      <c r="D158" s="2" t="s">
        <v>1100</v>
      </c>
    </row>
    <row r="159" spans="1:4" x14ac:dyDescent="0.25">
      <c r="A159" s="2" t="s">
        <v>433</v>
      </c>
      <c r="B159" s="2" t="s">
        <v>1085</v>
      </c>
      <c r="C159" s="2" t="s">
        <v>1099</v>
      </c>
      <c r="D159" s="2" t="s">
        <v>1101</v>
      </c>
    </row>
    <row r="160" spans="1:4" x14ac:dyDescent="0.25">
      <c r="A160" s="2" t="s">
        <v>434</v>
      </c>
      <c r="B160" s="2" t="s">
        <v>1085</v>
      </c>
      <c r="C160" s="2" t="s">
        <v>1102</v>
      </c>
      <c r="D160" s="2" t="s">
        <v>1103</v>
      </c>
    </row>
    <row r="161" spans="1:4" x14ac:dyDescent="0.25">
      <c r="A161" s="2" t="s">
        <v>435</v>
      </c>
      <c r="B161" s="2" t="s">
        <v>1085</v>
      </c>
      <c r="C161" s="2" t="s">
        <v>1104</v>
      </c>
      <c r="D161" s="2" t="s">
        <v>1105</v>
      </c>
    </row>
    <row r="162" spans="1:4" x14ac:dyDescent="0.25">
      <c r="A162" s="2" t="s">
        <v>436</v>
      </c>
      <c r="B162" s="2" t="s">
        <v>1085</v>
      </c>
      <c r="C162" s="2" t="s">
        <v>1104</v>
      </c>
      <c r="D162" s="2" t="s">
        <v>1106</v>
      </c>
    </row>
    <row r="163" spans="1:4" x14ac:dyDescent="0.25">
      <c r="A163" s="2" t="s">
        <v>437</v>
      </c>
      <c r="B163" s="2" t="s">
        <v>1085</v>
      </c>
      <c r="C163" s="2" t="s">
        <v>1107</v>
      </c>
      <c r="D163" s="2" t="s">
        <v>1108</v>
      </c>
    </row>
    <row r="164" spans="1:4" x14ac:dyDescent="0.25">
      <c r="A164" s="2" t="s">
        <v>438</v>
      </c>
      <c r="B164" s="2" t="s">
        <v>1085</v>
      </c>
      <c r="C164" s="2" t="s">
        <v>1109</v>
      </c>
      <c r="D164" s="2" t="s">
        <v>1110</v>
      </c>
    </row>
    <row r="165" spans="1:4" x14ac:dyDescent="0.25">
      <c r="A165" s="2" t="s">
        <v>439</v>
      </c>
      <c r="B165" s="2" t="s">
        <v>1085</v>
      </c>
      <c r="C165" s="2" t="s">
        <v>1109</v>
      </c>
      <c r="D165" s="2" t="s">
        <v>1111</v>
      </c>
    </row>
    <row r="166" spans="1:4" x14ac:dyDescent="0.25">
      <c r="A166" s="2" t="s">
        <v>440</v>
      </c>
      <c r="B166" s="2" t="s">
        <v>1085</v>
      </c>
      <c r="C166" s="2" t="s">
        <v>1109</v>
      </c>
      <c r="D166" s="2" t="s">
        <v>1112</v>
      </c>
    </row>
    <row r="167" spans="1:4" x14ac:dyDescent="0.25">
      <c r="A167" s="2" t="s">
        <v>441</v>
      </c>
      <c r="B167" s="2" t="s">
        <v>1113</v>
      </c>
      <c r="C167" s="2" t="s">
        <v>1114</v>
      </c>
      <c r="D167" s="2" t="s">
        <v>1115</v>
      </c>
    </row>
    <row r="168" spans="1:4" x14ac:dyDescent="0.25">
      <c r="A168" s="2" t="s">
        <v>442</v>
      </c>
      <c r="B168" s="2" t="s">
        <v>1113</v>
      </c>
      <c r="C168" s="2" t="s">
        <v>1114</v>
      </c>
      <c r="D168" s="2" t="s">
        <v>1116</v>
      </c>
    </row>
    <row r="169" spans="1:4" x14ac:dyDescent="0.25">
      <c r="A169" s="2" t="s">
        <v>443</v>
      </c>
      <c r="B169" s="2" t="s">
        <v>1113</v>
      </c>
      <c r="C169" s="2" t="s">
        <v>1114</v>
      </c>
      <c r="D169" s="2" t="s">
        <v>1117</v>
      </c>
    </row>
    <row r="170" spans="1:4" x14ac:dyDescent="0.25">
      <c r="A170" s="2" t="s">
        <v>444</v>
      </c>
      <c r="B170" s="2" t="s">
        <v>1113</v>
      </c>
      <c r="C170" s="2" t="s">
        <v>1114</v>
      </c>
      <c r="D170" s="2" t="s">
        <v>1118</v>
      </c>
    </row>
    <row r="171" spans="1:4" x14ac:dyDescent="0.25">
      <c r="A171" s="2" t="s">
        <v>445</v>
      </c>
      <c r="B171" s="2" t="s">
        <v>1113</v>
      </c>
      <c r="C171" s="2" t="s">
        <v>1119</v>
      </c>
      <c r="D171" s="2" t="s">
        <v>1120</v>
      </c>
    </row>
    <row r="172" spans="1:4" x14ac:dyDescent="0.25">
      <c r="A172" s="2" t="s">
        <v>446</v>
      </c>
      <c r="B172" s="2" t="s">
        <v>1113</v>
      </c>
      <c r="C172" s="2" t="s">
        <v>1119</v>
      </c>
      <c r="D172" s="2" t="s">
        <v>1121</v>
      </c>
    </row>
    <row r="173" spans="1:4" x14ac:dyDescent="0.25">
      <c r="A173" s="2" t="s">
        <v>447</v>
      </c>
      <c r="B173" s="2" t="s">
        <v>1113</v>
      </c>
      <c r="C173" s="2" t="s">
        <v>1119</v>
      </c>
      <c r="D173" s="2" t="s">
        <v>1122</v>
      </c>
    </row>
    <row r="174" spans="1:4" x14ac:dyDescent="0.25">
      <c r="A174" s="2" t="s">
        <v>448</v>
      </c>
      <c r="B174" s="2" t="s">
        <v>1113</v>
      </c>
      <c r="C174" s="2" t="s">
        <v>1119</v>
      </c>
      <c r="D174" s="2" t="s">
        <v>1123</v>
      </c>
    </row>
    <row r="175" spans="1:4" x14ac:dyDescent="0.25">
      <c r="A175" s="2" t="s">
        <v>449</v>
      </c>
      <c r="B175" s="2" t="s">
        <v>1113</v>
      </c>
      <c r="C175" s="2" t="s">
        <v>1119</v>
      </c>
      <c r="D175" s="2" t="s">
        <v>1124</v>
      </c>
    </row>
    <row r="176" spans="1:4" x14ac:dyDescent="0.25">
      <c r="A176" s="2" t="s">
        <v>450</v>
      </c>
      <c r="B176" s="2" t="s">
        <v>1113</v>
      </c>
      <c r="C176" s="2" t="s">
        <v>1119</v>
      </c>
      <c r="D176" s="2" t="s">
        <v>1125</v>
      </c>
    </row>
    <row r="177" spans="1:4" x14ac:dyDescent="0.25">
      <c r="A177" s="2" t="s">
        <v>451</v>
      </c>
      <c r="B177" s="2" t="s">
        <v>1113</v>
      </c>
      <c r="C177" s="2" t="s">
        <v>1119</v>
      </c>
      <c r="D177" s="2" t="s">
        <v>1126</v>
      </c>
    </row>
    <row r="178" spans="1:4" x14ac:dyDescent="0.25">
      <c r="A178" s="2" t="s">
        <v>452</v>
      </c>
      <c r="B178" s="2" t="s">
        <v>1113</v>
      </c>
      <c r="C178" s="2" t="s">
        <v>1127</v>
      </c>
      <c r="D178" s="2" t="s">
        <v>1128</v>
      </c>
    </row>
    <row r="179" spans="1:4" x14ac:dyDescent="0.25">
      <c r="A179" s="2" t="s">
        <v>453</v>
      </c>
      <c r="B179" s="2" t="s">
        <v>1113</v>
      </c>
      <c r="C179" s="2" t="s">
        <v>1127</v>
      </c>
      <c r="D179" s="2" t="s">
        <v>1129</v>
      </c>
    </row>
    <row r="180" spans="1:4" x14ac:dyDescent="0.25">
      <c r="A180" s="2" t="s">
        <v>454</v>
      </c>
      <c r="B180" s="2" t="s">
        <v>1113</v>
      </c>
      <c r="C180" s="2" t="s">
        <v>1127</v>
      </c>
      <c r="D180" s="2" t="s">
        <v>1130</v>
      </c>
    </row>
    <row r="181" spans="1:4" x14ac:dyDescent="0.25">
      <c r="A181" s="2" t="s">
        <v>2692</v>
      </c>
      <c r="B181" s="2" t="s">
        <v>1113</v>
      </c>
      <c r="C181" s="2" t="s">
        <v>1127</v>
      </c>
      <c r="D181" s="2" t="s">
        <v>2693</v>
      </c>
    </row>
    <row r="182" spans="1:4" x14ac:dyDescent="0.25">
      <c r="A182" s="2" t="s">
        <v>455</v>
      </c>
      <c r="B182" s="2" t="s">
        <v>1113</v>
      </c>
      <c r="C182" s="2" t="s">
        <v>1131</v>
      </c>
      <c r="D182" s="2" t="s">
        <v>1132</v>
      </c>
    </row>
    <row r="183" spans="1:4" x14ac:dyDescent="0.25">
      <c r="A183" s="2" t="s">
        <v>456</v>
      </c>
      <c r="B183" s="2" t="s">
        <v>1113</v>
      </c>
      <c r="C183" s="2" t="s">
        <v>1131</v>
      </c>
      <c r="D183" s="2" t="s">
        <v>1133</v>
      </c>
    </row>
    <row r="184" spans="1:4" x14ac:dyDescent="0.25">
      <c r="A184" s="2" t="s">
        <v>457</v>
      </c>
      <c r="B184" s="2" t="s">
        <v>1113</v>
      </c>
      <c r="C184" s="2" t="s">
        <v>1131</v>
      </c>
      <c r="D184" s="2" t="s">
        <v>1134</v>
      </c>
    </row>
    <row r="185" spans="1:4" x14ac:dyDescent="0.25">
      <c r="A185" s="2" t="s">
        <v>458</v>
      </c>
      <c r="B185" s="2" t="s">
        <v>1113</v>
      </c>
      <c r="C185" s="2" t="s">
        <v>1131</v>
      </c>
      <c r="D185" s="2" t="s">
        <v>1135</v>
      </c>
    </row>
    <row r="186" spans="1:4" x14ac:dyDescent="0.25">
      <c r="A186" s="2" t="s">
        <v>459</v>
      </c>
      <c r="B186" s="2" t="s">
        <v>1113</v>
      </c>
      <c r="C186" s="2" t="s">
        <v>1131</v>
      </c>
      <c r="D186" s="2" t="s">
        <v>1136</v>
      </c>
    </row>
    <row r="187" spans="1:4" x14ac:dyDescent="0.25">
      <c r="A187" s="2" t="s">
        <v>736</v>
      </c>
      <c r="B187" s="2" t="s">
        <v>1113</v>
      </c>
      <c r="C187" s="2" t="s">
        <v>1131</v>
      </c>
      <c r="D187" s="2" t="s">
        <v>1137</v>
      </c>
    </row>
    <row r="188" spans="1:4" x14ac:dyDescent="0.25">
      <c r="A188" s="2" t="s">
        <v>735</v>
      </c>
      <c r="B188" s="2" t="s">
        <v>1113</v>
      </c>
      <c r="C188" s="2" t="s">
        <v>1131</v>
      </c>
      <c r="D188" s="2" t="s">
        <v>1138</v>
      </c>
    </row>
    <row r="189" spans="1:4" x14ac:dyDescent="0.25">
      <c r="A189" s="2" t="s">
        <v>460</v>
      </c>
      <c r="B189" s="2" t="s">
        <v>1113</v>
      </c>
      <c r="C189" s="2" t="s">
        <v>1139</v>
      </c>
      <c r="D189" s="2" t="s">
        <v>1140</v>
      </c>
    </row>
    <row r="190" spans="1:4" x14ac:dyDescent="0.25">
      <c r="A190" s="2" t="s">
        <v>461</v>
      </c>
      <c r="B190" s="2" t="s">
        <v>1113</v>
      </c>
      <c r="C190" s="2" t="s">
        <v>1139</v>
      </c>
      <c r="D190" s="2" t="s">
        <v>1141</v>
      </c>
    </row>
    <row r="191" spans="1:4" x14ac:dyDescent="0.25">
      <c r="A191" s="2" t="s">
        <v>462</v>
      </c>
      <c r="B191" s="2" t="s">
        <v>1113</v>
      </c>
      <c r="C191" s="2" t="s">
        <v>1139</v>
      </c>
      <c r="D191" s="2" t="s">
        <v>1142</v>
      </c>
    </row>
    <row r="192" spans="1:4" x14ac:dyDescent="0.25">
      <c r="A192" s="2" t="s">
        <v>463</v>
      </c>
      <c r="B192" s="2" t="s">
        <v>1113</v>
      </c>
      <c r="C192" s="2" t="s">
        <v>1139</v>
      </c>
      <c r="D192" s="2" t="s">
        <v>1143</v>
      </c>
    </row>
    <row r="193" spans="1:4" x14ac:dyDescent="0.25">
      <c r="A193" s="2" t="s">
        <v>464</v>
      </c>
      <c r="B193" s="2" t="s">
        <v>1113</v>
      </c>
      <c r="C193" s="2" t="s">
        <v>1139</v>
      </c>
      <c r="D193" s="2" t="s">
        <v>1144</v>
      </c>
    </row>
    <row r="194" spans="1:4" x14ac:dyDescent="0.25">
      <c r="A194" s="2" t="s">
        <v>737</v>
      </c>
      <c r="B194" s="2" t="s">
        <v>1113</v>
      </c>
      <c r="C194" s="2" t="s">
        <v>1139</v>
      </c>
      <c r="D194" s="2" t="s">
        <v>1145</v>
      </c>
    </row>
    <row r="195" spans="1:4" x14ac:dyDescent="0.25">
      <c r="A195" s="2" t="s">
        <v>465</v>
      </c>
      <c r="B195" s="2" t="s">
        <v>1146</v>
      </c>
      <c r="C195" s="2" t="s">
        <v>1147</v>
      </c>
      <c r="D195" s="2" t="s">
        <v>1148</v>
      </c>
    </row>
    <row r="196" spans="1:4" x14ac:dyDescent="0.25">
      <c r="A196" s="2" t="s">
        <v>466</v>
      </c>
      <c r="B196" s="2" t="s">
        <v>1146</v>
      </c>
      <c r="C196" s="2" t="s">
        <v>1149</v>
      </c>
      <c r="D196" s="2" t="s">
        <v>1150</v>
      </c>
    </row>
    <row r="197" spans="1:4" x14ac:dyDescent="0.25">
      <c r="A197" s="2" t="s">
        <v>467</v>
      </c>
      <c r="B197" s="2" t="s">
        <v>1146</v>
      </c>
      <c r="C197" s="2" t="s">
        <v>1151</v>
      </c>
      <c r="D197" s="2" t="s">
        <v>1152</v>
      </c>
    </row>
    <row r="198" spans="1:4" x14ac:dyDescent="0.25">
      <c r="A198" s="2" t="s">
        <v>744</v>
      </c>
      <c r="B198" s="2" t="s">
        <v>1146</v>
      </c>
      <c r="C198" s="2" t="s">
        <v>1153</v>
      </c>
      <c r="D198" s="2" t="s">
        <v>1154</v>
      </c>
    </row>
    <row r="199" spans="1:4" x14ac:dyDescent="0.25">
      <c r="A199" s="2" t="s">
        <v>743</v>
      </c>
      <c r="B199" s="2" t="s">
        <v>1146</v>
      </c>
      <c r="C199" s="2" t="s">
        <v>1153</v>
      </c>
      <c r="D199" s="2" t="s">
        <v>1155</v>
      </c>
    </row>
    <row r="200" spans="1:4" x14ac:dyDescent="0.25">
      <c r="A200" s="2" t="s">
        <v>742</v>
      </c>
      <c r="B200" s="2" t="s">
        <v>1146</v>
      </c>
      <c r="C200" s="2" t="s">
        <v>1153</v>
      </c>
      <c r="D200" s="2" t="s">
        <v>1156</v>
      </c>
    </row>
    <row r="201" spans="1:4" x14ac:dyDescent="0.25">
      <c r="A201" s="2" t="s">
        <v>739</v>
      </c>
      <c r="B201" s="2" t="s">
        <v>1146</v>
      </c>
      <c r="C201" s="2" t="s">
        <v>1153</v>
      </c>
      <c r="D201" s="2" t="s">
        <v>1157</v>
      </c>
    </row>
    <row r="202" spans="1:4" x14ac:dyDescent="0.25">
      <c r="A202" s="2" t="s">
        <v>741</v>
      </c>
      <c r="B202" s="2" t="s">
        <v>1146</v>
      </c>
      <c r="C202" s="2" t="s">
        <v>1153</v>
      </c>
      <c r="D202" s="2" t="s">
        <v>1158</v>
      </c>
    </row>
    <row r="203" spans="1:4" x14ac:dyDescent="0.25">
      <c r="A203" s="2" t="s">
        <v>745</v>
      </c>
      <c r="B203" s="2" t="s">
        <v>1146</v>
      </c>
      <c r="C203" s="2" t="s">
        <v>1153</v>
      </c>
      <c r="D203" s="2" t="s">
        <v>1159</v>
      </c>
    </row>
    <row r="204" spans="1:4" x14ac:dyDescent="0.25">
      <c r="A204" s="2" t="s">
        <v>740</v>
      </c>
      <c r="B204" s="2" t="s">
        <v>1146</v>
      </c>
      <c r="C204" s="2" t="s">
        <v>1153</v>
      </c>
      <c r="D204" s="2" t="s">
        <v>1160</v>
      </c>
    </row>
    <row r="205" spans="1:4" x14ac:dyDescent="0.25">
      <c r="A205" s="2" t="s">
        <v>738</v>
      </c>
      <c r="B205" s="2" t="s">
        <v>1146</v>
      </c>
      <c r="C205" s="2" t="s">
        <v>1161</v>
      </c>
      <c r="D205" s="2" t="s">
        <v>1162</v>
      </c>
    </row>
    <row r="206" spans="1:4" x14ac:dyDescent="0.25">
      <c r="A206" s="2" t="s">
        <v>861</v>
      </c>
      <c r="B206" s="2" t="s">
        <v>1146</v>
      </c>
      <c r="C206" s="2" t="s">
        <v>1163</v>
      </c>
      <c r="D206" s="2" t="s">
        <v>1164</v>
      </c>
    </row>
    <row r="207" spans="1:4" x14ac:dyDescent="0.25">
      <c r="A207" s="2" t="s">
        <v>2694</v>
      </c>
      <c r="B207" s="2" t="s">
        <v>1146</v>
      </c>
      <c r="C207" s="2" t="s">
        <v>2695</v>
      </c>
      <c r="D207" s="2" t="s">
        <v>2696</v>
      </c>
    </row>
    <row r="208" spans="1:4" x14ac:dyDescent="0.25">
      <c r="A208" s="2" t="s">
        <v>468</v>
      </c>
      <c r="B208" s="2" t="s">
        <v>1165</v>
      </c>
      <c r="C208" s="2" t="s">
        <v>1166</v>
      </c>
      <c r="D208" s="2" t="s">
        <v>1167</v>
      </c>
    </row>
    <row r="209" spans="1:4" x14ac:dyDescent="0.25">
      <c r="A209" s="2" t="s">
        <v>469</v>
      </c>
      <c r="B209" s="2" t="s">
        <v>1168</v>
      </c>
      <c r="C209" s="2" t="s">
        <v>1169</v>
      </c>
      <c r="D209" s="2" t="s">
        <v>1170</v>
      </c>
    </row>
    <row r="210" spans="1:4" x14ac:dyDescent="0.25">
      <c r="A210" s="2" t="s">
        <v>470</v>
      </c>
      <c r="B210" s="2" t="s">
        <v>1168</v>
      </c>
      <c r="C210" s="2" t="s">
        <v>1169</v>
      </c>
      <c r="D210" s="2" t="s">
        <v>1171</v>
      </c>
    </row>
    <row r="211" spans="1:4" x14ac:dyDescent="0.25">
      <c r="A211" s="2" t="s">
        <v>471</v>
      </c>
      <c r="B211" s="2" t="s">
        <v>1168</v>
      </c>
      <c r="C211" s="2" t="s">
        <v>1172</v>
      </c>
      <c r="D211" s="2" t="s">
        <v>1173</v>
      </c>
    </row>
    <row r="212" spans="1:4" x14ac:dyDescent="0.25">
      <c r="A212" s="2" t="s">
        <v>472</v>
      </c>
      <c r="B212" s="2" t="s">
        <v>1168</v>
      </c>
      <c r="C212" s="2" t="s">
        <v>1172</v>
      </c>
      <c r="D212" s="2" t="s">
        <v>1174</v>
      </c>
    </row>
    <row r="213" spans="1:4" x14ac:dyDescent="0.25">
      <c r="A213" s="2" t="s">
        <v>473</v>
      </c>
      <c r="B213" s="2" t="s">
        <v>1168</v>
      </c>
      <c r="C213" s="2" t="s">
        <v>1172</v>
      </c>
      <c r="D213" s="2" t="s">
        <v>1175</v>
      </c>
    </row>
    <row r="214" spans="1:4" x14ac:dyDescent="0.25">
      <c r="A214" s="2" t="s">
        <v>474</v>
      </c>
      <c r="B214" s="2" t="s">
        <v>1168</v>
      </c>
      <c r="C214" s="2" t="s">
        <v>1172</v>
      </c>
      <c r="D214" s="2" t="s">
        <v>1176</v>
      </c>
    </row>
    <row r="215" spans="1:4" x14ac:dyDescent="0.25">
      <c r="A215" s="2" t="s">
        <v>475</v>
      </c>
      <c r="B215" s="2" t="s">
        <v>1168</v>
      </c>
      <c r="C215" s="2" t="s">
        <v>1177</v>
      </c>
      <c r="D215" s="2" t="s">
        <v>1178</v>
      </c>
    </row>
    <row r="216" spans="1:4" x14ac:dyDescent="0.25">
      <c r="A216" s="2" t="s">
        <v>476</v>
      </c>
      <c r="B216" s="2" t="s">
        <v>1168</v>
      </c>
      <c r="C216" s="2" t="s">
        <v>1179</v>
      </c>
      <c r="D216" s="2" t="s">
        <v>1180</v>
      </c>
    </row>
    <row r="217" spans="1:4" x14ac:dyDescent="0.25">
      <c r="A217" s="2" t="s">
        <v>477</v>
      </c>
      <c r="B217" s="2" t="s">
        <v>1168</v>
      </c>
      <c r="C217" s="2" t="s">
        <v>1179</v>
      </c>
      <c r="D217" s="2" t="s">
        <v>1181</v>
      </c>
    </row>
    <row r="218" spans="1:4" x14ac:dyDescent="0.25">
      <c r="A218" s="2" t="s">
        <v>478</v>
      </c>
      <c r="B218" s="2" t="s">
        <v>1168</v>
      </c>
      <c r="C218" s="2" t="s">
        <v>1179</v>
      </c>
      <c r="D218" s="2" t="s">
        <v>1182</v>
      </c>
    </row>
    <row r="219" spans="1:4" x14ac:dyDescent="0.25">
      <c r="A219" s="2" t="s">
        <v>479</v>
      </c>
      <c r="B219" s="2" t="s">
        <v>1168</v>
      </c>
      <c r="C219" s="2" t="s">
        <v>1179</v>
      </c>
      <c r="D219" s="2" t="s">
        <v>1183</v>
      </c>
    </row>
    <row r="220" spans="1:4" x14ac:dyDescent="0.25">
      <c r="A220" s="2" t="s">
        <v>480</v>
      </c>
      <c r="B220" s="2" t="s">
        <v>1168</v>
      </c>
      <c r="C220" s="2" t="s">
        <v>1184</v>
      </c>
      <c r="D220" s="2" t="s">
        <v>1185</v>
      </c>
    </row>
    <row r="221" spans="1:4" x14ac:dyDescent="0.25">
      <c r="A221" s="2" t="s">
        <v>481</v>
      </c>
      <c r="B221" s="2" t="s">
        <v>1168</v>
      </c>
      <c r="C221" s="2" t="s">
        <v>1184</v>
      </c>
      <c r="D221" s="2" t="s">
        <v>1186</v>
      </c>
    </row>
    <row r="222" spans="1:4" x14ac:dyDescent="0.25">
      <c r="A222" s="2" t="s">
        <v>482</v>
      </c>
      <c r="B222" s="2" t="s">
        <v>1168</v>
      </c>
      <c r="C222" s="2" t="s">
        <v>1184</v>
      </c>
      <c r="D222" s="2" t="s">
        <v>1187</v>
      </c>
    </row>
    <row r="223" spans="1:4" x14ac:dyDescent="0.25">
      <c r="A223" s="2" t="s">
        <v>483</v>
      </c>
      <c r="B223" s="2" t="s">
        <v>1168</v>
      </c>
      <c r="C223" s="2" t="s">
        <v>1184</v>
      </c>
      <c r="D223" s="2" t="s">
        <v>1188</v>
      </c>
    </row>
    <row r="224" spans="1:4" x14ac:dyDescent="0.25">
      <c r="A224" s="2" t="s">
        <v>484</v>
      </c>
      <c r="B224" s="2" t="s">
        <v>1168</v>
      </c>
      <c r="C224" s="2" t="s">
        <v>1184</v>
      </c>
      <c r="D224" s="2" t="s">
        <v>1189</v>
      </c>
    </row>
    <row r="225" spans="1:4" x14ac:dyDescent="0.25">
      <c r="A225" s="2" t="s">
        <v>485</v>
      </c>
      <c r="B225" s="2" t="s">
        <v>1168</v>
      </c>
      <c r="C225" s="2" t="s">
        <v>1184</v>
      </c>
      <c r="D225" s="2" t="s">
        <v>1190</v>
      </c>
    </row>
    <row r="226" spans="1:4" x14ac:dyDescent="0.25">
      <c r="A226" s="2" t="s">
        <v>486</v>
      </c>
      <c r="B226" s="2" t="s">
        <v>1168</v>
      </c>
      <c r="C226" s="2" t="s">
        <v>1191</v>
      </c>
      <c r="D226" s="2" t="s">
        <v>1192</v>
      </c>
    </row>
    <row r="227" spans="1:4" x14ac:dyDescent="0.25">
      <c r="A227" s="2" t="s">
        <v>796</v>
      </c>
      <c r="B227" s="2" t="s">
        <v>1168</v>
      </c>
      <c r="C227" s="2" t="s">
        <v>1191</v>
      </c>
      <c r="D227" s="2" t="s">
        <v>1193</v>
      </c>
    </row>
    <row r="228" spans="1:4" x14ac:dyDescent="0.25">
      <c r="A228" s="2" t="s">
        <v>487</v>
      </c>
      <c r="B228" s="2" t="s">
        <v>1194</v>
      </c>
      <c r="C228" s="2" t="s">
        <v>1195</v>
      </c>
      <c r="D228" s="2" t="s">
        <v>1196</v>
      </c>
    </row>
    <row r="229" spans="1:4" x14ac:dyDescent="0.25">
      <c r="A229" s="2" t="s">
        <v>765</v>
      </c>
      <c r="B229" s="2" t="s">
        <v>1194</v>
      </c>
      <c r="C229" s="2" t="s">
        <v>1197</v>
      </c>
      <c r="D229" s="2" t="s">
        <v>1198</v>
      </c>
    </row>
    <row r="230" spans="1:4" x14ac:dyDescent="0.25">
      <c r="A230" s="2" t="s">
        <v>488</v>
      </c>
      <c r="B230" s="2" t="s">
        <v>1199</v>
      </c>
      <c r="C230" s="2" t="s">
        <v>1200</v>
      </c>
      <c r="D230" s="2" t="s">
        <v>1201</v>
      </c>
    </row>
    <row r="231" spans="1:4" x14ac:dyDescent="0.25">
      <c r="A231" s="2" t="s">
        <v>489</v>
      </c>
      <c r="B231" s="2" t="s">
        <v>1202</v>
      </c>
      <c r="C231" s="2" t="s">
        <v>1203</v>
      </c>
      <c r="D231" s="2" t="s">
        <v>1204</v>
      </c>
    </row>
    <row r="232" spans="1:4" x14ac:dyDescent="0.25">
      <c r="A232" s="2" t="s">
        <v>490</v>
      </c>
      <c r="B232" s="2" t="s">
        <v>1202</v>
      </c>
      <c r="C232" s="2" t="s">
        <v>1205</v>
      </c>
      <c r="D232" s="2" t="s">
        <v>1206</v>
      </c>
    </row>
    <row r="233" spans="1:4" x14ac:dyDescent="0.25">
      <c r="A233" s="2" t="s">
        <v>491</v>
      </c>
      <c r="B233" s="2" t="s">
        <v>1202</v>
      </c>
      <c r="C233" s="2" t="s">
        <v>1207</v>
      </c>
      <c r="D233" s="2" t="s">
        <v>1208</v>
      </c>
    </row>
    <row r="234" spans="1:4" x14ac:dyDescent="0.25">
      <c r="A234" s="2" t="s">
        <v>492</v>
      </c>
      <c r="B234" s="2" t="s">
        <v>1202</v>
      </c>
      <c r="C234" s="2" t="s">
        <v>1209</v>
      </c>
      <c r="D234" s="2" t="s">
        <v>1210</v>
      </c>
    </row>
    <row r="235" spans="1:4" x14ac:dyDescent="0.25">
      <c r="A235" s="2" t="s">
        <v>493</v>
      </c>
      <c r="B235" s="2" t="s">
        <v>1202</v>
      </c>
      <c r="C235" s="2" t="s">
        <v>1211</v>
      </c>
      <c r="D235" s="2" t="s">
        <v>1212</v>
      </c>
    </row>
    <row r="236" spans="1:4" x14ac:dyDescent="0.25">
      <c r="A236" s="2" t="s">
        <v>494</v>
      </c>
      <c r="B236" s="2" t="s">
        <v>1202</v>
      </c>
      <c r="C236" s="2" t="s">
        <v>1213</v>
      </c>
      <c r="D236" s="2" t="s">
        <v>1214</v>
      </c>
    </row>
    <row r="237" spans="1:4" x14ac:dyDescent="0.25">
      <c r="A237" s="2" t="s">
        <v>862</v>
      </c>
      <c r="B237" s="2" t="s">
        <v>1202</v>
      </c>
      <c r="C237" s="2" t="s">
        <v>1213</v>
      </c>
      <c r="D237" s="2" t="s">
        <v>1215</v>
      </c>
    </row>
    <row r="238" spans="1:4" x14ac:dyDescent="0.25">
      <c r="A238" s="2" t="s">
        <v>863</v>
      </c>
      <c r="B238" s="2" t="s">
        <v>1202</v>
      </c>
      <c r="C238" s="2" t="s">
        <v>1213</v>
      </c>
      <c r="D238" s="2" t="s">
        <v>1216</v>
      </c>
    </row>
    <row r="239" spans="1:4" x14ac:dyDescent="0.25">
      <c r="A239" s="2" t="s">
        <v>495</v>
      </c>
      <c r="B239" s="2" t="s">
        <v>1217</v>
      </c>
      <c r="C239" s="2" t="s">
        <v>1218</v>
      </c>
      <c r="D239" s="2" t="s">
        <v>1219</v>
      </c>
    </row>
    <row r="240" spans="1:4" x14ac:dyDescent="0.25">
      <c r="A240" s="2" t="s">
        <v>496</v>
      </c>
      <c r="B240" s="2" t="s">
        <v>1217</v>
      </c>
      <c r="C240" s="2" t="s">
        <v>1220</v>
      </c>
      <c r="D240" s="2" t="s">
        <v>1221</v>
      </c>
    </row>
    <row r="241" spans="1:4" x14ac:dyDescent="0.25">
      <c r="A241" s="2" t="s">
        <v>779</v>
      </c>
      <c r="B241" s="2" t="s">
        <v>1217</v>
      </c>
      <c r="C241" s="2" t="s">
        <v>1220</v>
      </c>
      <c r="D241" s="2" t="s">
        <v>1222</v>
      </c>
    </row>
    <row r="242" spans="1:4" x14ac:dyDescent="0.25">
      <c r="A242" s="2" t="s">
        <v>781</v>
      </c>
      <c r="B242" s="2" t="s">
        <v>1217</v>
      </c>
      <c r="C242" s="2" t="s">
        <v>1220</v>
      </c>
      <c r="D242" s="2" t="s">
        <v>1223</v>
      </c>
    </row>
    <row r="243" spans="1:4" x14ac:dyDescent="0.25">
      <c r="A243" s="2" t="s">
        <v>780</v>
      </c>
      <c r="B243" s="2" t="s">
        <v>1217</v>
      </c>
      <c r="C243" s="2" t="s">
        <v>1220</v>
      </c>
      <c r="D243" s="2" t="s">
        <v>1224</v>
      </c>
    </row>
    <row r="244" spans="1:4" x14ac:dyDescent="0.25">
      <c r="A244" s="2" t="s">
        <v>783</v>
      </c>
      <c r="B244" s="2" t="s">
        <v>1217</v>
      </c>
      <c r="C244" s="2" t="s">
        <v>1220</v>
      </c>
      <c r="D244" s="2" t="s">
        <v>1225</v>
      </c>
    </row>
    <row r="245" spans="1:4" x14ac:dyDescent="0.25">
      <c r="A245" s="2" t="s">
        <v>782</v>
      </c>
      <c r="B245" s="2" t="s">
        <v>1217</v>
      </c>
      <c r="C245" s="2" t="s">
        <v>1220</v>
      </c>
      <c r="D245" s="2" t="s">
        <v>1226</v>
      </c>
    </row>
    <row r="246" spans="1:4" x14ac:dyDescent="0.25">
      <c r="A246" s="2" t="s">
        <v>497</v>
      </c>
      <c r="B246" s="2" t="s">
        <v>1217</v>
      </c>
      <c r="C246" s="2" t="s">
        <v>1227</v>
      </c>
      <c r="D246" s="2" t="s">
        <v>1228</v>
      </c>
    </row>
    <row r="247" spans="1:4" x14ac:dyDescent="0.25">
      <c r="A247" s="2" t="s">
        <v>784</v>
      </c>
      <c r="B247" s="2" t="s">
        <v>1217</v>
      </c>
      <c r="C247" s="2" t="s">
        <v>1227</v>
      </c>
      <c r="D247" s="2" t="s">
        <v>1229</v>
      </c>
    </row>
    <row r="248" spans="1:4" x14ac:dyDescent="0.25">
      <c r="A248" s="2" t="s">
        <v>786</v>
      </c>
      <c r="B248" s="2" t="s">
        <v>1217</v>
      </c>
      <c r="C248" s="2" t="s">
        <v>1227</v>
      </c>
      <c r="D248" s="2" t="s">
        <v>1230</v>
      </c>
    </row>
    <row r="249" spans="1:4" x14ac:dyDescent="0.25">
      <c r="A249" s="2" t="s">
        <v>787</v>
      </c>
      <c r="B249" s="2" t="s">
        <v>1217</v>
      </c>
      <c r="C249" s="2" t="s">
        <v>1227</v>
      </c>
      <c r="D249" s="2" t="s">
        <v>1231</v>
      </c>
    </row>
    <row r="250" spans="1:4" x14ac:dyDescent="0.25">
      <c r="A250" s="2" t="s">
        <v>785</v>
      </c>
      <c r="B250" s="2" t="s">
        <v>1217</v>
      </c>
      <c r="C250" s="2" t="s">
        <v>1227</v>
      </c>
      <c r="D250" s="2" t="s">
        <v>1232</v>
      </c>
    </row>
    <row r="251" spans="1:4" x14ac:dyDescent="0.25">
      <c r="A251" s="2" t="s">
        <v>788</v>
      </c>
      <c r="B251" s="2" t="s">
        <v>1217</v>
      </c>
      <c r="C251" s="2" t="s">
        <v>1227</v>
      </c>
      <c r="D251" s="2" t="s">
        <v>1233</v>
      </c>
    </row>
    <row r="252" spans="1:4" x14ac:dyDescent="0.25">
      <c r="A252" s="2" t="s">
        <v>864</v>
      </c>
      <c r="B252" s="2" t="s">
        <v>1217</v>
      </c>
      <c r="C252" s="2" t="s">
        <v>1234</v>
      </c>
      <c r="D252" s="2" t="s">
        <v>1235</v>
      </c>
    </row>
    <row r="253" spans="1:4" x14ac:dyDescent="0.25">
      <c r="A253" s="2" t="s">
        <v>865</v>
      </c>
      <c r="B253" s="2" t="s">
        <v>1217</v>
      </c>
      <c r="C253" s="2" t="s">
        <v>1234</v>
      </c>
      <c r="D253" s="2" t="s">
        <v>1236</v>
      </c>
    </row>
    <row r="254" spans="1:4" x14ac:dyDescent="0.25">
      <c r="A254" s="2" t="s">
        <v>866</v>
      </c>
      <c r="B254" s="2" t="s">
        <v>1217</v>
      </c>
      <c r="C254" s="2" t="s">
        <v>1234</v>
      </c>
      <c r="D254" s="2" t="s">
        <v>1237</v>
      </c>
    </row>
    <row r="255" spans="1:4" x14ac:dyDescent="0.25">
      <c r="A255" s="2" t="s">
        <v>867</v>
      </c>
      <c r="B255" s="2" t="s">
        <v>1217</v>
      </c>
      <c r="C255" s="2" t="s">
        <v>1234</v>
      </c>
      <c r="D255" s="2" t="s">
        <v>1238</v>
      </c>
    </row>
    <row r="256" spans="1:4" x14ac:dyDescent="0.25">
      <c r="A256" s="2" t="s">
        <v>498</v>
      </c>
      <c r="B256" s="2" t="s">
        <v>1239</v>
      </c>
      <c r="C256" s="2" t="s">
        <v>1240</v>
      </c>
      <c r="D256" s="2" t="s">
        <v>1241</v>
      </c>
    </row>
    <row r="257" spans="1:4" x14ac:dyDescent="0.25">
      <c r="A257" s="2" t="s">
        <v>499</v>
      </c>
      <c r="B257" s="2" t="s">
        <v>1239</v>
      </c>
      <c r="C257" s="2" t="s">
        <v>1242</v>
      </c>
      <c r="D257" s="2" t="s">
        <v>1243</v>
      </c>
    </row>
    <row r="258" spans="1:4" x14ac:dyDescent="0.25">
      <c r="A258" s="2" t="s">
        <v>500</v>
      </c>
      <c r="B258" s="2" t="s">
        <v>1239</v>
      </c>
      <c r="C258" s="2" t="s">
        <v>1244</v>
      </c>
      <c r="D258" s="2" t="s">
        <v>1245</v>
      </c>
    </row>
    <row r="259" spans="1:4" x14ac:dyDescent="0.25">
      <c r="A259" s="2" t="s">
        <v>501</v>
      </c>
      <c r="B259" s="2" t="s">
        <v>1239</v>
      </c>
      <c r="C259" s="2" t="s">
        <v>1246</v>
      </c>
      <c r="D259" s="2" t="s">
        <v>1247</v>
      </c>
    </row>
    <row r="260" spans="1:4" x14ac:dyDescent="0.25">
      <c r="A260" s="2" t="s">
        <v>502</v>
      </c>
      <c r="B260" s="2" t="s">
        <v>1239</v>
      </c>
      <c r="C260" s="2" t="s">
        <v>1248</v>
      </c>
      <c r="D260" s="2" t="s">
        <v>1249</v>
      </c>
    </row>
    <row r="261" spans="1:4" x14ac:dyDescent="0.25">
      <c r="A261" s="2" t="s">
        <v>503</v>
      </c>
      <c r="B261" s="2" t="s">
        <v>1239</v>
      </c>
      <c r="C261" s="2" t="s">
        <v>1248</v>
      </c>
      <c r="D261" s="2" t="s">
        <v>1250</v>
      </c>
    </row>
    <row r="262" spans="1:4" x14ac:dyDescent="0.25">
      <c r="A262" s="2" t="s">
        <v>792</v>
      </c>
      <c r="B262" s="2" t="s">
        <v>1239</v>
      </c>
      <c r="C262" s="2" t="s">
        <v>1248</v>
      </c>
      <c r="D262" s="2" t="s">
        <v>1251</v>
      </c>
    </row>
    <row r="263" spans="1:4" x14ac:dyDescent="0.25">
      <c r="A263" s="2" t="s">
        <v>793</v>
      </c>
      <c r="B263" s="2" t="s">
        <v>1239</v>
      </c>
      <c r="C263" s="2" t="s">
        <v>1248</v>
      </c>
      <c r="D263" s="2" t="s">
        <v>1252</v>
      </c>
    </row>
    <row r="264" spans="1:4" x14ac:dyDescent="0.25">
      <c r="A264" s="2" t="s">
        <v>504</v>
      </c>
      <c r="B264" s="2" t="s">
        <v>1239</v>
      </c>
      <c r="C264" s="2" t="s">
        <v>1253</v>
      </c>
      <c r="D264" s="2" t="s">
        <v>1254</v>
      </c>
    </row>
    <row r="265" spans="1:4" x14ac:dyDescent="0.25">
      <c r="A265" s="2" t="s">
        <v>505</v>
      </c>
      <c r="B265" s="2" t="s">
        <v>1239</v>
      </c>
      <c r="C265" s="2" t="s">
        <v>1253</v>
      </c>
      <c r="D265" s="2" t="s">
        <v>1255</v>
      </c>
    </row>
    <row r="266" spans="1:4" x14ac:dyDescent="0.25">
      <c r="A266" s="2" t="s">
        <v>506</v>
      </c>
      <c r="B266" s="2" t="s">
        <v>1239</v>
      </c>
      <c r="C266" s="2" t="s">
        <v>1253</v>
      </c>
      <c r="D266" s="2" t="s">
        <v>1256</v>
      </c>
    </row>
    <row r="267" spans="1:4" x14ac:dyDescent="0.25">
      <c r="A267" s="2" t="s">
        <v>507</v>
      </c>
      <c r="B267" s="2" t="s">
        <v>1239</v>
      </c>
      <c r="C267" s="2" t="s">
        <v>1253</v>
      </c>
      <c r="D267" s="2" t="s">
        <v>1257</v>
      </c>
    </row>
    <row r="268" spans="1:4" x14ac:dyDescent="0.25">
      <c r="A268" s="2" t="s">
        <v>508</v>
      </c>
      <c r="B268" s="2" t="s">
        <v>1239</v>
      </c>
      <c r="C268" s="2" t="s">
        <v>1253</v>
      </c>
      <c r="D268" s="2" t="s">
        <v>1258</v>
      </c>
    </row>
    <row r="269" spans="1:4" x14ac:dyDescent="0.25">
      <c r="A269" s="2" t="s">
        <v>509</v>
      </c>
      <c r="B269" s="2" t="s">
        <v>1239</v>
      </c>
      <c r="C269" s="2" t="s">
        <v>1253</v>
      </c>
      <c r="D269" s="2" t="s">
        <v>1259</v>
      </c>
    </row>
    <row r="270" spans="1:4" x14ac:dyDescent="0.25">
      <c r="A270" s="2" t="s">
        <v>510</v>
      </c>
      <c r="B270" s="2" t="s">
        <v>1239</v>
      </c>
      <c r="C270" s="2" t="s">
        <v>1253</v>
      </c>
      <c r="D270" s="2" t="s">
        <v>1260</v>
      </c>
    </row>
    <row r="271" spans="1:4" x14ac:dyDescent="0.25">
      <c r="A271" s="2" t="s">
        <v>511</v>
      </c>
      <c r="B271" s="2" t="s">
        <v>1239</v>
      </c>
      <c r="C271" s="2" t="s">
        <v>1253</v>
      </c>
      <c r="D271" s="2" t="s">
        <v>1261</v>
      </c>
    </row>
    <row r="272" spans="1:4" x14ac:dyDescent="0.25">
      <c r="A272" s="2" t="s">
        <v>790</v>
      </c>
      <c r="B272" s="2" t="s">
        <v>1239</v>
      </c>
      <c r="C272" s="2" t="s">
        <v>1253</v>
      </c>
      <c r="D272" s="2" t="s">
        <v>1262</v>
      </c>
    </row>
    <row r="273" spans="1:4" x14ac:dyDescent="0.25">
      <c r="A273" s="2" t="s">
        <v>791</v>
      </c>
      <c r="B273" s="2" t="s">
        <v>1239</v>
      </c>
      <c r="C273" s="2" t="s">
        <v>1253</v>
      </c>
      <c r="D273" s="2" t="s">
        <v>1263</v>
      </c>
    </row>
    <row r="274" spans="1:4" x14ac:dyDescent="0.25">
      <c r="A274" s="2" t="s">
        <v>794</v>
      </c>
      <c r="B274" s="2" t="s">
        <v>1239</v>
      </c>
      <c r="C274" s="2" t="s">
        <v>1264</v>
      </c>
      <c r="D274" s="2" t="s">
        <v>1265</v>
      </c>
    </row>
    <row r="275" spans="1:4" x14ac:dyDescent="0.25">
      <c r="A275" s="2" t="s">
        <v>789</v>
      </c>
      <c r="B275" s="2" t="s">
        <v>1239</v>
      </c>
      <c r="C275" s="2" t="s">
        <v>1266</v>
      </c>
      <c r="D275" s="2" t="s">
        <v>1267</v>
      </c>
    </row>
    <row r="276" spans="1:4" x14ac:dyDescent="0.25">
      <c r="A276" s="2" t="s">
        <v>795</v>
      </c>
      <c r="B276" s="2" t="s">
        <v>1239</v>
      </c>
      <c r="C276" s="2" t="s">
        <v>1268</v>
      </c>
      <c r="D276" s="2" t="s">
        <v>1269</v>
      </c>
    </row>
    <row r="277" spans="1:4" x14ac:dyDescent="0.25">
      <c r="A277" s="2" t="s">
        <v>868</v>
      </c>
      <c r="B277" s="2" t="s">
        <v>1239</v>
      </c>
      <c r="C277" s="2" t="s">
        <v>1270</v>
      </c>
      <c r="D277" s="2" t="s">
        <v>1271</v>
      </c>
    </row>
    <row r="278" spans="1:4" x14ac:dyDescent="0.25">
      <c r="A278" s="2" t="s">
        <v>869</v>
      </c>
      <c r="B278" s="2" t="s">
        <v>1239</v>
      </c>
      <c r="C278" s="2" t="s">
        <v>1270</v>
      </c>
      <c r="D278" s="2" t="s">
        <v>1272</v>
      </c>
    </row>
    <row r="279" spans="1:4" x14ac:dyDescent="0.25">
      <c r="A279" s="2" t="s">
        <v>1603</v>
      </c>
      <c r="B279" s="2" t="s">
        <v>1239</v>
      </c>
      <c r="C279" s="2" t="s">
        <v>1270</v>
      </c>
      <c r="D279" s="2" t="s">
        <v>1604</v>
      </c>
    </row>
    <row r="280" spans="1:4" x14ac:dyDescent="0.25">
      <c r="A280" s="2" t="s">
        <v>512</v>
      </c>
      <c r="B280" s="2" t="s">
        <v>1273</v>
      </c>
      <c r="C280" s="2" t="s">
        <v>1274</v>
      </c>
      <c r="D280" s="2" t="s">
        <v>1275</v>
      </c>
    </row>
    <row r="281" spans="1:4" x14ac:dyDescent="0.25">
      <c r="A281" s="2" t="s">
        <v>513</v>
      </c>
      <c r="B281" s="2" t="s">
        <v>1273</v>
      </c>
      <c r="C281" s="2" t="s">
        <v>1276</v>
      </c>
      <c r="D281" s="2" t="s">
        <v>1277</v>
      </c>
    </row>
    <row r="282" spans="1:4" x14ac:dyDescent="0.25">
      <c r="A282" s="2" t="s">
        <v>514</v>
      </c>
      <c r="B282" s="2" t="s">
        <v>1273</v>
      </c>
      <c r="C282" s="2" t="s">
        <v>1278</v>
      </c>
      <c r="D282" s="2" t="s">
        <v>1279</v>
      </c>
    </row>
    <row r="283" spans="1:4" x14ac:dyDescent="0.25">
      <c r="A283" s="2" t="s">
        <v>515</v>
      </c>
      <c r="B283" s="2" t="s">
        <v>1273</v>
      </c>
      <c r="C283" s="2" t="s">
        <v>1280</v>
      </c>
      <c r="D283" s="2" t="s">
        <v>1281</v>
      </c>
    </row>
    <row r="284" spans="1:4" x14ac:dyDescent="0.25">
      <c r="A284" s="2" t="s">
        <v>516</v>
      </c>
      <c r="B284" s="2" t="s">
        <v>1273</v>
      </c>
      <c r="C284" s="2" t="s">
        <v>1282</v>
      </c>
      <c r="D284" s="2" t="s">
        <v>1283</v>
      </c>
    </row>
    <row r="285" spans="1:4" x14ac:dyDescent="0.25">
      <c r="A285" s="2" t="s">
        <v>517</v>
      </c>
      <c r="B285" s="2" t="s">
        <v>1273</v>
      </c>
      <c r="C285" s="2" t="s">
        <v>1284</v>
      </c>
      <c r="D285" s="2" t="s">
        <v>1285</v>
      </c>
    </row>
    <row r="286" spans="1:4" x14ac:dyDescent="0.25">
      <c r="A286" s="2" t="s">
        <v>518</v>
      </c>
      <c r="B286" s="2" t="s">
        <v>1273</v>
      </c>
      <c r="C286" s="2" t="s">
        <v>1286</v>
      </c>
      <c r="D286" s="2" t="s">
        <v>1287</v>
      </c>
    </row>
    <row r="287" spans="1:4" x14ac:dyDescent="0.25">
      <c r="A287" s="2" t="s">
        <v>519</v>
      </c>
      <c r="B287" s="2" t="s">
        <v>1273</v>
      </c>
      <c r="C287" s="2" t="s">
        <v>1288</v>
      </c>
      <c r="D287" s="2" t="s">
        <v>1289</v>
      </c>
    </row>
    <row r="288" spans="1:4" x14ac:dyDescent="0.25">
      <c r="A288" s="2" t="s">
        <v>520</v>
      </c>
      <c r="B288" s="2" t="s">
        <v>1290</v>
      </c>
      <c r="C288" s="2" t="s">
        <v>1601</v>
      </c>
      <c r="D288" s="2" t="s">
        <v>1291</v>
      </c>
    </row>
    <row r="289" spans="1:4" x14ac:dyDescent="0.25">
      <c r="A289" s="2" t="s">
        <v>1600</v>
      </c>
      <c r="B289" s="2" t="s">
        <v>1290</v>
      </c>
      <c r="C289" s="2" t="s">
        <v>1601</v>
      </c>
      <c r="D289" s="2" t="s">
        <v>1602</v>
      </c>
    </row>
    <row r="290" spans="1:4" x14ac:dyDescent="0.25">
      <c r="A290" s="2" t="s">
        <v>2120</v>
      </c>
      <c r="B290" s="2" t="s">
        <v>1290</v>
      </c>
      <c r="C290" s="2" t="s">
        <v>1601</v>
      </c>
      <c r="D290" s="2" t="s">
        <v>2121</v>
      </c>
    </row>
    <row r="291" spans="1:4" x14ac:dyDescent="0.25">
      <c r="A291" s="2" t="s">
        <v>521</v>
      </c>
      <c r="B291" s="2" t="s">
        <v>1290</v>
      </c>
      <c r="C291" s="2" t="s">
        <v>1594</v>
      </c>
      <c r="D291" s="2" t="s">
        <v>1292</v>
      </c>
    </row>
    <row r="292" spans="1:4" x14ac:dyDescent="0.25">
      <c r="A292" s="2" t="s">
        <v>1598</v>
      </c>
      <c r="B292" s="2" t="s">
        <v>1290</v>
      </c>
      <c r="C292" s="2" t="s">
        <v>1594</v>
      </c>
      <c r="D292" s="2" t="s">
        <v>1599</v>
      </c>
    </row>
    <row r="293" spans="1:4" x14ac:dyDescent="0.25">
      <c r="A293" s="2" t="s">
        <v>1596</v>
      </c>
      <c r="B293" s="2" t="s">
        <v>1290</v>
      </c>
      <c r="C293" s="2" t="s">
        <v>1594</v>
      </c>
      <c r="D293" s="2" t="s">
        <v>1597</v>
      </c>
    </row>
    <row r="294" spans="1:4" x14ac:dyDescent="0.25">
      <c r="A294" s="2" t="s">
        <v>1593</v>
      </c>
      <c r="B294" s="2" t="s">
        <v>1290</v>
      </c>
      <c r="C294" s="2" t="s">
        <v>1594</v>
      </c>
      <c r="D294" s="2" t="s">
        <v>1595</v>
      </c>
    </row>
    <row r="295" spans="1:4" x14ac:dyDescent="0.25">
      <c r="A295" s="2" t="s">
        <v>522</v>
      </c>
      <c r="B295" s="2" t="s">
        <v>1293</v>
      </c>
      <c r="C295" s="2" t="s">
        <v>1588</v>
      </c>
      <c r="D295" s="2" t="s">
        <v>1294</v>
      </c>
    </row>
    <row r="296" spans="1:4" x14ac:dyDescent="0.25">
      <c r="A296" s="2" t="s">
        <v>523</v>
      </c>
      <c r="B296" s="2" t="s">
        <v>1293</v>
      </c>
      <c r="C296" s="2" t="s">
        <v>1588</v>
      </c>
      <c r="D296" s="2" t="s">
        <v>1592</v>
      </c>
    </row>
    <row r="297" spans="1:4" x14ac:dyDescent="0.25">
      <c r="A297" s="2" t="s">
        <v>1590</v>
      </c>
      <c r="B297" s="2" t="s">
        <v>1293</v>
      </c>
      <c r="C297" s="2" t="s">
        <v>1588</v>
      </c>
      <c r="D297" s="2" t="s">
        <v>1591</v>
      </c>
    </row>
    <row r="298" spans="1:4" x14ac:dyDescent="0.25">
      <c r="A298" s="2" t="s">
        <v>1587</v>
      </c>
      <c r="B298" s="2" t="s">
        <v>1293</v>
      </c>
      <c r="C298" s="2" t="s">
        <v>1588</v>
      </c>
      <c r="D298" s="2" t="s">
        <v>1589</v>
      </c>
    </row>
    <row r="299" spans="1:4" x14ac:dyDescent="0.25">
      <c r="A299" s="2" t="s">
        <v>524</v>
      </c>
      <c r="B299" s="2" t="s">
        <v>1293</v>
      </c>
      <c r="C299" s="2" t="s">
        <v>1584</v>
      </c>
      <c r="D299" s="2" t="s">
        <v>1586</v>
      </c>
    </row>
    <row r="300" spans="1:4" x14ac:dyDescent="0.25">
      <c r="A300" s="2" t="s">
        <v>525</v>
      </c>
      <c r="B300" s="2" t="s">
        <v>1293</v>
      </c>
      <c r="C300" s="2" t="s">
        <v>1584</v>
      </c>
      <c r="D300" s="2" t="s">
        <v>1585</v>
      </c>
    </row>
    <row r="301" spans="1:4" x14ac:dyDescent="0.25">
      <c r="A301" s="2" t="s">
        <v>526</v>
      </c>
      <c r="B301" s="2" t="s">
        <v>1293</v>
      </c>
      <c r="C301" s="2" t="s">
        <v>1295</v>
      </c>
      <c r="D301" s="2" t="s">
        <v>2122</v>
      </c>
    </row>
    <row r="302" spans="1:4" x14ac:dyDescent="0.25">
      <c r="A302" s="2" t="s">
        <v>527</v>
      </c>
      <c r="B302" s="2" t="s">
        <v>1293</v>
      </c>
      <c r="C302" s="2" t="s">
        <v>1295</v>
      </c>
      <c r="D302" s="2" t="s">
        <v>1583</v>
      </c>
    </row>
    <row r="303" spans="1:4" x14ac:dyDescent="0.25">
      <c r="A303" s="2" t="s">
        <v>528</v>
      </c>
      <c r="B303" s="2" t="s">
        <v>1293</v>
      </c>
      <c r="C303" s="2" t="s">
        <v>1295</v>
      </c>
      <c r="D303" s="2" t="s">
        <v>1582</v>
      </c>
    </row>
    <row r="304" spans="1:4" x14ac:dyDescent="0.25">
      <c r="A304" s="2" t="s">
        <v>1580</v>
      </c>
      <c r="B304" s="2" t="s">
        <v>1293</v>
      </c>
      <c r="C304" s="2" t="s">
        <v>1295</v>
      </c>
      <c r="D304" s="2" t="s">
        <v>1581</v>
      </c>
    </row>
    <row r="305" spans="1:4" x14ac:dyDescent="0.25">
      <c r="A305" s="2" t="s">
        <v>1578</v>
      </c>
      <c r="B305" s="2" t="s">
        <v>1293</v>
      </c>
      <c r="C305" s="2" t="s">
        <v>1295</v>
      </c>
      <c r="D305" s="2" t="s">
        <v>1579</v>
      </c>
    </row>
    <row r="306" spans="1:4" x14ac:dyDescent="0.25">
      <c r="A306" s="2" t="s">
        <v>1576</v>
      </c>
      <c r="B306" s="2" t="s">
        <v>1293</v>
      </c>
      <c r="C306" s="2" t="s">
        <v>1295</v>
      </c>
      <c r="D306" s="2" t="s">
        <v>1577</v>
      </c>
    </row>
    <row r="307" spans="1:4" x14ac:dyDescent="0.25">
      <c r="A307" s="2" t="s">
        <v>1574</v>
      </c>
      <c r="B307" s="2" t="s">
        <v>1293</v>
      </c>
      <c r="C307" s="2" t="s">
        <v>1295</v>
      </c>
      <c r="D307" s="2" t="s">
        <v>1575</v>
      </c>
    </row>
    <row r="308" spans="1:4" x14ac:dyDescent="0.25">
      <c r="A308" s="2" t="s">
        <v>1573</v>
      </c>
      <c r="B308" s="2" t="s">
        <v>1293</v>
      </c>
      <c r="C308" s="2" t="s">
        <v>1295</v>
      </c>
      <c r="D308" s="2" t="s">
        <v>2123</v>
      </c>
    </row>
    <row r="309" spans="1:4" x14ac:dyDescent="0.25">
      <c r="A309" s="2" t="s">
        <v>1571</v>
      </c>
      <c r="B309" s="2" t="s">
        <v>1293</v>
      </c>
      <c r="C309" s="2" t="s">
        <v>1295</v>
      </c>
      <c r="D309" s="2" t="s">
        <v>1572</v>
      </c>
    </row>
    <row r="310" spans="1:4" x14ac:dyDescent="0.25">
      <c r="A310" s="2" t="s">
        <v>1569</v>
      </c>
      <c r="B310" s="2" t="s">
        <v>1293</v>
      </c>
      <c r="C310" s="2" t="s">
        <v>1295</v>
      </c>
      <c r="D310" s="2" t="s">
        <v>1570</v>
      </c>
    </row>
    <row r="311" spans="1:4" x14ac:dyDescent="0.25">
      <c r="A311" s="2" t="s">
        <v>1567</v>
      </c>
      <c r="B311" s="2" t="s">
        <v>1293</v>
      </c>
      <c r="C311" s="2" t="s">
        <v>1295</v>
      </c>
      <c r="D311" s="2" t="s">
        <v>1568</v>
      </c>
    </row>
    <row r="312" spans="1:4" x14ac:dyDescent="0.25">
      <c r="A312" s="2" t="s">
        <v>1565</v>
      </c>
      <c r="B312" s="2" t="s">
        <v>1293</v>
      </c>
      <c r="C312" s="2" t="s">
        <v>1295</v>
      </c>
      <c r="D312" s="2" t="s">
        <v>1566</v>
      </c>
    </row>
    <row r="313" spans="1:4" x14ac:dyDescent="0.25">
      <c r="A313" s="2" t="s">
        <v>1563</v>
      </c>
      <c r="B313" s="2" t="s">
        <v>1293</v>
      </c>
      <c r="C313" s="2" t="s">
        <v>1295</v>
      </c>
      <c r="D313" s="2" t="s">
        <v>1564</v>
      </c>
    </row>
    <row r="314" spans="1:4" x14ac:dyDescent="0.25">
      <c r="A314" s="2" t="s">
        <v>1561</v>
      </c>
      <c r="B314" s="2" t="s">
        <v>1293</v>
      </c>
      <c r="C314" s="2" t="s">
        <v>1295</v>
      </c>
      <c r="D314" s="2" t="s">
        <v>1562</v>
      </c>
    </row>
    <row r="315" spans="1:4" x14ac:dyDescent="0.25">
      <c r="A315" s="2" t="s">
        <v>1559</v>
      </c>
      <c r="B315" s="2" t="s">
        <v>1293</v>
      </c>
      <c r="C315" s="2" t="s">
        <v>1295</v>
      </c>
      <c r="D315" s="2" t="s">
        <v>1560</v>
      </c>
    </row>
    <row r="316" spans="1:4" x14ac:dyDescent="0.25">
      <c r="A316" s="2" t="s">
        <v>529</v>
      </c>
      <c r="B316" s="2" t="s">
        <v>1296</v>
      </c>
      <c r="C316" s="2" t="s">
        <v>1297</v>
      </c>
      <c r="D316" s="2" t="s">
        <v>1298</v>
      </c>
    </row>
    <row r="317" spans="1:4" x14ac:dyDescent="0.25">
      <c r="A317" s="2" t="s">
        <v>530</v>
      </c>
      <c r="B317" s="2" t="s">
        <v>1296</v>
      </c>
      <c r="C317" s="2" t="s">
        <v>1297</v>
      </c>
      <c r="D317" s="2" t="s">
        <v>1299</v>
      </c>
    </row>
    <row r="318" spans="1:4" x14ac:dyDescent="0.25">
      <c r="A318" s="2" t="s">
        <v>531</v>
      </c>
      <c r="B318" s="2" t="s">
        <v>1296</v>
      </c>
      <c r="C318" s="2" t="s">
        <v>1297</v>
      </c>
      <c r="D318" s="2" t="s">
        <v>1300</v>
      </c>
    </row>
    <row r="319" spans="1:4" x14ac:dyDescent="0.25">
      <c r="A319" s="2" t="s">
        <v>532</v>
      </c>
      <c r="B319" s="2" t="s">
        <v>1296</v>
      </c>
      <c r="C319" s="2" t="s">
        <v>1297</v>
      </c>
      <c r="D319" s="2" t="s">
        <v>1301</v>
      </c>
    </row>
    <row r="320" spans="1:4" x14ac:dyDescent="0.25">
      <c r="A320" s="2" t="s">
        <v>533</v>
      </c>
      <c r="B320" s="2" t="s">
        <v>1296</v>
      </c>
      <c r="C320" s="2" t="s">
        <v>1302</v>
      </c>
      <c r="D320" s="2" t="s">
        <v>1303</v>
      </c>
    </row>
    <row r="321" spans="1:4" x14ac:dyDescent="0.25">
      <c r="A321" s="2" t="s">
        <v>534</v>
      </c>
      <c r="B321" s="2" t="s">
        <v>1296</v>
      </c>
      <c r="C321" s="2" t="s">
        <v>1302</v>
      </c>
      <c r="D321" s="2" t="s">
        <v>1304</v>
      </c>
    </row>
    <row r="322" spans="1:4" x14ac:dyDescent="0.25">
      <c r="A322" s="2" t="s">
        <v>535</v>
      </c>
      <c r="B322" s="2" t="s">
        <v>1296</v>
      </c>
      <c r="C322" s="2" t="s">
        <v>1302</v>
      </c>
      <c r="D322" s="2" t="s">
        <v>1305</v>
      </c>
    </row>
    <row r="323" spans="1:4" x14ac:dyDescent="0.25">
      <c r="A323" s="2" t="s">
        <v>536</v>
      </c>
      <c r="B323" s="2" t="s">
        <v>1296</v>
      </c>
      <c r="C323" s="2" t="s">
        <v>1306</v>
      </c>
      <c r="D323" s="2" t="s">
        <v>1307</v>
      </c>
    </row>
    <row r="324" spans="1:4" x14ac:dyDescent="0.25">
      <c r="A324" s="2" t="s">
        <v>537</v>
      </c>
      <c r="B324" s="2" t="s">
        <v>1296</v>
      </c>
      <c r="C324" s="2" t="s">
        <v>1308</v>
      </c>
      <c r="D324" s="2" t="s">
        <v>1309</v>
      </c>
    </row>
    <row r="325" spans="1:4" x14ac:dyDescent="0.25">
      <c r="A325" s="2" t="s">
        <v>538</v>
      </c>
      <c r="B325" s="2" t="s">
        <v>1296</v>
      </c>
      <c r="C325" s="2" t="s">
        <v>1308</v>
      </c>
      <c r="D325" s="2" t="s">
        <v>1310</v>
      </c>
    </row>
    <row r="326" spans="1:4" x14ac:dyDescent="0.25">
      <c r="A326" s="2" t="s">
        <v>539</v>
      </c>
      <c r="B326" s="2" t="s">
        <v>1296</v>
      </c>
      <c r="C326" s="2" t="s">
        <v>1308</v>
      </c>
      <c r="D326" s="2" t="s">
        <v>1311</v>
      </c>
    </row>
    <row r="327" spans="1:4" x14ac:dyDescent="0.25">
      <c r="A327" s="2" t="s">
        <v>540</v>
      </c>
      <c r="B327" s="2" t="s">
        <v>1296</v>
      </c>
      <c r="C327" s="2" t="s">
        <v>1308</v>
      </c>
      <c r="D327" s="2" t="s">
        <v>1312</v>
      </c>
    </row>
    <row r="328" spans="1:4" x14ac:dyDescent="0.25">
      <c r="A328" s="2" t="s">
        <v>541</v>
      </c>
      <c r="B328" s="2" t="s">
        <v>1296</v>
      </c>
      <c r="C328" s="2" t="s">
        <v>1313</v>
      </c>
      <c r="D328" s="2" t="s">
        <v>1314</v>
      </c>
    </row>
    <row r="329" spans="1:4" x14ac:dyDescent="0.25">
      <c r="A329" s="2" t="s">
        <v>542</v>
      </c>
      <c r="B329" s="2" t="s">
        <v>1296</v>
      </c>
      <c r="C329" s="2" t="s">
        <v>1313</v>
      </c>
      <c r="D329" s="2" t="s">
        <v>1315</v>
      </c>
    </row>
    <row r="330" spans="1:4" x14ac:dyDescent="0.25">
      <c r="A330" s="2" t="s">
        <v>543</v>
      </c>
      <c r="B330" s="2" t="s">
        <v>1296</v>
      </c>
      <c r="C330" s="2" t="s">
        <v>1313</v>
      </c>
      <c r="D330" s="2" t="s">
        <v>1316</v>
      </c>
    </row>
    <row r="331" spans="1:4" x14ac:dyDescent="0.25">
      <c r="A331" s="2" t="s">
        <v>544</v>
      </c>
      <c r="B331" s="2" t="s">
        <v>1296</v>
      </c>
      <c r="C331" s="2" t="s">
        <v>1313</v>
      </c>
      <c r="D331" s="2" t="s">
        <v>1317</v>
      </c>
    </row>
    <row r="332" spans="1:4" x14ac:dyDescent="0.25">
      <c r="A332" s="2" t="s">
        <v>545</v>
      </c>
      <c r="B332" s="2" t="s">
        <v>1296</v>
      </c>
      <c r="C332" s="2" t="s">
        <v>1313</v>
      </c>
      <c r="D332" s="2" t="s">
        <v>1318</v>
      </c>
    </row>
    <row r="333" spans="1:4" x14ac:dyDescent="0.25">
      <c r="A333" s="2" t="s">
        <v>546</v>
      </c>
      <c r="B333" s="2" t="s">
        <v>1296</v>
      </c>
      <c r="C333" s="2" t="s">
        <v>1313</v>
      </c>
      <c r="D333" s="2" t="s">
        <v>1319</v>
      </c>
    </row>
    <row r="334" spans="1:4" x14ac:dyDescent="0.25">
      <c r="A334" s="2" t="s">
        <v>547</v>
      </c>
      <c r="B334" s="2" t="s">
        <v>1296</v>
      </c>
      <c r="C334" s="2" t="s">
        <v>1320</v>
      </c>
      <c r="D334" s="2" t="s">
        <v>1321</v>
      </c>
    </row>
    <row r="335" spans="1:4" x14ac:dyDescent="0.25">
      <c r="A335" s="2" t="s">
        <v>548</v>
      </c>
      <c r="B335" s="2" t="s">
        <v>1296</v>
      </c>
      <c r="C335" s="2" t="s">
        <v>1320</v>
      </c>
      <c r="D335" s="2" t="s">
        <v>1322</v>
      </c>
    </row>
    <row r="336" spans="1:4" x14ac:dyDescent="0.25">
      <c r="A336" s="2" t="s">
        <v>549</v>
      </c>
      <c r="B336" s="2" t="s">
        <v>1296</v>
      </c>
      <c r="C336" s="2" t="s">
        <v>1323</v>
      </c>
      <c r="D336" s="2" t="s">
        <v>1324</v>
      </c>
    </row>
    <row r="337" spans="1:4" x14ac:dyDescent="0.25">
      <c r="A337" s="2" t="s">
        <v>550</v>
      </c>
      <c r="B337" s="2" t="s">
        <v>1296</v>
      </c>
      <c r="C337" s="2" t="s">
        <v>1323</v>
      </c>
      <c r="D337" s="2" t="s">
        <v>1325</v>
      </c>
    </row>
    <row r="338" spans="1:4" x14ac:dyDescent="0.25">
      <c r="A338" s="2" t="s">
        <v>551</v>
      </c>
      <c r="B338" s="2" t="s">
        <v>1296</v>
      </c>
      <c r="C338" s="2" t="s">
        <v>1326</v>
      </c>
      <c r="D338" s="2" t="s">
        <v>1327</v>
      </c>
    </row>
    <row r="339" spans="1:4" x14ac:dyDescent="0.25">
      <c r="A339" s="2" t="s">
        <v>552</v>
      </c>
      <c r="B339" s="2" t="s">
        <v>1328</v>
      </c>
      <c r="C339" s="2" t="s">
        <v>1558</v>
      </c>
      <c r="D339" s="2" t="s">
        <v>1329</v>
      </c>
    </row>
    <row r="340" spans="1:4" x14ac:dyDescent="0.25">
      <c r="A340" s="2" t="s">
        <v>553</v>
      </c>
      <c r="B340" s="2" t="s">
        <v>1328</v>
      </c>
      <c r="C340" s="2" t="s">
        <v>1557</v>
      </c>
      <c r="D340" s="2" t="s">
        <v>1330</v>
      </c>
    </row>
    <row r="341" spans="1:4" x14ac:dyDescent="0.25">
      <c r="A341" s="2" t="s">
        <v>870</v>
      </c>
      <c r="B341" s="2" t="s">
        <v>1328</v>
      </c>
      <c r="C341" s="2" t="s">
        <v>1555</v>
      </c>
      <c r="D341" s="2" t="s">
        <v>1556</v>
      </c>
    </row>
    <row r="342" spans="1:4" x14ac:dyDescent="0.25">
      <c r="A342" s="2" t="s">
        <v>554</v>
      </c>
      <c r="B342" s="2" t="s">
        <v>1328</v>
      </c>
      <c r="C342" s="2" t="s">
        <v>2124</v>
      </c>
      <c r="D342" s="2" t="s">
        <v>2125</v>
      </c>
    </row>
    <row r="343" spans="1:4" x14ac:dyDescent="0.25">
      <c r="A343" s="2" t="s">
        <v>1552</v>
      </c>
      <c r="B343" s="2" t="s">
        <v>1328</v>
      </c>
      <c r="C343" s="2" t="s">
        <v>1553</v>
      </c>
      <c r="D343" s="2" t="s">
        <v>1554</v>
      </c>
    </row>
    <row r="344" spans="1:4" x14ac:dyDescent="0.25">
      <c r="A344" s="2" t="s">
        <v>1549</v>
      </c>
      <c r="B344" s="2" t="s">
        <v>1328</v>
      </c>
      <c r="C344" s="2" t="s">
        <v>1550</v>
      </c>
      <c r="D344" s="2" t="s">
        <v>1551</v>
      </c>
    </row>
    <row r="345" spans="1:4" x14ac:dyDescent="0.25">
      <c r="A345" s="2" t="s">
        <v>1546</v>
      </c>
      <c r="B345" s="2" t="s">
        <v>1328</v>
      </c>
      <c r="C345" s="2" t="s">
        <v>1547</v>
      </c>
      <c r="D345" s="2" t="s">
        <v>1548</v>
      </c>
    </row>
    <row r="346" spans="1:4" x14ac:dyDescent="0.25">
      <c r="A346" s="2" t="s">
        <v>1543</v>
      </c>
      <c r="B346" s="2" t="s">
        <v>1328</v>
      </c>
      <c r="C346" s="2" t="s">
        <v>1544</v>
      </c>
      <c r="D346" s="2" t="s">
        <v>1545</v>
      </c>
    </row>
    <row r="347" spans="1:4" x14ac:dyDescent="0.25">
      <c r="A347" s="2" t="s">
        <v>1540</v>
      </c>
      <c r="B347" s="2" t="s">
        <v>1328</v>
      </c>
      <c r="C347" s="2" t="s">
        <v>1541</v>
      </c>
      <c r="D347" s="2" t="s">
        <v>1542</v>
      </c>
    </row>
    <row r="348" spans="1:4" x14ac:dyDescent="0.25">
      <c r="A348" s="2" t="s">
        <v>1537</v>
      </c>
      <c r="B348" s="2" t="s">
        <v>1328</v>
      </c>
      <c r="C348" s="2" t="s">
        <v>1538</v>
      </c>
      <c r="D348" s="2" t="s">
        <v>1539</v>
      </c>
    </row>
    <row r="349" spans="1:4" x14ac:dyDescent="0.25">
      <c r="A349" s="2" t="s">
        <v>1534</v>
      </c>
      <c r="B349" s="2" t="s">
        <v>1328</v>
      </c>
      <c r="C349" s="2" t="s">
        <v>1535</v>
      </c>
      <c r="D349" s="2" t="s">
        <v>1536</v>
      </c>
    </row>
    <row r="350" spans="1:4" x14ac:dyDescent="0.25">
      <c r="A350" s="2" t="s">
        <v>1531</v>
      </c>
      <c r="B350" s="2" t="s">
        <v>1328</v>
      </c>
      <c r="C350" s="2" t="s">
        <v>1532</v>
      </c>
      <c r="D350" s="2" t="s">
        <v>1533</v>
      </c>
    </row>
    <row r="351" spans="1:4" x14ac:dyDescent="0.25">
      <c r="A351" s="2" t="s">
        <v>2126</v>
      </c>
      <c r="B351" s="2" t="s">
        <v>1328</v>
      </c>
      <c r="C351" s="2" t="s">
        <v>2127</v>
      </c>
      <c r="D351" s="2" t="s">
        <v>2128</v>
      </c>
    </row>
    <row r="352" spans="1:4" x14ac:dyDescent="0.25">
      <c r="A352" s="2" t="s">
        <v>555</v>
      </c>
      <c r="B352" s="2" t="s">
        <v>1331</v>
      </c>
      <c r="C352" s="2" t="s">
        <v>1332</v>
      </c>
      <c r="D352" s="2" t="s">
        <v>1333</v>
      </c>
    </row>
    <row r="353" spans="1:4" x14ac:dyDescent="0.25">
      <c r="A353" s="2" t="s">
        <v>556</v>
      </c>
      <c r="B353" s="2" t="s">
        <v>1331</v>
      </c>
      <c r="C353" s="2" t="s">
        <v>1332</v>
      </c>
      <c r="D353" s="2" t="s">
        <v>1334</v>
      </c>
    </row>
    <row r="354" spans="1:4" x14ac:dyDescent="0.25">
      <c r="A354" s="2" t="s">
        <v>557</v>
      </c>
      <c r="B354" s="2" t="s">
        <v>1331</v>
      </c>
      <c r="C354" s="2" t="s">
        <v>1332</v>
      </c>
      <c r="D354" s="2" t="s">
        <v>1335</v>
      </c>
    </row>
    <row r="355" spans="1:4" x14ac:dyDescent="0.25">
      <c r="A355" s="2" t="s">
        <v>558</v>
      </c>
      <c r="B355" s="2" t="s">
        <v>1331</v>
      </c>
      <c r="C355" s="2" t="s">
        <v>1336</v>
      </c>
      <c r="D355" s="2" t="s">
        <v>1337</v>
      </c>
    </row>
    <row r="356" spans="1:4" x14ac:dyDescent="0.25">
      <c r="A356" s="2" t="s">
        <v>559</v>
      </c>
      <c r="B356" s="2" t="s">
        <v>1331</v>
      </c>
      <c r="C356" s="2" t="s">
        <v>1336</v>
      </c>
      <c r="D356" s="2" t="s">
        <v>1338</v>
      </c>
    </row>
    <row r="357" spans="1:4" x14ac:dyDescent="0.25">
      <c r="A357" s="2" t="s">
        <v>560</v>
      </c>
      <c r="B357" s="2" t="s">
        <v>1331</v>
      </c>
      <c r="C357" s="2" t="s">
        <v>1336</v>
      </c>
      <c r="D357" s="2" t="s">
        <v>1339</v>
      </c>
    </row>
    <row r="358" spans="1:4" x14ac:dyDescent="0.25">
      <c r="A358" s="2" t="s">
        <v>561</v>
      </c>
      <c r="B358" s="2" t="s">
        <v>1331</v>
      </c>
      <c r="C358" s="2" t="s">
        <v>1336</v>
      </c>
      <c r="D358" s="2" t="s">
        <v>1340</v>
      </c>
    </row>
    <row r="359" spans="1:4" x14ac:dyDescent="0.25">
      <c r="A359" s="2" t="s">
        <v>562</v>
      </c>
      <c r="B359" s="2" t="s">
        <v>1331</v>
      </c>
      <c r="C359" s="2" t="s">
        <v>1336</v>
      </c>
      <c r="D359" s="2" t="s">
        <v>1341</v>
      </c>
    </row>
    <row r="360" spans="1:4" x14ac:dyDescent="0.25">
      <c r="A360" s="2" t="s">
        <v>563</v>
      </c>
      <c r="B360" s="2" t="s">
        <v>1331</v>
      </c>
      <c r="C360" s="2" t="s">
        <v>1342</v>
      </c>
      <c r="D360" s="2" t="s">
        <v>1343</v>
      </c>
    </row>
    <row r="361" spans="1:4" x14ac:dyDescent="0.25">
      <c r="A361" s="2" t="s">
        <v>564</v>
      </c>
      <c r="B361" s="2" t="s">
        <v>1331</v>
      </c>
      <c r="C361" s="2" t="s">
        <v>1342</v>
      </c>
      <c r="D361" s="2" t="s">
        <v>1344</v>
      </c>
    </row>
    <row r="362" spans="1:4" x14ac:dyDescent="0.25">
      <c r="A362" s="2" t="s">
        <v>565</v>
      </c>
      <c r="B362" s="2" t="s">
        <v>1331</v>
      </c>
      <c r="C362" s="2" t="s">
        <v>1342</v>
      </c>
      <c r="D362" s="2" t="s">
        <v>1345</v>
      </c>
    </row>
    <row r="363" spans="1:4" x14ac:dyDescent="0.25">
      <c r="A363" s="2" t="s">
        <v>566</v>
      </c>
      <c r="B363" s="2" t="s">
        <v>1331</v>
      </c>
      <c r="C363" s="2" t="s">
        <v>1342</v>
      </c>
      <c r="D363" s="2" t="s">
        <v>1346</v>
      </c>
    </row>
    <row r="364" spans="1:4" x14ac:dyDescent="0.25">
      <c r="A364" s="2" t="s">
        <v>567</v>
      </c>
      <c r="B364" s="2" t="s">
        <v>1331</v>
      </c>
      <c r="C364" s="2" t="s">
        <v>1347</v>
      </c>
      <c r="D364" s="2" t="s">
        <v>1348</v>
      </c>
    </row>
    <row r="365" spans="1:4" x14ac:dyDescent="0.25">
      <c r="A365" s="2" t="s">
        <v>568</v>
      </c>
      <c r="B365" s="2" t="s">
        <v>1349</v>
      </c>
      <c r="C365" s="2" t="s">
        <v>1350</v>
      </c>
      <c r="D365" s="2" t="s">
        <v>1351</v>
      </c>
    </row>
    <row r="366" spans="1:4" x14ac:dyDescent="0.25">
      <c r="A366" s="2" t="s">
        <v>775</v>
      </c>
      <c r="B366" s="2" t="s">
        <v>1349</v>
      </c>
      <c r="C366" s="2" t="s">
        <v>1350</v>
      </c>
      <c r="D366" s="2" t="s">
        <v>1352</v>
      </c>
    </row>
    <row r="367" spans="1:4" x14ac:dyDescent="0.25">
      <c r="A367" s="2" t="s">
        <v>776</v>
      </c>
      <c r="B367" s="2" t="s">
        <v>1349</v>
      </c>
      <c r="C367" s="2" t="s">
        <v>1350</v>
      </c>
      <c r="D367" s="2" t="s">
        <v>1353</v>
      </c>
    </row>
    <row r="368" spans="1:4" x14ac:dyDescent="0.25">
      <c r="A368" s="2" t="s">
        <v>777</v>
      </c>
      <c r="B368" s="2" t="s">
        <v>1349</v>
      </c>
      <c r="C368" s="2" t="s">
        <v>1350</v>
      </c>
      <c r="D368" s="2" t="s">
        <v>1354</v>
      </c>
    </row>
    <row r="369" spans="1:4" x14ac:dyDescent="0.25">
      <c r="A369" s="2" t="s">
        <v>778</v>
      </c>
      <c r="B369" s="2" t="s">
        <v>1349</v>
      </c>
      <c r="C369" s="2" t="s">
        <v>1355</v>
      </c>
      <c r="D369" s="2" t="s">
        <v>1356</v>
      </c>
    </row>
    <row r="370" spans="1:4" x14ac:dyDescent="0.25">
      <c r="A370" s="2" t="s">
        <v>816</v>
      </c>
      <c r="B370" s="2" t="s">
        <v>1349</v>
      </c>
      <c r="C370" s="2" t="s">
        <v>1357</v>
      </c>
      <c r="D370" s="2" t="s">
        <v>1358</v>
      </c>
    </row>
    <row r="371" spans="1:4" x14ac:dyDescent="0.25">
      <c r="A371" s="2" t="s">
        <v>569</v>
      </c>
      <c r="B371" s="2" t="s">
        <v>1359</v>
      </c>
      <c r="C371" s="2" t="s">
        <v>1360</v>
      </c>
      <c r="D371" s="2" t="s">
        <v>1361</v>
      </c>
    </row>
    <row r="372" spans="1:4" x14ac:dyDescent="0.25">
      <c r="A372" s="2" t="s">
        <v>570</v>
      </c>
      <c r="B372" s="2" t="s">
        <v>1362</v>
      </c>
      <c r="C372" s="2" t="s">
        <v>1363</v>
      </c>
      <c r="D372" s="2" t="s">
        <v>1364</v>
      </c>
    </row>
    <row r="373" spans="1:4" x14ac:dyDescent="0.25">
      <c r="A373" s="2" t="s">
        <v>571</v>
      </c>
      <c r="B373" s="2" t="s">
        <v>1362</v>
      </c>
      <c r="C373" s="2" t="s">
        <v>1365</v>
      </c>
      <c r="D373" s="2" t="s">
        <v>1366</v>
      </c>
    </row>
    <row r="374" spans="1:4" x14ac:dyDescent="0.25">
      <c r="A374" s="2" t="s">
        <v>572</v>
      </c>
      <c r="B374" s="2" t="s">
        <v>1362</v>
      </c>
      <c r="C374" s="2" t="s">
        <v>1367</v>
      </c>
      <c r="D374" s="2" t="s">
        <v>1368</v>
      </c>
    </row>
    <row r="375" spans="1:4" x14ac:dyDescent="0.25">
      <c r="A375" s="2" t="s">
        <v>672</v>
      </c>
      <c r="B375" s="2" t="s">
        <v>1369</v>
      </c>
      <c r="C375" s="2" t="s">
        <v>1370</v>
      </c>
      <c r="D375" s="2" t="s">
        <v>1371</v>
      </c>
    </row>
    <row r="376" spans="1:4" x14ac:dyDescent="0.25">
      <c r="A376" s="2" t="s">
        <v>671</v>
      </c>
      <c r="B376" s="2" t="s">
        <v>1369</v>
      </c>
      <c r="C376" s="2" t="s">
        <v>1370</v>
      </c>
      <c r="D376" s="2" t="s">
        <v>1372</v>
      </c>
    </row>
    <row r="377" spans="1:4" x14ac:dyDescent="0.25">
      <c r="A377" s="2" t="s">
        <v>670</v>
      </c>
      <c r="B377" s="2" t="s">
        <v>1369</v>
      </c>
      <c r="C377" s="2" t="s">
        <v>1370</v>
      </c>
      <c r="D377" s="2" t="s">
        <v>1373</v>
      </c>
    </row>
    <row r="378" spans="1:4" x14ac:dyDescent="0.25">
      <c r="A378" s="2" t="s">
        <v>674</v>
      </c>
      <c r="B378" s="2" t="s">
        <v>1369</v>
      </c>
      <c r="C378" s="2" t="s">
        <v>1374</v>
      </c>
      <c r="D378" s="2" t="s">
        <v>1375</v>
      </c>
    </row>
    <row r="379" spans="1:4" x14ac:dyDescent="0.25">
      <c r="A379" s="2" t="s">
        <v>675</v>
      </c>
      <c r="B379" s="2" t="s">
        <v>1369</v>
      </c>
      <c r="C379" s="2" t="s">
        <v>1374</v>
      </c>
      <c r="D379" s="2" t="s">
        <v>1376</v>
      </c>
    </row>
    <row r="380" spans="1:4" x14ac:dyDescent="0.25">
      <c r="A380" s="2" t="s">
        <v>677</v>
      </c>
      <c r="B380" s="2" t="s">
        <v>1369</v>
      </c>
      <c r="C380" s="2" t="s">
        <v>1377</v>
      </c>
      <c r="D380" s="2" t="s">
        <v>1378</v>
      </c>
    </row>
    <row r="381" spans="1:4" x14ac:dyDescent="0.25">
      <c r="A381" s="2" t="s">
        <v>673</v>
      </c>
      <c r="B381" s="2" t="s">
        <v>1369</v>
      </c>
      <c r="C381" s="2" t="s">
        <v>1379</v>
      </c>
      <c r="D381" s="2" t="s">
        <v>1380</v>
      </c>
    </row>
    <row r="382" spans="1:4" x14ac:dyDescent="0.25">
      <c r="A382" s="2" t="s">
        <v>680</v>
      </c>
      <c r="B382" s="2" t="s">
        <v>1369</v>
      </c>
      <c r="C382" s="2" t="s">
        <v>1381</v>
      </c>
      <c r="D382" s="2" t="s">
        <v>1382</v>
      </c>
    </row>
    <row r="383" spans="1:4" x14ac:dyDescent="0.25">
      <c r="A383" s="2" t="s">
        <v>681</v>
      </c>
      <c r="B383" s="2" t="s">
        <v>1369</v>
      </c>
      <c r="C383" s="2" t="s">
        <v>1383</v>
      </c>
      <c r="D383" s="2" t="s">
        <v>1384</v>
      </c>
    </row>
    <row r="384" spans="1:4" x14ac:dyDescent="0.25">
      <c r="A384" s="2" t="s">
        <v>682</v>
      </c>
      <c r="B384" s="2" t="s">
        <v>1369</v>
      </c>
      <c r="C384" s="2" t="s">
        <v>1383</v>
      </c>
      <c r="D384" s="2" t="s">
        <v>1385</v>
      </c>
    </row>
    <row r="385" spans="1:4" x14ac:dyDescent="0.25">
      <c r="A385" s="2" t="s">
        <v>676</v>
      </c>
      <c r="B385" s="2" t="s">
        <v>1369</v>
      </c>
      <c r="C385" s="2" t="s">
        <v>1386</v>
      </c>
      <c r="D385" s="2" t="s">
        <v>1387</v>
      </c>
    </row>
    <row r="386" spans="1:4" x14ac:dyDescent="0.25">
      <c r="A386" s="2" t="s">
        <v>678</v>
      </c>
      <c r="B386" s="2" t="s">
        <v>1369</v>
      </c>
      <c r="C386" s="2" t="s">
        <v>2129</v>
      </c>
      <c r="D386" s="2" t="s">
        <v>1388</v>
      </c>
    </row>
    <row r="387" spans="1:4" x14ac:dyDescent="0.25">
      <c r="A387" s="2" t="s">
        <v>679</v>
      </c>
      <c r="B387" s="2" t="s">
        <v>1369</v>
      </c>
      <c r="C387" s="2" t="s">
        <v>2129</v>
      </c>
      <c r="D387" s="2" t="s">
        <v>1389</v>
      </c>
    </row>
    <row r="388" spans="1:4" x14ac:dyDescent="0.25">
      <c r="A388" s="2" t="s">
        <v>686</v>
      </c>
      <c r="B388" s="2" t="s">
        <v>1390</v>
      </c>
      <c r="C388" s="2" t="s">
        <v>1391</v>
      </c>
      <c r="D388" s="2" t="s">
        <v>1392</v>
      </c>
    </row>
    <row r="389" spans="1:4" x14ac:dyDescent="0.25">
      <c r="A389" s="2" t="s">
        <v>696</v>
      </c>
      <c r="B389" s="2" t="s">
        <v>1393</v>
      </c>
      <c r="C389" s="2" t="s">
        <v>1394</v>
      </c>
      <c r="D389" s="2" t="s">
        <v>1395</v>
      </c>
    </row>
    <row r="390" spans="1:4" x14ac:dyDescent="0.25">
      <c r="A390" s="2" t="s">
        <v>697</v>
      </c>
      <c r="B390" s="2" t="s">
        <v>1393</v>
      </c>
      <c r="C390" s="2" t="s">
        <v>1396</v>
      </c>
      <c r="D390" s="2" t="s">
        <v>1397</v>
      </c>
    </row>
    <row r="391" spans="1:4" x14ac:dyDescent="0.25">
      <c r="A391" s="2" t="s">
        <v>698</v>
      </c>
      <c r="B391" s="2" t="s">
        <v>1393</v>
      </c>
      <c r="C391" s="2" t="s">
        <v>1398</v>
      </c>
      <c r="D391" s="2" t="s">
        <v>1399</v>
      </c>
    </row>
    <row r="392" spans="1:4" x14ac:dyDescent="0.25">
      <c r="A392" s="2" t="s">
        <v>871</v>
      </c>
      <c r="B392" s="2" t="s">
        <v>1393</v>
      </c>
      <c r="C392" s="2" t="s">
        <v>2458</v>
      </c>
      <c r="D392" s="2" t="s">
        <v>1400</v>
      </c>
    </row>
    <row r="393" spans="1:4" x14ac:dyDescent="0.25">
      <c r="A393" s="2" t="s">
        <v>702</v>
      </c>
      <c r="B393" s="2" t="s">
        <v>1401</v>
      </c>
      <c r="C393" s="2" t="s">
        <v>1402</v>
      </c>
      <c r="D393" s="2" t="s">
        <v>1403</v>
      </c>
    </row>
    <row r="394" spans="1:4" x14ac:dyDescent="0.25">
      <c r="A394" s="2" t="s">
        <v>701</v>
      </c>
      <c r="B394" s="2" t="s">
        <v>1401</v>
      </c>
      <c r="C394" s="2" t="s">
        <v>1404</v>
      </c>
      <c r="D394" s="2" t="s">
        <v>1405</v>
      </c>
    </row>
    <row r="395" spans="1:4" x14ac:dyDescent="0.25">
      <c r="A395" s="2" t="s">
        <v>700</v>
      </c>
      <c r="B395" s="2" t="s">
        <v>1401</v>
      </c>
      <c r="C395" s="2" t="s">
        <v>1406</v>
      </c>
      <c r="D395" s="2" t="s">
        <v>1407</v>
      </c>
    </row>
    <row r="396" spans="1:4" x14ac:dyDescent="0.25">
      <c r="A396" s="2" t="s">
        <v>699</v>
      </c>
      <c r="B396" s="2" t="s">
        <v>1401</v>
      </c>
      <c r="C396" s="2" t="s">
        <v>1408</v>
      </c>
      <c r="D396" s="2" t="s">
        <v>1409</v>
      </c>
    </row>
    <row r="397" spans="1:4" x14ac:dyDescent="0.25">
      <c r="A397" s="2" t="s">
        <v>706</v>
      </c>
      <c r="B397" s="2" t="s">
        <v>1410</v>
      </c>
      <c r="C397" s="2" t="s">
        <v>1411</v>
      </c>
      <c r="D397" s="2" t="s">
        <v>1412</v>
      </c>
    </row>
    <row r="398" spans="1:4" x14ac:dyDescent="0.25">
      <c r="A398" s="2" t="s">
        <v>705</v>
      </c>
      <c r="B398" s="2" t="s">
        <v>1410</v>
      </c>
      <c r="C398" s="2" t="s">
        <v>1411</v>
      </c>
      <c r="D398" s="2" t="s">
        <v>1413</v>
      </c>
    </row>
    <row r="399" spans="1:4" x14ac:dyDescent="0.25">
      <c r="A399" s="2" t="s">
        <v>707</v>
      </c>
      <c r="B399" s="2" t="s">
        <v>1410</v>
      </c>
      <c r="C399" s="2" t="s">
        <v>1414</v>
      </c>
      <c r="D399" s="2" t="s">
        <v>1415</v>
      </c>
    </row>
    <row r="400" spans="1:4" x14ac:dyDescent="0.25">
      <c r="A400" s="2" t="s">
        <v>703</v>
      </c>
      <c r="B400" s="2" t="s">
        <v>1410</v>
      </c>
      <c r="C400" s="2" t="s">
        <v>1416</v>
      </c>
      <c r="D400" s="2" t="s">
        <v>1417</v>
      </c>
    </row>
    <row r="401" spans="1:4" x14ac:dyDescent="0.25">
      <c r="A401" s="2" t="s">
        <v>704</v>
      </c>
      <c r="B401" s="2" t="s">
        <v>1410</v>
      </c>
      <c r="C401" s="2" t="s">
        <v>1418</v>
      </c>
      <c r="D401" s="2" t="s">
        <v>1419</v>
      </c>
    </row>
    <row r="402" spans="1:4" x14ac:dyDescent="0.25">
      <c r="A402" s="2" t="s">
        <v>708</v>
      </c>
      <c r="B402" s="2" t="s">
        <v>1410</v>
      </c>
      <c r="C402" s="2" t="s">
        <v>1420</v>
      </c>
      <c r="D402" s="2" t="s">
        <v>1421</v>
      </c>
    </row>
    <row r="403" spans="1:4" x14ac:dyDescent="0.25">
      <c r="A403" s="2" t="s">
        <v>716</v>
      </c>
      <c r="B403" s="2" t="s">
        <v>1422</v>
      </c>
      <c r="C403" s="2" t="s">
        <v>1423</v>
      </c>
      <c r="D403" s="2" t="s">
        <v>1424</v>
      </c>
    </row>
    <row r="404" spans="1:4" x14ac:dyDescent="0.25">
      <c r="A404" s="2" t="s">
        <v>715</v>
      </c>
      <c r="B404" s="2" t="s">
        <v>1422</v>
      </c>
      <c r="C404" s="2" t="s">
        <v>1423</v>
      </c>
      <c r="D404" s="2" t="s">
        <v>1425</v>
      </c>
    </row>
    <row r="405" spans="1:4" x14ac:dyDescent="0.25">
      <c r="A405" s="2" t="s">
        <v>717</v>
      </c>
      <c r="B405" s="2" t="s">
        <v>1422</v>
      </c>
      <c r="C405" s="2" t="s">
        <v>1423</v>
      </c>
      <c r="D405" s="2" t="s">
        <v>1426</v>
      </c>
    </row>
    <row r="406" spans="1:4" x14ac:dyDescent="0.25">
      <c r="A406" s="2" t="s">
        <v>714</v>
      </c>
      <c r="B406" s="2" t="s">
        <v>1422</v>
      </c>
      <c r="C406" s="2" t="s">
        <v>1423</v>
      </c>
      <c r="D406" s="2" t="s">
        <v>1427</v>
      </c>
    </row>
    <row r="407" spans="1:4" x14ac:dyDescent="0.25">
      <c r="A407" s="2" t="s">
        <v>718</v>
      </c>
      <c r="B407" s="2" t="s">
        <v>1422</v>
      </c>
      <c r="C407" s="2" t="s">
        <v>1423</v>
      </c>
      <c r="D407" s="2" t="s">
        <v>1428</v>
      </c>
    </row>
    <row r="408" spans="1:4" x14ac:dyDescent="0.25">
      <c r="A408" s="2" t="s">
        <v>712</v>
      </c>
      <c r="B408" s="2" t="s">
        <v>1422</v>
      </c>
      <c r="C408" s="2" t="s">
        <v>1429</v>
      </c>
      <c r="D408" s="2" t="s">
        <v>1430</v>
      </c>
    </row>
    <row r="409" spans="1:4" x14ac:dyDescent="0.25">
      <c r="A409" s="2" t="s">
        <v>711</v>
      </c>
      <c r="B409" s="2" t="s">
        <v>1422</v>
      </c>
      <c r="C409" s="2" t="s">
        <v>1429</v>
      </c>
      <c r="D409" s="2" t="s">
        <v>1431</v>
      </c>
    </row>
    <row r="410" spans="1:4" x14ac:dyDescent="0.25">
      <c r="A410" s="2" t="s">
        <v>709</v>
      </c>
      <c r="B410" s="2" t="s">
        <v>1422</v>
      </c>
      <c r="C410" s="2" t="s">
        <v>1429</v>
      </c>
      <c r="D410" s="2" t="s">
        <v>1432</v>
      </c>
    </row>
    <row r="411" spans="1:4" x14ac:dyDescent="0.25">
      <c r="A411" s="2" t="s">
        <v>710</v>
      </c>
      <c r="B411" s="2" t="s">
        <v>1422</v>
      </c>
      <c r="C411" s="2" t="s">
        <v>1429</v>
      </c>
      <c r="D411" s="2" t="s">
        <v>1433</v>
      </c>
    </row>
    <row r="412" spans="1:4" x14ac:dyDescent="0.25">
      <c r="A412" s="2" t="s">
        <v>713</v>
      </c>
      <c r="B412" s="2" t="s">
        <v>1422</v>
      </c>
      <c r="C412" s="2" t="s">
        <v>1429</v>
      </c>
      <c r="D412" s="2" t="s">
        <v>1434</v>
      </c>
    </row>
    <row r="413" spans="1:4" x14ac:dyDescent="0.25">
      <c r="A413" s="2" t="s">
        <v>746</v>
      </c>
      <c r="B413" s="2" t="s">
        <v>1435</v>
      </c>
      <c r="C413" s="2" t="s">
        <v>1436</v>
      </c>
      <c r="D413" s="2" t="s">
        <v>1437</v>
      </c>
    </row>
    <row r="414" spans="1:4" x14ac:dyDescent="0.25">
      <c r="A414" s="2" t="s">
        <v>748</v>
      </c>
      <c r="B414" s="2" t="s">
        <v>1435</v>
      </c>
      <c r="C414" s="2" t="s">
        <v>1438</v>
      </c>
      <c r="D414" s="2" t="s">
        <v>1439</v>
      </c>
    </row>
    <row r="415" spans="1:4" x14ac:dyDescent="0.25">
      <c r="A415" s="2" t="s">
        <v>747</v>
      </c>
      <c r="B415" s="2" t="s">
        <v>1435</v>
      </c>
      <c r="C415" s="2" t="s">
        <v>1440</v>
      </c>
      <c r="D415" s="2" t="s">
        <v>1441</v>
      </c>
    </row>
    <row r="416" spans="1:4" x14ac:dyDescent="0.25">
      <c r="A416" s="2" t="s">
        <v>749</v>
      </c>
      <c r="B416" s="2" t="s">
        <v>1435</v>
      </c>
      <c r="C416" s="2" t="s">
        <v>1442</v>
      </c>
      <c r="D416" s="2" t="s">
        <v>1443</v>
      </c>
    </row>
    <row r="417" spans="1:4" x14ac:dyDescent="0.25">
      <c r="A417" s="2" t="s">
        <v>751</v>
      </c>
      <c r="B417" s="2" t="s">
        <v>1444</v>
      </c>
      <c r="C417" s="2" t="s">
        <v>1445</v>
      </c>
      <c r="D417" s="2" t="s">
        <v>1446</v>
      </c>
    </row>
    <row r="418" spans="1:4" x14ac:dyDescent="0.25">
      <c r="A418" s="2" t="s">
        <v>752</v>
      </c>
      <c r="B418" s="2" t="s">
        <v>1444</v>
      </c>
      <c r="C418" s="2" t="s">
        <v>1445</v>
      </c>
      <c r="D418" s="2" t="s">
        <v>1447</v>
      </c>
    </row>
    <row r="419" spans="1:4" x14ac:dyDescent="0.25">
      <c r="A419" s="2" t="s">
        <v>753</v>
      </c>
      <c r="B419" s="2" t="s">
        <v>1444</v>
      </c>
      <c r="C419" s="2" t="s">
        <v>1445</v>
      </c>
      <c r="D419" s="2" t="s">
        <v>1448</v>
      </c>
    </row>
    <row r="420" spans="1:4" x14ac:dyDescent="0.25">
      <c r="A420" s="2" t="s">
        <v>754</v>
      </c>
      <c r="B420" s="2" t="s">
        <v>1444</v>
      </c>
      <c r="C420" s="2" t="s">
        <v>1445</v>
      </c>
      <c r="D420" s="2" t="s">
        <v>1449</v>
      </c>
    </row>
    <row r="421" spans="1:4" x14ac:dyDescent="0.25">
      <c r="A421" s="2" t="s">
        <v>755</v>
      </c>
      <c r="B421" s="2" t="s">
        <v>1444</v>
      </c>
      <c r="C421" s="2" t="s">
        <v>1445</v>
      </c>
      <c r="D421" s="2" t="s">
        <v>1450</v>
      </c>
    </row>
    <row r="422" spans="1:4" x14ac:dyDescent="0.25">
      <c r="A422" s="2" t="s">
        <v>750</v>
      </c>
      <c r="B422" s="2" t="s">
        <v>1444</v>
      </c>
      <c r="C422" s="2" t="s">
        <v>1445</v>
      </c>
      <c r="D422" s="2" t="s">
        <v>1451</v>
      </c>
    </row>
    <row r="423" spans="1:4" x14ac:dyDescent="0.25">
      <c r="A423" s="2" t="s">
        <v>756</v>
      </c>
      <c r="B423" s="2" t="s">
        <v>1444</v>
      </c>
      <c r="C423" s="2" t="s">
        <v>1452</v>
      </c>
      <c r="D423" s="2" t="s">
        <v>1453</v>
      </c>
    </row>
    <row r="424" spans="1:4" x14ac:dyDescent="0.25">
      <c r="A424" s="2" t="s">
        <v>757</v>
      </c>
      <c r="B424" s="2" t="s">
        <v>1444</v>
      </c>
      <c r="C424" s="2" t="s">
        <v>1452</v>
      </c>
      <c r="D424" s="2" t="s">
        <v>1454</v>
      </c>
    </row>
    <row r="425" spans="1:4" x14ac:dyDescent="0.25">
      <c r="A425" s="2" t="s">
        <v>758</v>
      </c>
      <c r="B425" s="2" t="s">
        <v>1444</v>
      </c>
      <c r="C425" s="2" t="s">
        <v>1452</v>
      </c>
      <c r="D425" s="2" t="s">
        <v>1455</v>
      </c>
    </row>
    <row r="426" spans="1:4" x14ac:dyDescent="0.25">
      <c r="A426" s="2" t="s">
        <v>759</v>
      </c>
      <c r="B426" s="2" t="s">
        <v>1444</v>
      </c>
      <c r="C426" s="2" t="s">
        <v>1452</v>
      </c>
      <c r="D426" s="2" t="s">
        <v>1456</v>
      </c>
    </row>
    <row r="427" spans="1:4" x14ac:dyDescent="0.25">
      <c r="A427" s="2" t="s">
        <v>760</v>
      </c>
      <c r="B427" s="2" t="s">
        <v>1444</v>
      </c>
      <c r="C427" s="2" t="s">
        <v>1452</v>
      </c>
      <c r="D427" s="2" t="s">
        <v>1457</v>
      </c>
    </row>
    <row r="428" spans="1:4" x14ac:dyDescent="0.25">
      <c r="A428" s="2" t="s">
        <v>761</v>
      </c>
      <c r="B428" s="2" t="s">
        <v>1444</v>
      </c>
      <c r="C428" s="2" t="s">
        <v>1458</v>
      </c>
      <c r="D428" s="2" t="s">
        <v>1459</v>
      </c>
    </row>
    <row r="429" spans="1:4" x14ac:dyDescent="0.25">
      <c r="A429" s="2" t="s">
        <v>762</v>
      </c>
      <c r="B429" s="2" t="s">
        <v>1444</v>
      </c>
      <c r="C429" s="2" t="s">
        <v>1458</v>
      </c>
      <c r="D429" s="2" t="s">
        <v>1460</v>
      </c>
    </row>
    <row r="430" spans="1:4" x14ac:dyDescent="0.25">
      <c r="A430" s="2" t="s">
        <v>763</v>
      </c>
      <c r="B430" s="2" t="s">
        <v>1444</v>
      </c>
      <c r="C430" s="2" t="s">
        <v>1458</v>
      </c>
      <c r="D430" s="2" t="s">
        <v>1461</v>
      </c>
    </row>
    <row r="431" spans="1:4" x14ac:dyDescent="0.25">
      <c r="A431" s="2" t="s">
        <v>768</v>
      </c>
      <c r="B431" s="2" t="s">
        <v>1462</v>
      </c>
      <c r="C431" s="2" t="s">
        <v>1463</v>
      </c>
      <c r="D431" s="2" t="s">
        <v>1464</v>
      </c>
    </row>
    <row r="432" spans="1:4" x14ac:dyDescent="0.25">
      <c r="A432" s="2" t="s">
        <v>767</v>
      </c>
      <c r="B432" s="2" t="s">
        <v>1462</v>
      </c>
      <c r="C432" s="2" t="s">
        <v>1465</v>
      </c>
      <c r="D432" s="2" t="s">
        <v>1466</v>
      </c>
    </row>
    <row r="433" spans="1:4" x14ac:dyDescent="0.25">
      <c r="A433" s="2" t="s">
        <v>769</v>
      </c>
      <c r="B433" s="2" t="s">
        <v>1462</v>
      </c>
      <c r="C433" s="2" t="s">
        <v>1467</v>
      </c>
      <c r="D433" s="2" t="s">
        <v>1468</v>
      </c>
    </row>
    <row r="434" spans="1:4" x14ac:dyDescent="0.25">
      <c r="A434" s="2" t="s">
        <v>770</v>
      </c>
      <c r="B434" s="2" t="s">
        <v>1462</v>
      </c>
      <c r="C434" s="2" t="s">
        <v>1467</v>
      </c>
      <c r="D434" s="2" t="s">
        <v>1469</v>
      </c>
    </row>
    <row r="435" spans="1:4" x14ac:dyDescent="0.25">
      <c r="A435" s="2" t="s">
        <v>771</v>
      </c>
      <c r="B435" s="2" t="s">
        <v>1462</v>
      </c>
      <c r="C435" s="2" t="s">
        <v>1467</v>
      </c>
      <c r="D435" s="2" t="s">
        <v>1470</v>
      </c>
    </row>
    <row r="436" spans="1:4" x14ac:dyDescent="0.25">
      <c r="A436" s="2" t="s">
        <v>772</v>
      </c>
      <c r="B436" s="2" t="s">
        <v>1462</v>
      </c>
      <c r="C436" s="2" t="s">
        <v>1467</v>
      </c>
      <c r="D436" s="2" t="s">
        <v>1471</v>
      </c>
    </row>
    <row r="437" spans="1:4" x14ac:dyDescent="0.25">
      <c r="A437" s="2" t="s">
        <v>773</v>
      </c>
      <c r="B437" s="2" t="s">
        <v>1462</v>
      </c>
      <c r="C437" s="2" t="s">
        <v>1467</v>
      </c>
      <c r="D437" s="2" t="s">
        <v>1472</v>
      </c>
    </row>
    <row r="438" spans="1:4" x14ac:dyDescent="0.25">
      <c r="A438" s="2" t="s">
        <v>774</v>
      </c>
      <c r="B438" s="2" t="s">
        <v>1462</v>
      </c>
      <c r="C438" s="2" t="s">
        <v>1467</v>
      </c>
      <c r="D438" s="2" t="s">
        <v>1473</v>
      </c>
    </row>
    <row r="439" spans="1:4" x14ac:dyDescent="0.25">
      <c r="A439" s="2" t="s">
        <v>766</v>
      </c>
      <c r="B439" s="2" t="s">
        <v>1462</v>
      </c>
      <c r="C439" s="2" t="s">
        <v>1474</v>
      </c>
      <c r="D439" s="2" t="s">
        <v>1475</v>
      </c>
    </row>
    <row r="440" spans="1:4" x14ac:dyDescent="0.25">
      <c r="A440" s="2" t="s">
        <v>799</v>
      </c>
      <c r="B440" s="2" t="s">
        <v>1476</v>
      </c>
      <c r="C440" s="2" t="s">
        <v>1477</v>
      </c>
      <c r="D440" s="2" t="s">
        <v>1478</v>
      </c>
    </row>
    <row r="441" spans="1:4" x14ac:dyDescent="0.25">
      <c r="A441" s="2" t="s">
        <v>800</v>
      </c>
      <c r="B441" s="2" t="s">
        <v>1476</v>
      </c>
      <c r="C441" s="2" t="s">
        <v>1477</v>
      </c>
      <c r="D441" s="2" t="s">
        <v>1479</v>
      </c>
    </row>
    <row r="442" spans="1:4" x14ac:dyDescent="0.25">
      <c r="A442" s="2" t="s">
        <v>801</v>
      </c>
      <c r="B442" s="2" t="s">
        <v>1476</v>
      </c>
      <c r="C442" s="2" t="s">
        <v>1477</v>
      </c>
      <c r="D442" s="2" t="s">
        <v>1480</v>
      </c>
    </row>
    <row r="443" spans="1:4" x14ac:dyDescent="0.25">
      <c r="A443" s="2" t="s">
        <v>803</v>
      </c>
      <c r="B443" s="2" t="s">
        <v>1476</v>
      </c>
      <c r="C443" s="2" t="s">
        <v>1481</v>
      </c>
      <c r="D443" s="2" t="s">
        <v>1482</v>
      </c>
    </row>
    <row r="444" spans="1:4" x14ac:dyDescent="0.25">
      <c r="A444" s="2" t="s">
        <v>802</v>
      </c>
      <c r="B444" s="2" t="s">
        <v>1476</v>
      </c>
      <c r="C444" s="2" t="s">
        <v>1481</v>
      </c>
      <c r="D444" s="2" t="s">
        <v>1483</v>
      </c>
    </row>
    <row r="445" spans="1:4" x14ac:dyDescent="0.25">
      <c r="A445" s="2" t="s">
        <v>804</v>
      </c>
      <c r="B445" s="2" t="s">
        <v>1476</v>
      </c>
      <c r="C445" s="2" t="s">
        <v>1481</v>
      </c>
      <c r="D445" s="2" t="s">
        <v>1484</v>
      </c>
    </row>
    <row r="446" spans="1:4" x14ac:dyDescent="0.25">
      <c r="A446" s="2" t="s">
        <v>805</v>
      </c>
      <c r="B446" s="2" t="s">
        <v>1476</v>
      </c>
      <c r="C446" s="2" t="s">
        <v>1485</v>
      </c>
      <c r="D446" s="2" t="s">
        <v>1486</v>
      </c>
    </row>
    <row r="447" spans="1:4" x14ac:dyDescent="0.25">
      <c r="A447" s="2" t="s">
        <v>806</v>
      </c>
      <c r="B447" s="2" t="s">
        <v>1476</v>
      </c>
      <c r="C447" s="2" t="s">
        <v>1485</v>
      </c>
      <c r="D447" s="2" t="s">
        <v>1487</v>
      </c>
    </row>
    <row r="448" spans="1:4" x14ac:dyDescent="0.25">
      <c r="A448" s="2" t="s">
        <v>807</v>
      </c>
      <c r="B448" s="2" t="s">
        <v>1476</v>
      </c>
      <c r="C448" s="2" t="s">
        <v>1485</v>
      </c>
      <c r="D448" s="2" t="s">
        <v>1488</v>
      </c>
    </row>
    <row r="449" spans="1:4" x14ac:dyDescent="0.25">
      <c r="A449" s="2" t="s">
        <v>808</v>
      </c>
      <c r="B449" s="2" t="s">
        <v>1476</v>
      </c>
      <c r="C449" s="2" t="s">
        <v>1485</v>
      </c>
      <c r="D449" s="2" t="s">
        <v>1489</v>
      </c>
    </row>
    <row r="450" spans="1:4" x14ac:dyDescent="0.25">
      <c r="A450" s="2" t="s">
        <v>809</v>
      </c>
      <c r="B450" s="2" t="s">
        <v>1490</v>
      </c>
      <c r="C450" s="2" t="s">
        <v>1491</v>
      </c>
      <c r="D450" s="2" t="s">
        <v>1492</v>
      </c>
    </row>
    <row r="451" spans="1:4" x14ac:dyDescent="0.25">
      <c r="A451" s="2" t="s">
        <v>810</v>
      </c>
      <c r="B451" s="2" t="s">
        <v>1490</v>
      </c>
      <c r="C451" s="2" t="s">
        <v>1491</v>
      </c>
      <c r="D451" s="2" t="s">
        <v>1493</v>
      </c>
    </row>
    <row r="452" spans="1:4" x14ac:dyDescent="0.25">
      <c r="A452" s="2" t="s">
        <v>811</v>
      </c>
      <c r="B452" s="2" t="s">
        <v>1490</v>
      </c>
      <c r="C452" s="2" t="s">
        <v>1491</v>
      </c>
      <c r="D452" s="2" t="s">
        <v>1494</v>
      </c>
    </row>
    <row r="453" spans="1:4" x14ac:dyDescent="0.25">
      <c r="A453" s="2" t="s">
        <v>812</v>
      </c>
      <c r="B453" s="2" t="s">
        <v>1490</v>
      </c>
      <c r="C453" s="2" t="s">
        <v>1491</v>
      </c>
      <c r="D453" s="2" t="s">
        <v>1495</v>
      </c>
    </row>
    <row r="454" spans="1:4" x14ac:dyDescent="0.25">
      <c r="A454" s="2" t="s">
        <v>764</v>
      </c>
      <c r="B454" s="2" t="s">
        <v>1496</v>
      </c>
      <c r="C454" s="2" t="s">
        <v>1497</v>
      </c>
      <c r="D454" s="2" t="s">
        <v>1498</v>
      </c>
    </row>
    <row r="455" spans="1:4" x14ac:dyDescent="0.25">
      <c r="A455" s="2" t="s">
        <v>798</v>
      </c>
      <c r="B455" s="2" t="s">
        <v>1499</v>
      </c>
      <c r="C455" s="2" t="s">
        <v>1500</v>
      </c>
      <c r="D455" s="2" t="s">
        <v>1501</v>
      </c>
    </row>
    <row r="456" spans="1:4" x14ac:dyDescent="0.25">
      <c r="A456" s="2" t="s">
        <v>797</v>
      </c>
      <c r="B456" s="2" t="s">
        <v>1499</v>
      </c>
      <c r="C456" s="2" t="s">
        <v>1529</v>
      </c>
      <c r="D456" s="2" t="s">
        <v>1530</v>
      </c>
    </row>
    <row r="457" spans="1:4" x14ac:dyDescent="0.25">
      <c r="A457" s="2" t="s">
        <v>1526</v>
      </c>
      <c r="B457" s="2" t="s">
        <v>1499</v>
      </c>
      <c r="C457" s="2" t="s">
        <v>1527</v>
      </c>
      <c r="D457" s="2" t="s">
        <v>1528</v>
      </c>
    </row>
    <row r="458" spans="1:4" x14ac:dyDescent="0.25">
      <c r="A458" s="2" t="s">
        <v>1523</v>
      </c>
      <c r="B458" s="2" t="s">
        <v>1499</v>
      </c>
      <c r="C458" s="2" t="s">
        <v>1524</v>
      </c>
      <c r="D458" s="2" t="s">
        <v>1525</v>
      </c>
    </row>
    <row r="459" spans="1:4" x14ac:dyDescent="0.25">
      <c r="A459" s="2" t="s">
        <v>1520</v>
      </c>
      <c r="B459" s="2" t="s">
        <v>1499</v>
      </c>
      <c r="C459" s="2" t="s">
        <v>1521</v>
      </c>
      <c r="D459" s="2" t="s">
        <v>1522</v>
      </c>
    </row>
    <row r="460" spans="1:4" x14ac:dyDescent="0.25">
      <c r="A460" s="2" t="s">
        <v>1517</v>
      </c>
      <c r="B460" s="2" t="s">
        <v>1499</v>
      </c>
      <c r="C460" s="2" t="s">
        <v>1518</v>
      </c>
      <c r="D460" s="2" t="s">
        <v>1519</v>
      </c>
    </row>
    <row r="461" spans="1:4" x14ac:dyDescent="0.25">
      <c r="A461" s="2" t="s">
        <v>1514</v>
      </c>
      <c r="B461" s="2" t="s">
        <v>1499</v>
      </c>
      <c r="C461" s="2" t="s">
        <v>1515</v>
      </c>
      <c r="D461" s="2" t="s">
        <v>1516</v>
      </c>
    </row>
    <row r="462" spans="1:4" x14ac:dyDescent="0.25">
      <c r="A462" s="2" t="s">
        <v>2697</v>
      </c>
      <c r="B462" s="2" t="s">
        <v>1499</v>
      </c>
      <c r="C462" s="2" t="s">
        <v>2698</v>
      </c>
      <c r="D462" s="2" t="s">
        <v>2699</v>
      </c>
    </row>
    <row r="463" spans="1:4" x14ac:dyDescent="0.25">
      <c r="A463" s="2" t="s">
        <v>666</v>
      </c>
      <c r="B463" s="2" t="s">
        <v>1502</v>
      </c>
      <c r="C463" s="2" t="s">
        <v>1503</v>
      </c>
      <c r="D463" s="2" t="s">
        <v>1504</v>
      </c>
    </row>
    <row r="464" spans="1:4" x14ac:dyDescent="0.25">
      <c r="A464" s="2" t="s">
        <v>667</v>
      </c>
      <c r="B464" s="2" t="s">
        <v>1502</v>
      </c>
      <c r="C464" s="2" t="s">
        <v>1505</v>
      </c>
      <c r="D464" s="2" t="s">
        <v>1506</v>
      </c>
    </row>
    <row r="465" spans="1:4" x14ac:dyDescent="0.25">
      <c r="A465" s="2" t="s">
        <v>668</v>
      </c>
      <c r="B465" s="2" t="s">
        <v>1502</v>
      </c>
      <c r="C465" s="2" t="s">
        <v>1507</v>
      </c>
      <c r="D465" s="2" t="s">
        <v>1508</v>
      </c>
    </row>
    <row r="466" spans="1:4" x14ac:dyDescent="0.25">
      <c r="A466" s="2" t="s">
        <v>669</v>
      </c>
      <c r="B466" s="2" t="s">
        <v>1502</v>
      </c>
      <c r="C466" s="2" t="s">
        <v>1509</v>
      </c>
      <c r="D466" s="2" t="s">
        <v>1510</v>
      </c>
    </row>
    <row r="467" spans="1:4" x14ac:dyDescent="0.25">
      <c r="A467" s="2" t="s">
        <v>2130</v>
      </c>
      <c r="B467" s="2" t="s">
        <v>2131</v>
      </c>
      <c r="C467" s="2" t="s">
        <v>2132</v>
      </c>
      <c r="D467" s="2" t="s">
        <v>2133</v>
      </c>
    </row>
    <row r="468" spans="1:4" x14ac:dyDescent="0.25">
      <c r="A468" s="2" t="s">
        <v>2134</v>
      </c>
      <c r="B468" s="2" t="s">
        <v>2135</v>
      </c>
      <c r="C468" s="2" t="s">
        <v>2136</v>
      </c>
      <c r="D468" s="2" t="s">
        <v>2137</v>
      </c>
    </row>
    <row r="469" spans="1:4" x14ac:dyDescent="0.25">
      <c r="A469" s="2" t="s">
        <v>2138</v>
      </c>
      <c r="B469" s="2" t="s">
        <v>2135</v>
      </c>
      <c r="C469" s="2" t="s">
        <v>2136</v>
      </c>
      <c r="D469" s="2" t="s">
        <v>2139</v>
      </c>
    </row>
    <row r="470" spans="1:4" x14ac:dyDescent="0.25">
      <c r="A470" s="2" t="s">
        <v>2140</v>
      </c>
      <c r="B470" s="2" t="s">
        <v>2135</v>
      </c>
      <c r="C470" s="2" t="s">
        <v>2136</v>
      </c>
      <c r="D470" s="2" t="s">
        <v>2141</v>
      </c>
    </row>
    <row r="471" spans="1:4" x14ac:dyDescent="0.25">
      <c r="A471" s="2" t="s">
        <v>2142</v>
      </c>
      <c r="B471" s="2" t="s">
        <v>2135</v>
      </c>
      <c r="C471" s="2" t="s">
        <v>2136</v>
      </c>
      <c r="D471" s="2" t="s">
        <v>2143</v>
      </c>
    </row>
    <row r="472" spans="1:4" x14ac:dyDescent="0.25">
      <c r="A472" s="2" t="s">
        <v>2144</v>
      </c>
      <c r="B472" s="2" t="s">
        <v>2135</v>
      </c>
      <c r="C472" s="2" t="s">
        <v>2136</v>
      </c>
      <c r="D472" s="2" t="s">
        <v>2145</v>
      </c>
    </row>
    <row r="473" spans="1:4" x14ac:dyDescent="0.25">
      <c r="A473" s="2" t="s">
        <v>2146</v>
      </c>
      <c r="B473" s="2" t="s">
        <v>2135</v>
      </c>
      <c r="C473" s="2" t="s">
        <v>2136</v>
      </c>
      <c r="D473" s="2" t="s">
        <v>2147</v>
      </c>
    </row>
    <row r="474" spans="1:4" x14ac:dyDescent="0.25">
      <c r="A474" s="2" t="s">
        <v>2148</v>
      </c>
      <c r="B474" s="2" t="s">
        <v>2135</v>
      </c>
      <c r="C474" s="2" t="s">
        <v>2136</v>
      </c>
      <c r="D474" s="2" t="s">
        <v>2149</v>
      </c>
    </row>
    <row r="475" spans="1:4" x14ac:dyDescent="0.25">
      <c r="A475" s="2" t="s">
        <v>2150</v>
      </c>
      <c r="B475" s="2" t="s">
        <v>2135</v>
      </c>
      <c r="C475" s="2" t="s">
        <v>2136</v>
      </c>
      <c r="D475" s="2" t="s">
        <v>2151</v>
      </c>
    </row>
    <row r="476" spans="1:4" x14ac:dyDescent="0.25">
      <c r="A476" s="2" t="s">
        <v>2152</v>
      </c>
      <c r="B476" s="2" t="s">
        <v>2135</v>
      </c>
      <c r="C476" s="2" t="s">
        <v>2136</v>
      </c>
      <c r="D476" s="2" t="s">
        <v>2153</v>
      </c>
    </row>
    <row r="477" spans="1:4" x14ac:dyDescent="0.25">
      <c r="A477" s="2" t="s">
        <v>2154</v>
      </c>
      <c r="B477" s="2" t="s">
        <v>2135</v>
      </c>
      <c r="C477" s="2" t="s">
        <v>2136</v>
      </c>
      <c r="D477" s="2" t="s">
        <v>2155</v>
      </c>
    </row>
    <row r="478" spans="1:4" x14ac:dyDescent="0.25">
      <c r="A478" s="2" t="s">
        <v>2156</v>
      </c>
      <c r="B478" s="2" t="s">
        <v>2135</v>
      </c>
      <c r="C478" s="2" t="s">
        <v>2136</v>
      </c>
      <c r="D478" s="2" t="s">
        <v>2157</v>
      </c>
    </row>
    <row r="479" spans="1:4" x14ac:dyDescent="0.25">
      <c r="A479" s="2" t="s">
        <v>2158</v>
      </c>
      <c r="B479" s="2" t="s">
        <v>2135</v>
      </c>
      <c r="C479" s="2" t="s">
        <v>2136</v>
      </c>
      <c r="D479" s="2" t="s">
        <v>2159</v>
      </c>
    </row>
    <row r="480" spans="1:4" x14ac:dyDescent="0.25">
      <c r="A480" s="2" t="s">
        <v>2160</v>
      </c>
      <c r="B480" s="2" t="s">
        <v>2135</v>
      </c>
      <c r="C480" s="2" t="s">
        <v>2136</v>
      </c>
      <c r="D480" s="2" t="s">
        <v>2161</v>
      </c>
    </row>
    <row r="481" spans="1:4" x14ac:dyDescent="0.25">
      <c r="A481" s="2" t="s">
        <v>2162</v>
      </c>
      <c r="B481" s="2" t="s">
        <v>2135</v>
      </c>
      <c r="C481" s="2" t="s">
        <v>2136</v>
      </c>
      <c r="D481" s="2" t="s">
        <v>2163</v>
      </c>
    </row>
    <row r="482" spans="1:4" x14ac:dyDescent="0.25">
      <c r="A482" s="2" t="s">
        <v>2164</v>
      </c>
      <c r="B482" s="2" t="s">
        <v>2135</v>
      </c>
      <c r="C482" s="2" t="s">
        <v>2136</v>
      </c>
      <c r="D482" s="2" t="s">
        <v>2165</v>
      </c>
    </row>
    <row r="483" spans="1:4" x14ac:dyDescent="0.25">
      <c r="A483" s="2" t="s">
        <v>2166</v>
      </c>
      <c r="B483" s="2" t="s">
        <v>2135</v>
      </c>
      <c r="C483" s="2" t="s">
        <v>2136</v>
      </c>
      <c r="D483" s="2" t="s">
        <v>2167</v>
      </c>
    </row>
    <row r="484" spans="1:4" x14ac:dyDescent="0.25">
      <c r="A484" s="2" t="s">
        <v>2168</v>
      </c>
      <c r="B484" s="2" t="s">
        <v>2135</v>
      </c>
      <c r="C484" s="2" t="s">
        <v>2136</v>
      </c>
      <c r="D484" s="2" t="s">
        <v>2169</v>
      </c>
    </row>
    <row r="485" spans="1:4" x14ac:dyDescent="0.25">
      <c r="A485" s="2" t="s">
        <v>2170</v>
      </c>
      <c r="B485" s="2" t="s">
        <v>2135</v>
      </c>
      <c r="C485" s="2" t="s">
        <v>2136</v>
      </c>
      <c r="D485" s="2" t="s">
        <v>2171</v>
      </c>
    </row>
    <row r="486" spans="1:4" x14ac:dyDescent="0.25">
      <c r="A486" s="2" t="s">
        <v>2172</v>
      </c>
      <c r="B486" s="2" t="s">
        <v>2135</v>
      </c>
      <c r="C486" s="2" t="s">
        <v>2136</v>
      </c>
      <c r="D486" s="2" t="s">
        <v>2173</v>
      </c>
    </row>
    <row r="487" spans="1:4" x14ac:dyDescent="0.25">
      <c r="A487" s="2" t="s">
        <v>2174</v>
      </c>
      <c r="B487" s="2" t="s">
        <v>2135</v>
      </c>
      <c r="C487" s="2" t="s">
        <v>2136</v>
      </c>
      <c r="D487" s="2" t="s">
        <v>2175</v>
      </c>
    </row>
    <row r="488" spans="1:4" x14ac:dyDescent="0.25">
      <c r="A488" s="2" t="s">
        <v>2176</v>
      </c>
      <c r="B488" s="2" t="s">
        <v>2135</v>
      </c>
      <c r="C488" s="2" t="s">
        <v>2136</v>
      </c>
      <c r="D488" s="2" t="s">
        <v>2177</v>
      </c>
    </row>
    <row r="489" spans="1:4" x14ac:dyDescent="0.25">
      <c r="A489" s="2" t="s">
        <v>2178</v>
      </c>
      <c r="B489" s="2" t="s">
        <v>2135</v>
      </c>
      <c r="C489" s="2" t="s">
        <v>2179</v>
      </c>
      <c r="D489" s="2" t="s">
        <v>2180</v>
      </c>
    </row>
    <row r="490" spans="1:4" x14ac:dyDescent="0.25">
      <c r="A490" s="2" t="s">
        <v>2181</v>
      </c>
      <c r="B490" s="2" t="s">
        <v>2135</v>
      </c>
      <c r="C490" s="2" t="s">
        <v>2179</v>
      </c>
      <c r="D490" s="2" t="s">
        <v>2182</v>
      </c>
    </row>
    <row r="491" spans="1:4" x14ac:dyDescent="0.25">
      <c r="A491" s="2" t="s">
        <v>2183</v>
      </c>
      <c r="B491" s="2" t="s">
        <v>2135</v>
      </c>
      <c r="C491" s="2" t="s">
        <v>2179</v>
      </c>
      <c r="D491" s="2" t="s">
        <v>2184</v>
      </c>
    </row>
    <row r="492" spans="1:4" x14ac:dyDescent="0.25">
      <c r="A492" s="2" t="s">
        <v>2185</v>
      </c>
      <c r="B492" s="2" t="s">
        <v>2135</v>
      </c>
      <c r="C492" s="2" t="s">
        <v>2179</v>
      </c>
      <c r="D492" s="2" t="s">
        <v>2186</v>
      </c>
    </row>
    <row r="493" spans="1:4" x14ac:dyDescent="0.25">
      <c r="A493" s="2" t="s">
        <v>2187</v>
      </c>
      <c r="B493" s="2" t="s">
        <v>2135</v>
      </c>
      <c r="C493" s="2" t="s">
        <v>2179</v>
      </c>
      <c r="D493" s="2" t="s">
        <v>2188</v>
      </c>
    </row>
    <row r="494" spans="1:4" x14ac:dyDescent="0.25">
      <c r="A494" s="2" t="s">
        <v>2189</v>
      </c>
      <c r="B494" s="2" t="s">
        <v>2135</v>
      </c>
      <c r="C494" s="2" t="s">
        <v>2179</v>
      </c>
      <c r="D494" s="2" t="s">
        <v>2190</v>
      </c>
    </row>
    <row r="495" spans="1:4" x14ac:dyDescent="0.25">
      <c r="A495" s="2" t="s">
        <v>2191</v>
      </c>
      <c r="B495" s="2" t="s">
        <v>2135</v>
      </c>
      <c r="C495" s="2" t="s">
        <v>2179</v>
      </c>
      <c r="D495" s="2" t="s">
        <v>2192</v>
      </c>
    </row>
    <row r="496" spans="1:4" x14ac:dyDescent="0.25">
      <c r="A496" s="2" t="s">
        <v>2193</v>
      </c>
      <c r="B496" s="2" t="s">
        <v>2135</v>
      </c>
      <c r="C496" s="2" t="s">
        <v>2179</v>
      </c>
      <c r="D496" s="2" t="s">
        <v>2194</v>
      </c>
    </row>
    <row r="497" spans="1:4" x14ac:dyDescent="0.25">
      <c r="A497" s="2" t="s">
        <v>2195</v>
      </c>
      <c r="B497" s="2" t="s">
        <v>2135</v>
      </c>
      <c r="C497" s="2" t="s">
        <v>2179</v>
      </c>
      <c r="D497" s="2" t="s">
        <v>2196</v>
      </c>
    </row>
    <row r="498" spans="1:4" x14ac:dyDescent="0.25">
      <c r="A498" s="2" t="s">
        <v>2197</v>
      </c>
      <c r="B498" s="2" t="s">
        <v>2135</v>
      </c>
      <c r="C498" s="2" t="s">
        <v>2179</v>
      </c>
      <c r="D498" s="2" t="s">
        <v>2198</v>
      </c>
    </row>
    <row r="499" spans="1:4" x14ac:dyDescent="0.25">
      <c r="A499" s="2" t="s">
        <v>2199</v>
      </c>
      <c r="B499" s="2" t="s">
        <v>2135</v>
      </c>
      <c r="C499" s="2" t="s">
        <v>2200</v>
      </c>
      <c r="D499" s="2" t="s">
        <v>2201</v>
      </c>
    </row>
    <row r="500" spans="1:4" x14ac:dyDescent="0.25">
      <c r="A500" s="2" t="s">
        <v>2202</v>
      </c>
      <c r="B500" s="2" t="s">
        <v>2135</v>
      </c>
      <c r="C500" s="2" t="s">
        <v>2200</v>
      </c>
      <c r="D500" s="2" t="s">
        <v>2203</v>
      </c>
    </row>
    <row r="501" spans="1:4" x14ac:dyDescent="0.25">
      <c r="A501" s="2" t="s">
        <v>2204</v>
      </c>
      <c r="B501" s="2" t="s">
        <v>2135</v>
      </c>
      <c r="C501" s="2" t="s">
        <v>2200</v>
      </c>
      <c r="D501" s="2" t="s">
        <v>2205</v>
      </c>
    </row>
    <row r="502" spans="1:4" x14ac:dyDescent="0.25">
      <c r="A502" s="2" t="s">
        <v>2206</v>
      </c>
      <c r="B502" s="2" t="s">
        <v>2135</v>
      </c>
      <c r="C502" s="2" t="s">
        <v>2200</v>
      </c>
      <c r="D502" s="2" t="s">
        <v>2207</v>
      </c>
    </row>
    <row r="503" spans="1:4" x14ac:dyDescent="0.25">
      <c r="A503" s="2" t="s">
        <v>2208</v>
      </c>
      <c r="B503" s="2" t="s">
        <v>2135</v>
      </c>
      <c r="C503" s="2" t="s">
        <v>2200</v>
      </c>
      <c r="D503" s="2" t="s">
        <v>2209</v>
      </c>
    </row>
    <row r="504" spans="1:4" x14ac:dyDescent="0.25">
      <c r="A504" s="2" t="s">
        <v>2210</v>
      </c>
      <c r="B504" s="2" t="s">
        <v>2135</v>
      </c>
      <c r="C504" s="2" t="s">
        <v>2200</v>
      </c>
      <c r="D504" s="2" t="s">
        <v>2211</v>
      </c>
    </row>
    <row r="505" spans="1:4" x14ac:dyDescent="0.25">
      <c r="A505" s="2" t="s">
        <v>2212</v>
      </c>
      <c r="B505" s="2" t="s">
        <v>2135</v>
      </c>
      <c r="C505" s="2" t="s">
        <v>2200</v>
      </c>
      <c r="D505" s="2" t="s">
        <v>2213</v>
      </c>
    </row>
    <row r="506" spans="1:4" x14ac:dyDescent="0.25">
      <c r="A506" s="2" t="s">
        <v>2214</v>
      </c>
      <c r="B506" s="2" t="s">
        <v>2135</v>
      </c>
      <c r="C506" s="2" t="s">
        <v>2200</v>
      </c>
      <c r="D506" s="2" t="s">
        <v>2215</v>
      </c>
    </row>
    <row r="507" spans="1:4" x14ac:dyDescent="0.25">
      <c r="A507" s="2" t="s">
        <v>2216</v>
      </c>
      <c r="B507" s="2" t="s">
        <v>2135</v>
      </c>
      <c r="C507" s="2" t="s">
        <v>2200</v>
      </c>
      <c r="D507" s="2" t="s">
        <v>2217</v>
      </c>
    </row>
    <row r="508" spans="1:4" x14ac:dyDescent="0.25">
      <c r="A508" s="2" t="s">
        <v>2218</v>
      </c>
      <c r="B508" s="2" t="s">
        <v>2135</v>
      </c>
      <c r="C508" s="2" t="s">
        <v>2200</v>
      </c>
      <c r="D508" s="2" t="s">
        <v>2219</v>
      </c>
    </row>
    <row r="509" spans="1:4" x14ac:dyDescent="0.25">
      <c r="A509" s="2" t="s">
        <v>2220</v>
      </c>
      <c r="B509" s="2" t="s">
        <v>2135</v>
      </c>
      <c r="C509" s="2" t="s">
        <v>2221</v>
      </c>
      <c r="D509" s="2" t="s">
        <v>2222</v>
      </c>
    </row>
    <row r="510" spans="1:4" x14ac:dyDescent="0.25">
      <c r="A510" s="2" t="s">
        <v>2223</v>
      </c>
      <c r="B510" s="2" t="s">
        <v>2135</v>
      </c>
      <c r="C510" s="2" t="s">
        <v>2221</v>
      </c>
      <c r="D510" s="2" t="s">
        <v>2224</v>
      </c>
    </row>
    <row r="511" spans="1:4" x14ac:dyDescent="0.25">
      <c r="A511" s="2" t="s">
        <v>2225</v>
      </c>
      <c r="B511" s="2" t="s">
        <v>2135</v>
      </c>
      <c r="C511" s="2" t="s">
        <v>2221</v>
      </c>
      <c r="D511" s="2" t="s">
        <v>2226</v>
      </c>
    </row>
    <row r="512" spans="1:4" x14ac:dyDescent="0.25">
      <c r="A512" s="2" t="s">
        <v>2227</v>
      </c>
      <c r="B512" s="2" t="s">
        <v>2135</v>
      </c>
      <c r="C512" s="2" t="s">
        <v>2221</v>
      </c>
      <c r="D512" s="2" t="s">
        <v>2228</v>
      </c>
    </row>
    <row r="513" spans="1:4" x14ac:dyDescent="0.25">
      <c r="A513" s="2" t="s">
        <v>2229</v>
      </c>
      <c r="B513" s="2" t="s">
        <v>2135</v>
      </c>
      <c r="C513" s="2" t="s">
        <v>2221</v>
      </c>
      <c r="D513" s="2" t="s">
        <v>2230</v>
      </c>
    </row>
    <row r="514" spans="1:4" x14ac:dyDescent="0.25">
      <c r="A514" s="2" t="s">
        <v>2231</v>
      </c>
      <c r="B514" s="2" t="s">
        <v>2135</v>
      </c>
      <c r="C514" s="2" t="s">
        <v>2221</v>
      </c>
      <c r="D514" s="2" t="s">
        <v>2232</v>
      </c>
    </row>
    <row r="515" spans="1:4" x14ac:dyDescent="0.25">
      <c r="A515" s="2" t="s">
        <v>2233</v>
      </c>
      <c r="B515" s="2" t="s">
        <v>2135</v>
      </c>
      <c r="C515" s="2" t="s">
        <v>2221</v>
      </c>
      <c r="D515" s="2" t="s">
        <v>2234</v>
      </c>
    </row>
    <row r="516" spans="1:4" x14ac:dyDescent="0.25">
      <c r="A516" s="2" t="s">
        <v>2235</v>
      </c>
      <c r="B516" s="2" t="s">
        <v>2135</v>
      </c>
      <c r="C516" s="2" t="s">
        <v>2221</v>
      </c>
      <c r="D516" s="2" t="s">
        <v>2236</v>
      </c>
    </row>
    <row r="517" spans="1:4" x14ac:dyDescent="0.25">
      <c r="A517" s="2" t="s">
        <v>2237</v>
      </c>
      <c r="B517" s="2" t="s">
        <v>2135</v>
      </c>
      <c r="C517" s="2" t="s">
        <v>2221</v>
      </c>
      <c r="D517" s="2" t="s">
        <v>2238</v>
      </c>
    </row>
    <row r="518" spans="1:4" x14ac:dyDescent="0.25">
      <c r="A518" s="2" t="s">
        <v>2239</v>
      </c>
      <c r="B518" s="2" t="s">
        <v>2135</v>
      </c>
      <c r="C518" s="2" t="s">
        <v>2221</v>
      </c>
      <c r="D518" s="2" t="s">
        <v>2240</v>
      </c>
    </row>
    <row r="519" spans="1:4" x14ac:dyDescent="0.25">
      <c r="A519" s="2" t="s">
        <v>2241</v>
      </c>
      <c r="B519" s="2" t="s">
        <v>2135</v>
      </c>
      <c r="C519" s="2" t="s">
        <v>2221</v>
      </c>
      <c r="D519" s="2" t="s">
        <v>2242</v>
      </c>
    </row>
    <row r="520" spans="1:4" x14ac:dyDescent="0.25">
      <c r="A520" s="2" t="s">
        <v>2243</v>
      </c>
      <c r="B520" s="2" t="s">
        <v>2135</v>
      </c>
      <c r="C520" s="2" t="s">
        <v>2221</v>
      </c>
      <c r="D520" s="2" t="s">
        <v>2244</v>
      </c>
    </row>
    <row r="521" spans="1:4" x14ac:dyDescent="0.25">
      <c r="A521" s="2" t="s">
        <v>2245</v>
      </c>
      <c r="B521" s="2" t="s">
        <v>2135</v>
      </c>
      <c r="C521" s="2" t="s">
        <v>2221</v>
      </c>
      <c r="D521" s="2" t="s">
        <v>2246</v>
      </c>
    </row>
    <row r="522" spans="1:4" x14ac:dyDescent="0.25">
      <c r="A522" s="2" t="s">
        <v>2247</v>
      </c>
      <c r="B522" s="2" t="s">
        <v>2135</v>
      </c>
      <c r="C522" s="2" t="s">
        <v>2221</v>
      </c>
      <c r="D522" s="2" t="s">
        <v>2248</v>
      </c>
    </row>
    <row r="523" spans="1:4" x14ac:dyDescent="0.25">
      <c r="A523" s="2" t="s">
        <v>2249</v>
      </c>
      <c r="B523" s="2" t="s">
        <v>2135</v>
      </c>
      <c r="C523" s="2" t="s">
        <v>2221</v>
      </c>
      <c r="D523" s="2" t="s">
        <v>2250</v>
      </c>
    </row>
    <row r="524" spans="1:4" x14ac:dyDescent="0.25">
      <c r="A524" s="2" t="s">
        <v>2251</v>
      </c>
      <c r="B524" s="2" t="s">
        <v>2135</v>
      </c>
      <c r="C524" s="2" t="s">
        <v>2221</v>
      </c>
      <c r="D524" s="2" t="s">
        <v>2252</v>
      </c>
    </row>
    <row r="525" spans="1:4" x14ac:dyDescent="0.25">
      <c r="A525" s="2" t="s">
        <v>2253</v>
      </c>
      <c r="B525" s="2" t="s">
        <v>2135</v>
      </c>
      <c r="C525" s="2" t="s">
        <v>2221</v>
      </c>
      <c r="D525" s="2" t="s">
        <v>2254</v>
      </c>
    </row>
    <row r="526" spans="1:4" x14ac:dyDescent="0.25">
      <c r="A526" s="2" t="s">
        <v>2255</v>
      </c>
      <c r="B526" s="2" t="s">
        <v>2135</v>
      </c>
      <c r="C526" s="2" t="s">
        <v>2221</v>
      </c>
      <c r="D526" s="2" t="s">
        <v>2256</v>
      </c>
    </row>
    <row r="527" spans="1:4" x14ac:dyDescent="0.25">
      <c r="A527" s="2" t="s">
        <v>2257</v>
      </c>
      <c r="B527" s="2" t="s">
        <v>2135</v>
      </c>
      <c r="C527" s="2" t="s">
        <v>2221</v>
      </c>
      <c r="D527" s="2" t="s">
        <v>2258</v>
      </c>
    </row>
    <row r="528" spans="1:4" x14ac:dyDescent="0.25">
      <c r="A528" s="2" t="s">
        <v>2259</v>
      </c>
      <c r="B528" s="2" t="s">
        <v>2135</v>
      </c>
      <c r="C528" s="2" t="s">
        <v>2221</v>
      </c>
      <c r="D528" s="2" t="s">
        <v>2260</v>
      </c>
    </row>
    <row r="529" spans="1:4" x14ac:dyDescent="0.25">
      <c r="A529" s="2" t="s">
        <v>2261</v>
      </c>
      <c r="B529" s="2" t="s">
        <v>2135</v>
      </c>
      <c r="C529" s="2" t="s">
        <v>2221</v>
      </c>
      <c r="D529" s="2" t="s">
        <v>2262</v>
      </c>
    </row>
    <row r="530" spans="1:4" x14ac:dyDescent="0.25">
      <c r="A530" s="2" t="s">
        <v>2263</v>
      </c>
      <c r="B530" s="2" t="s">
        <v>2135</v>
      </c>
      <c r="C530" s="2" t="s">
        <v>2264</v>
      </c>
      <c r="D530" s="2" t="s">
        <v>2265</v>
      </c>
    </row>
    <row r="531" spans="1:4" x14ac:dyDescent="0.25">
      <c r="A531" s="2" t="s">
        <v>2266</v>
      </c>
      <c r="B531" s="2" t="s">
        <v>2135</v>
      </c>
      <c r="C531" s="2" t="s">
        <v>2264</v>
      </c>
      <c r="D531" s="2" t="s">
        <v>2267</v>
      </c>
    </row>
    <row r="532" spans="1:4" x14ac:dyDescent="0.25">
      <c r="A532" s="2" t="s">
        <v>2268</v>
      </c>
      <c r="B532" s="2" t="s">
        <v>2135</v>
      </c>
      <c r="C532" s="2" t="s">
        <v>2264</v>
      </c>
      <c r="D532" s="2" t="s">
        <v>2269</v>
      </c>
    </row>
    <row r="533" spans="1:4" x14ac:dyDescent="0.25">
      <c r="A533" s="2" t="s">
        <v>2270</v>
      </c>
      <c r="B533" s="2" t="s">
        <v>2135</v>
      </c>
      <c r="C533" s="2" t="s">
        <v>2264</v>
      </c>
      <c r="D533" s="2" t="s">
        <v>2271</v>
      </c>
    </row>
    <row r="534" spans="1:4" x14ac:dyDescent="0.25">
      <c r="A534" s="2" t="s">
        <v>2272</v>
      </c>
      <c r="B534" s="2" t="s">
        <v>2135</v>
      </c>
      <c r="C534" s="2" t="s">
        <v>2264</v>
      </c>
      <c r="D534" s="2" t="s">
        <v>2273</v>
      </c>
    </row>
    <row r="535" spans="1:4" x14ac:dyDescent="0.25">
      <c r="A535" s="2" t="s">
        <v>2274</v>
      </c>
      <c r="B535" s="2" t="s">
        <v>2135</v>
      </c>
      <c r="C535" s="2" t="s">
        <v>2264</v>
      </c>
      <c r="D535" s="2" t="s">
        <v>2275</v>
      </c>
    </row>
    <row r="536" spans="1:4" x14ac:dyDescent="0.25">
      <c r="A536" s="2" t="s">
        <v>2276</v>
      </c>
      <c r="B536" s="2" t="s">
        <v>2135</v>
      </c>
      <c r="C536" s="2" t="s">
        <v>2264</v>
      </c>
      <c r="D536" s="2" t="s">
        <v>2277</v>
      </c>
    </row>
    <row r="537" spans="1:4" x14ac:dyDescent="0.25">
      <c r="A537" s="2" t="s">
        <v>2278</v>
      </c>
      <c r="B537" s="2" t="s">
        <v>2135</v>
      </c>
      <c r="C537" s="2" t="s">
        <v>2264</v>
      </c>
      <c r="D537" s="2" t="s">
        <v>2279</v>
      </c>
    </row>
    <row r="538" spans="1:4" x14ac:dyDescent="0.25">
      <c r="A538" s="2" t="s">
        <v>2280</v>
      </c>
      <c r="B538" s="2" t="s">
        <v>2135</v>
      </c>
      <c r="C538" s="2" t="s">
        <v>2264</v>
      </c>
      <c r="D538" s="2" t="s">
        <v>2281</v>
      </c>
    </row>
    <row r="539" spans="1:4" x14ac:dyDescent="0.25">
      <c r="A539" s="2" t="s">
        <v>2282</v>
      </c>
      <c r="B539" s="2" t="s">
        <v>2135</v>
      </c>
      <c r="C539" s="2" t="s">
        <v>2264</v>
      </c>
      <c r="D539" s="2" t="s">
        <v>2283</v>
      </c>
    </row>
    <row r="540" spans="1:4" x14ac:dyDescent="0.25">
      <c r="A540" s="2" t="s">
        <v>2284</v>
      </c>
      <c r="B540" s="2" t="s">
        <v>2135</v>
      </c>
      <c r="C540" s="2" t="s">
        <v>2264</v>
      </c>
      <c r="D540" s="2" t="s">
        <v>2285</v>
      </c>
    </row>
    <row r="541" spans="1:4" x14ac:dyDescent="0.25">
      <c r="A541" s="2" t="s">
        <v>2286</v>
      </c>
      <c r="B541" s="2" t="s">
        <v>2135</v>
      </c>
      <c r="C541" s="2" t="s">
        <v>2264</v>
      </c>
      <c r="D541" s="2" t="s">
        <v>2287</v>
      </c>
    </row>
    <row r="542" spans="1:4" x14ac:dyDescent="0.25">
      <c r="A542" s="2" t="s">
        <v>2288</v>
      </c>
      <c r="B542" s="2" t="s">
        <v>2135</v>
      </c>
      <c r="C542" s="2" t="s">
        <v>2264</v>
      </c>
      <c r="D542" s="2" t="s">
        <v>2289</v>
      </c>
    </row>
    <row r="543" spans="1:4" x14ac:dyDescent="0.25">
      <c r="A543" s="2" t="s">
        <v>2290</v>
      </c>
      <c r="B543" s="2" t="s">
        <v>2135</v>
      </c>
      <c r="C543" s="2" t="s">
        <v>2264</v>
      </c>
      <c r="D543" s="2" t="s">
        <v>2291</v>
      </c>
    </row>
    <row r="544" spans="1:4" x14ac:dyDescent="0.25">
      <c r="A544" s="2" t="s">
        <v>2292</v>
      </c>
      <c r="B544" s="2" t="s">
        <v>2135</v>
      </c>
      <c r="C544" s="2" t="s">
        <v>2264</v>
      </c>
      <c r="D544" s="2" t="s">
        <v>2293</v>
      </c>
    </row>
    <row r="545" spans="1:4" x14ac:dyDescent="0.25">
      <c r="A545" s="2" t="s">
        <v>2294</v>
      </c>
      <c r="B545" s="2" t="s">
        <v>2135</v>
      </c>
      <c r="C545" s="2" t="s">
        <v>2264</v>
      </c>
      <c r="D545" s="2" t="s">
        <v>2295</v>
      </c>
    </row>
    <row r="546" spans="1:4" x14ac:dyDescent="0.25">
      <c r="A546" s="2" t="s">
        <v>2296</v>
      </c>
      <c r="B546" s="2" t="s">
        <v>2135</v>
      </c>
      <c r="C546" s="2" t="s">
        <v>2264</v>
      </c>
      <c r="D546" s="2" t="s">
        <v>2297</v>
      </c>
    </row>
    <row r="547" spans="1:4" x14ac:dyDescent="0.25">
      <c r="A547" s="2" t="s">
        <v>2298</v>
      </c>
      <c r="B547" s="2" t="s">
        <v>2135</v>
      </c>
      <c r="C547" s="2" t="s">
        <v>2264</v>
      </c>
      <c r="D547" s="2" t="s">
        <v>2299</v>
      </c>
    </row>
    <row r="548" spans="1:4" x14ac:dyDescent="0.25">
      <c r="A548" s="2" t="s">
        <v>2300</v>
      </c>
      <c r="B548" s="2" t="s">
        <v>2135</v>
      </c>
      <c r="C548" s="2" t="s">
        <v>2301</v>
      </c>
      <c r="D548" s="2" t="s">
        <v>2302</v>
      </c>
    </row>
    <row r="549" spans="1:4" x14ac:dyDescent="0.25">
      <c r="A549" s="2" t="s">
        <v>2303</v>
      </c>
      <c r="B549" s="2" t="s">
        <v>2135</v>
      </c>
      <c r="C549" s="2" t="s">
        <v>2301</v>
      </c>
      <c r="D549" s="2" t="s">
        <v>2304</v>
      </c>
    </row>
    <row r="550" spans="1:4" x14ac:dyDescent="0.25">
      <c r="A550" s="2" t="s">
        <v>2305</v>
      </c>
      <c r="B550" s="2" t="s">
        <v>2135</v>
      </c>
      <c r="C550" s="2" t="s">
        <v>2301</v>
      </c>
      <c r="D550" s="2" t="s">
        <v>2306</v>
      </c>
    </row>
    <row r="551" spans="1:4" x14ac:dyDescent="0.25">
      <c r="A551" s="2" t="s">
        <v>2307</v>
      </c>
      <c r="B551" s="2" t="s">
        <v>2135</v>
      </c>
      <c r="C551" s="2" t="s">
        <v>2301</v>
      </c>
      <c r="D551" s="2" t="s">
        <v>2308</v>
      </c>
    </row>
    <row r="552" spans="1:4" x14ac:dyDescent="0.25">
      <c r="A552" s="2" t="s">
        <v>2309</v>
      </c>
      <c r="B552" s="2" t="s">
        <v>2135</v>
      </c>
      <c r="C552" s="2" t="s">
        <v>2301</v>
      </c>
      <c r="D552" s="2" t="s">
        <v>2310</v>
      </c>
    </row>
    <row r="553" spans="1:4" x14ac:dyDescent="0.25">
      <c r="A553" s="2" t="s">
        <v>2311</v>
      </c>
      <c r="B553" s="2" t="s">
        <v>2135</v>
      </c>
      <c r="C553" s="2" t="s">
        <v>2301</v>
      </c>
      <c r="D553" s="2" t="s">
        <v>2312</v>
      </c>
    </row>
    <row r="554" spans="1:4" x14ac:dyDescent="0.25">
      <c r="A554" s="2" t="s">
        <v>2313</v>
      </c>
      <c r="B554" s="2" t="s">
        <v>2135</v>
      </c>
      <c r="C554" s="2" t="s">
        <v>2301</v>
      </c>
      <c r="D554" s="2" t="s">
        <v>2314</v>
      </c>
    </row>
    <row r="555" spans="1:4" x14ac:dyDescent="0.25">
      <c r="A555" s="2" t="s">
        <v>2315</v>
      </c>
      <c r="B555" s="2" t="s">
        <v>2135</v>
      </c>
      <c r="C555" s="2" t="s">
        <v>2301</v>
      </c>
      <c r="D555" s="2" t="s">
        <v>2316</v>
      </c>
    </row>
    <row r="556" spans="1:4" x14ac:dyDescent="0.25">
      <c r="A556" s="2" t="s">
        <v>2317</v>
      </c>
      <c r="B556" s="2" t="s">
        <v>2135</v>
      </c>
      <c r="C556" s="2" t="s">
        <v>2301</v>
      </c>
      <c r="D556" s="2" t="s">
        <v>2318</v>
      </c>
    </row>
    <row r="557" spans="1:4" x14ac:dyDescent="0.25">
      <c r="A557" s="2" t="s">
        <v>2319</v>
      </c>
      <c r="B557" s="2" t="s">
        <v>2135</v>
      </c>
      <c r="C557" s="2" t="s">
        <v>2301</v>
      </c>
      <c r="D557" s="2" t="s">
        <v>2320</v>
      </c>
    </row>
    <row r="558" spans="1:4" x14ac:dyDescent="0.25">
      <c r="A558" s="2" t="s">
        <v>2321</v>
      </c>
      <c r="B558" s="2" t="s">
        <v>2135</v>
      </c>
      <c r="C558" s="2" t="s">
        <v>2301</v>
      </c>
      <c r="D558" s="2" t="s">
        <v>2322</v>
      </c>
    </row>
    <row r="559" spans="1:4" x14ac:dyDescent="0.25">
      <c r="A559" s="2" t="s">
        <v>2323</v>
      </c>
      <c r="B559" s="2" t="s">
        <v>2135</v>
      </c>
      <c r="C559" s="2" t="s">
        <v>2301</v>
      </c>
      <c r="D559" s="2" t="s">
        <v>2324</v>
      </c>
    </row>
    <row r="560" spans="1:4" x14ac:dyDescent="0.25">
      <c r="A560" s="2" t="s">
        <v>2325</v>
      </c>
      <c r="B560" s="2" t="s">
        <v>2135</v>
      </c>
      <c r="C560" s="2" t="s">
        <v>2301</v>
      </c>
      <c r="D560" s="2" t="s">
        <v>2326</v>
      </c>
    </row>
    <row r="561" spans="1:4" x14ac:dyDescent="0.25">
      <c r="A561" s="2" t="s">
        <v>2327</v>
      </c>
      <c r="B561" s="2" t="s">
        <v>2135</v>
      </c>
      <c r="C561" s="2" t="s">
        <v>2328</v>
      </c>
      <c r="D561" s="2" t="s">
        <v>2329</v>
      </c>
    </row>
    <row r="562" spans="1:4" x14ac:dyDescent="0.25">
      <c r="A562" s="2" t="s">
        <v>2330</v>
      </c>
      <c r="B562" s="2" t="s">
        <v>2135</v>
      </c>
      <c r="C562" s="2" t="s">
        <v>2328</v>
      </c>
      <c r="D562" s="2" t="s">
        <v>2331</v>
      </c>
    </row>
    <row r="563" spans="1:4" x14ac:dyDescent="0.25">
      <c r="A563" s="2" t="s">
        <v>2332</v>
      </c>
      <c r="B563" s="2" t="s">
        <v>2135</v>
      </c>
      <c r="C563" s="2" t="s">
        <v>2328</v>
      </c>
      <c r="D563" s="2" t="s">
        <v>2333</v>
      </c>
    </row>
    <row r="564" spans="1:4" x14ac:dyDescent="0.25">
      <c r="A564" s="2" t="s">
        <v>2334</v>
      </c>
      <c r="B564" s="2" t="s">
        <v>2135</v>
      </c>
      <c r="C564" s="2" t="s">
        <v>2328</v>
      </c>
      <c r="D564" s="2" t="s">
        <v>2335</v>
      </c>
    </row>
    <row r="565" spans="1:4" x14ac:dyDescent="0.25">
      <c r="A565" s="2" t="s">
        <v>2336</v>
      </c>
      <c r="B565" s="2" t="s">
        <v>2135</v>
      </c>
      <c r="C565" s="2" t="s">
        <v>2328</v>
      </c>
      <c r="D565" s="2" t="s">
        <v>2337</v>
      </c>
    </row>
    <row r="566" spans="1:4" x14ac:dyDescent="0.25">
      <c r="A566" s="2" t="s">
        <v>2338</v>
      </c>
      <c r="B566" s="2" t="s">
        <v>2135</v>
      </c>
      <c r="C566" s="2" t="s">
        <v>2328</v>
      </c>
      <c r="D566" s="2" t="s">
        <v>2339</v>
      </c>
    </row>
    <row r="567" spans="1:4" x14ac:dyDescent="0.25">
      <c r="A567" s="2" t="s">
        <v>2340</v>
      </c>
      <c r="B567" s="2" t="s">
        <v>2135</v>
      </c>
      <c r="C567" s="2" t="s">
        <v>2328</v>
      </c>
      <c r="D567" s="2" t="s">
        <v>2341</v>
      </c>
    </row>
    <row r="568" spans="1:4" x14ac:dyDescent="0.25">
      <c r="A568" s="2" t="s">
        <v>2342</v>
      </c>
      <c r="B568" s="2" t="s">
        <v>2135</v>
      </c>
      <c r="C568" s="2" t="s">
        <v>2328</v>
      </c>
      <c r="D568" s="2" t="s">
        <v>2343</v>
      </c>
    </row>
    <row r="569" spans="1:4" x14ac:dyDescent="0.25">
      <c r="A569" s="2" t="s">
        <v>2344</v>
      </c>
      <c r="B569" s="2" t="s">
        <v>2135</v>
      </c>
      <c r="C569" s="2" t="s">
        <v>2328</v>
      </c>
      <c r="D569" s="2" t="s">
        <v>2345</v>
      </c>
    </row>
    <row r="570" spans="1:4" x14ac:dyDescent="0.25">
      <c r="A570" s="2" t="s">
        <v>2346</v>
      </c>
      <c r="B570" s="2" t="s">
        <v>2135</v>
      </c>
      <c r="C570" s="2" t="s">
        <v>2328</v>
      </c>
      <c r="D570" s="2" t="s">
        <v>2347</v>
      </c>
    </row>
    <row r="571" spans="1:4" x14ac:dyDescent="0.25">
      <c r="A571" s="2" t="s">
        <v>2348</v>
      </c>
      <c r="B571" s="2" t="s">
        <v>2135</v>
      </c>
      <c r="C571" s="2" t="s">
        <v>2328</v>
      </c>
      <c r="D571" s="2" t="s">
        <v>2349</v>
      </c>
    </row>
    <row r="572" spans="1:4" x14ac:dyDescent="0.25">
      <c r="A572" s="2" t="s">
        <v>2350</v>
      </c>
      <c r="B572" s="2" t="s">
        <v>2135</v>
      </c>
      <c r="C572" s="2" t="s">
        <v>2328</v>
      </c>
      <c r="D572" s="2" t="s">
        <v>2351</v>
      </c>
    </row>
    <row r="573" spans="1:4" x14ac:dyDescent="0.25">
      <c r="A573" s="2" t="s">
        <v>2352</v>
      </c>
      <c r="B573" s="2" t="s">
        <v>2135</v>
      </c>
      <c r="C573" s="2" t="s">
        <v>2328</v>
      </c>
      <c r="D573" s="2" t="s">
        <v>2353</v>
      </c>
    </row>
    <row r="574" spans="1:4" x14ac:dyDescent="0.25">
      <c r="A574" s="2" t="s">
        <v>2354</v>
      </c>
      <c r="B574" s="2" t="s">
        <v>2135</v>
      </c>
      <c r="C574" s="2" t="s">
        <v>2328</v>
      </c>
      <c r="D574" s="2" t="s">
        <v>2355</v>
      </c>
    </row>
    <row r="575" spans="1:4" x14ac:dyDescent="0.25">
      <c r="A575" s="2" t="s">
        <v>2356</v>
      </c>
      <c r="B575" s="2" t="s">
        <v>2135</v>
      </c>
      <c r="C575" s="2" t="s">
        <v>2357</v>
      </c>
      <c r="D575" s="2" t="s">
        <v>2358</v>
      </c>
    </row>
    <row r="576" spans="1:4" x14ac:dyDescent="0.25">
      <c r="A576" s="2" t="s">
        <v>2359</v>
      </c>
      <c r="B576" s="2" t="s">
        <v>2135</v>
      </c>
      <c r="C576" s="2" t="s">
        <v>2360</v>
      </c>
      <c r="D576" s="2" t="s">
        <v>2361</v>
      </c>
    </row>
    <row r="577" spans="1:4" x14ac:dyDescent="0.25">
      <c r="A577" s="2" t="s">
        <v>2362</v>
      </c>
      <c r="B577" s="2" t="s">
        <v>2135</v>
      </c>
      <c r="C577" s="2" t="s">
        <v>2360</v>
      </c>
      <c r="D577" s="2" t="s">
        <v>2363</v>
      </c>
    </row>
    <row r="578" spans="1:4" x14ac:dyDescent="0.25">
      <c r="A578" s="2" t="s">
        <v>2364</v>
      </c>
      <c r="B578" s="2" t="s">
        <v>2135</v>
      </c>
      <c r="C578" s="2" t="s">
        <v>2365</v>
      </c>
      <c r="D578" s="2" t="s">
        <v>2366</v>
      </c>
    </row>
    <row r="579" spans="1:4" x14ac:dyDescent="0.25">
      <c r="A579" s="2" t="s">
        <v>2367</v>
      </c>
      <c r="B579" s="2" t="s">
        <v>2135</v>
      </c>
      <c r="C579" s="2" t="s">
        <v>2365</v>
      </c>
      <c r="D579" s="2" t="s">
        <v>2368</v>
      </c>
    </row>
    <row r="580" spans="1:4" x14ac:dyDescent="0.25">
      <c r="A580" s="2" t="s">
        <v>2369</v>
      </c>
      <c r="B580" s="2" t="s">
        <v>2135</v>
      </c>
      <c r="C580" s="2" t="s">
        <v>2370</v>
      </c>
      <c r="D580" s="2" t="s">
        <v>2371</v>
      </c>
    </row>
    <row r="581" spans="1:4" x14ac:dyDescent="0.25">
      <c r="A581" s="2" t="s">
        <v>2372</v>
      </c>
      <c r="B581" s="2" t="s">
        <v>2135</v>
      </c>
      <c r="C581" s="2" t="s">
        <v>2373</v>
      </c>
      <c r="D581" s="2" t="s">
        <v>2374</v>
      </c>
    </row>
    <row r="582" spans="1:4" x14ac:dyDescent="0.25">
      <c r="A582" s="2" t="s">
        <v>2375</v>
      </c>
      <c r="B582" s="2" t="s">
        <v>2135</v>
      </c>
      <c r="C582" s="2" t="s">
        <v>2373</v>
      </c>
      <c r="D582" s="2" t="s">
        <v>2376</v>
      </c>
    </row>
    <row r="583" spans="1:4" x14ac:dyDescent="0.25">
      <c r="A583" s="2" t="s">
        <v>2377</v>
      </c>
      <c r="B583" s="2" t="s">
        <v>2378</v>
      </c>
      <c r="C583" s="2" t="s">
        <v>2379</v>
      </c>
      <c r="D583" s="2" t="s">
        <v>2380</v>
      </c>
    </row>
    <row r="584" spans="1:4" x14ac:dyDescent="0.25">
      <c r="A584" s="2" t="s">
        <v>2381</v>
      </c>
      <c r="B584" s="2" t="s">
        <v>2378</v>
      </c>
      <c r="C584" s="2" t="s">
        <v>2382</v>
      </c>
      <c r="D584" s="2" t="s">
        <v>2383</v>
      </c>
    </row>
    <row r="585" spans="1:4" x14ac:dyDescent="0.25">
      <c r="A585" s="2" t="s">
        <v>2384</v>
      </c>
      <c r="B585" s="2" t="s">
        <v>2378</v>
      </c>
      <c r="C585" s="2" t="s">
        <v>2382</v>
      </c>
      <c r="D585" s="2" t="s">
        <v>2385</v>
      </c>
    </row>
    <row r="586" spans="1:4" x14ac:dyDescent="0.25">
      <c r="A586" s="2" t="s">
        <v>2386</v>
      </c>
      <c r="B586" s="2" t="s">
        <v>2378</v>
      </c>
      <c r="C586" s="2" t="s">
        <v>2387</v>
      </c>
      <c r="D586" s="2" t="s">
        <v>2388</v>
      </c>
    </row>
    <row r="587" spans="1:4" x14ac:dyDescent="0.25">
      <c r="A587" s="2" t="s">
        <v>2389</v>
      </c>
      <c r="B587" s="2" t="s">
        <v>2378</v>
      </c>
      <c r="C587" s="2" t="s">
        <v>2387</v>
      </c>
      <c r="D587" s="2" t="s">
        <v>2390</v>
      </c>
    </row>
    <row r="588" spans="1:4" x14ac:dyDescent="0.25">
      <c r="A588" s="2" t="s">
        <v>2391</v>
      </c>
      <c r="B588" s="2" t="s">
        <v>2378</v>
      </c>
      <c r="C588" s="2" t="s">
        <v>2387</v>
      </c>
      <c r="D588" s="2" t="s">
        <v>2392</v>
      </c>
    </row>
    <row r="589" spans="1:4" x14ac:dyDescent="0.25">
      <c r="A589" s="2" t="s">
        <v>2393</v>
      </c>
      <c r="B589" s="2" t="s">
        <v>2378</v>
      </c>
      <c r="C589" s="2" t="s">
        <v>2394</v>
      </c>
      <c r="D589" s="2" t="s">
        <v>2395</v>
      </c>
    </row>
    <row r="590" spans="1:4" x14ac:dyDescent="0.25">
      <c r="A590" s="2" t="s">
        <v>2396</v>
      </c>
      <c r="B590" s="2" t="s">
        <v>2378</v>
      </c>
      <c r="C590" s="2" t="s">
        <v>2397</v>
      </c>
      <c r="D590" s="2" t="s">
        <v>2398</v>
      </c>
    </row>
    <row r="591" spans="1:4" x14ac:dyDescent="0.25">
      <c r="A591" s="2" t="s">
        <v>2399</v>
      </c>
      <c r="B591" s="2" t="s">
        <v>2378</v>
      </c>
      <c r="C591" s="2" t="s">
        <v>2397</v>
      </c>
      <c r="D591" s="2" t="s">
        <v>2400</v>
      </c>
    </row>
    <row r="592" spans="1:4" x14ac:dyDescent="0.25">
      <c r="A592" s="2" t="s">
        <v>2401</v>
      </c>
      <c r="B592" s="2" t="s">
        <v>2378</v>
      </c>
      <c r="C592" s="2" t="s">
        <v>2397</v>
      </c>
      <c r="D592" s="2" t="s">
        <v>2402</v>
      </c>
    </row>
    <row r="593" spans="1:4" x14ac:dyDescent="0.25">
      <c r="A593" s="2" t="s">
        <v>2403</v>
      </c>
      <c r="B593" s="2" t="s">
        <v>2378</v>
      </c>
      <c r="C593" s="2" t="s">
        <v>2397</v>
      </c>
      <c r="D593" s="2" t="s">
        <v>2404</v>
      </c>
    </row>
    <row r="594" spans="1:4" x14ac:dyDescent="0.25">
      <c r="A594" s="2" t="s">
        <v>2405</v>
      </c>
      <c r="B594" s="2" t="s">
        <v>2378</v>
      </c>
      <c r="C594" s="2" t="s">
        <v>2406</v>
      </c>
      <c r="D594" s="2" t="s">
        <v>2407</v>
      </c>
    </row>
    <row r="595" spans="1:4" x14ac:dyDescent="0.25">
      <c r="A595" s="2" t="s">
        <v>2408</v>
      </c>
      <c r="B595" s="2" t="s">
        <v>2378</v>
      </c>
      <c r="C595" s="2" t="s">
        <v>2406</v>
      </c>
      <c r="D595" s="2" t="s">
        <v>2409</v>
      </c>
    </row>
    <row r="596" spans="1:4" x14ac:dyDescent="0.25">
      <c r="A596" s="2" t="s">
        <v>2410</v>
      </c>
      <c r="B596" s="2" t="s">
        <v>2378</v>
      </c>
      <c r="C596" s="2" t="s">
        <v>2406</v>
      </c>
      <c r="D596" s="2" t="s">
        <v>2411</v>
      </c>
    </row>
    <row r="597" spans="1:4" x14ac:dyDescent="0.25">
      <c r="A597" s="2" t="s">
        <v>2412</v>
      </c>
      <c r="B597" s="2" t="s">
        <v>2378</v>
      </c>
      <c r="C597" s="2" t="s">
        <v>2413</v>
      </c>
      <c r="D597" s="2" t="s">
        <v>2414</v>
      </c>
    </row>
    <row r="598" spans="1:4" x14ac:dyDescent="0.25">
      <c r="A598" s="2" t="s">
        <v>2415</v>
      </c>
      <c r="B598" s="2" t="s">
        <v>2378</v>
      </c>
      <c r="C598" s="2" t="s">
        <v>2413</v>
      </c>
      <c r="D598" s="2" t="s">
        <v>2416</v>
      </c>
    </row>
    <row r="599" spans="1:4" x14ac:dyDescent="0.25">
      <c r="A599" s="2" t="s">
        <v>2417</v>
      </c>
      <c r="B599" s="2" t="s">
        <v>2378</v>
      </c>
      <c r="C599" s="2" t="s">
        <v>2413</v>
      </c>
      <c r="D599" s="2" t="s">
        <v>2418</v>
      </c>
    </row>
    <row r="600" spans="1:4" x14ac:dyDescent="0.25">
      <c r="A600" s="2" t="s">
        <v>2419</v>
      </c>
      <c r="B600" s="2" t="s">
        <v>2131</v>
      </c>
      <c r="C600" s="2" t="s">
        <v>2420</v>
      </c>
      <c r="D600" s="2" t="s">
        <v>2421</v>
      </c>
    </row>
    <row r="601" spans="1:4" x14ac:dyDescent="0.25">
      <c r="A601" s="2" t="s">
        <v>2422</v>
      </c>
      <c r="B601" s="2" t="s">
        <v>2131</v>
      </c>
      <c r="C601" s="2" t="s">
        <v>2420</v>
      </c>
      <c r="D601" s="2" t="s">
        <v>2423</v>
      </c>
    </row>
    <row r="602" spans="1:4" x14ac:dyDescent="0.25">
      <c r="A602" s="2" t="s">
        <v>2424</v>
      </c>
      <c r="B602" s="2" t="s">
        <v>2131</v>
      </c>
      <c r="C602" s="2" t="s">
        <v>2132</v>
      </c>
      <c r="D602" s="2" t="s">
        <v>2425</v>
      </c>
    </row>
    <row r="603" spans="1:4" x14ac:dyDescent="0.25">
      <c r="A603" s="2" t="s">
        <v>2426</v>
      </c>
      <c r="B603" s="2" t="s">
        <v>2131</v>
      </c>
      <c r="C603" s="2" t="s">
        <v>2132</v>
      </c>
      <c r="D603" s="2" t="s">
        <v>2427</v>
      </c>
    </row>
  </sheetData>
  <sheetProtection algorithmName="SHA-512" hashValue="mW65j+1KZ4+izV9lfzugwNsh+hukGR+ycKJPqrVSUQagPe0ceJ0Jv+R5IsSXsqmTMxrXl+m9cxO4QlLitHMaiQ==" saltValue="smQTw+05gGJlOp/lBlR4uA==" spinCount="100000" sheet="1" objects="1" scenarios="1" autoFilter="0"/>
  <autoFilter ref="A1:H1" xr:uid="{2B51EE4C-3863-4381-9938-B307DC384A4D}"/>
  <sortState xmlns:xlrd2="http://schemas.microsoft.com/office/spreadsheetml/2017/richdata2" ref="A3:D488">
    <sortCondition ref="A3:A488"/>
  </sortState>
  <pageMargins left="0.7" right="0.7" top="0.75" bottom="0.75" header="0.3" footer="0.3"/>
  <pageSetup paperSize="9" orientation="portrait"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7BE4-DA08-4DD5-BDE6-B82F8A471597}">
  <sheetPr codeName="Sheet15">
    <tabColor theme="6" tint="0.39997558519241921"/>
  </sheetPr>
  <dimension ref="A1:AD630"/>
  <sheetViews>
    <sheetView zoomScale="80" zoomScaleNormal="8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defaultColWidth="8.5703125" defaultRowHeight="15" x14ac:dyDescent="0.25"/>
  <cols>
    <col min="1" max="1" width="4.42578125" style="40" bestFit="1" customWidth="1"/>
    <col min="2" max="2" width="54.5703125" style="40" customWidth="1"/>
    <col min="3" max="3" width="16.7109375" style="288" customWidth="1"/>
    <col min="4" max="4" width="10.28515625" customWidth="1"/>
    <col min="5" max="5" width="38.7109375" style="288" customWidth="1"/>
    <col min="6" max="6" width="15" customWidth="1"/>
    <col min="7" max="7" width="9.5703125" customWidth="1"/>
    <col min="8" max="8" width="13.7109375" bestFit="1" customWidth="1"/>
    <col min="9" max="9" width="19.85546875" bestFit="1" customWidth="1"/>
    <col min="10" max="10" width="42.7109375" customWidth="1"/>
    <col min="11" max="11" width="38.7109375" customWidth="1"/>
    <col min="12" max="12" width="39.5703125" customWidth="1"/>
    <col min="13" max="13" width="18.42578125" bestFit="1" customWidth="1"/>
    <col min="14" max="14" width="33.5703125" customWidth="1"/>
    <col min="15" max="15" width="23.5703125" customWidth="1"/>
    <col min="16" max="17" width="10.7109375" bestFit="1" customWidth="1"/>
    <col min="18" max="18" width="10.28515625" customWidth="1"/>
    <col min="19" max="20" width="10.7109375" bestFit="1" customWidth="1"/>
    <col min="21" max="21" width="14.85546875" bestFit="1" customWidth="1"/>
    <col min="22" max="22" width="11.85546875" customWidth="1"/>
    <col min="23" max="23" width="13" customWidth="1"/>
    <col min="24" max="24" width="13.140625" bestFit="1" customWidth="1"/>
    <col min="25" max="25" width="14.42578125" customWidth="1"/>
    <col min="26" max="27" width="13.5703125" customWidth="1"/>
    <col min="28" max="28" width="10.140625" bestFit="1" customWidth="1"/>
    <col min="29" max="29" width="15.7109375" customWidth="1"/>
    <col min="30" max="30" width="25.42578125" customWidth="1"/>
    <col min="31" max="16384" width="8.5703125" style="40"/>
  </cols>
  <sheetData>
    <row r="1" spans="1:30" s="67" customFormat="1" ht="111" customHeight="1" x14ac:dyDescent="0.25">
      <c r="A1" s="103" t="s">
        <v>258</v>
      </c>
      <c r="B1" s="488" t="s">
        <v>2440</v>
      </c>
      <c r="C1" s="488" t="s">
        <v>185</v>
      </c>
      <c r="D1" s="488" t="s">
        <v>834</v>
      </c>
      <c r="E1" s="488" t="s">
        <v>845</v>
      </c>
      <c r="F1" s="488" t="s">
        <v>837</v>
      </c>
      <c r="G1" s="489" t="s">
        <v>281</v>
      </c>
      <c r="H1" s="488" t="s">
        <v>2093</v>
      </c>
      <c r="I1" s="488" t="s">
        <v>296</v>
      </c>
      <c r="J1" s="489" t="s">
        <v>821</v>
      </c>
      <c r="K1" s="489" t="s">
        <v>822</v>
      </c>
      <c r="L1" s="489" t="s">
        <v>823</v>
      </c>
      <c r="M1" s="488" t="s">
        <v>2094</v>
      </c>
      <c r="N1" s="488" t="s">
        <v>2092</v>
      </c>
      <c r="O1" s="488" t="s">
        <v>2091</v>
      </c>
      <c r="P1" s="489" t="s">
        <v>827</v>
      </c>
      <c r="Q1" s="489" t="s">
        <v>828</v>
      </c>
      <c r="R1" s="489" t="s">
        <v>824</v>
      </c>
      <c r="S1" s="489" t="s">
        <v>825</v>
      </c>
      <c r="T1" s="489" t="s">
        <v>826</v>
      </c>
      <c r="U1" s="489" t="s">
        <v>829</v>
      </c>
      <c r="V1" s="489" t="s">
        <v>830</v>
      </c>
      <c r="W1" s="489" t="s">
        <v>262</v>
      </c>
      <c r="X1" s="488" t="s">
        <v>2095</v>
      </c>
      <c r="Y1" s="488" t="s">
        <v>813</v>
      </c>
      <c r="Z1" s="488" t="s">
        <v>819</v>
      </c>
      <c r="AA1" s="488" t="s">
        <v>820</v>
      </c>
      <c r="AB1" s="488" t="s">
        <v>2090</v>
      </c>
      <c r="AC1" s="544" t="s">
        <v>2457</v>
      </c>
      <c r="AD1" s="488" t="s">
        <v>849</v>
      </c>
    </row>
    <row r="2" spans="1:30" s="330" customFormat="1" x14ac:dyDescent="0.25">
      <c r="A2" s="350">
        <v>1</v>
      </c>
      <c r="B2" s="460" t="str">
        <f>IF('1. Artikeldata Grund'!E5="","",'1. Artikeldata Grund'!E5)</f>
        <v/>
      </c>
      <c r="C2" s="461" t="str">
        <f>IF('1. Artikeldata Grund'!D5="","",'1. Artikeldata Grund'!D5)</f>
        <v/>
      </c>
      <c r="D2" s="462" t="str">
        <f>IF('APH Kategorichef'!D5="","",'APH Kategorichef'!D5)</f>
        <v/>
      </c>
      <c r="E2" s="461" t="str">
        <f>IF('APH Kategorichef'!F5="","",'APH Kategorichef'!F5)</f>
        <v/>
      </c>
      <c r="F2" s="464" t="str">
        <f>IF('APH Kategorichef'!R5="","",'APH Kategorichef'!R5)</f>
        <v xml:space="preserve">  Välj…</v>
      </c>
      <c r="G2" s="464">
        <f>IF('APH Kategorichef'!L5="","",'APH Kategorichef'!L5)</f>
        <v>910</v>
      </c>
      <c r="H2" s="463" t="str">
        <f>IF(G2&lt;&gt;200,"",IF('2. Artikeldata Utökad'!J5="","",'2. Artikeldata Utökad'!J5))</f>
        <v/>
      </c>
      <c r="I2" s="462" t="str">
        <f>IF('APH Kategorichef'!K5="Välj….","",'APH Kategorichef'!K5)</f>
        <v/>
      </c>
      <c r="J2" s="462" t="str">
        <f>IF(B2="","",_xlfn.XLOOKUP(I2,Artikelgrupper!A:A,Artikelgrupper!B:B))</f>
        <v/>
      </c>
      <c r="K2" s="462" t="str">
        <f>IF(B2="","",_xlfn.XLOOKUP(I2,Artikelgrupper!A:A,Artikelgrupper!C:C))</f>
        <v/>
      </c>
      <c r="L2" s="462" t="str">
        <f>IF(B2="","",_xlfn.XLOOKUP(I2,Artikelgrupper!A:A,Artikelgrupper!D:D))</f>
        <v/>
      </c>
      <c r="M2" s="465" t="str">
        <f>IF(B2="","",'APH Kategorichef'!P5)</f>
        <v/>
      </c>
      <c r="N2" s="464" t="str">
        <f>IF('APH Kategorichef'!Q5="","",'APH Kategorichef'!Q5)</f>
        <v/>
      </c>
      <c r="O2" s="464" t="str">
        <f>IF('APH Kategorichef'!S5="","",'APH Kategorichef'!S5)</f>
        <v/>
      </c>
      <c r="P2" s="462" t="str">
        <f>IF(B2="","",'2. Artikeldata Utökad'!E5)</f>
        <v/>
      </c>
      <c r="Q2" s="462" t="str">
        <f>IF(B2="","",'2. Artikeldata Utökad'!F5)</f>
        <v/>
      </c>
      <c r="R2" s="462" t="str">
        <f>IF(B2="","",'1. Artikeldata Grund'!K5/10)</f>
        <v/>
      </c>
      <c r="S2" s="462" t="str">
        <f>IF(B2="","",'1. Artikeldata Grund'!L5/10)</f>
        <v/>
      </c>
      <c r="T2" s="462" t="str">
        <f>IF(B2="","",'1. Artikeldata Grund'!M5/10)</f>
        <v/>
      </c>
      <c r="U2" s="496" t="str">
        <f>IF(B2="","",'APH Kategorichef'!Y5)</f>
        <v/>
      </c>
      <c r="V2" s="466" t="str">
        <f>IF(B2="","",'APH Kategorichef'!Z5)</f>
        <v/>
      </c>
      <c r="W2" s="467" t="str">
        <f>IF(B2="","",'APH Kategorichef'!AA5)</f>
        <v/>
      </c>
      <c r="X2" s="468" t="str">
        <f>IF(B2="","",'APH Kategorichef'!AC5)</f>
        <v/>
      </c>
      <c r="Y2" s="467" t="str">
        <f>IF(B2="","",'APH Kategorichef'!AB5)</f>
        <v/>
      </c>
      <c r="Z2" s="468" t="str">
        <f>IF(B2="","",'APH Kategorichef'!AH5)</f>
        <v/>
      </c>
      <c r="AA2" s="469" t="str">
        <f>IF(B2="","",'APH Kategorichef'!AI5)</f>
        <v/>
      </c>
      <c r="AB2" s="464" t="str">
        <f>IF(B2="","",'APH Kategorichef'!V5)</f>
        <v/>
      </c>
      <c r="AC2" s="465" t="str">
        <f>IF('3. Förpackningsdata'!J5="","",'3. Förpackningsdata'!J5)</f>
        <v/>
      </c>
      <c r="AD2" s="464" t="str">
        <f>IF('APH Kategorichef'!I5="","",'APH Kategorichef'!I5)</f>
        <v/>
      </c>
    </row>
    <row r="3" spans="1:30" s="330" customFormat="1" x14ac:dyDescent="0.25">
      <c r="A3" s="350">
        <v>2</v>
      </c>
      <c r="B3" s="460" t="str">
        <f>IF('1. Artikeldata Grund'!E6="","",'1. Artikeldata Grund'!E6)</f>
        <v/>
      </c>
      <c r="C3" s="461" t="str">
        <f>IF('1. Artikeldata Grund'!D6="","",'1. Artikeldata Grund'!D6)</f>
        <v/>
      </c>
      <c r="D3" s="462" t="str">
        <f>IF('APH Kategorichef'!D6="","",'APH Kategorichef'!D6)</f>
        <v/>
      </c>
      <c r="E3" s="461" t="str">
        <f>IF('APH Kategorichef'!F6="","",'APH Kategorichef'!F6)</f>
        <v/>
      </c>
      <c r="F3" s="464" t="str">
        <f>IF('APH Kategorichef'!R6="","",'APH Kategorichef'!R6)</f>
        <v xml:space="preserve">  Välj…</v>
      </c>
      <c r="G3" s="464">
        <f>IF('APH Kategorichef'!L6="","",'APH Kategorichef'!L6)</f>
        <v>910</v>
      </c>
      <c r="H3" s="463" t="str">
        <f>IF(G3&lt;&gt;200,"",IF('2. Artikeldata Utökad'!J6="","",'2. Artikeldata Utökad'!J6))</f>
        <v/>
      </c>
      <c r="I3" s="462" t="str">
        <f>IF('APH Kategorichef'!K6="Välj….","",'APH Kategorichef'!K6)</f>
        <v/>
      </c>
      <c r="J3" s="462" t="str">
        <f>IF(B3="","",_xlfn.XLOOKUP(I3,Artikelgrupper!A:A,Artikelgrupper!B:B))</f>
        <v/>
      </c>
      <c r="K3" s="462" t="str">
        <f>IF(B3="","",_xlfn.XLOOKUP(I3,Artikelgrupper!A:A,Artikelgrupper!C:C))</f>
        <v/>
      </c>
      <c r="L3" s="462" t="str">
        <f>IF(B3="","",_xlfn.XLOOKUP(I3,Artikelgrupper!A:A,Artikelgrupper!D:D))</f>
        <v/>
      </c>
      <c r="M3" s="465" t="str">
        <f>IF(B3="","",'APH Kategorichef'!P6)</f>
        <v/>
      </c>
      <c r="N3" s="464" t="str">
        <f>IF('APH Kategorichef'!Q6="","",'APH Kategorichef'!Q6)</f>
        <v/>
      </c>
      <c r="O3" s="464" t="str">
        <f>IF('APH Kategorichef'!S6="","",'APH Kategorichef'!S6)</f>
        <v/>
      </c>
      <c r="P3" s="462" t="str">
        <f>IF(B3="","",'2. Artikeldata Utökad'!E6)</f>
        <v/>
      </c>
      <c r="Q3" s="462" t="str">
        <f>IF(B3="","",'2. Artikeldata Utökad'!F6)</f>
        <v/>
      </c>
      <c r="R3" s="462" t="str">
        <f>IF(B3="","",'1. Artikeldata Grund'!K6/10)</f>
        <v/>
      </c>
      <c r="S3" s="462" t="str">
        <f>IF(B3="","",'1. Artikeldata Grund'!L6/10)</f>
        <v/>
      </c>
      <c r="T3" s="462" t="str">
        <f>IF(B3="","",'1. Artikeldata Grund'!M6/10)</f>
        <v/>
      </c>
      <c r="U3" s="496" t="str">
        <f>IF(B3="","",'APH Kategorichef'!Y6)</f>
        <v/>
      </c>
      <c r="V3" s="466" t="str">
        <f>IF(B3="","",'APH Kategorichef'!Z6)</f>
        <v/>
      </c>
      <c r="W3" s="467" t="str">
        <f>IF(B3="","",'APH Kategorichef'!AA6)</f>
        <v/>
      </c>
      <c r="X3" s="468" t="str">
        <f>IF(B3="","",'APH Kategorichef'!AC6)</f>
        <v/>
      </c>
      <c r="Y3" s="467" t="str">
        <f>IF(B3="","",'APH Kategorichef'!AB6)</f>
        <v/>
      </c>
      <c r="Z3" s="468" t="str">
        <f>IF(B3="","",'APH Kategorichef'!AH6)</f>
        <v/>
      </c>
      <c r="AA3" s="469" t="str">
        <f>IF(B3="","",'APH Kategorichef'!AI6)</f>
        <v/>
      </c>
      <c r="AB3" s="464" t="str">
        <f>IF(B3="","",'APH Kategorichef'!V6)</f>
        <v/>
      </c>
      <c r="AC3" s="465" t="str">
        <f>IF('3. Förpackningsdata'!J6="","",'3. Förpackningsdata'!J6)</f>
        <v/>
      </c>
      <c r="AD3" s="464" t="str">
        <f>IF('APH Kategorichef'!I6="","",'APH Kategorichef'!I6)</f>
        <v/>
      </c>
    </row>
    <row r="4" spans="1:30" s="330" customFormat="1" x14ac:dyDescent="0.25">
      <c r="A4" s="350">
        <v>3</v>
      </c>
      <c r="B4" s="460" t="str">
        <f>IF('1. Artikeldata Grund'!E7="","",'1. Artikeldata Grund'!E7)</f>
        <v/>
      </c>
      <c r="C4" s="461" t="str">
        <f>IF('1. Artikeldata Grund'!D7="","",'1. Artikeldata Grund'!D7)</f>
        <v/>
      </c>
      <c r="D4" s="462" t="str">
        <f>IF('APH Kategorichef'!D7="","",'APH Kategorichef'!D7)</f>
        <v/>
      </c>
      <c r="E4" s="461" t="str">
        <f>IF('APH Kategorichef'!F7="","",'APH Kategorichef'!F7)</f>
        <v/>
      </c>
      <c r="F4" s="464" t="str">
        <f>IF('APH Kategorichef'!R7="","",'APH Kategorichef'!R7)</f>
        <v xml:space="preserve">  Välj…</v>
      </c>
      <c r="G4" s="464">
        <f>IF('APH Kategorichef'!L7="","",'APH Kategorichef'!L7)</f>
        <v>910</v>
      </c>
      <c r="H4" s="463" t="str">
        <f>IF(G4&lt;&gt;200,"",IF('2. Artikeldata Utökad'!J7="","",'2. Artikeldata Utökad'!J7))</f>
        <v/>
      </c>
      <c r="I4" s="462" t="str">
        <f>IF('APH Kategorichef'!K7="Välj….","",'APH Kategorichef'!K7)</f>
        <v/>
      </c>
      <c r="J4" s="462" t="str">
        <f>IF(B4="","",_xlfn.XLOOKUP(I4,Artikelgrupper!A:A,Artikelgrupper!B:B))</f>
        <v/>
      </c>
      <c r="K4" s="462" t="str">
        <f>IF(B4="","",_xlfn.XLOOKUP(I4,Artikelgrupper!A:A,Artikelgrupper!C:C))</f>
        <v/>
      </c>
      <c r="L4" s="462" t="str">
        <f>IF(B4="","",_xlfn.XLOOKUP(I4,Artikelgrupper!A:A,Artikelgrupper!D:D))</f>
        <v/>
      </c>
      <c r="M4" s="465" t="str">
        <f>IF(B4="","",'APH Kategorichef'!P7)</f>
        <v/>
      </c>
      <c r="N4" s="464" t="str">
        <f>IF('APH Kategorichef'!Q7="","",'APH Kategorichef'!Q7)</f>
        <v/>
      </c>
      <c r="O4" s="464" t="str">
        <f>IF('APH Kategorichef'!S7="","",'APH Kategorichef'!S7)</f>
        <v/>
      </c>
      <c r="P4" s="462" t="str">
        <f>IF(B4="","",'2. Artikeldata Utökad'!E7)</f>
        <v/>
      </c>
      <c r="Q4" s="462" t="str">
        <f>IF(B4="","",'2. Artikeldata Utökad'!F7)</f>
        <v/>
      </c>
      <c r="R4" s="462" t="str">
        <f>IF(B4="","",'1. Artikeldata Grund'!K7/10)</f>
        <v/>
      </c>
      <c r="S4" s="462" t="str">
        <f>IF(B4="","",'1. Artikeldata Grund'!L7/10)</f>
        <v/>
      </c>
      <c r="T4" s="462" t="str">
        <f>IF(B4="","",'1. Artikeldata Grund'!M7/10)</f>
        <v/>
      </c>
      <c r="U4" s="496" t="str">
        <f>IF(B4="","",'APH Kategorichef'!Y7)</f>
        <v/>
      </c>
      <c r="V4" s="466" t="str">
        <f>IF(B4="","",'APH Kategorichef'!Z7)</f>
        <v/>
      </c>
      <c r="W4" s="467" t="str">
        <f>IF(B4="","",'APH Kategorichef'!AA7)</f>
        <v/>
      </c>
      <c r="X4" s="468" t="str">
        <f>IF(B4="","",'APH Kategorichef'!AC7)</f>
        <v/>
      </c>
      <c r="Y4" s="467" t="str">
        <f>IF(B4="","",'APH Kategorichef'!AB7)</f>
        <v/>
      </c>
      <c r="Z4" s="468" t="str">
        <f>IF(B4="","",'APH Kategorichef'!AH7)</f>
        <v/>
      </c>
      <c r="AA4" s="469" t="str">
        <f>IF(B4="","",'APH Kategorichef'!AI7)</f>
        <v/>
      </c>
      <c r="AB4" s="464" t="str">
        <f>IF(B4="","",'APH Kategorichef'!V7)</f>
        <v/>
      </c>
      <c r="AC4" s="465" t="str">
        <f>IF('3. Förpackningsdata'!J7="","",'3. Förpackningsdata'!J7)</f>
        <v/>
      </c>
      <c r="AD4" s="464" t="str">
        <f>IF('APH Kategorichef'!I7="","",'APH Kategorichef'!I7)</f>
        <v/>
      </c>
    </row>
    <row r="5" spans="1:30" s="330" customFormat="1" x14ac:dyDescent="0.25">
      <c r="A5" s="350">
        <v>4</v>
      </c>
      <c r="B5" s="460" t="str">
        <f>IF('1. Artikeldata Grund'!E8="","",'1. Artikeldata Grund'!E8)</f>
        <v/>
      </c>
      <c r="C5" s="461" t="str">
        <f>IF('1. Artikeldata Grund'!D8="","",'1. Artikeldata Grund'!D8)</f>
        <v/>
      </c>
      <c r="D5" s="462" t="str">
        <f>IF('APH Kategorichef'!D8="","",'APH Kategorichef'!D8)</f>
        <v/>
      </c>
      <c r="E5" s="461" t="str">
        <f>IF('APH Kategorichef'!F8="","",'APH Kategorichef'!F8)</f>
        <v/>
      </c>
      <c r="F5" s="464" t="str">
        <f>IF('APH Kategorichef'!R8="","",'APH Kategorichef'!R8)</f>
        <v xml:space="preserve">  Välj…</v>
      </c>
      <c r="G5" s="464">
        <f>IF('APH Kategorichef'!L8="","",'APH Kategorichef'!L8)</f>
        <v>910</v>
      </c>
      <c r="H5" s="463" t="str">
        <f>IF(G5&lt;&gt;200,"",IF('2. Artikeldata Utökad'!J8="","",'2. Artikeldata Utökad'!J8))</f>
        <v/>
      </c>
      <c r="I5" s="462" t="str">
        <f>IF('APH Kategorichef'!K8="Välj….","",'APH Kategorichef'!K8)</f>
        <v/>
      </c>
      <c r="J5" s="462" t="str">
        <f>IF(B5="","",_xlfn.XLOOKUP(I5,Artikelgrupper!A:A,Artikelgrupper!B:B))</f>
        <v/>
      </c>
      <c r="K5" s="462" t="str">
        <f>IF(B5="","",_xlfn.XLOOKUP(I5,Artikelgrupper!A:A,Artikelgrupper!C:C))</f>
        <v/>
      </c>
      <c r="L5" s="462" t="str">
        <f>IF(B5="","",_xlfn.XLOOKUP(I5,Artikelgrupper!A:A,Artikelgrupper!D:D))</f>
        <v/>
      </c>
      <c r="M5" s="465" t="str">
        <f>IF(B5="","",'APH Kategorichef'!P8)</f>
        <v/>
      </c>
      <c r="N5" s="464" t="str">
        <f>IF('APH Kategorichef'!Q8="","",'APH Kategorichef'!Q8)</f>
        <v/>
      </c>
      <c r="O5" s="464" t="str">
        <f>IF('APH Kategorichef'!S8="","",'APH Kategorichef'!S8)</f>
        <v/>
      </c>
      <c r="P5" s="462" t="str">
        <f>IF(B5="","",'2. Artikeldata Utökad'!E8)</f>
        <v/>
      </c>
      <c r="Q5" s="462" t="str">
        <f>IF(B5="","",'2. Artikeldata Utökad'!F8)</f>
        <v/>
      </c>
      <c r="R5" s="462" t="str">
        <f>IF(B5="","",'1. Artikeldata Grund'!K8/10)</f>
        <v/>
      </c>
      <c r="S5" s="462" t="str">
        <f>IF(B5="","",'1. Artikeldata Grund'!L8/10)</f>
        <v/>
      </c>
      <c r="T5" s="462" t="str">
        <f>IF(B5="","",'1. Artikeldata Grund'!M8/10)</f>
        <v/>
      </c>
      <c r="U5" s="496" t="str">
        <f>IF(B5="","",'APH Kategorichef'!Y8)</f>
        <v/>
      </c>
      <c r="V5" s="466" t="str">
        <f>IF(B5="","",'APH Kategorichef'!Z8)</f>
        <v/>
      </c>
      <c r="W5" s="467" t="str">
        <f>IF(B5="","",'APH Kategorichef'!AA8)</f>
        <v/>
      </c>
      <c r="X5" s="468" t="str">
        <f>IF(B5="","",'APH Kategorichef'!AC8)</f>
        <v/>
      </c>
      <c r="Y5" s="467" t="str">
        <f>IF(B5="","",'APH Kategorichef'!AB8)</f>
        <v/>
      </c>
      <c r="Z5" s="468" t="str">
        <f>IF(B5="","",'APH Kategorichef'!AH8)</f>
        <v/>
      </c>
      <c r="AA5" s="469" t="str">
        <f>IF(B5="","",'APH Kategorichef'!AI8)</f>
        <v/>
      </c>
      <c r="AB5" s="464" t="str">
        <f>IF(B5="","",'APH Kategorichef'!V8)</f>
        <v/>
      </c>
      <c r="AC5" s="465" t="str">
        <f>IF('3. Förpackningsdata'!J8="","",'3. Förpackningsdata'!J8)</f>
        <v/>
      </c>
      <c r="AD5" s="464" t="str">
        <f>IF('APH Kategorichef'!I8="","",'APH Kategorichef'!I8)</f>
        <v/>
      </c>
    </row>
    <row r="6" spans="1:30" s="330" customFormat="1" x14ac:dyDescent="0.25">
      <c r="A6" s="350">
        <v>5</v>
      </c>
      <c r="B6" s="460" t="str">
        <f>IF('1. Artikeldata Grund'!E9="","",'1. Artikeldata Grund'!E9)</f>
        <v/>
      </c>
      <c r="C6" s="461" t="str">
        <f>IF('1. Artikeldata Grund'!D9="","",'1. Artikeldata Grund'!D9)</f>
        <v/>
      </c>
      <c r="D6" s="462" t="str">
        <f>IF('APH Kategorichef'!D9="","",'APH Kategorichef'!D9)</f>
        <v/>
      </c>
      <c r="E6" s="461" t="str">
        <f>IF('APH Kategorichef'!F9="","",'APH Kategorichef'!F9)</f>
        <v/>
      </c>
      <c r="F6" s="464" t="str">
        <f>IF('APH Kategorichef'!R9="","",'APH Kategorichef'!R9)</f>
        <v xml:space="preserve">  Välj…</v>
      </c>
      <c r="G6" s="464">
        <f>IF('APH Kategorichef'!L9="","",'APH Kategorichef'!L9)</f>
        <v>910</v>
      </c>
      <c r="H6" s="463" t="str">
        <f>IF(G6&lt;&gt;200,"",IF('2. Artikeldata Utökad'!J9="","",'2. Artikeldata Utökad'!J9))</f>
        <v/>
      </c>
      <c r="I6" s="462" t="str">
        <f>IF('APH Kategorichef'!K9="Välj….","",'APH Kategorichef'!K9)</f>
        <v/>
      </c>
      <c r="J6" s="462" t="str">
        <f>IF(B6="","",_xlfn.XLOOKUP(I6,Artikelgrupper!A:A,Artikelgrupper!B:B))</f>
        <v/>
      </c>
      <c r="K6" s="462" t="str">
        <f>IF(B6="","",_xlfn.XLOOKUP(I6,Artikelgrupper!A:A,Artikelgrupper!C:C))</f>
        <v/>
      </c>
      <c r="L6" s="462" t="str">
        <f>IF(B6="","",_xlfn.XLOOKUP(I6,Artikelgrupper!A:A,Artikelgrupper!D:D))</f>
        <v/>
      </c>
      <c r="M6" s="465" t="str">
        <f>IF(B6="","",'APH Kategorichef'!P9)</f>
        <v/>
      </c>
      <c r="N6" s="464" t="str">
        <f>IF('APH Kategorichef'!Q9="","",'APH Kategorichef'!Q9)</f>
        <v/>
      </c>
      <c r="O6" s="464" t="str">
        <f>IF('APH Kategorichef'!S9="","",'APH Kategorichef'!S9)</f>
        <v/>
      </c>
      <c r="P6" s="462" t="str">
        <f>IF(B6="","",'2. Artikeldata Utökad'!E9)</f>
        <v/>
      </c>
      <c r="Q6" s="462" t="str">
        <f>IF(B6="","",'2. Artikeldata Utökad'!F9)</f>
        <v/>
      </c>
      <c r="R6" s="462" t="str">
        <f>IF(B6="","",'1. Artikeldata Grund'!K9/10)</f>
        <v/>
      </c>
      <c r="S6" s="462" t="str">
        <f>IF(B6="","",'1. Artikeldata Grund'!L9/10)</f>
        <v/>
      </c>
      <c r="T6" s="462" t="str">
        <f>IF(B6="","",'1. Artikeldata Grund'!M9/10)</f>
        <v/>
      </c>
      <c r="U6" s="496" t="str">
        <f>IF(B6="","",'APH Kategorichef'!Y9)</f>
        <v/>
      </c>
      <c r="V6" s="466" t="str">
        <f>IF(B6="","",'APH Kategorichef'!Z9)</f>
        <v/>
      </c>
      <c r="W6" s="467" t="str">
        <f>IF(B6="","",'APH Kategorichef'!AA9)</f>
        <v/>
      </c>
      <c r="X6" s="468" t="str">
        <f>IF(B6="","",'APH Kategorichef'!AC9)</f>
        <v/>
      </c>
      <c r="Y6" s="467" t="str">
        <f>IF(B6="","",'APH Kategorichef'!AB9)</f>
        <v/>
      </c>
      <c r="Z6" s="468" t="str">
        <f>IF(B6="","",'APH Kategorichef'!AH9)</f>
        <v/>
      </c>
      <c r="AA6" s="469" t="str">
        <f>IF(B6="","",'APH Kategorichef'!AI9)</f>
        <v/>
      </c>
      <c r="AB6" s="464" t="str">
        <f>IF(B6="","",'APH Kategorichef'!V9)</f>
        <v/>
      </c>
      <c r="AC6" s="465" t="str">
        <f>IF('3. Förpackningsdata'!J9="","",'3. Förpackningsdata'!J9)</f>
        <v/>
      </c>
      <c r="AD6" s="464" t="str">
        <f>IF('APH Kategorichef'!I9="","",'APH Kategorichef'!I9)</f>
        <v/>
      </c>
    </row>
    <row r="7" spans="1:30" s="330" customFormat="1" x14ac:dyDescent="0.25">
      <c r="A7" s="350">
        <v>6</v>
      </c>
      <c r="B7" s="460" t="str">
        <f>IF('1. Artikeldata Grund'!E10="","",'1. Artikeldata Grund'!E10)</f>
        <v/>
      </c>
      <c r="C7" s="461" t="str">
        <f>IF('1. Artikeldata Grund'!D10="","",'1. Artikeldata Grund'!D10)</f>
        <v/>
      </c>
      <c r="D7" s="462" t="str">
        <f>IF('APH Kategorichef'!D10="","",'APH Kategorichef'!D10)</f>
        <v/>
      </c>
      <c r="E7" s="461" t="str">
        <f>IF('APH Kategorichef'!F10="","",'APH Kategorichef'!F10)</f>
        <v/>
      </c>
      <c r="F7" s="464" t="str">
        <f>IF('APH Kategorichef'!R10="","",'APH Kategorichef'!R10)</f>
        <v xml:space="preserve">  Välj…</v>
      </c>
      <c r="G7" s="464">
        <f>IF('APH Kategorichef'!L10="","",'APH Kategorichef'!L10)</f>
        <v>910</v>
      </c>
      <c r="H7" s="463" t="str">
        <f>IF(G7&lt;&gt;200,"",IF('2. Artikeldata Utökad'!J10="","",'2. Artikeldata Utökad'!J10))</f>
        <v/>
      </c>
      <c r="I7" s="462" t="str">
        <f>IF('APH Kategorichef'!K10="Välj….","",'APH Kategorichef'!K10)</f>
        <v/>
      </c>
      <c r="J7" s="462" t="str">
        <f>IF(B7="","",_xlfn.XLOOKUP(I7,Artikelgrupper!A:A,Artikelgrupper!B:B))</f>
        <v/>
      </c>
      <c r="K7" s="462" t="str">
        <f>IF(B7="","",_xlfn.XLOOKUP(I7,Artikelgrupper!A:A,Artikelgrupper!C:C))</f>
        <v/>
      </c>
      <c r="L7" s="462" t="str">
        <f>IF(B7="","",_xlfn.XLOOKUP(I7,Artikelgrupper!A:A,Artikelgrupper!D:D))</f>
        <v/>
      </c>
      <c r="M7" s="465" t="str">
        <f>IF(B7="","",'APH Kategorichef'!P10)</f>
        <v/>
      </c>
      <c r="N7" s="464" t="str">
        <f>IF('APH Kategorichef'!Q10="","",'APH Kategorichef'!Q10)</f>
        <v/>
      </c>
      <c r="O7" s="464" t="str">
        <f>IF('APH Kategorichef'!S10="","",'APH Kategorichef'!S10)</f>
        <v/>
      </c>
      <c r="P7" s="462" t="str">
        <f>IF(B7="","",'2. Artikeldata Utökad'!E10)</f>
        <v/>
      </c>
      <c r="Q7" s="462" t="str">
        <f>IF(B7="","",'2. Artikeldata Utökad'!F10)</f>
        <v/>
      </c>
      <c r="R7" s="462" t="str">
        <f>IF(B7="","",'1. Artikeldata Grund'!K10/10)</f>
        <v/>
      </c>
      <c r="S7" s="462" t="str">
        <f>IF(B7="","",'1. Artikeldata Grund'!L10/10)</f>
        <v/>
      </c>
      <c r="T7" s="462" t="str">
        <f>IF(B7="","",'1. Artikeldata Grund'!M10/10)</f>
        <v/>
      </c>
      <c r="U7" s="496" t="str">
        <f>IF(B7="","",'APH Kategorichef'!Y10)</f>
        <v/>
      </c>
      <c r="V7" s="466" t="str">
        <f>IF(B7="","",'APH Kategorichef'!Z10)</f>
        <v/>
      </c>
      <c r="W7" s="467" t="str">
        <f>IF(B7="","",'APH Kategorichef'!AA10)</f>
        <v/>
      </c>
      <c r="X7" s="468" t="str">
        <f>IF(B7="","",'APH Kategorichef'!AC10)</f>
        <v/>
      </c>
      <c r="Y7" s="467" t="str">
        <f>IF(B7="","",'APH Kategorichef'!AB10)</f>
        <v/>
      </c>
      <c r="Z7" s="468" t="str">
        <f>IF(B7="","",'APH Kategorichef'!AH10)</f>
        <v/>
      </c>
      <c r="AA7" s="469" t="str">
        <f>IF(B7="","",'APH Kategorichef'!AI10)</f>
        <v/>
      </c>
      <c r="AB7" s="464" t="str">
        <f>IF(B7="","",'APH Kategorichef'!V10)</f>
        <v/>
      </c>
      <c r="AC7" s="465" t="str">
        <f>IF('3. Förpackningsdata'!J10="","",'3. Förpackningsdata'!J10)</f>
        <v/>
      </c>
      <c r="AD7" s="464" t="str">
        <f>IF('APH Kategorichef'!I10="","",'APH Kategorichef'!I10)</f>
        <v/>
      </c>
    </row>
    <row r="8" spans="1:30" s="330" customFormat="1" x14ac:dyDescent="0.25">
      <c r="A8" s="350">
        <v>7</v>
      </c>
      <c r="B8" s="460" t="str">
        <f>IF('1. Artikeldata Grund'!E11="","",'1. Artikeldata Grund'!E11)</f>
        <v/>
      </c>
      <c r="C8" s="461" t="str">
        <f>IF('1. Artikeldata Grund'!D11="","",'1. Artikeldata Grund'!D11)</f>
        <v/>
      </c>
      <c r="D8" s="462" t="str">
        <f>IF('APH Kategorichef'!D11="","",'APH Kategorichef'!D11)</f>
        <v/>
      </c>
      <c r="E8" s="461" t="str">
        <f>IF('APH Kategorichef'!F11="","",'APH Kategorichef'!F11)</f>
        <v/>
      </c>
      <c r="F8" s="464" t="str">
        <f>IF('APH Kategorichef'!R11="","",'APH Kategorichef'!R11)</f>
        <v xml:space="preserve">  Välj…</v>
      </c>
      <c r="G8" s="464">
        <f>IF('APH Kategorichef'!L11="","",'APH Kategorichef'!L11)</f>
        <v>910</v>
      </c>
      <c r="H8" s="463" t="str">
        <f>IF(G8&lt;&gt;200,"",IF('2. Artikeldata Utökad'!J11="","",'2. Artikeldata Utökad'!J11))</f>
        <v/>
      </c>
      <c r="I8" s="462" t="str">
        <f>IF('APH Kategorichef'!K11="Välj….","",'APH Kategorichef'!K11)</f>
        <v/>
      </c>
      <c r="J8" s="462" t="str">
        <f>IF(B8="","",_xlfn.XLOOKUP(I8,Artikelgrupper!A:A,Artikelgrupper!B:B))</f>
        <v/>
      </c>
      <c r="K8" s="462" t="str">
        <f>IF(B8="","",_xlfn.XLOOKUP(I8,Artikelgrupper!A:A,Artikelgrupper!C:C))</f>
        <v/>
      </c>
      <c r="L8" s="462" t="str">
        <f>IF(B8="","",_xlfn.XLOOKUP(I8,Artikelgrupper!A:A,Artikelgrupper!D:D))</f>
        <v/>
      </c>
      <c r="M8" s="465" t="str">
        <f>IF(B8="","",'APH Kategorichef'!P11)</f>
        <v/>
      </c>
      <c r="N8" s="464" t="str">
        <f>IF('APH Kategorichef'!Q11="","",'APH Kategorichef'!Q11)</f>
        <v/>
      </c>
      <c r="O8" s="464" t="str">
        <f>IF('APH Kategorichef'!S11="","",'APH Kategorichef'!S11)</f>
        <v/>
      </c>
      <c r="P8" s="462" t="str">
        <f>IF(B8="","",'2. Artikeldata Utökad'!E11)</f>
        <v/>
      </c>
      <c r="Q8" s="462" t="str">
        <f>IF(B8="","",'2. Artikeldata Utökad'!F11)</f>
        <v/>
      </c>
      <c r="R8" s="462" t="str">
        <f>IF(B8="","",'1. Artikeldata Grund'!K11/10)</f>
        <v/>
      </c>
      <c r="S8" s="462" t="str">
        <f>IF(B8="","",'1. Artikeldata Grund'!L11/10)</f>
        <v/>
      </c>
      <c r="T8" s="462" t="str">
        <f>IF(B8="","",'1. Artikeldata Grund'!M11/10)</f>
        <v/>
      </c>
      <c r="U8" s="496" t="str">
        <f>IF(B8="","",'APH Kategorichef'!Y11)</f>
        <v/>
      </c>
      <c r="V8" s="466" t="str">
        <f>IF(B8="","",'APH Kategorichef'!Z11)</f>
        <v/>
      </c>
      <c r="W8" s="467" t="str">
        <f>IF(B8="","",'APH Kategorichef'!AA11)</f>
        <v/>
      </c>
      <c r="X8" s="468" t="str">
        <f>IF(B8="","",'APH Kategorichef'!AC11)</f>
        <v/>
      </c>
      <c r="Y8" s="467" t="str">
        <f>IF(B8="","",'APH Kategorichef'!AB11)</f>
        <v/>
      </c>
      <c r="Z8" s="468" t="str">
        <f>IF(B8="","",'APH Kategorichef'!AH11)</f>
        <v/>
      </c>
      <c r="AA8" s="469" t="str">
        <f>IF(B8="","",'APH Kategorichef'!AI11)</f>
        <v/>
      </c>
      <c r="AB8" s="464" t="str">
        <f>IF(B8="","",'APH Kategorichef'!V11)</f>
        <v/>
      </c>
      <c r="AC8" s="465" t="str">
        <f>IF('3. Förpackningsdata'!J11="","",'3. Förpackningsdata'!J11)</f>
        <v/>
      </c>
      <c r="AD8" s="464" t="str">
        <f>IF('APH Kategorichef'!I11="","",'APH Kategorichef'!I11)</f>
        <v/>
      </c>
    </row>
    <row r="9" spans="1:30" s="330" customFormat="1" x14ac:dyDescent="0.25">
      <c r="A9" s="350">
        <v>8</v>
      </c>
      <c r="B9" s="460" t="str">
        <f>IF('1. Artikeldata Grund'!E12="","",'1. Artikeldata Grund'!E12)</f>
        <v/>
      </c>
      <c r="C9" s="461" t="str">
        <f>IF('1. Artikeldata Grund'!D12="","",'1. Artikeldata Grund'!D12)</f>
        <v/>
      </c>
      <c r="D9" s="462" t="str">
        <f>IF('APH Kategorichef'!D12="","",'APH Kategorichef'!D12)</f>
        <v/>
      </c>
      <c r="E9" s="461" t="str">
        <f>IF('APH Kategorichef'!F12="","",'APH Kategorichef'!F12)</f>
        <v/>
      </c>
      <c r="F9" s="464" t="str">
        <f>IF('APH Kategorichef'!R12="","",'APH Kategorichef'!R12)</f>
        <v xml:space="preserve">  Välj…</v>
      </c>
      <c r="G9" s="464">
        <f>IF('APH Kategorichef'!L12="","",'APH Kategorichef'!L12)</f>
        <v>910</v>
      </c>
      <c r="H9" s="463" t="str">
        <f>IF(G9&lt;&gt;200,"",IF('2. Artikeldata Utökad'!J12="","",'2. Artikeldata Utökad'!J12))</f>
        <v/>
      </c>
      <c r="I9" s="462" t="str">
        <f>IF('APH Kategorichef'!K12="Välj….","",'APH Kategorichef'!K12)</f>
        <v/>
      </c>
      <c r="J9" s="462" t="str">
        <f>IF(B9="","",_xlfn.XLOOKUP(I9,Artikelgrupper!A:A,Artikelgrupper!B:B))</f>
        <v/>
      </c>
      <c r="K9" s="462" t="str">
        <f>IF(B9="","",_xlfn.XLOOKUP(I9,Artikelgrupper!A:A,Artikelgrupper!C:C))</f>
        <v/>
      </c>
      <c r="L9" s="462" t="str">
        <f>IF(B9="","",_xlfn.XLOOKUP(I9,Artikelgrupper!A:A,Artikelgrupper!D:D))</f>
        <v/>
      </c>
      <c r="M9" s="465" t="str">
        <f>IF(B9="","",'APH Kategorichef'!P12)</f>
        <v/>
      </c>
      <c r="N9" s="464" t="str">
        <f>IF('APH Kategorichef'!Q12="","",'APH Kategorichef'!Q12)</f>
        <v/>
      </c>
      <c r="O9" s="464" t="str">
        <f>IF('APH Kategorichef'!S12="","",'APH Kategorichef'!S12)</f>
        <v/>
      </c>
      <c r="P9" s="462" t="str">
        <f>IF(B9="","",'2. Artikeldata Utökad'!E12)</f>
        <v/>
      </c>
      <c r="Q9" s="462" t="str">
        <f>IF(B9="","",'2. Artikeldata Utökad'!F12)</f>
        <v/>
      </c>
      <c r="R9" s="462" t="str">
        <f>IF(B9="","",'1. Artikeldata Grund'!K12/10)</f>
        <v/>
      </c>
      <c r="S9" s="462" t="str">
        <f>IF(B9="","",'1. Artikeldata Grund'!L12/10)</f>
        <v/>
      </c>
      <c r="T9" s="462" t="str">
        <f>IF(B9="","",'1. Artikeldata Grund'!M12/10)</f>
        <v/>
      </c>
      <c r="U9" s="496" t="str">
        <f>IF(B9="","",'APH Kategorichef'!Y12)</f>
        <v/>
      </c>
      <c r="V9" s="466" t="str">
        <f>IF(B9="","",'APH Kategorichef'!Z12)</f>
        <v/>
      </c>
      <c r="W9" s="467" t="str">
        <f>IF(B9="","",'APH Kategorichef'!AA12)</f>
        <v/>
      </c>
      <c r="X9" s="468" t="str">
        <f>IF(B9="","",'APH Kategorichef'!AC12)</f>
        <v/>
      </c>
      <c r="Y9" s="467" t="str">
        <f>IF(B9="","",'APH Kategorichef'!AB12)</f>
        <v/>
      </c>
      <c r="Z9" s="468" t="str">
        <f>IF(B9="","",'APH Kategorichef'!AH12)</f>
        <v/>
      </c>
      <c r="AA9" s="469" t="str">
        <f>IF(B9="","",'APH Kategorichef'!AI12)</f>
        <v/>
      </c>
      <c r="AB9" s="464" t="str">
        <f>IF(B9="","",'APH Kategorichef'!V12)</f>
        <v/>
      </c>
      <c r="AC9" s="465" t="str">
        <f>IF('3. Förpackningsdata'!J12="","",'3. Förpackningsdata'!J12)</f>
        <v/>
      </c>
      <c r="AD9" s="464" t="str">
        <f>IF('APH Kategorichef'!I12="","",'APH Kategorichef'!I12)</f>
        <v/>
      </c>
    </row>
    <row r="10" spans="1:30" s="330" customFormat="1" x14ac:dyDescent="0.25">
      <c r="A10" s="350">
        <v>9</v>
      </c>
      <c r="B10" s="460" t="str">
        <f>IF('1. Artikeldata Grund'!E13="","",'1. Artikeldata Grund'!E13)</f>
        <v/>
      </c>
      <c r="C10" s="461" t="str">
        <f>IF('1. Artikeldata Grund'!D13="","",'1. Artikeldata Grund'!D13)</f>
        <v/>
      </c>
      <c r="D10" s="462" t="str">
        <f>IF('APH Kategorichef'!D13="","",'APH Kategorichef'!D13)</f>
        <v/>
      </c>
      <c r="E10" s="461" t="str">
        <f>IF('APH Kategorichef'!F13="","",'APH Kategorichef'!F13)</f>
        <v/>
      </c>
      <c r="F10" s="464" t="str">
        <f>IF('APH Kategorichef'!R13="","",'APH Kategorichef'!R13)</f>
        <v xml:space="preserve">  Välj…</v>
      </c>
      <c r="G10" s="464">
        <f>IF('APH Kategorichef'!L13="","",'APH Kategorichef'!L13)</f>
        <v>910</v>
      </c>
      <c r="H10" s="463" t="str">
        <f>IF(G10&lt;&gt;200,"",IF('2. Artikeldata Utökad'!J13="","",'2. Artikeldata Utökad'!J13))</f>
        <v/>
      </c>
      <c r="I10" s="462" t="str">
        <f>IF('APH Kategorichef'!K13="Välj….","",'APH Kategorichef'!K13)</f>
        <v/>
      </c>
      <c r="J10" s="462" t="str">
        <f>IF(B10="","",_xlfn.XLOOKUP(I10,Artikelgrupper!A:A,Artikelgrupper!B:B))</f>
        <v/>
      </c>
      <c r="K10" s="462" t="str">
        <f>IF(B10="","",_xlfn.XLOOKUP(I10,Artikelgrupper!A:A,Artikelgrupper!C:C))</f>
        <v/>
      </c>
      <c r="L10" s="462" t="str">
        <f>IF(B10="","",_xlfn.XLOOKUP(I10,Artikelgrupper!A:A,Artikelgrupper!D:D))</f>
        <v/>
      </c>
      <c r="M10" s="465" t="str">
        <f>IF(B10="","",'APH Kategorichef'!P13)</f>
        <v/>
      </c>
      <c r="N10" s="464" t="str">
        <f>IF('APH Kategorichef'!Q13="","",'APH Kategorichef'!Q13)</f>
        <v/>
      </c>
      <c r="O10" s="464" t="str">
        <f>IF('APH Kategorichef'!S13="","",'APH Kategorichef'!S13)</f>
        <v/>
      </c>
      <c r="P10" s="462" t="str">
        <f>IF(B10="","",'2. Artikeldata Utökad'!E13)</f>
        <v/>
      </c>
      <c r="Q10" s="462" t="str">
        <f>IF(B10="","",'2. Artikeldata Utökad'!F13)</f>
        <v/>
      </c>
      <c r="R10" s="462" t="str">
        <f>IF(B10="","",'1. Artikeldata Grund'!K13/10)</f>
        <v/>
      </c>
      <c r="S10" s="462" t="str">
        <f>IF(B10="","",'1. Artikeldata Grund'!L13/10)</f>
        <v/>
      </c>
      <c r="T10" s="462" t="str">
        <f>IF(B10="","",'1. Artikeldata Grund'!M13/10)</f>
        <v/>
      </c>
      <c r="U10" s="496" t="str">
        <f>IF(B10="","",'APH Kategorichef'!Y13)</f>
        <v/>
      </c>
      <c r="V10" s="466" t="str">
        <f>IF(B10="","",'APH Kategorichef'!Z13)</f>
        <v/>
      </c>
      <c r="W10" s="467" t="str">
        <f>IF(B10="","",'APH Kategorichef'!AA13)</f>
        <v/>
      </c>
      <c r="X10" s="468" t="str">
        <f>IF(B10="","",'APH Kategorichef'!AC13)</f>
        <v/>
      </c>
      <c r="Y10" s="467" t="str">
        <f>IF(B10="","",'APH Kategorichef'!AB13)</f>
        <v/>
      </c>
      <c r="Z10" s="468" t="str">
        <f>IF(B10="","",'APH Kategorichef'!AH13)</f>
        <v/>
      </c>
      <c r="AA10" s="469" t="str">
        <f>IF(B10="","",'APH Kategorichef'!AI13)</f>
        <v/>
      </c>
      <c r="AB10" s="464" t="str">
        <f>IF(B10="","",'APH Kategorichef'!V13)</f>
        <v/>
      </c>
      <c r="AC10" s="465" t="str">
        <f>IF('3. Förpackningsdata'!J13="","",'3. Förpackningsdata'!J13)</f>
        <v/>
      </c>
      <c r="AD10" s="464" t="str">
        <f>IF('APH Kategorichef'!I13="","",'APH Kategorichef'!I13)</f>
        <v/>
      </c>
    </row>
    <row r="11" spans="1:30" s="330" customFormat="1" x14ac:dyDescent="0.25">
      <c r="A11" s="350">
        <v>10</v>
      </c>
      <c r="B11" s="460" t="str">
        <f>IF('1. Artikeldata Grund'!E14="","",'1. Artikeldata Grund'!E14)</f>
        <v/>
      </c>
      <c r="C11" s="461" t="str">
        <f>IF('1. Artikeldata Grund'!D14="","",'1. Artikeldata Grund'!D14)</f>
        <v/>
      </c>
      <c r="D11" s="462" t="str">
        <f>IF('APH Kategorichef'!D14="","",'APH Kategorichef'!D14)</f>
        <v/>
      </c>
      <c r="E11" s="461" t="str">
        <f>IF('APH Kategorichef'!F14="","",'APH Kategorichef'!F14)</f>
        <v/>
      </c>
      <c r="F11" s="464" t="str">
        <f>IF('APH Kategorichef'!R14="","",'APH Kategorichef'!R14)</f>
        <v xml:space="preserve">  Välj…</v>
      </c>
      <c r="G11" s="464">
        <f>IF('APH Kategorichef'!L14="","",'APH Kategorichef'!L14)</f>
        <v>910</v>
      </c>
      <c r="H11" s="463" t="str">
        <f>IF(G11&lt;&gt;200,"",IF('2. Artikeldata Utökad'!J14="","",'2. Artikeldata Utökad'!J14))</f>
        <v/>
      </c>
      <c r="I11" s="462" t="str">
        <f>IF('APH Kategorichef'!K14="Välj….","",'APH Kategorichef'!K14)</f>
        <v/>
      </c>
      <c r="J11" s="462" t="str">
        <f>IF(B11="","",_xlfn.XLOOKUP(I11,Artikelgrupper!A:A,Artikelgrupper!B:B))</f>
        <v/>
      </c>
      <c r="K11" s="462" t="str">
        <f>IF(B11="","",_xlfn.XLOOKUP(I11,Artikelgrupper!A:A,Artikelgrupper!C:C))</f>
        <v/>
      </c>
      <c r="L11" s="462" t="str">
        <f>IF(B11="","",_xlfn.XLOOKUP(I11,Artikelgrupper!A:A,Artikelgrupper!D:D))</f>
        <v/>
      </c>
      <c r="M11" s="465" t="str">
        <f>IF(B11="","",'APH Kategorichef'!P14)</f>
        <v/>
      </c>
      <c r="N11" s="464" t="str">
        <f>IF('APH Kategorichef'!Q14="","",'APH Kategorichef'!Q14)</f>
        <v/>
      </c>
      <c r="O11" s="464" t="str">
        <f>IF('APH Kategorichef'!S14="","",'APH Kategorichef'!S14)</f>
        <v/>
      </c>
      <c r="P11" s="462" t="str">
        <f>IF(B11="","",'2. Artikeldata Utökad'!E14)</f>
        <v/>
      </c>
      <c r="Q11" s="462" t="str">
        <f>IF(B11="","",'2. Artikeldata Utökad'!F14)</f>
        <v/>
      </c>
      <c r="R11" s="462" t="str">
        <f>IF(B11="","",'1. Artikeldata Grund'!K14/10)</f>
        <v/>
      </c>
      <c r="S11" s="462" t="str">
        <f>IF(B11="","",'1. Artikeldata Grund'!L14/10)</f>
        <v/>
      </c>
      <c r="T11" s="462" t="str">
        <f>IF(B11="","",'1. Artikeldata Grund'!M14/10)</f>
        <v/>
      </c>
      <c r="U11" s="496" t="str">
        <f>IF(B11="","",'APH Kategorichef'!Y14)</f>
        <v/>
      </c>
      <c r="V11" s="466" t="str">
        <f>IF(B11="","",'APH Kategorichef'!Z14)</f>
        <v/>
      </c>
      <c r="W11" s="467" t="str">
        <f>IF(B11="","",'APH Kategorichef'!AA14)</f>
        <v/>
      </c>
      <c r="X11" s="468" t="str">
        <f>IF(B11="","",'APH Kategorichef'!AC14)</f>
        <v/>
      </c>
      <c r="Y11" s="467" t="str">
        <f>IF(B11="","",'APH Kategorichef'!AB14)</f>
        <v/>
      </c>
      <c r="Z11" s="468" t="str">
        <f>IF(B11="","",'APH Kategorichef'!AH14)</f>
        <v/>
      </c>
      <c r="AA11" s="469" t="str">
        <f>IF(B11="","",'APH Kategorichef'!AI14)</f>
        <v/>
      </c>
      <c r="AB11" s="464" t="str">
        <f>IF(B11="","",'APH Kategorichef'!V14)</f>
        <v/>
      </c>
      <c r="AC11" s="465" t="str">
        <f>IF('3. Förpackningsdata'!J14="","",'3. Förpackningsdata'!J14)</f>
        <v/>
      </c>
      <c r="AD11" s="464" t="str">
        <f>IF('APH Kategorichef'!I14="","",'APH Kategorichef'!I14)</f>
        <v/>
      </c>
    </row>
    <row r="12" spans="1:30" s="330" customFormat="1" x14ac:dyDescent="0.25">
      <c r="A12" s="350">
        <v>11</v>
      </c>
      <c r="B12" s="460" t="str">
        <f>IF('1. Artikeldata Grund'!E15="","",'1. Artikeldata Grund'!E15)</f>
        <v/>
      </c>
      <c r="C12" s="461" t="str">
        <f>IF('1. Artikeldata Grund'!D15="","",'1. Artikeldata Grund'!D15)</f>
        <v/>
      </c>
      <c r="D12" s="462" t="str">
        <f>IF('APH Kategorichef'!D15="","",'APH Kategorichef'!D15)</f>
        <v/>
      </c>
      <c r="E12" s="461" t="str">
        <f>IF('APH Kategorichef'!F15="","",'APH Kategorichef'!F15)</f>
        <v/>
      </c>
      <c r="F12" s="464" t="str">
        <f>IF('APH Kategorichef'!R15="","",'APH Kategorichef'!R15)</f>
        <v xml:space="preserve">  Välj…</v>
      </c>
      <c r="G12" s="464">
        <f>IF('APH Kategorichef'!L15="","",'APH Kategorichef'!L15)</f>
        <v>910</v>
      </c>
      <c r="H12" s="463" t="str">
        <f>IF(G12&lt;&gt;200,"",IF('2. Artikeldata Utökad'!J15="","",'2. Artikeldata Utökad'!J15))</f>
        <v/>
      </c>
      <c r="I12" s="462" t="str">
        <f>IF('APH Kategorichef'!K15="Välj….","",'APH Kategorichef'!K15)</f>
        <v/>
      </c>
      <c r="J12" s="462" t="str">
        <f>IF(B12="","",_xlfn.XLOOKUP(I12,Artikelgrupper!A:A,Artikelgrupper!B:B))</f>
        <v/>
      </c>
      <c r="K12" s="462" t="str">
        <f>IF(B12="","",_xlfn.XLOOKUP(I12,Artikelgrupper!A:A,Artikelgrupper!C:C))</f>
        <v/>
      </c>
      <c r="L12" s="462" t="str">
        <f>IF(B12="","",_xlfn.XLOOKUP(I12,Artikelgrupper!A:A,Artikelgrupper!D:D))</f>
        <v/>
      </c>
      <c r="M12" s="465" t="str">
        <f>IF(B12="","",'APH Kategorichef'!P15)</f>
        <v/>
      </c>
      <c r="N12" s="464" t="str">
        <f>IF('APH Kategorichef'!Q15="","",'APH Kategorichef'!Q15)</f>
        <v/>
      </c>
      <c r="O12" s="464" t="str">
        <f>IF('APH Kategorichef'!S15="","",'APH Kategorichef'!S15)</f>
        <v/>
      </c>
      <c r="P12" s="462" t="str">
        <f>IF(B12="","",'2. Artikeldata Utökad'!E15)</f>
        <v/>
      </c>
      <c r="Q12" s="462" t="str">
        <f>IF(B12="","",'2. Artikeldata Utökad'!F15)</f>
        <v/>
      </c>
      <c r="R12" s="462" t="str">
        <f>IF(B12="","",'1. Artikeldata Grund'!K15/10)</f>
        <v/>
      </c>
      <c r="S12" s="462" t="str">
        <f>IF(B12="","",'1. Artikeldata Grund'!L15/10)</f>
        <v/>
      </c>
      <c r="T12" s="462" t="str">
        <f>IF(B12="","",'1. Artikeldata Grund'!M15/10)</f>
        <v/>
      </c>
      <c r="U12" s="496" t="str">
        <f>IF(B12="","",'APH Kategorichef'!Y15)</f>
        <v/>
      </c>
      <c r="V12" s="466" t="str">
        <f>IF(B12="","",'APH Kategorichef'!Z15)</f>
        <v/>
      </c>
      <c r="W12" s="467" t="str">
        <f>IF(B12="","",'APH Kategorichef'!AA15)</f>
        <v/>
      </c>
      <c r="X12" s="468" t="str">
        <f>IF(B12="","",'APH Kategorichef'!AC15)</f>
        <v/>
      </c>
      <c r="Y12" s="467" t="str">
        <f>IF(B12="","",'APH Kategorichef'!AB15)</f>
        <v/>
      </c>
      <c r="Z12" s="468" t="str">
        <f>IF(B12="","",'APH Kategorichef'!AH15)</f>
        <v/>
      </c>
      <c r="AA12" s="469" t="str">
        <f>IF(B12="","",'APH Kategorichef'!AI15)</f>
        <v/>
      </c>
      <c r="AB12" s="464" t="str">
        <f>IF(B12="","",'APH Kategorichef'!V15)</f>
        <v/>
      </c>
      <c r="AC12" s="465" t="str">
        <f>IF('3. Förpackningsdata'!J15="","",'3. Förpackningsdata'!J15)</f>
        <v/>
      </c>
      <c r="AD12" s="464" t="str">
        <f>IF('APH Kategorichef'!I15="","",'APH Kategorichef'!I15)</f>
        <v/>
      </c>
    </row>
    <row r="13" spans="1:30" s="330" customFormat="1" x14ac:dyDescent="0.25">
      <c r="A13" s="350">
        <v>12</v>
      </c>
      <c r="B13" s="460" t="str">
        <f>IF('1. Artikeldata Grund'!E16="","",'1. Artikeldata Grund'!E16)</f>
        <v/>
      </c>
      <c r="C13" s="461" t="str">
        <f>IF('1. Artikeldata Grund'!D16="","",'1. Artikeldata Grund'!D16)</f>
        <v/>
      </c>
      <c r="D13" s="462" t="str">
        <f>IF('APH Kategorichef'!D16="","",'APH Kategorichef'!D16)</f>
        <v/>
      </c>
      <c r="E13" s="461" t="str">
        <f>IF('APH Kategorichef'!F16="","",'APH Kategorichef'!F16)</f>
        <v/>
      </c>
      <c r="F13" s="464" t="str">
        <f>IF('APH Kategorichef'!R16="","",'APH Kategorichef'!R16)</f>
        <v xml:space="preserve">  Välj…</v>
      </c>
      <c r="G13" s="464">
        <f>IF('APH Kategorichef'!L16="","",'APH Kategorichef'!L16)</f>
        <v>910</v>
      </c>
      <c r="H13" s="463" t="str">
        <f>IF(G13&lt;&gt;200,"",IF('2. Artikeldata Utökad'!J16="","",'2. Artikeldata Utökad'!J16))</f>
        <v/>
      </c>
      <c r="I13" s="462" t="str">
        <f>IF('APH Kategorichef'!K16="Välj….","",'APH Kategorichef'!K16)</f>
        <v/>
      </c>
      <c r="J13" s="462" t="str">
        <f>IF(B13="","",_xlfn.XLOOKUP(I13,Artikelgrupper!A:A,Artikelgrupper!B:B))</f>
        <v/>
      </c>
      <c r="K13" s="462" t="str">
        <f>IF(B13="","",_xlfn.XLOOKUP(I13,Artikelgrupper!A:A,Artikelgrupper!C:C))</f>
        <v/>
      </c>
      <c r="L13" s="462" t="str">
        <f>IF(B13="","",_xlfn.XLOOKUP(I13,Artikelgrupper!A:A,Artikelgrupper!D:D))</f>
        <v/>
      </c>
      <c r="M13" s="465" t="str">
        <f>IF(B13="","",'APH Kategorichef'!P16)</f>
        <v/>
      </c>
      <c r="N13" s="464" t="str">
        <f>IF('APH Kategorichef'!Q16="","",'APH Kategorichef'!Q16)</f>
        <v/>
      </c>
      <c r="O13" s="464" t="str">
        <f>IF('APH Kategorichef'!S16="","",'APH Kategorichef'!S16)</f>
        <v/>
      </c>
      <c r="P13" s="462" t="str">
        <f>IF(B13="","",'2. Artikeldata Utökad'!E16)</f>
        <v/>
      </c>
      <c r="Q13" s="462" t="str">
        <f>IF(B13="","",'2. Artikeldata Utökad'!F16)</f>
        <v/>
      </c>
      <c r="R13" s="462" t="str">
        <f>IF(B13="","",'1. Artikeldata Grund'!K16/10)</f>
        <v/>
      </c>
      <c r="S13" s="462" t="str">
        <f>IF(B13="","",'1. Artikeldata Grund'!L16/10)</f>
        <v/>
      </c>
      <c r="T13" s="462" t="str">
        <f>IF(B13="","",'1. Artikeldata Grund'!M16/10)</f>
        <v/>
      </c>
      <c r="U13" s="496" t="str">
        <f>IF(B13="","",'APH Kategorichef'!Y16)</f>
        <v/>
      </c>
      <c r="V13" s="466" t="str">
        <f>IF(B13="","",'APH Kategorichef'!Z16)</f>
        <v/>
      </c>
      <c r="W13" s="467" t="str">
        <f>IF(B13="","",'APH Kategorichef'!AA16)</f>
        <v/>
      </c>
      <c r="X13" s="468" t="str">
        <f>IF(B13="","",'APH Kategorichef'!AC16)</f>
        <v/>
      </c>
      <c r="Y13" s="467" t="str">
        <f>IF(B13="","",'APH Kategorichef'!AB16)</f>
        <v/>
      </c>
      <c r="Z13" s="468" t="str">
        <f>IF(B13="","",'APH Kategorichef'!AH16)</f>
        <v/>
      </c>
      <c r="AA13" s="469" t="str">
        <f>IF(B13="","",'APH Kategorichef'!AI16)</f>
        <v/>
      </c>
      <c r="AB13" s="464" t="str">
        <f>IF(B13="","",'APH Kategorichef'!V16)</f>
        <v/>
      </c>
      <c r="AC13" s="465" t="str">
        <f>IF('3. Förpackningsdata'!J16="","",'3. Förpackningsdata'!J16)</f>
        <v/>
      </c>
      <c r="AD13" s="464" t="str">
        <f>IF('APH Kategorichef'!I16="","",'APH Kategorichef'!I16)</f>
        <v/>
      </c>
    </row>
    <row r="14" spans="1:30" s="330" customFormat="1" x14ac:dyDescent="0.25">
      <c r="A14" s="350">
        <v>13</v>
      </c>
      <c r="B14" s="460" t="str">
        <f>IF('1. Artikeldata Grund'!E17="","",'1. Artikeldata Grund'!E17)</f>
        <v/>
      </c>
      <c r="C14" s="461" t="str">
        <f>IF('1. Artikeldata Grund'!D17="","",'1. Artikeldata Grund'!D17)</f>
        <v/>
      </c>
      <c r="D14" s="462" t="str">
        <f>IF('APH Kategorichef'!D17="","",'APH Kategorichef'!D17)</f>
        <v/>
      </c>
      <c r="E14" s="461" t="str">
        <f>IF('APH Kategorichef'!F17="","",'APH Kategorichef'!F17)</f>
        <v/>
      </c>
      <c r="F14" s="464" t="str">
        <f>IF('APH Kategorichef'!R17="","",'APH Kategorichef'!R17)</f>
        <v xml:space="preserve">  Välj…</v>
      </c>
      <c r="G14" s="464">
        <f>IF('APH Kategorichef'!L17="","",'APH Kategorichef'!L17)</f>
        <v>910</v>
      </c>
      <c r="H14" s="463" t="str">
        <f>IF(G14&lt;&gt;200,"",IF('2. Artikeldata Utökad'!J17="","",'2. Artikeldata Utökad'!J17))</f>
        <v/>
      </c>
      <c r="I14" s="462" t="str">
        <f>IF('APH Kategorichef'!K17="Välj….","",'APH Kategorichef'!K17)</f>
        <v/>
      </c>
      <c r="J14" s="462" t="str">
        <f>IF(B14="","",_xlfn.XLOOKUP(I14,Artikelgrupper!A:A,Artikelgrupper!B:B))</f>
        <v/>
      </c>
      <c r="K14" s="462" t="str">
        <f>IF(B14="","",_xlfn.XLOOKUP(I14,Artikelgrupper!A:A,Artikelgrupper!C:C))</f>
        <v/>
      </c>
      <c r="L14" s="462" t="str">
        <f>IF(B14="","",_xlfn.XLOOKUP(I14,Artikelgrupper!A:A,Artikelgrupper!D:D))</f>
        <v/>
      </c>
      <c r="M14" s="465" t="str">
        <f>IF(B14="","",'APH Kategorichef'!P17)</f>
        <v/>
      </c>
      <c r="N14" s="464" t="str">
        <f>IF('APH Kategorichef'!Q17="","",'APH Kategorichef'!Q17)</f>
        <v/>
      </c>
      <c r="O14" s="464" t="str">
        <f>IF('APH Kategorichef'!S17="","",'APH Kategorichef'!S17)</f>
        <v/>
      </c>
      <c r="P14" s="462" t="str">
        <f>IF(B14="","",'2. Artikeldata Utökad'!E17)</f>
        <v/>
      </c>
      <c r="Q14" s="462" t="str">
        <f>IF(B14="","",'2. Artikeldata Utökad'!F17)</f>
        <v/>
      </c>
      <c r="R14" s="462" t="str">
        <f>IF(B14="","",'1. Artikeldata Grund'!K17/10)</f>
        <v/>
      </c>
      <c r="S14" s="462" t="str">
        <f>IF(B14="","",'1. Artikeldata Grund'!L17/10)</f>
        <v/>
      </c>
      <c r="T14" s="462" t="str">
        <f>IF(B14="","",'1. Artikeldata Grund'!M17/10)</f>
        <v/>
      </c>
      <c r="U14" s="496" t="str">
        <f>IF(B14="","",'APH Kategorichef'!Y17)</f>
        <v/>
      </c>
      <c r="V14" s="466" t="str">
        <f>IF(B14="","",'APH Kategorichef'!Z17)</f>
        <v/>
      </c>
      <c r="W14" s="467" t="str">
        <f>IF(B14="","",'APH Kategorichef'!AA17)</f>
        <v/>
      </c>
      <c r="X14" s="468" t="str">
        <f>IF(B14="","",'APH Kategorichef'!AC17)</f>
        <v/>
      </c>
      <c r="Y14" s="467" t="str">
        <f>IF(B14="","",'APH Kategorichef'!AB17)</f>
        <v/>
      </c>
      <c r="Z14" s="468" t="str">
        <f>IF(B14="","",'APH Kategorichef'!AH17)</f>
        <v/>
      </c>
      <c r="AA14" s="469" t="str">
        <f>IF(B14="","",'APH Kategorichef'!AI17)</f>
        <v/>
      </c>
      <c r="AB14" s="464" t="str">
        <f>IF(B14="","",'APH Kategorichef'!V17)</f>
        <v/>
      </c>
      <c r="AC14" s="465" t="str">
        <f>IF('3. Förpackningsdata'!J17="","",'3. Förpackningsdata'!J17)</f>
        <v/>
      </c>
      <c r="AD14" s="464" t="str">
        <f>IF('APH Kategorichef'!I17="","",'APH Kategorichef'!I17)</f>
        <v/>
      </c>
    </row>
    <row r="15" spans="1:30" s="330" customFormat="1" x14ac:dyDescent="0.25">
      <c r="A15" s="350">
        <v>14</v>
      </c>
      <c r="B15" s="460" t="str">
        <f>IF('1. Artikeldata Grund'!E18="","",'1. Artikeldata Grund'!E18)</f>
        <v/>
      </c>
      <c r="C15" s="461" t="str">
        <f>IF('1. Artikeldata Grund'!D18="","",'1. Artikeldata Grund'!D18)</f>
        <v/>
      </c>
      <c r="D15" s="462" t="str">
        <f>IF('APH Kategorichef'!D18="","",'APH Kategorichef'!D18)</f>
        <v/>
      </c>
      <c r="E15" s="461" t="str">
        <f>IF('APH Kategorichef'!F18="","",'APH Kategorichef'!F18)</f>
        <v/>
      </c>
      <c r="F15" s="464" t="str">
        <f>IF('APH Kategorichef'!R18="","",'APH Kategorichef'!R18)</f>
        <v xml:space="preserve">  Välj…</v>
      </c>
      <c r="G15" s="464">
        <f>IF('APH Kategorichef'!L18="","",'APH Kategorichef'!L18)</f>
        <v>910</v>
      </c>
      <c r="H15" s="463" t="str">
        <f>IF(G15&lt;&gt;200,"",IF('2. Artikeldata Utökad'!J18="","",'2. Artikeldata Utökad'!J18))</f>
        <v/>
      </c>
      <c r="I15" s="462" t="str">
        <f>IF('APH Kategorichef'!K18="Välj….","",'APH Kategorichef'!K18)</f>
        <v/>
      </c>
      <c r="J15" s="462" t="str">
        <f>IF(B15="","",_xlfn.XLOOKUP(I15,Artikelgrupper!A:A,Artikelgrupper!B:B))</f>
        <v/>
      </c>
      <c r="K15" s="462" t="str">
        <f>IF(B15="","",_xlfn.XLOOKUP(I15,Artikelgrupper!A:A,Artikelgrupper!C:C))</f>
        <v/>
      </c>
      <c r="L15" s="462" t="str">
        <f>IF(B15="","",_xlfn.XLOOKUP(I15,Artikelgrupper!A:A,Artikelgrupper!D:D))</f>
        <v/>
      </c>
      <c r="M15" s="465" t="str">
        <f>IF(B15="","",'APH Kategorichef'!P18)</f>
        <v/>
      </c>
      <c r="N15" s="464" t="str">
        <f>IF('APH Kategorichef'!Q18="","",'APH Kategorichef'!Q18)</f>
        <v/>
      </c>
      <c r="O15" s="464" t="str">
        <f>IF('APH Kategorichef'!S18="","",'APH Kategorichef'!S18)</f>
        <v/>
      </c>
      <c r="P15" s="462" t="str">
        <f>IF(B15="","",'2. Artikeldata Utökad'!E18)</f>
        <v/>
      </c>
      <c r="Q15" s="462" t="str">
        <f>IF(B15="","",'2. Artikeldata Utökad'!F18)</f>
        <v/>
      </c>
      <c r="R15" s="462" t="str">
        <f>IF(B15="","",'1. Artikeldata Grund'!K18/10)</f>
        <v/>
      </c>
      <c r="S15" s="462" t="str">
        <f>IF(B15="","",'1. Artikeldata Grund'!L18/10)</f>
        <v/>
      </c>
      <c r="T15" s="462" t="str">
        <f>IF(B15="","",'1. Artikeldata Grund'!M18/10)</f>
        <v/>
      </c>
      <c r="U15" s="496" t="str">
        <f>IF(B15="","",'APH Kategorichef'!Y18)</f>
        <v/>
      </c>
      <c r="V15" s="466" t="str">
        <f>IF(B15="","",'APH Kategorichef'!Z18)</f>
        <v/>
      </c>
      <c r="W15" s="467" t="str">
        <f>IF(B15="","",'APH Kategorichef'!AA18)</f>
        <v/>
      </c>
      <c r="X15" s="468" t="str">
        <f>IF(B15="","",'APH Kategorichef'!AC18)</f>
        <v/>
      </c>
      <c r="Y15" s="467" t="str">
        <f>IF(B15="","",'APH Kategorichef'!AB18)</f>
        <v/>
      </c>
      <c r="Z15" s="468" t="str">
        <f>IF(B15="","",'APH Kategorichef'!AH18)</f>
        <v/>
      </c>
      <c r="AA15" s="469" t="str">
        <f>IF(B15="","",'APH Kategorichef'!AI18)</f>
        <v/>
      </c>
      <c r="AB15" s="464" t="str">
        <f>IF(B15="","",'APH Kategorichef'!V18)</f>
        <v/>
      </c>
      <c r="AC15" s="465" t="str">
        <f>IF('3. Förpackningsdata'!J18="","",'3. Förpackningsdata'!J18)</f>
        <v/>
      </c>
      <c r="AD15" s="464" t="str">
        <f>IF('APH Kategorichef'!I18="","",'APH Kategorichef'!I18)</f>
        <v/>
      </c>
    </row>
    <row r="16" spans="1:30" s="330" customFormat="1" x14ac:dyDescent="0.25">
      <c r="A16" s="350">
        <v>15</v>
      </c>
      <c r="B16" s="460" t="str">
        <f>IF('1. Artikeldata Grund'!E19="","",'1. Artikeldata Grund'!E19)</f>
        <v/>
      </c>
      <c r="C16" s="461" t="str">
        <f>IF('1. Artikeldata Grund'!D19="","",'1. Artikeldata Grund'!D19)</f>
        <v/>
      </c>
      <c r="D16" s="462" t="str">
        <f>IF('APH Kategorichef'!D19="","",'APH Kategorichef'!D19)</f>
        <v/>
      </c>
      <c r="E16" s="461" t="str">
        <f>IF('APH Kategorichef'!F19="","",'APH Kategorichef'!F19)</f>
        <v/>
      </c>
      <c r="F16" s="464" t="str">
        <f>IF('APH Kategorichef'!R19="","",'APH Kategorichef'!R19)</f>
        <v xml:space="preserve">  Välj…</v>
      </c>
      <c r="G16" s="464">
        <f>IF('APH Kategorichef'!L19="","",'APH Kategorichef'!L19)</f>
        <v>910</v>
      </c>
      <c r="H16" s="463" t="str">
        <f>IF(G16&lt;&gt;200,"",IF('2. Artikeldata Utökad'!J19="","",'2. Artikeldata Utökad'!J19))</f>
        <v/>
      </c>
      <c r="I16" s="462" t="str">
        <f>IF('APH Kategorichef'!K19="Välj….","",'APH Kategorichef'!K19)</f>
        <v/>
      </c>
      <c r="J16" s="462" t="str">
        <f>IF(B16="","",_xlfn.XLOOKUP(I16,Artikelgrupper!A:A,Artikelgrupper!B:B))</f>
        <v/>
      </c>
      <c r="K16" s="462" t="str">
        <f>IF(B16="","",_xlfn.XLOOKUP(I16,Artikelgrupper!A:A,Artikelgrupper!C:C))</f>
        <v/>
      </c>
      <c r="L16" s="462" t="str">
        <f>IF(B16="","",_xlfn.XLOOKUP(I16,Artikelgrupper!A:A,Artikelgrupper!D:D))</f>
        <v/>
      </c>
      <c r="M16" s="465" t="str">
        <f>IF(B16="","",'APH Kategorichef'!P19)</f>
        <v/>
      </c>
      <c r="N16" s="464" t="str">
        <f>IF('APH Kategorichef'!Q19="","",'APH Kategorichef'!Q19)</f>
        <v/>
      </c>
      <c r="O16" s="464" t="str">
        <f>IF('APH Kategorichef'!S19="","",'APH Kategorichef'!S19)</f>
        <v/>
      </c>
      <c r="P16" s="462" t="str">
        <f>IF(B16="","",'2. Artikeldata Utökad'!E19)</f>
        <v/>
      </c>
      <c r="Q16" s="462" t="str">
        <f>IF(B16="","",'2. Artikeldata Utökad'!F19)</f>
        <v/>
      </c>
      <c r="R16" s="462" t="str">
        <f>IF(B16="","",'1. Artikeldata Grund'!K19/10)</f>
        <v/>
      </c>
      <c r="S16" s="462" t="str">
        <f>IF(B16="","",'1. Artikeldata Grund'!L19/10)</f>
        <v/>
      </c>
      <c r="T16" s="462" t="str">
        <f>IF(B16="","",'1. Artikeldata Grund'!M19/10)</f>
        <v/>
      </c>
      <c r="U16" s="496" t="str">
        <f>IF(B16="","",'APH Kategorichef'!Y19)</f>
        <v/>
      </c>
      <c r="V16" s="466" t="str">
        <f>IF(B16="","",'APH Kategorichef'!Z19)</f>
        <v/>
      </c>
      <c r="W16" s="467" t="str">
        <f>IF(B16="","",'APH Kategorichef'!AA19)</f>
        <v/>
      </c>
      <c r="X16" s="468" t="str">
        <f>IF(B16="","",'APH Kategorichef'!AC19)</f>
        <v/>
      </c>
      <c r="Y16" s="467" t="str">
        <f>IF(B16="","",'APH Kategorichef'!AB19)</f>
        <v/>
      </c>
      <c r="Z16" s="468" t="str">
        <f>IF(B16="","",'APH Kategorichef'!AH19)</f>
        <v/>
      </c>
      <c r="AA16" s="469" t="str">
        <f>IF(B16="","",'APH Kategorichef'!AI19)</f>
        <v/>
      </c>
      <c r="AB16" s="464" t="str">
        <f>IF(B16="","",'APH Kategorichef'!V19)</f>
        <v/>
      </c>
      <c r="AC16" s="465" t="str">
        <f>IF('3. Förpackningsdata'!J19="","",'3. Förpackningsdata'!J19)</f>
        <v/>
      </c>
      <c r="AD16" s="464" t="str">
        <f>IF('APH Kategorichef'!I19="","",'APH Kategorichef'!I19)</f>
        <v/>
      </c>
    </row>
    <row r="17" spans="1:30" s="330" customFormat="1" x14ac:dyDescent="0.25">
      <c r="A17" s="350">
        <v>16</v>
      </c>
      <c r="B17" s="460" t="str">
        <f>IF('1. Artikeldata Grund'!E20="","",'1. Artikeldata Grund'!E20)</f>
        <v/>
      </c>
      <c r="C17" s="461" t="str">
        <f>IF('1. Artikeldata Grund'!D20="","",'1. Artikeldata Grund'!D20)</f>
        <v/>
      </c>
      <c r="D17" s="462" t="str">
        <f>IF('APH Kategorichef'!D20="","",'APH Kategorichef'!D20)</f>
        <v/>
      </c>
      <c r="E17" s="461" t="str">
        <f>IF('APH Kategorichef'!F20="","",'APH Kategorichef'!F20)</f>
        <v/>
      </c>
      <c r="F17" s="464" t="str">
        <f>IF('APH Kategorichef'!R20="","",'APH Kategorichef'!R20)</f>
        <v xml:space="preserve">  Välj…</v>
      </c>
      <c r="G17" s="464">
        <f>IF('APH Kategorichef'!L20="","",'APH Kategorichef'!L20)</f>
        <v>910</v>
      </c>
      <c r="H17" s="463" t="str">
        <f>IF(G17&lt;&gt;200,"",IF('2. Artikeldata Utökad'!J20="","",'2. Artikeldata Utökad'!J20))</f>
        <v/>
      </c>
      <c r="I17" s="462" t="str">
        <f>IF('APH Kategorichef'!K20="Välj….","",'APH Kategorichef'!K20)</f>
        <v/>
      </c>
      <c r="J17" s="462" t="str">
        <f>IF(B17="","",_xlfn.XLOOKUP(I17,Artikelgrupper!A:A,Artikelgrupper!B:B))</f>
        <v/>
      </c>
      <c r="K17" s="462" t="str">
        <f>IF(B17="","",_xlfn.XLOOKUP(I17,Artikelgrupper!A:A,Artikelgrupper!C:C))</f>
        <v/>
      </c>
      <c r="L17" s="462" t="str">
        <f>IF(B17="","",_xlfn.XLOOKUP(I17,Artikelgrupper!A:A,Artikelgrupper!D:D))</f>
        <v/>
      </c>
      <c r="M17" s="465" t="str">
        <f>IF(B17="","",'APH Kategorichef'!P20)</f>
        <v/>
      </c>
      <c r="N17" s="464" t="str">
        <f>IF('APH Kategorichef'!Q20="","",'APH Kategorichef'!Q20)</f>
        <v/>
      </c>
      <c r="O17" s="464" t="str">
        <f>IF('APH Kategorichef'!S20="","",'APH Kategorichef'!S20)</f>
        <v/>
      </c>
      <c r="P17" s="462" t="str">
        <f>IF(B17="","",'2. Artikeldata Utökad'!E20)</f>
        <v/>
      </c>
      <c r="Q17" s="462" t="str">
        <f>IF(B17="","",'2. Artikeldata Utökad'!F20)</f>
        <v/>
      </c>
      <c r="R17" s="462" t="str">
        <f>IF(B17="","",'1. Artikeldata Grund'!K20/10)</f>
        <v/>
      </c>
      <c r="S17" s="462" t="str">
        <f>IF(B17="","",'1. Artikeldata Grund'!L20/10)</f>
        <v/>
      </c>
      <c r="T17" s="462" t="str">
        <f>IF(B17="","",'1. Artikeldata Grund'!M20/10)</f>
        <v/>
      </c>
      <c r="U17" s="496" t="str">
        <f>IF(B17="","",'APH Kategorichef'!Y20)</f>
        <v/>
      </c>
      <c r="V17" s="466" t="str">
        <f>IF(B17="","",'APH Kategorichef'!Z20)</f>
        <v/>
      </c>
      <c r="W17" s="467" t="str">
        <f>IF(B17="","",'APH Kategorichef'!AA20)</f>
        <v/>
      </c>
      <c r="X17" s="468" t="str">
        <f>IF(B17="","",'APH Kategorichef'!AC20)</f>
        <v/>
      </c>
      <c r="Y17" s="467" t="str">
        <f>IF(B17="","",'APH Kategorichef'!AB20)</f>
        <v/>
      </c>
      <c r="Z17" s="468" t="str">
        <f>IF(B17="","",'APH Kategorichef'!AH20)</f>
        <v/>
      </c>
      <c r="AA17" s="469" t="str">
        <f>IF(B17="","",'APH Kategorichef'!AI20)</f>
        <v/>
      </c>
      <c r="AB17" s="464" t="str">
        <f>IF(B17="","",'APH Kategorichef'!V20)</f>
        <v/>
      </c>
      <c r="AC17" s="465" t="str">
        <f>IF('3. Förpackningsdata'!J20="","",'3. Förpackningsdata'!J20)</f>
        <v/>
      </c>
      <c r="AD17" s="464" t="str">
        <f>IF('APH Kategorichef'!I20="","",'APH Kategorichef'!I20)</f>
        <v/>
      </c>
    </row>
    <row r="18" spans="1:30" s="330" customFormat="1" x14ac:dyDescent="0.25">
      <c r="A18" s="350">
        <v>17</v>
      </c>
      <c r="B18" s="460" t="str">
        <f>IF('1. Artikeldata Grund'!E21="","",'1. Artikeldata Grund'!E21)</f>
        <v/>
      </c>
      <c r="C18" s="461" t="str">
        <f>IF('1. Artikeldata Grund'!D21="","",'1. Artikeldata Grund'!D21)</f>
        <v/>
      </c>
      <c r="D18" s="462" t="str">
        <f>IF('APH Kategorichef'!D21="","",'APH Kategorichef'!D21)</f>
        <v/>
      </c>
      <c r="E18" s="461" t="str">
        <f>IF('APH Kategorichef'!F21="","",'APH Kategorichef'!F21)</f>
        <v/>
      </c>
      <c r="F18" s="464" t="str">
        <f>IF('APH Kategorichef'!R21="","",'APH Kategorichef'!R21)</f>
        <v xml:space="preserve">  Välj…</v>
      </c>
      <c r="G18" s="464">
        <f>IF('APH Kategorichef'!L21="","",'APH Kategorichef'!L21)</f>
        <v>910</v>
      </c>
      <c r="H18" s="463" t="str">
        <f>IF(G18&lt;&gt;200,"",IF('2. Artikeldata Utökad'!J21="","",'2. Artikeldata Utökad'!J21))</f>
        <v/>
      </c>
      <c r="I18" s="462" t="str">
        <f>IF('APH Kategorichef'!K21="Välj….","",'APH Kategorichef'!K21)</f>
        <v/>
      </c>
      <c r="J18" s="462" t="str">
        <f>IF(B18="","",_xlfn.XLOOKUP(I18,Artikelgrupper!A:A,Artikelgrupper!B:B))</f>
        <v/>
      </c>
      <c r="K18" s="462" t="str">
        <f>IF(B18="","",_xlfn.XLOOKUP(I18,Artikelgrupper!A:A,Artikelgrupper!C:C))</f>
        <v/>
      </c>
      <c r="L18" s="462" t="str">
        <f>IF(B18="","",_xlfn.XLOOKUP(I18,Artikelgrupper!A:A,Artikelgrupper!D:D))</f>
        <v/>
      </c>
      <c r="M18" s="465" t="str">
        <f>IF(B18="","",'APH Kategorichef'!P21)</f>
        <v/>
      </c>
      <c r="N18" s="464" t="str">
        <f>IF('APH Kategorichef'!Q21="","",'APH Kategorichef'!Q21)</f>
        <v/>
      </c>
      <c r="O18" s="464" t="str">
        <f>IF('APH Kategorichef'!S21="","",'APH Kategorichef'!S21)</f>
        <v/>
      </c>
      <c r="P18" s="462" t="str">
        <f>IF(B18="","",'2. Artikeldata Utökad'!E21)</f>
        <v/>
      </c>
      <c r="Q18" s="462" t="str">
        <f>IF(B18="","",'2. Artikeldata Utökad'!F21)</f>
        <v/>
      </c>
      <c r="R18" s="462" t="str">
        <f>IF(B18="","",'1. Artikeldata Grund'!K21/10)</f>
        <v/>
      </c>
      <c r="S18" s="462" t="str">
        <f>IF(B18="","",'1. Artikeldata Grund'!L21/10)</f>
        <v/>
      </c>
      <c r="T18" s="462" t="str">
        <f>IF(B18="","",'1. Artikeldata Grund'!M21/10)</f>
        <v/>
      </c>
      <c r="U18" s="496" t="str">
        <f>IF(B18="","",'APH Kategorichef'!Y21)</f>
        <v/>
      </c>
      <c r="V18" s="466" t="str">
        <f>IF(B18="","",'APH Kategorichef'!Z21)</f>
        <v/>
      </c>
      <c r="W18" s="467" t="str">
        <f>IF(B18="","",'APH Kategorichef'!AA21)</f>
        <v/>
      </c>
      <c r="X18" s="468" t="str">
        <f>IF(B18="","",'APH Kategorichef'!AC21)</f>
        <v/>
      </c>
      <c r="Y18" s="467" t="str">
        <f>IF(B18="","",'APH Kategorichef'!AB21)</f>
        <v/>
      </c>
      <c r="Z18" s="468" t="str">
        <f>IF(B18="","",'APH Kategorichef'!AH21)</f>
        <v/>
      </c>
      <c r="AA18" s="469" t="str">
        <f>IF(B18="","",'APH Kategorichef'!AI21)</f>
        <v/>
      </c>
      <c r="AB18" s="464" t="str">
        <f>IF(B18="","",'APH Kategorichef'!V21)</f>
        <v/>
      </c>
      <c r="AC18" s="465" t="str">
        <f>IF('3. Förpackningsdata'!J21="","",'3. Förpackningsdata'!J21)</f>
        <v/>
      </c>
      <c r="AD18" s="464" t="str">
        <f>IF('APH Kategorichef'!I21="","",'APH Kategorichef'!I21)</f>
        <v/>
      </c>
    </row>
    <row r="19" spans="1:30" s="330" customFormat="1" x14ac:dyDescent="0.25">
      <c r="A19" s="350">
        <v>18</v>
      </c>
      <c r="B19" s="460" t="str">
        <f>IF('1. Artikeldata Grund'!E22="","",'1. Artikeldata Grund'!E22)</f>
        <v/>
      </c>
      <c r="C19" s="461" t="str">
        <f>IF('1. Artikeldata Grund'!D22="","",'1. Artikeldata Grund'!D22)</f>
        <v/>
      </c>
      <c r="D19" s="462" t="str">
        <f>IF('APH Kategorichef'!D22="","",'APH Kategorichef'!D22)</f>
        <v/>
      </c>
      <c r="E19" s="461" t="str">
        <f>IF('APH Kategorichef'!F22="","",'APH Kategorichef'!F22)</f>
        <v/>
      </c>
      <c r="F19" s="464" t="str">
        <f>IF('APH Kategorichef'!R22="","",'APH Kategorichef'!R22)</f>
        <v xml:space="preserve">  Välj…</v>
      </c>
      <c r="G19" s="464">
        <f>IF('APH Kategorichef'!L22="","",'APH Kategorichef'!L22)</f>
        <v>910</v>
      </c>
      <c r="H19" s="463" t="str">
        <f>IF(G19&lt;&gt;200,"",IF('2. Artikeldata Utökad'!J22="","",'2. Artikeldata Utökad'!J22))</f>
        <v/>
      </c>
      <c r="I19" s="462" t="str">
        <f>IF('APH Kategorichef'!K22="Välj….","",'APH Kategorichef'!K22)</f>
        <v/>
      </c>
      <c r="J19" s="462" t="str">
        <f>IF(B19="","",_xlfn.XLOOKUP(I19,Artikelgrupper!A:A,Artikelgrupper!B:B))</f>
        <v/>
      </c>
      <c r="K19" s="462" t="str">
        <f>IF(B19="","",_xlfn.XLOOKUP(I19,Artikelgrupper!A:A,Artikelgrupper!C:C))</f>
        <v/>
      </c>
      <c r="L19" s="462" t="str">
        <f>IF(B19="","",_xlfn.XLOOKUP(I19,Artikelgrupper!A:A,Artikelgrupper!D:D))</f>
        <v/>
      </c>
      <c r="M19" s="465" t="str">
        <f>IF(B19="","",'APH Kategorichef'!P22)</f>
        <v/>
      </c>
      <c r="N19" s="464" t="str">
        <f>IF('APH Kategorichef'!Q22="","",'APH Kategorichef'!Q22)</f>
        <v/>
      </c>
      <c r="O19" s="464" t="str">
        <f>IF('APH Kategorichef'!S22="","",'APH Kategorichef'!S22)</f>
        <v/>
      </c>
      <c r="P19" s="462" t="str">
        <f>IF(B19="","",'2. Artikeldata Utökad'!E22)</f>
        <v/>
      </c>
      <c r="Q19" s="462" t="str">
        <f>IF(B19="","",'2. Artikeldata Utökad'!F22)</f>
        <v/>
      </c>
      <c r="R19" s="462" t="str">
        <f>IF(B19="","",'1. Artikeldata Grund'!K22/10)</f>
        <v/>
      </c>
      <c r="S19" s="462" t="str">
        <f>IF(B19="","",'1. Artikeldata Grund'!L22/10)</f>
        <v/>
      </c>
      <c r="T19" s="462" t="str">
        <f>IF(B19="","",'1. Artikeldata Grund'!M22/10)</f>
        <v/>
      </c>
      <c r="U19" s="496" t="str">
        <f>IF(B19="","",'APH Kategorichef'!Y22)</f>
        <v/>
      </c>
      <c r="V19" s="466" t="str">
        <f>IF(B19="","",'APH Kategorichef'!Z22)</f>
        <v/>
      </c>
      <c r="W19" s="467" t="str">
        <f>IF(B19="","",'APH Kategorichef'!AA22)</f>
        <v/>
      </c>
      <c r="X19" s="468" t="str">
        <f>IF(B19="","",'APH Kategorichef'!AC22)</f>
        <v/>
      </c>
      <c r="Y19" s="467" t="str">
        <f>IF(B19="","",'APH Kategorichef'!AB22)</f>
        <v/>
      </c>
      <c r="Z19" s="468" t="str">
        <f>IF(B19="","",'APH Kategorichef'!AH22)</f>
        <v/>
      </c>
      <c r="AA19" s="469" t="str">
        <f>IF(B19="","",'APH Kategorichef'!AI22)</f>
        <v/>
      </c>
      <c r="AB19" s="464" t="str">
        <f>IF(B19="","",'APH Kategorichef'!V22)</f>
        <v/>
      </c>
      <c r="AC19" s="465" t="str">
        <f>IF('3. Förpackningsdata'!J22="","",'3. Förpackningsdata'!J22)</f>
        <v/>
      </c>
      <c r="AD19" s="464" t="str">
        <f>IF('APH Kategorichef'!I22="","",'APH Kategorichef'!I22)</f>
        <v/>
      </c>
    </row>
    <row r="20" spans="1:30" s="330" customFormat="1" x14ac:dyDescent="0.25">
      <c r="A20" s="350">
        <v>19</v>
      </c>
      <c r="B20" s="460" t="str">
        <f>IF('1. Artikeldata Grund'!E23="","",'1. Artikeldata Grund'!E23)</f>
        <v/>
      </c>
      <c r="C20" s="461" t="str">
        <f>IF('1. Artikeldata Grund'!D23="","",'1. Artikeldata Grund'!D23)</f>
        <v/>
      </c>
      <c r="D20" s="462" t="str">
        <f>IF('APH Kategorichef'!D23="","",'APH Kategorichef'!D23)</f>
        <v/>
      </c>
      <c r="E20" s="461" t="str">
        <f>IF('APH Kategorichef'!F23="","",'APH Kategorichef'!F23)</f>
        <v/>
      </c>
      <c r="F20" s="464" t="str">
        <f>IF('APH Kategorichef'!R23="","",'APH Kategorichef'!R23)</f>
        <v xml:space="preserve">  Välj…</v>
      </c>
      <c r="G20" s="464">
        <f>IF('APH Kategorichef'!L23="","",'APH Kategorichef'!L23)</f>
        <v>910</v>
      </c>
      <c r="H20" s="463" t="str">
        <f>IF(G20&lt;&gt;200,"",IF('2. Artikeldata Utökad'!J23="","",'2. Artikeldata Utökad'!J23))</f>
        <v/>
      </c>
      <c r="I20" s="462" t="str">
        <f>IF('APH Kategorichef'!K23="Välj….","",'APH Kategorichef'!K23)</f>
        <v/>
      </c>
      <c r="J20" s="462" t="str">
        <f>IF(B20="","",_xlfn.XLOOKUP(I20,Artikelgrupper!A:A,Artikelgrupper!B:B))</f>
        <v/>
      </c>
      <c r="K20" s="462" t="str">
        <f>IF(B20="","",_xlfn.XLOOKUP(I20,Artikelgrupper!A:A,Artikelgrupper!C:C))</f>
        <v/>
      </c>
      <c r="L20" s="462" t="str">
        <f>IF(B20="","",_xlfn.XLOOKUP(I20,Artikelgrupper!A:A,Artikelgrupper!D:D))</f>
        <v/>
      </c>
      <c r="M20" s="465" t="str">
        <f>IF(B20="","",'APH Kategorichef'!P23)</f>
        <v/>
      </c>
      <c r="N20" s="464" t="str">
        <f>IF('APH Kategorichef'!Q23="","",'APH Kategorichef'!Q23)</f>
        <v/>
      </c>
      <c r="O20" s="464" t="str">
        <f>IF('APH Kategorichef'!S23="","",'APH Kategorichef'!S23)</f>
        <v/>
      </c>
      <c r="P20" s="462" t="str">
        <f>IF(B20="","",'2. Artikeldata Utökad'!E23)</f>
        <v/>
      </c>
      <c r="Q20" s="462" t="str">
        <f>IF(B20="","",'2. Artikeldata Utökad'!F23)</f>
        <v/>
      </c>
      <c r="R20" s="462" t="str">
        <f>IF(B20="","",'1. Artikeldata Grund'!K23/10)</f>
        <v/>
      </c>
      <c r="S20" s="462" t="str">
        <f>IF(B20="","",'1. Artikeldata Grund'!L23/10)</f>
        <v/>
      </c>
      <c r="T20" s="462" t="str">
        <f>IF(B20="","",'1. Artikeldata Grund'!M23/10)</f>
        <v/>
      </c>
      <c r="U20" s="496" t="str">
        <f>IF(B20="","",'APH Kategorichef'!Y23)</f>
        <v/>
      </c>
      <c r="V20" s="466" t="str">
        <f>IF(B20="","",'APH Kategorichef'!Z23)</f>
        <v/>
      </c>
      <c r="W20" s="467" t="str">
        <f>IF(B20="","",'APH Kategorichef'!AA23)</f>
        <v/>
      </c>
      <c r="X20" s="468" t="str">
        <f>IF(B20="","",'APH Kategorichef'!AC23)</f>
        <v/>
      </c>
      <c r="Y20" s="467" t="str">
        <f>IF(B20="","",'APH Kategorichef'!AB23)</f>
        <v/>
      </c>
      <c r="Z20" s="468" t="str">
        <f>IF(B20="","",'APH Kategorichef'!AH23)</f>
        <v/>
      </c>
      <c r="AA20" s="469" t="str">
        <f>IF(B20="","",'APH Kategorichef'!AI23)</f>
        <v/>
      </c>
      <c r="AB20" s="464" t="str">
        <f>IF(B20="","",'APH Kategorichef'!V23)</f>
        <v/>
      </c>
      <c r="AC20" s="465" t="str">
        <f>IF('3. Förpackningsdata'!J23="","",'3. Förpackningsdata'!J23)</f>
        <v/>
      </c>
      <c r="AD20" s="464" t="str">
        <f>IF('APH Kategorichef'!I23="","",'APH Kategorichef'!I23)</f>
        <v/>
      </c>
    </row>
    <row r="21" spans="1:30" s="330" customFormat="1" x14ac:dyDescent="0.25">
      <c r="A21" s="350">
        <v>20</v>
      </c>
      <c r="B21" s="460" t="str">
        <f>IF('1. Artikeldata Grund'!E24="","",'1. Artikeldata Grund'!E24)</f>
        <v/>
      </c>
      <c r="C21" s="461" t="str">
        <f>IF('1. Artikeldata Grund'!D24="","",'1. Artikeldata Grund'!D24)</f>
        <v/>
      </c>
      <c r="D21" s="462" t="str">
        <f>IF('APH Kategorichef'!D24="","",'APH Kategorichef'!D24)</f>
        <v/>
      </c>
      <c r="E21" s="461" t="str">
        <f>IF('APH Kategorichef'!F24="","",'APH Kategorichef'!F24)</f>
        <v/>
      </c>
      <c r="F21" s="464" t="str">
        <f>IF('APH Kategorichef'!R24="","",'APH Kategorichef'!R24)</f>
        <v xml:space="preserve">  Välj…</v>
      </c>
      <c r="G21" s="464">
        <f>IF('APH Kategorichef'!L24="","",'APH Kategorichef'!L24)</f>
        <v>910</v>
      </c>
      <c r="H21" s="463" t="str">
        <f>IF(G21&lt;&gt;200,"",IF('2. Artikeldata Utökad'!J24="","",'2. Artikeldata Utökad'!J24))</f>
        <v/>
      </c>
      <c r="I21" s="462" t="str">
        <f>IF('APH Kategorichef'!K24="Välj….","",'APH Kategorichef'!K24)</f>
        <v/>
      </c>
      <c r="J21" s="462" t="str">
        <f>IF(B21="","",_xlfn.XLOOKUP(I21,Artikelgrupper!A:A,Artikelgrupper!B:B))</f>
        <v/>
      </c>
      <c r="K21" s="462" t="str">
        <f>IF(B21="","",_xlfn.XLOOKUP(I21,Artikelgrupper!A:A,Artikelgrupper!C:C))</f>
        <v/>
      </c>
      <c r="L21" s="462" t="str">
        <f>IF(B21="","",_xlfn.XLOOKUP(I21,Artikelgrupper!A:A,Artikelgrupper!D:D))</f>
        <v/>
      </c>
      <c r="M21" s="465" t="str">
        <f>IF(B21="","",'APH Kategorichef'!P24)</f>
        <v/>
      </c>
      <c r="N21" s="464" t="str">
        <f>IF('APH Kategorichef'!Q24="","",'APH Kategorichef'!Q24)</f>
        <v/>
      </c>
      <c r="O21" s="464" t="str">
        <f>IF('APH Kategorichef'!S24="","",'APH Kategorichef'!S24)</f>
        <v/>
      </c>
      <c r="P21" s="462" t="str">
        <f>IF(B21="","",'2. Artikeldata Utökad'!E24)</f>
        <v/>
      </c>
      <c r="Q21" s="462" t="str">
        <f>IF(B21="","",'2. Artikeldata Utökad'!F24)</f>
        <v/>
      </c>
      <c r="R21" s="462" t="str">
        <f>IF(B21="","",'1. Artikeldata Grund'!K24/10)</f>
        <v/>
      </c>
      <c r="S21" s="462" t="str">
        <f>IF(B21="","",'1. Artikeldata Grund'!L24/10)</f>
        <v/>
      </c>
      <c r="T21" s="462" t="str">
        <f>IF(B21="","",'1. Artikeldata Grund'!M24/10)</f>
        <v/>
      </c>
      <c r="U21" s="496" t="str">
        <f>IF(B21="","",'APH Kategorichef'!Y24)</f>
        <v/>
      </c>
      <c r="V21" s="466" t="str">
        <f>IF(B21="","",'APH Kategorichef'!Z24)</f>
        <v/>
      </c>
      <c r="W21" s="467" t="str">
        <f>IF(B21="","",'APH Kategorichef'!AA24)</f>
        <v/>
      </c>
      <c r="X21" s="468" t="str">
        <f>IF(B21="","",'APH Kategorichef'!AC24)</f>
        <v/>
      </c>
      <c r="Y21" s="467" t="str">
        <f>IF(B21="","",'APH Kategorichef'!AB24)</f>
        <v/>
      </c>
      <c r="Z21" s="468" t="str">
        <f>IF(B21="","",'APH Kategorichef'!AH24)</f>
        <v/>
      </c>
      <c r="AA21" s="469" t="str">
        <f>IF(B21="","",'APH Kategorichef'!AI24)</f>
        <v/>
      </c>
      <c r="AB21" s="464" t="str">
        <f>IF(B21="","",'APH Kategorichef'!V24)</f>
        <v/>
      </c>
      <c r="AC21" s="465" t="str">
        <f>IF('3. Förpackningsdata'!J24="","",'3. Förpackningsdata'!J24)</f>
        <v/>
      </c>
      <c r="AD21" s="464" t="str">
        <f>IF('APH Kategorichef'!I24="","",'APH Kategorichef'!I24)</f>
        <v/>
      </c>
    </row>
    <row r="22" spans="1:30" s="330" customFormat="1" x14ac:dyDescent="0.25">
      <c r="A22" s="350">
        <v>21</v>
      </c>
      <c r="B22" s="460" t="str">
        <f>IF('1. Artikeldata Grund'!E25="","",'1. Artikeldata Grund'!E25)</f>
        <v/>
      </c>
      <c r="C22" s="461" t="str">
        <f>IF('1. Artikeldata Grund'!D25="","",'1. Artikeldata Grund'!D25)</f>
        <v/>
      </c>
      <c r="D22" s="462" t="str">
        <f>IF('APH Kategorichef'!D25="","",'APH Kategorichef'!D25)</f>
        <v/>
      </c>
      <c r="E22" s="461" t="str">
        <f>IF('APH Kategorichef'!F25="","",'APH Kategorichef'!F25)</f>
        <v/>
      </c>
      <c r="F22" s="464" t="str">
        <f>IF('APH Kategorichef'!R25="","",'APH Kategorichef'!R25)</f>
        <v xml:space="preserve">  Välj…</v>
      </c>
      <c r="G22" s="464">
        <f>IF('APH Kategorichef'!L25="","",'APH Kategorichef'!L25)</f>
        <v>910</v>
      </c>
      <c r="H22" s="463" t="str">
        <f>IF(G22&lt;&gt;200,"",IF('2. Artikeldata Utökad'!J25="","",'2. Artikeldata Utökad'!J25))</f>
        <v/>
      </c>
      <c r="I22" s="462" t="str">
        <f>IF('APH Kategorichef'!K25="Välj….","",'APH Kategorichef'!K25)</f>
        <v/>
      </c>
      <c r="J22" s="462" t="str">
        <f>IF(B22="","",_xlfn.XLOOKUP(I22,Artikelgrupper!A:A,Artikelgrupper!B:B))</f>
        <v/>
      </c>
      <c r="K22" s="462" t="str">
        <f>IF(B22="","",_xlfn.XLOOKUP(I22,Artikelgrupper!A:A,Artikelgrupper!C:C))</f>
        <v/>
      </c>
      <c r="L22" s="462" t="str">
        <f>IF(B22="","",_xlfn.XLOOKUP(I22,Artikelgrupper!A:A,Artikelgrupper!D:D))</f>
        <v/>
      </c>
      <c r="M22" s="465" t="str">
        <f>IF(B22="","",'APH Kategorichef'!P25)</f>
        <v/>
      </c>
      <c r="N22" s="464" t="str">
        <f>IF('APH Kategorichef'!Q25="","",'APH Kategorichef'!Q25)</f>
        <v/>
      </c>
      <c r="O22" s="464" t="str">
        <f>IF('APH Kategorichef'!S25="","",'APH Kategorichef'!S25)</f>
        <v/>
      </c>
      <c r="P22" s="462" t="str">
        <f>IF(B22="","",'2. Artikeldata Utökad'!E25)</f>
        <v/>
      </c>
      <c r="Q22" s="462" t="str">
        <f>IF(B22="","",'2. Artikeldata Utökad'!F25)</f>
        <v/>
      </c>
      <c r="R22" s="462" t="str">
        <f>IF(B22="","",'1. Artikeldata Grund'!K25/10)</f>
        <v/>
      </c>
      <c r="S22" s="462" t="str">
        <f>IF(B22="","",'1. Artikeldata Grund'!L25/10)</f>
        <v/>
      </c>
      <c r="T22" s="462" t="str">
        <f>IF(B22="","",'1. Artikeldata Grund'!M25/10)</f>
        <v/>
      </c>
      <c r="U22" s="496" t="str">
        <f>IF(B22="","",'APH Kategorichef'!Y25)</f>
        <v/>
      </c>
      <c r="V22" s="466" t="str">
        <f>IF(B22="","",'APH Kategorichef'!Z25)</f>
        <v/>
      </c>
      <c r="W22" s="467" t="str">
        <f>IF(B22="","",'APH Kategorichef'!AA25)</f>
        <v/>
      </c>
      <c r="X22" s="468" t="str">
        <f>IF(B22="","",'APH Kategorichef'!AC25)</f>
        <v/>
      </c>
      <c r="Y22" s="467" t="str">
        <f>IF(B22="","",'APH Kategorichef'!AB25)</f>
        <v/>
      </c>
      <c r="Z22" s="468" t="str">
        <f>IF(B22="","",'APH Kategorichef'!AH25)</f>
        <v/>
      </c>
      <c r="AA22" s="469" t="str">
        <f>IF(B22="","",'APH Kategorichef'!AI25)</f>
        <v/>
      </c>
      <c r="AB22" s="464" t="str">
        <f>IF(B22="","",'APH Kategorichef'!V25)</f>
        <v/>
      </c>
      <c r="AC22" s="465" t="str">
        <f>IF('3. Förpackningsdata'!J25="","",'3. Förpackningsdata'!J25)</f>
        <v/>
      </c>
      <c r="AD22" s="464" t="str">
        <f>IF('APH Kategorichef'!I25="","",'APH Kategorichef'!I25)</f>
        <v/>
      </c>
    </row>
    <row r="23" spans="1:30" s="330" customFormat="1" x14ac:dyDescent="0.25">
      <c r="A23" s="350">
        <v>22</v>
      </c>
      <c r="B23" s="460" t="str">
        <f>IF('1. Artikeldata Grund'!E26="","",'1. Artikeldata Grund'!E26)</f>
        <v/>
      </c>
      <c r="C23" s="461" t="str">
        <f>IF('1. Artikeldata Grund'!D26="","",'1. Artikeldata Grund'!D26)</f>
        <v/>
      </c>
      <c r="D23" s="462" t="str">
        <f>IF('APH Kategorichef'!D26="","",'APH Kategorichef'!D26)</f>
        <v/>
      </c>
      <c r="E23" s="461" t="str">
        <f>IF('APH Kategorichef'!F26="","",'APH Kategorichef'!F26)</f>
        <v/>
      </c>
      <c r="F23" s="464" t="str">
        <f>IF('APH Kategorichef'!R26="","",'APH Kategorichef'!R26)</f>
        <v xml:space="preserve">  Välj…</v>
      </c>
      <c r="G23" s="464">
        <f>IF('APH Kategorichef'!L26="","",'APH Kategorichef'!L26)</f>
        <v>910</v>
      </c>
      <c r="H23" s="463" t="str">
        <f>IF(G23&lt;&gt;200,"",IF('2. Artikeldata Utökad'!J26="","",'2. Artikeldata Utökad'!J26))</f>
        <v/>
      </c>
      <c r="I23" s="462" t="str">
        <f>IF('APH Kategorichef'!K26="Välj….","",'APH Kategorichef'!K26)</f>
        <v/>
      </c>
      <c r="J23" s="462" t="str">
        <f>IF(B23="","",_xlfn.XLOOKUP(I23,Artikelgrupper!A:A,Artikelgrupper!B:B))</f>
        <v/>
      </c>
      <c r="K23" s="462" t="str">
        <f>IF(B23="","",_xlfn.XLOOKUP(I23,Artikelgrupper!A:A,Artikelgrupper!C:C))</f>
        <v/>
      </c>
      <c r="L23" s="462" t="str">
        <f>IF(B23="","",_xlfn.XLOOKUP(I23,Artikelgrupper!A:A,Artikelgrupper!D:D))</f>
        <v/>
      </c>
      <c r="M23" s="465" t="str">
        <f>IF(B23="","",'APH Kategorichef'!P26)</f>
        <v/>
      </c>
      <c r="N23" s="464" t="str">
        <f>IF('APH Kategorichef'!Q26="","",'APH Kategorichef'!Q26)</f>
        <v/>
      </c>
      <c r="O23" s="464" t="str">
        <f>IF('APH Kategorichef'!S26="","",'APH Kategorichef'!S26)</f>
        <v/>
      </c>
      <c r="P23" s="462" t="str">
        <f>IF(B23="","",'2. Artikeldata Utökad'!E26)</f>
        <v/>
      </c>
      <c r="Q23" s="462" t="str">
        <f>IF(B23="","",'2. Artikeldata Utökad'!F26)</f>
        <v/>
      </c>
      <c r="R23" s="462" t="str">
        <f>IF(B23="","",'1. Artikeldata Grund'!K26/10)</f>
        <v/>
      </c>
      <c r="S23" s="462" t="str">
        <f>IF(B23="","",'1. Artikeldata Grund'!L26/10)</f>
        <v/>
      </c>
      <c r="T23" s="462" t="str">
        <f>IF(B23="","",'1. Artikeldata Grund'!M26/10)</f>
        <v/>
      </c>
      <c r="U23" s="496" t="str">
        <f>IF(B23="","",'APH Kategorichef'!Y26)</f>
        <v/>
      </c>
      <c r="V23" s="466" t="str">
        <f>IF(B23="","",'APH Kategorichef'!Z26)</f>
        <v/>
      </c>
      <c r="W23" s="467" t="str">
        <f>IF(B23="","",'APH Kategorichef'!AA26)</f>
        <v/>
      </c>
      <c r="X23" s="468" t="str">
        <f>IF(B23="","",'APH Kategorichef'!AC26)</f>
        <v/>
      </c>
      <c r="Y23" s="467" t="str">
        <f>IF(B23="","",'APH Kategorichef'!AB26)</f>
        <v/>
      </c>
      <c r="Z23" s="468" t="str">
        <f>IF(B23="","",'APH Kategorichef'!AH26)</f>
        <v/>
      </c>
      <c r="AA23" s="469" t="str">
        <f>IF(B23="","",'APH Kategorichef'!AI26)</f>
        <v/>
      </c>
      <c r="AB23" s="464" t="str">
        <f>IF(B23="","",'APH Kategorichef'!V26)</f>
        <v/>
      </c>
      <c r="AC23" s="465" t="str">
        <f>IF('3. Förpackningsdata'!J26="","",'3. Förpackningsdata'!J26)</f>
        <v/>
      </c>
      <c r="AD23" s="464" t="str">
        <f>IF('APH Kategorichef'!I26="","",'APH Kategorichef'!I26)</f>
        <v/>
      </c>
    </row>
    <row r="24" spans="1:30" s="330" customFormat="1" x14ac:dyDescent="0.25">
      <c r="A24" s="350">
        <v>23</v>
      </c>
      <c r="B24" s="460" t="str">
        <f>IF('1. Artikeldata Grund'!E27="","",'1. Artikeldata Grund'!E27)</f>
        <v/>
      </c>
      <c r="C24" s="461" t="str">
        <f>IF('1. Artikeldata Grund'!D27="","",'1. Artikeldata Grund'!D27)</f>
        <v/>
      </c>
      <c r="D24" s="462" t="str">
        <f>IF('APH Kategorichef'!D27="","",'APH Kategorichef'!D27)</f>
        <v/>
      </c>
      <c r="E24" s="461" t="str">
        <f>IF('APH Kategorichef'!F27="","",'APH Kategorichef'!F27)</f>
        <v/>
      </c>
      <c r="F24" s="464" t="str">
        <f>IF('APH Kategorichef'!R27="","",'APH Kategorichef'!R27)</f>
        <v xml:space="preserve">  Välj…</v>
      </c>
      <c r="G24" s="464">
        <f>IF('APH Kategorichef'!L27="","",'APH Kategorichef'!L27)</f>
        <v>910</v>
      </c>
      <c r="H24" s="463" t="str">
        <f>IF(G24&lt;&gt;200,"",IF('2. Artikeldata Utökad'!J27="","",'2. Artikeldata Utökad'!J27))</f>
        <v/>
      </c>
      <c r="I24" s="462" t="str">
        <f>IF('APH Kategorichef'!K27="Välj….","",'APH Kategorichef'!K27)</f>
        <v/>
      </c>
      <c r="J24" s="462" t="str">
        <f>IF(B24="","",_xlfn.XLOOKUP(I24,Artikelgrupper!A:A,Artikelgrupper!B:B))</f>
        <v/>
      </c>
      <c r="K24" s="462" t="str">
        <f>IF(B24="","",_xlfn.XLOOKUP(I24,Artikelgrupper!A:A,Artikelgrupper!C:C))</f>
        <v/>
      </c>
      <c r="L24" s="462" t="str">
        <f>IF(B24="","",_xlfn.XLOOKUP(I24,Artikelgrupper!A:A,Artikelgrupper!D:D))</f>
        <v/>
      </c>
      <c r="M24" s="465" t="str">
        <f>IF(B24="","",'APH Kategorichef'!P27)</f>
        <v/>
      </c>
      <c r="N24" s="464" t="str">
        <f>IF('APH Kategorichef'!Q27="","",'APH Kategorichef'!Q27)</f>
        <v/>
      </c>
      <c r="O24" s="464" t="str">
        <f>IF('APH Kategorichef'!S27="","",'APH Kategorichef'!S27)</f>
        <v/>
      </c>
      <c r="P24" s="462" t="str">
        <f>IF(B24="","",'2. Artikeldata Utökad'!E27)</f>
        <v/>
      </c>
      <c r="Q24" s="462" t="str">
        <f>IF(B24="","",'2. Artikeldata Utökad'!F27)</f>
        <v/>
      </c>
      <c r="R24" s="462" t="str">
        <f>IF(B24="","",'1. Artikeldata Grund'!K27/10)</f>
        <v/>
      </c>
      <c r="S24" s="462" t="str">
        <f>IF(B24="","",'1. Artikeldata Grund'!L27/10)</f>
        <v/>
      </c>
      <c r="T24" s="462" t="str">
        <f>IF(B24="","",'1. Artikeldata Grund'!M27/10)</f>
        <v/>
      </c>
      <c r="U24" s="496" t="str">
        <f>IF(B24="","",'APH Kategorichef'!Y27)</f>
        <v/>
      </c>
      <c r="V24" s="466" t="str">
        <f>IF(B24="","",'APH Kategorichef'!Z27)</f>
        <v/>
      </c>
      <c r="W24" s="467" t="str">
        <f>IF(B24="","",'APH Kategorichef'!AA27)</f>
        <v/>
      </c>
      <c r="X24" s="468" t="str">
        <f>IF(B24="","",'APH Kategorichef'!AC27)</f>
        <v/>
      </c>
      <c r="Y24" s="467" t="str">
        <f>IF(B24="","",'APH Kategorichef'!AB27)</f>
        <v/>
      </c>
      <c r="Z24" s="468" t="str">
        <f>IF(B24="","",'APH Kategorichef'!AH27)</f>
        <v/>
      </c>
      <c r="AA24" s="469" t="str">
        <f>IF(B24="","",'APH Kategorichef'!AI27)</f>
        <v/>
      </c>
      <c r="AB24" s="464" t="str">
        <f>IF(B24="","",'APH Kategorichef'!V27)</f>
        <v/>
      </c>
      <c r="AC24" s="465" t="str">
        <f>IF('3. Förpackningsdata'!J27="","",'3. Förpackningsdata'!J27)</f>
        <v/>
      </c>
      <c r="AD24" s="464" t="str">
        <f>IF('APH Kategorichef'!I27="","",'APH Kategorichef'!I27)</f>
        <v/>
      </c>
    </row>
    <row r="25" spans="1:30" s="330" customFormat="1" x14ac:dyDescent="0.25">
      <c r="A25" s="350">
        <v>24</v>
      </c>
      <c r="B25" s="460" t="str">
        <f>IF('1. Artikeldata Grund'!E28="","",'1. Artikeldata Grund'!E28)</f>
        <v/>
      </c>
      <c r="C25" s="461" t="str">
        <f>IF('1. Artikeldata Grund'!D28="","",'1. Artikeldata Grund'!D28)</f>
        <v/>
      </c>
      <c r="D25" s="462" t="str">
        <f>IF('APH Kategorichef'!D28="","",'APH Kategorichef'!D28)</f>
        <v/>
      </c>
      <c r="E25" s="461" t="str">
        <f>IF('APH Kategorichef'!F28="","",'APH Kategorichef'!F28)</f>
        <v/>
      </c>
      <c r="F25" s="464" t="str">
        <f>IF('APH Kategorichef'!R28="","",'APH Kategorichef'!R28)</f>
        <v xml:space="preserve">  Välj…</v>
      </c>
      <c r="G25" s="464">
        <f>IF('APH Kategorichef'!L28="","",'APH Kategorichef'!L28)</f>
        <v>910</v>
      </c>
      <c r="H25" s="463" t="str">
        <f>IF(G25&lt;&gt;200,"",IF('2. Artikeldata Utökad'!J28="","",'2. Artikeldata Utökad'!J28))</f>
        <v/>
      </c>
      <c r="I25" s="462" t="str">
        <f>IF('APH Kategorichef'!K28="Välj….","",'APH Kategorichef'!K28)</f>
        <v/>
      </c>
      <c r="J25" s="462" t="str">
        <f>IF(B25="","",_xlfn.XLOOKUP(I25,Artikelgrupper!A:A,Artikelgrupper!B:B))</f>
        <v/>
      </c>
      <c r="K25" s="462" t="str">
        <f>IF(B25="","",_xlfn.XLOOKUP(I25,Artikelgrupper!A:A,Artikelgrupper!C:C))</f>
        <v/>
      </c>
      <c r="L25" s="462" t="str">
        <f>IF(B25="","",_xlfn.XLOOKUP(I25,Artikelgrupper!A:A,Artikelgrupper!D:D))</f>
        <v/>
      </c>
      <c r="M25" s="465" t="str">
        <f>IF(B25="","",'APH Kategorichef'!P28)</f>
        <v/>
      </c>
      <c r="N25" s="464" t="str">
        <f>IF('APH Kategorichef'!Q28="","",'APH Kategorichef'!Q28)</f>
        <v/>
      </c>
      <c r="O25" s="464" t="str">
        <f>IF('APH Kategorichef'!S28="","",'APH Kategorichef'!S28)</f>
        <v/>
      </c>
      <c r="P25" s="462" t="str">
        <f>IF(B25="","",'2. Artikeldata Utökad'!E28)</f>
        <v/>
      </c>
      <c r="Q25" s="462" t="str">
        <f>IF(B25="","",'2. Artikeldata Utökad'!F28)</f>
        <v/>
      </c>
      <c r="R25" s="462" t="str">
        <f>IF(B25="","",'1. Artikeldata Grund'!K28/10)</f>
        <v/>
      </c>
      <c r="S25" s="462" t="str">
        <f>IF(B25="","",'1. Artikeldata Grund'!L28/10)</f>
        <v/>
      </c>
      <c r="T25" s="462" t="str">
        <f>IF(B25="","",'1. Artikeldata Grund'!M28/10)</f>
        <v/>
      </c>
      <c r="U25" s="496" t="str">
        <f>IF(B25="","",'APH Kategorichef'!Y28)</f>
        <v/>
      </c>
      <c r="V25" s="466" t="str">
        <f>IF(B25="","",'APH Kategorichef'!Z28)</f>
        <v/>
      </c>
      <c r="W25" s="467" t="str">
        <f>IF(B25="","",'APH Kategorichef'!AA28)</f>
        <v/>
      </c>
      <c r="X25" s="468" t="str">
        <f>IF(B25="","",'APH Kategorichef'!AC28)</f>
        <v/>
      </c>
      <c r="Y25" s="467" t="str">
        <f>IF(B25="","",'APH Kategorichef'!AB28)</f>
        <v/>
      </c>
      <c r="Z25" s="468" t="str">
        <f>IF(B25="","",'APH Kategorichef'!AH28)</f>
        <v/>
      </c>
      <c r="AA25" s="469" t="str">
        <f>IF(B25="","",'APH Kategorichef'!AI28)</f>
        <v/>
      </c>
      <c r="AB25" s="464" t="str">
        <f>IF(B25="","",'APH Kategorichef'!V28)</f>
        <v/>
      </c>
      <c r="AC25" s="465" t="str">
        <f>IF('3. Förpackningsdata'!J28="","",'3. Förpackningsdata'!J28)</f>
        <v/>
      </c>
      <c r="AD25" s="464" t="str">
        <f>IF('APH Kategorichef'!I28="","",'APH Kategorichef'!I28)</f>
        <v/>
      </c>
    </row>
    <row r="26" spans="1:30" s="330" customFormat="1" x14ac:dyDescent="0.25">
      <c r="A26" s="350">
        <v>25</v>
      </c>
      <c r="B26" s="460" t="str">
        <f>IF('1. Artikeldata Grund'!E29="","",'1. Artikeldata Grund'!E29)</f>
        <v/>
      </c>
      <c r="C26" s="461" t="str">
        <f>IF('1. Artikeldata Grund'!D29="","",'1. Artikeldata Grund'!D29)</f>
        <v/>
      </c>
      <c r="D26" s="462" t="str">
        <f>IF('APH Kategorichef'!D29="","",'APH Kategorichef'!D29)</f>
        <v/>
      </c>
      <c r="E26" s="461" t="str">
        <f>IF('APH Kategorichef'!F29="","",'APH Kategorichef'!F29)</f>
        <v/>
      </c>
      <c r="F26" s="464" t="str">
        <f>IF('APH Kategorichef'!R29="","",'APH Kategorichef'!R29)</f>
        <v xml:space="preserve">  Välj…</v>
      </c>
      <c r="G26" s="464">
        <f>IF('APH Kategorichef'!L29="","",'APH Kategorichef'!L29)</f>
        <v>910</v>
      </c>
      <c r="H26" s="463" t="str">
        <f>IF(G26&lt;&gt;200,"",IF('2. Artikeldata Utökad'!J29="","",'2. Artikeldata Utökad'!J29))</f>
        <v/>
      </c>
      <c r="I26" s="462" t="str">
        <f>IF('APH Kategorichef'!K29="Välj….","",'APH Kategorichef'!K29)</f>
        <v/>
      </c>
      <c r="J26" s="462" t="str">
        <f>IF(B26="","",_xlfn.XLOOKUP(I26,Artikelgrupper!A:A,Artikelgrupper!B:B))</f>
        <v/>
      </c>
      <c r="K26" s="462" t="str">
        <f>IF(B26="","",_xlfn.XLOOKUP(I26,Artikelgrupper!A:A,Artikelgrupper!C:C))</f>
        <v/>
      </c>
      <c r="L26" s="462" t="str">
        <f>IF(B26="","",_xlfn.XLOOKUP(I26,Artikelgrupper!A:A,Artikelgrupper!D:D))</f>
        <v/>
      </c>
      <c r="M26" s="465" t="str">
        <f>IF(B26="","",'APH Kategorichef'!P29)</f>
        <v/>
      </c>
      <c r="N26" s="464" t="str">
        <f>IF('APH Kategorichef'!Q29="","",'APH Kategorichef'!Q29)</f>
        <v/>
      </c>
      <c r="O26" s="464" t="str">
        <f>IF('APH Kategorichef'!S29="","",'APH Kategorichef'!S29)</f>
        <v/>
      </c>
      <c r="P26" s="462" t="str">
        <f>IF(B26="","",'2. Artikeldata Utökad'!E29)</f>
        <v/>
      </c>
      <c r="Q26" s="462" t="str">
        <f>IF(B26="","",'2. Artikeldata Utökad'!F29)</f>
        <v/>
      </c>
      <c r="R26" s="462" t="str">
        <f>IF(B26="","",'1. Artikeldata Grund'!K29/10)</f>
        <v/>
      </c>
      <c r="S26" s="462" t="str">
        <f>IF(B26="","",'1. Artikeldata Grund'!L29/10)</f>
        <v/>
      </c>
      <c r="T26" s="462" t="str">
        <f>IF(B26="","",'1. Artikeldata Grund'!M29/10)</f>
        <v/>
      </c>
      <c r="U26" s="496" t="str">
        <f>IF(B26="","",'APH Kategorichef'!Y29)</f>
        <v/>
      </c>
      <c r="V26" s="466" t="str">
        <f>IF(B26="","",'APH Kategorichef'!Z29)</f>
        <v/>
      </c>
      <c r="W26" s="467" t="str">
        <f>IF(B26="","",'APH Kategorichef'!AA29)</f>
        <v/>
      </c>
      <c r="X26" s="468" t="str">
        <f>IF(B26="","",'APH Kategorichef'!AC29)</f>
        <v/>
      </c>
      <c r="Y26" s="467" t="str">
        <f>IF(B26="","",'APH Kategorichef'!AB29)</f>
        <v/>
      </c>
      <c r="Z26" s="468" t="str">
        <f>IF(B26="","",'APH Kategorichef'!AH29)</f>
        <v/>
      </c>
      <c r="AA26" s="469" t="str">
        <f>IF(B26="","",'APH Kategorichef'!AI29)</f>
        <v/>
      </c>
      <c r="AB26" s="464" t="str">
        <f>IF(B26="","",'APH Kategorichef'!V29)</f>
        <v/>
      </c>
      <c r="AC26" s="465" t="str">
        <f>IF('3. Förpackningsdata'!J29="","",'3. Förpackningsdata'!J29)</f>
        <v/>
      </c>
      <c r="AD26" s="464" t="str">
        <f>IF('APH Kategorichef'!I29="","",'APH Kategorichef'!I29)</f>
        <v/>
      </c>
    </row>
    <row r="27" spans="1:30" s="330" customFormat="1" x14ac:dyDescent="0.25">
      <c r="A27" s="350">
        <v>26</v>
      </c>
      <c r="B27" s="460" t="str">
        <f>IF('1. Artikeldata Grund'!E30="","",'1. Artikeldata Grund'!E30)</f>
        <v/>
      </c>
      <c r="C27" s="461" t="str">
        <f>IF('1. Artikeldata Grund'!D30="","",'1. Artikeldata Grund'!D30)</f>
        <v/>
      </c>
      <c r="D27" s="462" t="str">
        <f>IF('APH Kategorichef'!D30="","",'APH Kategorichef'!D30)</f>
        <v/>
      </c>
      <c r="E27" s="461" t="str">
        <f>IF('APH Kategorichef'!F30="","",'APH Kategorichef'!F30)</f>
        <v/>
      </c>
      <c r="F27" s="464" t="str">
        <f>IF('APH Kategorichef'!R30="","",'APH Kategorichef'!R30)</f>
        <v xml:space="preserve">  Välj…</v>
      </c>
      <c r="G27" s="464">
        <f>IF('APH Kategorichef'!L30="","",'APH Kategorichef'!L30)</f>
        <v>910</v>
      </c>
      <c r="H27" s="463" t="str">
        <f>IF(G27&lt;&gt;200,"",IF('2. Artikeldata Utökad'!J30="","",'2. Artikeldata Utökad'!J30))</f>
        <v/>
      </c>
      <c r="I27" s="462" t="str">
        <f>IF('APH Kategorichef'!K30="Välj….","",'APH Kategorichef'!K30)</f>
        <v/>
      </c>
      <c r="J27" s="462" t="str">
        <f>IF(B27="","",_xlfn.XLOOKUP(I27,Artikelgrupper!A:A,Artikelgrupper!B:B))</f>
        <v/>
      </c>
      <c r="K27" s="462" t="str">
        <f>IF(B27="","",_xlfn.XLOOKUP(I27,Artikelgrupper!A:A,Artikelgrupper!C:C))</f>
        <v/>
      </c>
      <c r="L27" s="462" t="str">
        <f>IF(B27="","",_xlfn.XLOOKUP(I27,Artikelgrupper!A:A,Artikelgrupper!D:D))</f>
        <v/>
      </c>
      <c r="M27" s="465" t="str">
        <f>IF(B27="","",'APH Kategorichef'!P30)</f>
        <v/>
      </c>
      <c r="N27" s="464" t="str">
        <f>IF('APH Kategorichef'!Q30="","",'APH Kategorichef'!Q30)</f>
        <v/>
      </c>
      <c r="O27" s="464" t="str">
        <f>IF('APH Kategorichef'!S30="","",'APH Kategorichef'!S30)</f>
        <v/>
      </c>
      <c r="P27" s="462" t="str">
        <f>IF(B27="","",'2. Artikeldata Utökad'!E30)</f>
        <v/>
      </c>
      <c r="Q27" s="462" t="str">
        <f>IF(B27="","",'2. Artikeldata Utökad'!F30)</f>
        <v/>
      </c>
      <c r="R27" s="462" t="str">
        <f>IF(B27="","",'1. Artikeldata Grund'!K30/10)</f>
        <v/>
      </c>
      <c r="S27" s="462" t="str">
        <f>IF(B27="","",'1. Artikeldata Grund'!L30/10)</f>
        <v/>
      </c>
      <c r="T27" s="462" t="str">
        <f>IF(B27="","",'1. Artikeldata Grund'!M30/10)</f>
        <v/>
      </c>
      <c r="U27" s="496" t="str">
        <f>IF(B27="","",'APH Kategorichef'!Y30)</f>
        <v/>
      </c>
      <c r="V27" s="466" t="str">
        <f>IF(B27="","",'APH Kategorichef'!Z30)</f>
        <v/>
      </c>
      <c r="W27" s="467" t="str">
        <f>IF(B27="","",'APH Kategorichef'!AA30)</f>
        <v/>
      </c>
      <c r="X27" s="468" t="str">
        <f>IF(B27="","",'APH Kategorichef'!AC30)</f>
        <v/>
      </c>
      <c r="Y27" s="467" t="str">
        <f>IF(B27="","",'APH Kategorichef'!AB30)</f>
        <v/>
      </c>
      <c r="Z27" s="468" t="str">
        <f>IF(B27="","",'APH Kategorichef'!AH30)</f>
        <v/>
      </c>
      <c r="AA27" s="469" t="str">
        <f>IF(B27="","",'APH Kategorichef'!AI30)</f>
        <v/>
      </c>
      <c r="AB27" s="464" t="str">
        <f>IF(B27="","",'APH Kategorichef'!V30)</f>
        <v/>
      </c>
      <c r="AC27" s="465" t="str">
        <f>IF('3. Förpackningsdata'!J30="","",'3. Förpackningsdata'!J30)</f>
        <v/>
      </c>
      <c r="AD27" s="464" t="str">
        <f>IF('APH Kategorichef'!I30="","",'APH Kategorichef'!I30)</f>
        <v/>
      </c>
    </row>
    <row r="28" spans="1:30" s="330" customFormat="1" x14ac:dyDescent="0.25">
      <c r="A28" s="350">
        <v>27</v>
      </c>
      <c r="B28" s="460" t="str">
        <f>IF('1. Artikeldata Grund'!E31="","",'1. Artikeldata Grund'!E31)</f>
        <v/>
      </c>
      <c r="C28" s="461" t="str">
        <f>IF('1. Artikeldata Grund'!D31="","",'1. Artikeldata Grund'!D31)</f>
        <v/>
      </c>
      <c r="D28" s="462" t="str">
        <f>IF('APH Kategorichef'!D31="","",'APH Kategorichef'!D31)</f>
        <v/>
      </c>
      <c r="E28" s="461" t="str">
        <f>IF('APH Kategorichef'!F31="","",'APH Kategorichef'!F31)</f>
        <v/>
      </c>
      <c r="F28" s="464" t="str">
        <f>IF('APH Kategorichef'!R31="","",'APH Kategorichef'!R31)</f>
        <v xml:space="preserve">  Välj…</v>
      </c>
      <c r="G28" s="464">
        <f>IF('APH Kategorichef'!L31="","",'APH Kategorichef'!L31)</f>
        <v>910</v>
      </c>
      <c r="H28" s="463" t="str">
        <f>IF(G28&lt;&gt;200,"",IF('2. Artikeldata Utökad'!J31="","",'2. Artikeldata Utökad'!J31))</f>
        <v/>
      </c>
      <c r="I28" s="462" t="str">
        <f>IF('APH Kategorichef'!K31="Välj….","",'APH Kategorichef'!K31)</f>
        <v/>
      </c>
      <c r="J28" s="462" t="str">
        <f>IF(B28="","",_xlfn.XLOOKUP(I28,Artikelgrupper!A:A,Artikelgrupper!B:B))</f>
        <v/>
      </c>
      <c r="K28" s="462" t="str">
        <f>IF(B28="","",_xlfn.XLOOKUP(I28,Artikelgrupper!A:A,Artikelgrupper!C:C))</f>
        <v/>
      </c>
      <c r="L28" s="462" t="str">
        <f>IF(B28="","",_xlfn.XLOOKUP(I28,Artikelgrupper!A:A,Artikelgrupper!D:D))</f>
        <v/>
      </c>
      <c r="M28" s="465" t="str">
        <f>IF(B28="","",'APH Kategorichef'!P31)</f>
        <v/>
      </c>
      <c r="N28" s="464" t="str">
        <f>IF('APH Kategorichef'!Q31="","",'APH Kategorichef'!Q31)</f>
        <v/>
      </c>
      <c r="O28" s="464" t="str">
        <f>IF('APH Kategorichef'!S31="","",'APH Kategorichef'!S31)</f>
        <v/>
      </c>
      <c r="P28" s="462" t="str">
        <f>IF(B28="","",'2. Artikeldata Utökad'!E31)</f>
        <v/>
      </c>
      <c r="Q28" s="462" t="str">
        <f>IF(B28="","",'2. Artikeldata Utökad'!F31)</f>
        <v/>
      </c>
      <c r="R28" s="462" t="str">
        <f>IF(B28="","",'1. Artikeldata Grund'!K31/10)</f>
        <v/>
      </c>
      <c r="S28" s="462" t="str">
        <f>IF(B28="","",'1. Artikeldata Grund'!L31/10)</f>
        <v/>
      </c>
      <c r="T28" s="462" t="str">
        <f>IF(B28="","",'1. Artikeldata Grund'!M31/10)</f>
        <v/>
      </c>
      <c r="U28" s="496" t="str">
        <f>IF(B28="","",'APH Kategorichef'!Y31)</f>
        <v/>
      </c>
      <c r="V28" s="466" t="str">
        <f>IF(B28="","",'APH Kategorichef'!Z31)</f>
        <v/>
      </c>
      <c r="W28" s="467" t="str">
        <f>IF(B28="","",'APH Kategorichef'!AA31)</f>
        <v/>
      </c>
      <c r="X28" s="468" t="str">
        <f>IF(B28="","",'APH Kategorichef'!AC31)</f>
        <v/>
      </c>
      <c r="Y28" s="467" t="str">
        <f>IF(B28="","",'APH Kategorichef'!AB31)</f>
        <v/>
      </c>
      <c r="Z28" s="468" t="str">
        <f>IF(B28="","",'APH Kategorichef'!AH31)</f>
        <v/>
      </c>
      <c r="AA28" s="469" t="str">
        <f>IF(B28="","",'APH Kategorichef'!AI31)</f>
        <v/>
      </c>
      <c r="AB28" s="464" t="str">
        <f>IF(B28="","",'APH Kategorichef'!V31)</f>
        <v/>
      </c>
      <c r="AC28" s="465" t="str">
        <f>IF('3. Förpackningsdata'!J31="","",'3. Förpackningsdata'!J31)</f>
        <v/>
      </c>
      <c r="AD28" s="464" t="str">
        <f>IF('APH Kategorichef'!I31="","",'APH Kategorichef'!I31)</f>
        <v/>
      </c>
    </row>
    <row r="29" spans="1:30" s="330" customFormat="1" x14ac:dyDescent="0.25">
      <c r="A29" s="350">
        <v>28</v>
      </c>
      <c r="B29" s="460" t="str">
        <f>IF('1. Artikeldata Grund'!E32="","",'1. Artikeldata Grund'!E32)</f>
        <v/>
      </c>
      <c r="C29" s="461" t="str">
        <f>IF('1. Artikeldata Grund'!D32="","",'1. Artikeldata Grund'!D32)</f>
        <v/>
      </c>
      <c r="D29" s="462" t="str">
        <f>IF('APH Kategorichef'!D32="","",'APH Kategorichef'!D32)</f>
        <v/>
      </c>
      <c r="E29" s="461" t="str">
        <f>IF('APH Kategorichef'!F32="","",'APH Kategorichef'!F32)</f>
        <v/>
      </c>
      <c r="F29" s="464" t="str">
        <f>IF('APH Kategorichef'!R32="","",'APH Kategorichef'!R32)</f>
        <v xml:space="preserve">  Välj…</v>
      </c>
      <c r="G29" s="464">
        <f>IF('APH Kategorichef'!L32="","",'APH Kategorichef'!L32)</f>
        <v>910</v>
      </c>
      <c r="H29" s="463" t="str">
        <f>IF(G29&lt;&gt;200,"",IF('2. Artikeldata Utökad'!J32="","",'2. Artikeldata Utökad'!J32))</f>
        <v/>
      </c>
      <c r="I29" s="462" t="str">
        <f>IF('APH Kategorichef'!K32="Välj….","",'APH Kategorichef'!K32)</f>
        <v/>
      </c>
      <c r="J29" s="462" t="str">
        <f>IF(B29="","",_xlfn.XLOOKUP(I29,Artikelgrupper!A:A,Artikelgrupper!B:B))</f>
        <v/>
      </c>
      <c r="K29" s="462" t="str">
        <f>IF(B29="","",_xlfn.XLOOKUP(I29,Artikelgrupper!A:A,Artikelgrupper!C:C))</f>
        <v/>
      </c>
      <c r="L29" s="462" t="str">
        <f>IF(B29="","",_xlfn.XLOOKUP(I29,Artikelgrupper!A:A,Artikelgrupper!D:D))</f>
        <v/>
      </c>
      <c r="M29" s="465" t="str">
        <f>IF(B29="","",'APH Kategorichef'!P32)</f>
        <v/>
      </c>
      <c r="N29" s="464" t="str">
        <f>IF('APH Kategorichef'!Q32="","",'APH Kategorichef'!Q32)</f>
        <v/>
      </c>
      <c r="O29" s="464" t="str">
        <f>IF('APH Kategorichef'!S32="","",'APH Kategorichef'!S32)</f>
        <v/>
      </c>
      <c r="P29" s="462" t="str">
        <f>IF(B29="","",'2. Artikeldata Utökad'!E32)</f>
        <v/>
      </c>
      <c r="Q29" s="462" t="str">
        <f>IF(B29="","",'2. Artikeldata Utökad'!F32)</f>
        <v/>
      </c>
      <c r="R29" s="462" t="str">
        <f>IF(B29="","",'1. Artikeldata Grund'!K32/10)</f>
        <v/>
      </c>
      <c r="S29" s="462" t="str">
        <f>IF(B29="","",'1. Artikeldata Grund'!L32/10)</f>
        <v/>
      </c>
      <c r="T29" s="462" t="str">
        <f>IF(B29="","",'1. Artikeldata Grund'!M32/10)</f>
        <v/>
      </c>
      <c r="U29" s="496" t="str">
        <f>IF(B29="","",'APH Kategorichef'!Y32)</f>
        <v/>
      </c>
      <c r="V29" s="466" t="str">
        <f>IF(B29="","",'APH Kategorichef'!Z32)</f>
        <v/>
      </c>
      <c r="W29" s="467" t="str">
        <f>IF(B29="","",'APH Kategorichef'!AA32)</f>
        <v/>
      </c>
      <c r="X29" s="468" t="str">
        <f>IF(B29="","",'APH Kategorichef'!AC32)</f>
        <v/>
      </c>
      <c r="Y29" s="467" t="str">
        <f>IF(B29="","",'APH Kategorichef'!AB32)</f>
        <v/>
      </c>
      <c r="Z29" s="468" t="str">
        <f>IF(B29="","",'APH Kategorichef'!AH32)</f>
        <v/>
      </c>
      <c r="AA29" s="469" t="str">
        <f>IF(B29="","",'APH Kategorichef'!AI32)</f>
        <v/>
      </c>
      <c r="AB29" s="464" t="str">
        <f>IF(B29="","",'APH Kategorichef'!V32)</f>
        <v/>
      </c>
      <c r="AC29" s="465" t="str">
        <f>IF('3. Förpackningsdata'!J32="","",'3. Förpackningsdata'!J32)</f>
        <v/>
      </c>
      <c r="AD29" s="464" t="str">
        <f>IF('APH Kategorichef'!I32="","",'APH Kategorichef'!I32)</f>
        <v/>
      </c>
    </row>
    <row r="30" spans="1:30" s="330" customFormat="1" x14ac:dyDescent="0.25">
      <c r="A30" s="350">
        <v>29</v>
      </c>
      <c r="B30" s="460" t="str">
        <f>IF('1. Artikeldata Grund'!E33="","",'1. Artikeldata Grund'!E33)</f>
        <v/>
      </c>
      <c r="C30" s="461" t="str">
        <f>IF('1. Artikeldata Grund'!D33="","",'1. Artikeldata Grund'!D33)</f>
        <v/>
      </c>
      <c r="D30" s="462" t="str">
        <f>IF('APH Kategorichef'!D33="","",'APH Kategorichef'!D33)</f>
        <v/>
      </c>
      <c r="E30" s="461" t="str">
        <f>IF('APH Kategorichef'!F33="","",'APH Kategorichef'!F33)</f>
        <v/>
      </c>
      <c r="F30" s="464" t="str">
        <f>IF('APH Kategorichef'!R33="","",'APH Kategorichef'!R33)</f>
        <v xml:space="preserve">  Välj…</v>
      </c>
      <c r="G30" s="464">
        <f>IF('APH Kategorichef'!L33="","",'APH Kategorichef'!L33)</f>
        <v>910</v>
      </c>
      <c r="H30" s="463" t="str">
        <f>IF(G30&lt;&gt;200,"",IF('2. Artikeldata Utökad'!J33="","",'2. Artikeldata Utökad'!J33))</f>
        <v/>
      </c>
      <c r="I30" s="462" t="str">
        <f>IF('APH Kategorichef'!K33="Välj….","",'APH Kategorichef'!K33)</f>
        <v/>
      </c>
      <c r="J30" s="462" t="str">
        <f>IF(B30="","",_xlfn.XLOOKUP(I30,Artikelgrupper!A:A,Artikelgrupper!B:B))</f>
        <v/>
      </c>
      <c r="K30" s="462" t="str">
        <f>IF(B30="","",_xlfn.XLOOKUP(I30,Artikelgrupper!A:A,Artikelgrupper!C:C))</f>
        <v/>
      </c>
      <c r="L30" s="462" t="str">
        <f>IF(B30="","",_xlfn.XLOOKUP(I30,Artikelgrupper!A:A,Artikelgrupper!D:D))</f>
        <v/>
      </c>
      <c r="M30" s="465" t="str">
        <f>IF(B30="","",'APH Kategorichef'!P33)</f>
        <v/>
      </c>
      <c r="N30" s="464" t="str">
        <f>IF('APH Kategorichef'!Q33="","",'APH Kategorichef'!Q33)</f>
        <v/>
      </c>
      <c r="O30" s="464" t="str">
        <f>IF('APH Kategorichef'!S33="","",'APH Kategorichef'!S33)</f>
        <v/>
      </c>
      <c r="P30" s="462" t="str">
        <f>IF(B30="","",'2. Artikeldata Utökad'!E33)</f>
        <v/>
      </c>
      <c r="Q30" s="462" t="str">
        <f>IF(B30="","",'2. Artikeldata Utökad'!F33)</f>
        <v/>
      </c>
      <c r="R30" s="462" t="str">
        <f>IF(B30="","",'1. Artikeldata Grund'!K33/10)</f>
        <v/>
      </c>
      <c r="S30" s="462" t="str">
        <f>IF(B30="","",'1. Artikeldata Grund'!L33/10)</f>
        <v/>
      </c>
      <c r="T30" s="462" t="str">
        <f>IF(B30="","",'1. Artikeldata Grund'!M33/10)</f>
        <v/>
      </c>
      <c r="U30" s="496" t="str">
        <f>IF(B30="","",'APH Kategorichef'!Y33)</f>
        <v/>
      </c>
      <c r="V30" s="466" t="str">
        <f>IF(B30="","",'APH Kategorichef'!Z33)</f>
        <v/>
      </c>
      <c r="W30" s="467" t="str">
        <f>IF(B30="","",'APH Kategorichef'!AA33)</f>
        <v/>
      </c>
      <c r="X30" s="468" t="str">
        <f>IF(B30="","",'APH Kategorichef'!AC33)</f>
        <v/>
      </c>
      <c r="Y30" s="467" t="str">
        <f>IF(B30="","",'APH Kategorichef'!AB33)</f>
        <v/>
      </c>
      <c r="Z30" s="468" t="str">
        <f>IF(B30="","",'APH Kategorichef'!AH33)</f>
        <v/>
      </c>
      <c r="AA30" s="469" t="str">
        <f>IF(B30="","",'APH Kategorichef'!AI33)</f>
        <v/>
      </c>
      <c r="AB30" s="464" t="str">
        <f>IF(B30="","",'APH Kategorichef'!V33)</f>
        <v/>
      </c>
      <c r="AC30" s="465" t="str">
        <f>IF('3. Förpackningsdata'!J33="","",'3. Förpackningsdata'!J33)</f>
        <v/>
      </c>
      <c r="AD30" s="464" t="str">
        <f>IF('APH Kategorichef'!I33="","",'APH Kategorichef'!I33)</f>
        <v/>
      </c>
    </row>
    <row r="31" spans="1:30" s="330" customFormat="1" x14ac:dyDescent="0.25">
      <c r="A31" s="350">
        <v>30</v>
      </c>
      <c r="B31" s="460" t="str">
        <f>IF('1. Artikeldata Grund'!E34="","",'1. Artikeldata Grund'!E34)</f>
        <v/>
      </c>
      <c r="C31" s="461" t="str">
        <f>IF('1. Artikeldata Grund'!D34="","",'1. Artikeldata Grund'!D34)</f>
        <v/>
      </c>
      <c r="D31" s="462" t="str">
        <f>IF('APH Kategorichef'!D34="","",'APH Kategorichef'!D34)</f>
        <v/>
      </c>
      <c r="E31" s="461" t="str">
        <f>IF('APH Kategorichef'!F34="","",'APH Kategorichef'!F34)</f>
        <v/>
      </c>
      <c r="F31" s="464" t="str">
        <f>IF('APH Kategorichef'!R34="","",'APH Kategorichef'!R34)</f>
        <v xml:space="preserve">  Välj…</v>
      </c>
      <c r="G31" s="464">
        <f>IF('APH Kategorichef'!L34="","",'APH Kategorichef'!L34)</f>
        <v>910</v>
      </c>
      <c r="H31" s="463" t="str">
        <f>IF(G31&lt;&gt;200,"",IF('2. Artikeldata Utökad'!J34="","",'2. Artikeldata Utökad'!J34))</f>
        <v/>
      </c>
      <c r="I31" s="462" t="str">
        <f>IF('APH Kategorichef'!K34="Välj….","",'APH Kategorichef'!K34)</f>
        <v/>
      </c>
      <c r="J31" s="462" t="str">
        <f>IF(B31="","",_xlfn.XLOOKUP(I31,Artikelgrupper!A:A,Artikelgrupper!B:B))</f>
        <v/>
      </c>
      <c r="K31" s="462" t="str">
        <f>IF(B31="","",_xlfn.XLOOKUP(I31,Artikelgrupper!A:A,Artikelgrupper!C:C))</f>
        <v/>
      </c>
      <c r="L31" s="462" t="str">
        <f>IF(B31="","",_xlfn.XLOOKUP(I31,Artikelgrupper!A:A,Artikelgrupper!D:D))</f>
        <v/>
      </c>
      <c r="M31" s="465" t="str">
        <f>IF(B31="","",'APH Kategorichef'!P34)</f>
        <v/>
      </c>
      <c r="N31" s="464" t="str">
        <f>IF('APH Kategorichef'!Q34="","",'APH Kategorichef'!Q34)</f>
        <v/>
      </c>
      <c r="O31" s="464" t="str">
        <f>IF('APH Kategorichef'!S34="","",'APH Kategorichef'!S34)</f>
        <v/>
      </c>
      <c r="P31" s="462" t="str">
        <f>IF(B31="","",'2. Artikeldata Utökad'!E34)</f>
        <v/>
      </c>
      <c r="Q31" s="462" t="str">
        <f>IF(B31="","",'2. Artikeldata Utökad'!F34)</f>
        <v/>
      </c>
      <c r="R31" s="462" t="str">
        <f>IF(B31="","",'1. Artikeldata Grund'!K34/10)</f>
        <v/>
      </c>
      <c r="S31" s="462" t="str">
        <f>IF(B31="","",'1. Artikeldata Grund'!L34/10)</f>
        <v/>
      </c>
      <c r="T31" s="462" t="str">
        <f>IF(B31="","",'1. Artikeldata Grund'!M34/10)</f>
        <v/>
      </c>
      <c r="U31" s="496" t="str">
        <f>IF(B31="","",'APH Kategorichef'!Y34)</f>
        <v/>
      </c>
      <c r="V31" s="466" t="str">
        <f>IF(B31="","",'APH Kategorichef'!Z34)</f>
        <v/>
      </c>
      <c r="W31" s="467" t="str">
        <f>IF(B31="","",'APH Kategorichef'!AA34)</f>
        <v/>
      </c>
      <c r="X31" s="468" t="str">
        <f>IF(B31="","",'APH Kategorichef'!AC34)</f>
        <v/>
      </c>
      <c r="Y31" s="467" t="str">
        <f>IF(B31="","",'APH Kategorichef'!AB34)</f>
        <v/>
      </c>
      <c r="Z31" s="468" t="str">
        <f>IF(B31="","",'APH Kategorichef'!AH34)</f>
        <v/>
      </c>
      <c r="AA31" s="469" t="str">
        <f>IF(B31="","",'APH Kategorichef'!AI34)</f>
        <v/>
      </c>
      <c r="AB31" s="464" t="str">
        <f>IF(B31="","",'APH Kategorichef'!V34)</f>
        <v/>
      </c>
      <c r="AC31" s="465" t="str">
        <f>IF('3. Förpackningsdata'!J34="","",'3. Förpackningsdata'!J34)</f>
        <v/>
      </c>
      <c r="AD31" s="464" t="str">
        <f>IF('APH Kategorichef'!I34="","",'APH Kategorichef'!I34)</f>
        <v/>
      </c>
    </row>
    <row r="32" spans="1:30" s="330" customFormat="1" x14ac:dyDescent="0.25">
      <c r="A32" s="350">
        <v>31</v>
      </c>
      <c r="B32" s="460" t="str">
        <f>IF('1. Artikeldata Grund'!E35="","",'1. Artikeldata Grund'!E35)</f>
        <v/>
      </c>
      <c r="C32" s="461" t="str">
        <f>IF('1. Artikeldata Grund'!D35="","",'1. Artikeldata Grund'!D35)</f>
        <v/>
      </c>
      <c r="D32" s="462" t="str">
        <f>IF('APH Kategorichef'!D35="","",'APH Kategorichef'!D35)</f>
        <v/>
      </c>
      <c r="E32" s="461" t="str">
        <f>IF('APH Kategorichef'!F35="","",'APH Kategorichef'!F35)</f>
        <v/>
      </c>
      <c r="F32" s="464" t="str">
        <f>IF('APH Kategorichef'!R35="","",'APH Kategorichef'!R35)</f>
        <v xml:space="preserve">  Välj…</v>
      </c>
      <c r="G32" s="464">
        <f>IF('APH Kategorichef'!L35="","",'APH Kategorichef'!L35)</f>
        <v>910</v>
      </c>
      <c r="H32" s="463" t="str">
        <f>IF(G32&lt;&gt;200,"",IF('2. Artikeldata Utökad'!J35="","",'2. Artikeldata Utökad'!J35))</f>
        <v/>
      </c>
      <c r="I32" s="462" t="str">
        <f>IF('APH Kategorichef'!K35="Välj….","",'APH Kategorichef'!K35)</f>
        <v/>
      </c>
      <c r="J32" s="462" t="str">
        <f>IF(B32="","",_xlfn.XLOOKUP(I32,Artikelgrupper!A:A,Artikelgrupper!B:B))</f>
        <v/>
      </c>
      <c r="K32" s="462" t="str">
        <f>IF(B32="","",_xlfn.XLOOKUP(I32,Artikelgrupper!A:A,Artikelgrupper!C:C))</f>
        <v/>
      </c>
      <c r="L32" s="462" t="str">
        <f>IF(B32="","",_xlfn.XLOOKUP(I32,Artikelgrupper!A:A,Artikelgrupper!D:D))</f>
        <v/>
      </c>
      <c r="M32" s="465" t="str">
        <f>IF(B32="","",'APH Kategorichef'!P35)</f>
        <v/>
      </c>
      <c r="N32" s="464" t="str">
        <f>IF('APH Kategorichef'!Q35="","",'APH Kategorichef'!Q35)</f>
        <v/>
      </c>
      <c r="O32" s="464" t="str">
        <f>IF('APH Kategorichef'!S35="","",'APH Kategorichef'!S35)</f>
        <v/>
      </c>
      <c r="P32" s="462" t="str">
        <f>IF(B32="","",'2. Artikeldata Utökad'!E35)</f>
        <v/>
      </c>
      <c r="Q32" s="462" t="str">
        <f>IF(B32="","",'2. Artikeldata Utökad'!F35)</f>
        <v/>
      </c>
      <c r="R32" s="462" t="str">
        <f>IF(B32="","",'1. Artikeldata Grund'!K35/10)</f>
        <v/>
      </c>
      <c r="S32" s="462" t="str">
        <f>IF(B32="","",'1. Artikeldata Grund'!L35/10)</f>
        <v/>
      </c>
      <c r="T32" s="462" t="str">
        <f>IF(B32="","",'1. Artikeldata Grund'!M35/10)</f>
        <v/>
      </c>
      <c r="U32" s="496" t="str">
        <f>IF(B32="","",'APH Kategorichef'!Y35)</f>
        <v/>
      </c>
      <c r="V32" s="466" t="str">
        <f>IF(B32="","",'APH Kategorichef'!Z35)</f>
        <v/>
      </c>
      <c r="W32" s="467" t="str">
        <f>IF(B32="","",'APH Kategorichef'!AA35)</f>
        <v/>
      </c>
      <c r="X32" s="468" t="str">
        <f>IF(B32="","",'APH Kategorichef'!AC35)</f>
        <v/>
      </c>
      <c r="Y32" s="467" t="str">
        <f>IF(B32="","",'APH Kategorichef'!AB35)</f>
        <v/>
      </c>
      <c r="Z32" s="468" t="str">
        <f>IF(B32="","",'APH Kategorichef'!AH35)</f>
        <v/>
      </c>
      <c r="AA32" s="469" t="str">
        <f>IF(B32="","",'APH Kategorichef'!AI35)</f>
        <v/>
      </c>
      <c r="AB32" s="464" t="str">
        <f>IF(B32="","",'APH Kategorichef'!V35)</f>
        <v/>
      </c>
      <c r="AC32" s="465" t="str">
        <f>IF('3. Förpackningsdata'!J35="","",'3. Förpackningsdata'!J35)</f>
        <v/>
      </c>
      <c r="AD32" s="464" t="str">
        <f>IF('APH Kategorichef'!I35="","",'APH Kategorichef'!I35)</f>
        <v/>
      </c>
    </row>
    <row r="33" spans="1:30" s="330" customFormat="1" x14ac:dyDescent="0.25">
      <c r="A33" s="350">
        <v>32</v>
      </c>
      <c r="B33" s="460" t="str">
        <f>IF('1. Artikeldata Grund'!E36="","",'1. Artikeldata Grund'!E36)</f>
        <v/>
      </c>
      <c r="C33" s="461" t="str">
        <f>IF('1. Artikeldata Grund'!D36="","",'1. Artikeldata Grund'!D36)</f>
        <v/>
      </c>
      <c r="D33" s="462" t="str">
        <f>IF('APH Kategorichef'!D36="","",'APH Kategorichef'!D36)</f>
        <v/>
      </c>
      <c r="E33" s="461" t="str">
        <f>IF('APH Kategorichef'!F36="","",'APH Kategorichef'!F36)</f>
        <v/>
      </c>
      <c r="F33" s="464" t="str">
        <f>IF('APH Kategorichef'!R36="","",'APH Kategorichef'!R36)</f>
        <v xml:space="preserve">  Välj…</v>
      </c>
      <c r="G33" s="464">
        <f>IF('APH Kategorichef'!L36="","",'APH Kategorichef'!L36)</f>
        <v>910</v>
      </c>
      <c r="H33" s="463" t="str">
        <f>IF(G33&lt;&gt;200,"",IF('2. Artikeldata Utökad'!J36="","",'2. Artikeldata Utökad'!J36))</f>
        <v/>
      </c>
      <c r="I33" s="462" t="str">
        <f>IF('APH Kategorichef'!K36="Välj….","",'APH Kategorichef'!K36)</f>
        <v/>
      </c>
      <c r="J33" s="462" t="str">
        <f>IF(B33="","",_xlfn.XLOOKUP(I33,Artikelgrupper!A:A,Artikelgrupper!B:B))</f>
        <v/>
      </c>
      <c r="K33" s="462" t="str">
        <f>IF(B33="","",_xlfn.XLOOKUP(I33,Artikelgrupper!A:A,Artikelgrupper!C:C))</f>
        <v/>
      </c>
      <c r="L33" s="462" t="str">
        <f>IF(B33="","",_xlfn.XLOOKUP(I33,Artikelgrupper!A:A,Artikelgrupper!D:D))</f>
        <v/>
      </c>
      <c r="M33" s="465" t="str">
        <f>IF(B33="","",'APH Kategorichef'!P36)</f>
        <v/>
      </c>
      <c r="N33" s="464" t="str">
        <f>IF('APH Kategorichef'!Q36="","",'APH Kategorichef'!Q36)</f>
        <v/>
      </c>
      <c r="O33" s="464" t="str">
        <f>IF('APH Kategorichef'!S36="","",'APH Kategorichef'!S36)</f>
        <v/>
      </c>
      <c r="P33" s="462" t="str">
        <f>IF(B33="","",'2. Artikeldata Utökad'!E36)</f>
        <v/>
      </c>
      <c r="Q33" s="462" t="str">
        <f>IF(B33="","",'2. Artikeldata Utökad'!F36)</f>
        <v/>
      </c>
      <c r="R33" s="462" t="str">
        <f>IF(B33="","",'1. Artikeldata Grund'!K36/10)</f>
        <v/>
      </c>
      <c r="S33" s="462" t="str">
        <f>IF(B33="","",'1. Artikeldata Grund'!L36/10)</f>
        <v/>
      </c>
      <c r="T33" s="462" t="str">
        <f>IF(B33="","",'1. Artikeldata Grund'!M36/10)</f>
        <v/>
      </c>
      <c r="U33" s="496" t="str">
        <f>IF(B33="","",'APH Kategorichef'!Y36)</f>
        <v/>
      </c>
      <c r="V33" s="466" t="str">
        <f>IF(B33="","",'APH Kategorichef'!Z36)</f>
        <v/>
      </c>
      <c r="W33" s="467" t="str">
        <f>IF(B33="","",'APH Kategorichef'!AA36)</f>
        <v/>
      </c>
      <c r="X33" s="468" t="str">
        <f>IF(B33="","",'APH Kategorichef'!AC36)</f>
        <v/>
      </c>
      <c r="Y33" s="467" t="str">
        <f>IF(B33="","",'APH Kategorichef'!AB36)</f>
        <v/>
      </c>
      <c r="Z33" s="468" t="str">
        <f>IF(B33="","",'APH Kategorichef'!AH36)</f>
        <v/>
      </c>
      <c r="AA33" s="469" t="str">
        <f>IF(B33="","",'APH Kategorichef'!AI36)</f>
        <v/>
      </c>
      <c r="AB33" s="464" t="str">
        <f>IF(B33="","",'APH Kategorichef'!V36)</f>
        <v/>
      </c>
      <c r="AC33" s="465" t="str">
        <f>IF('3. Förpackningsdata'!J36="","",'3. Förpackningsdata'!J36)</f>
        <v/>
      </c>
      <c r="AD33" s="464" t="str">
        <f>IF('APH Kategorichef'!I36="","",'APH Kategorichef'!I36)</f>
        <v/>
      </c>
    </row>
    <row r="34" spans="1:30" s="330" customFormat="1" x14ac:dyDescent="0.25">
      <c r="A34" s="350">
        <v>33</v>
      </c>
      <c r="B34" s="460" t="str">
        <f>IF('1. Artikeldata Grund'!E37="","",'1. Artikeldata Grund'!E37)</f>
        <v/>
      </c>
      <c r="C34" s="461" t="str">
        <f>IF('1. Artikeldata Grund'!D37="","",'1. Artikeldata Grund'!D37)</f>
        <v/>
      </c>
      <c r="D34" s="462" t="str">
        <f>IF('APH Kategorichef'!D37="","",'APH Kategorichef'!D37)</f>
        <v/>
      </c>
      <c r="E34" s="461" t="str">
        <f>IF('APH Kategorichef'!F37="","",'APH Kategorichef'!F37)</f>
        <v/>
      </c>
      <c r="F34" s="464" t="str">
        <f>IF('APH Kategorichef'!R37="","",'APH Kategorichef'!R37)</f>
        <v xml:space="preserve">  Välj…</v>
      </c>
      <c r="G34" s="464">
        <f>IF('APH Kategorichef'!L37="","",'APH Kategorichef'!L37)</f>
        <v>910</v>
      </c>
      <c r="H34" s="463" t="str">
        <f>IF(G34&lt;&gt;200,"",IF('2. Artikeldata Utökad'!J37="","",'2. Artikeldata Utökad'!J37))</f>
        <v/>
      </c>
      <c r="I34" s="462" t="str">
        <f>IF('APH Kategorichef'!K37="Välj….","",'APH Kategorichef'!K37)</f>
        <v/>
      </c>
      <c r="J34" s="462" t="str">
        <f>IF(B34="","",_xlfn.XLOOKUP(I34,Artikelgrupper!A:A,Artikelgrupper!B:B))</f>
        <v/>
      </c>
      <c r="K34" s="462" t="str">
        <f>IF(B34="","",_xlfn.XLOOKUP(I34,Artikelgrupper!A:A,Artikelgrupper!C:C))</f>
        <v/>
      </c>
      <c r="L34" s="462" t="str">
        <f>IF(B34="","",_xlfn.XLOOKUP(I34,Artikelgrupper!A:A,Artikelgrupper!D:D))</f>
        <v/>
      </c>
      <c r="M34" s="465" t="str">
        <f>IF(B34="","",'APH Kategorichef'!P37)</f>
        <v/>
      </c>
      <c r="N34" s="464" t="str">
        <f>IF('APH Kategorichef'!Q37="","",'APH Kategorichef'!Q37)</f>
        <v/>
      </c>
      <c r="O34" s="464" t="str">
        <f>IF('APH Kategorichef'!S37="","",'APH Kategorichef'!S37)</f>
        <v/>
      </c>
      <c r="P34" s="462" t="str">
        <f>IF(B34="","",'2. Artikeldata Utökad'!E37)</f>
        <v/>
      </c>
      <c r="Q34" s="462" t="str">
        <f>IF(B34="","",'2. Artikeldata Utökad'!F37)</f>
        <v/>
      </c>
      <c r="R34" s="462" t="str">
        <f>IF(B34="","",'1. Artikeldata Grund'!K37/10)</f>
        <v/>
      </c>
      <c r="S34" s="462" t="str">
        <f>IF(B34="","",'1. Artikeldata Grund'!L37/10)</f>
        <v/>
      </c>
      <c r="T34" s="462" t="str">
        <f>IF(B34="","",'1. Artikeldata Grund'!M37/10)</f>
        <v/>
      </c>
      <c r="U34" s="496" t="str">
        <f>IF(B34="","",'APH Kategorichef'!Y37)</f>
        <v/>
      </c>
      <c r="V34" s="466" t="str">
        <f>IF(B34="","",'APH Kategorichef'!Z37)</f>
        <v/>
      </c>
      <c r="W34" s="467" t="str">
        <f>IF(B34="","",'APH Kategorichef'!AA37)</f>
        <v/>
      </c>
      <c r="X34" s="468" t="str">
        <f>IF(B34="","",'APH Kategorichef'!AC37)</f>
        <v/>
      </c>
      <c r="Y34" s="467" t="str">
        <f>IF(B34="","",'APH Kategorichef'!AB37)</f>
        <v/>
      </c>
      <c r="Z34" s="468" t="str">
        <f>IF(B34="","",'APH Kategorichef'!AH37)</f>
        <v/>
      </c>
      <c r="AA34" s="469" t="str">
        <f>IF(B34="","",'APH Kategorichef'!AI37)</f>
        <v/>
      </c>
      <c r="AB34" s="464" t="str">
        <f>IF(B34="","",'APH Kategorichef'!V37)</f>
        <v/>
      </c>
      <c r="AC34" s="465" t="str">
        <f>IF('3. Förpackningsdata'!J37="","",'3. Förpackningsdata'!J37)</f>
        <v/>
      </c>
      <c r="AD34" s="464" t="str">
        <f>IF('APH Kategorichef'!I37="","",'APH Kategorichef'!I37)</f>
        <v/>
      </c>
    </row>
    <row r="35" spans="1:30" s="330" customFormat="1" x14ac:dyDescent="0.25">
      <c r="A35" s="350">
        <v>34</v>
      </c>
      <c r="B35" s="460" t="str">
        <f>IF('1. Artikeldata Grund'!E38="","",'1. Artikeldata Grund'!E38)</f>
        <v/>
      </c>
      <c r="C35" s="461" t="str">
        <f>IF('1. Artikeldata Grund'!D38="","",'1. Artikeldata Grund'!D38)</f>
        <v/>
      </c>
      <c r="D35" s="462" t="str">
        <f>IF('APH Kategorichef'!D38="","",'APH Kategorichef'!D38)</f>
        <v/>
      </c>
      <c r="E35" s="461" t="str">
        <f>IF('APH Kategorichef'!F38="","",'APH Kategorichef'!F38)</f>
        <v/>
      </c>
      <c r="F35" s="464" t="str">
        <f>IF('APH Kategorichef'!R38="","",'APH Kategorichef'!R38)</f>
        <v xml:space="preserve">  Välj…</v>
      </c>
      <c r="G35" s="464">
        <f>IF('APH Kategorichef'!L38="","",'APH Kategorichef'!L38)</f>
        <v>910</v>
      </c>
      <c r="H35" s="463" t="str">
        <f>IF(G35&lt;&gt;200,"",IF('2. Artikeldata Utökad'!J38="","",'2. Artikeldata Utökad'!J38))</f>
        <v/>
      </c>
      <c r="I35" s="462" t="str">
        <f>IF('APH Kategorichef'!K38="Välj….","",'APH Kategorichef'!K38)</f>
        <v/>
      </c>
      <c r="J35" s="462" t="str">
        <f>IF(B35="","",_xlfn.XLOOKUP(I35,Artikelgrupper!A:A,Artikelgrupper!B:B))</f>
        <v/>
      </c>
      <c r="K35" s="462" t="str">
        <f>IF(B35="","",_xlfn.XLOOKUP(I35,Artikelgrupper!A:A,Artikelgrupper!C:C))</f>
        <v/>
      </c>
      <c r="L35" s="462" t="str">
        <f>IF(B35="","",_xlfn.XLOOKUP(I35,Artikelgrupper!A:A,Artikelgrupper!D:D))</f>
        <v/>
      </c>
      <c r="M35" s="465" t="str">
        <f>IF(B35="","",'APH Kategorichef'!P38)</f>
        <v/>
      </c>
      <c r="N35" s="464" t="str">
        <f>IF('APH Kategorichef'!Q38="","",'APH Kategorichef'!Q38)</f>
        <v/>
      </c>
      <c r="O35" s="464" t="str">
        <f>IF('APH Kategorichef'!S38="","",'APH Kategorichef'!S38)</f>
        <v/>
      </c>
      <c r="P35" s="462" t="str">
        <f>IF(B35="","",'2. Artikeldata Utökad'!E38)</f>
        <v/>
      </c>
      <c r="Q35" s="462" t="str">
        <f>IF(B35="","",'2. Artikeldata Utökad'!F38)</f>
        <v/>
      </c>
      <c r="R35" s="462" t="str">
        <f>IF(B35="","",'1. Artikeldata Grund'!K38/10)</f>
        <v/>
      </c>
      <c r="S35" s="462" t="str">
        <f>IF(B35="","",'1. Artikeldata Grund'!L38/10)</f>
        <v/>
      </c>
      <c r="T35" s="462" t="str">
        <f>IF(B35="","",'1. Artikeldata Grund'!M38/10)</f>
        <v/>
      </c>
      <c r="U35" s="496" t="str">
        <f>IF(B35="","",'APH Kategorichef'!Y38)</f>
        <v/>
      </c>
      <c r="V35" s="466" t="str">
        <f>IF(B35="","",'APH Kategorichef'!Z38)</f>
        <v/>
      </c>
      <c r="W35" s="467" t="str">
        <f>IF(B35="","",'APH Kategorichef'!AA38)</f>
        <v/>
      </c>
      <c r="X35" s="468" t="str">
        <f>IF(B35="","",'APH Kategorichef'!AC38)</f>
        <v/>
      </c>
      <c r="Y35" s="467" t="str">
        <f>IF(B35="","",'APH Kategorichef'!AB38)</f>
        <v/>
      </c>
      <c r="Z35" s="468" t="str">
        <f>IF(B35="","",'APH Kategorichef'!AH38)</f>
        <v/>
      </c>
      <c r="AA35" s="469" t="str">
        <f>IF(B35="","",'APH Kategorichef'!AI38)</f>
        <v/>
      </c>
      <c r="AB35" s="464" t="str">
        <f>IF(B35="","",'APH Kategorichef'!V38)</f>
        <v/>
      </c>
      <c r="AC35" s="465" t="str">
        <f>IF('3. Förpackningsdata'!J38="","",'3. Förpackningsdata'!J38)</f>
        <v/>
      </c>
      <c r="AD35" s="464" t="str">
        <f>IF('APH Kategorichef'!I38="","",'APH Kategorichef'!I38)</f>
        <v/>
      </c>
    </row>
    <row r="36" spans="1:30" s="330" customFormat="1" x14ac:dyDescent="0.25">
      <c r="A36" s="350">
        <v>35</v>
      </c>
      <c r="B36" s="460" t="str">
        <f>IF('1. Artikeldata Grund'!E39="","",'1. Artikeldata Grund'!E39)</f>
        <v/>
      </c>
      <c r="C36" s="461" t="str">
        <f>IF('1. Artikeldata Grund'!D39="","",'1. Artikeldata Grund'!D39)</f>
        <v/>
      </c>
      <c r="D36" s="462" t="str">
        <f>IF('APH Kategorichef'!D39="","",'APH Kategorichef'!D39)</f>
        <v/>
      </c>
      <c r="E36" s="461" t="str">
        <f>IF('APH Kategorichef'!F39="","",'APH Kategorichef'!F39)</f>
        <v/>
      </c>
      <c r="F36" s="464" t="str">
        <f>IF('APH Kategorichef'!R39="","",'APH Kategorichef'!R39)</f>
        <v xml:space="preserve">  Välj…</v>
      </c>
      <c r="G36" s="464">
        <f>IF('APH Kategorichef'!L39="","",'APH Kategorichef'!L39)</f>
        <v>910</v>
      </c>
      <c r="H36" s="463" t="str">
        <f>IF(G36&lt;&gt;200,"",IF('2. Artikeldata Utökad'!J39="","",'2. Artikeldata Utökad'!J39))</f>
        <v/>
      </c>
      <c r="I36" s="462" t="str">
        <f>IF('APH Kategorichef'!K39="Välj….","",'APH Kategorichef'!K39)</f>
        <v/>
      </c>
      <c r="J36" s="462" t="str">
        <f>IF(B36="","",_xlfn.XLOOKUP(I36,Artikelgrupper!A:A,Artikelgrupper!B:B))</f>
        <v/>
      </c>
      <c r="K36" s="462" t="str">
        <f>IF(B36="","",_xlfn.XLOOKUP(I36,Artikelgrupper!A:A,Artikelgrupper!C:C))</f>
        <v/>
      </c>
      <c r="L36" s="462" t="str">
        <f>IF(B36="","",_xlfn.XLOOKUP(I36,Artikelgrupper!A:A,Artikelgrupper!D:D))</f>
        <v/>
      </c>
      <c r="M36" s="465" t="str">
        <f>IF(B36="","",'APH Kategorichef'!P39)</f>
        <v/>
      </c>
      <c r="N36" s="464" t="str">
        <f>IF('APH Kategorichef'!Q39="","",'APH Kategorichef'!Q39)</f>
        <v/>
      </c>
      <c r="O36" s="464" t="str">
        <f>IF('APH Kategorichef'!S39="","",'APH Kategorichef'!S39)</f>
        <v/>
      </c>
      <c r="P36" s="462" t="str">
        <f>IF(B36="","",'2. Artikeldata Utökad'!E39)</f>
        <v/>
      </c>
      <c r="Q36" s="462" t="str">
        <f>IF(B36="","",'2. Artikeldata Utökad'!F39)</f>
        <v/>
      </c>
      <c r="R36" s="462" t="str">
        <f>IF(B36="","",'1. Artikeldata Grund'!K39/10)</f>
        <v/>
      </c>
      <c r="S36" s="462" t="str">
        <f>IF(B36="","",'1. Artikeldata Grund'!L39/10)</f>
        <v/>
      </c>
      <c r="T36" s="462" t="str">
        <f>IF(B36="","",'1. Artikeldata Grund'!M39/10)</f>
        <v/>
      </c>
      <c r="U36" s="496" t="str">
        <f>IF(B36="","",'APH Kategorichef'!Y39)</f>
        <v/>
      </c>
      <c r="V36" s="466" t="str">
        <f>IF(B36="","",'APH Kategorichef'!Z39)</f>
        <v/>
      </c>
      <c r="W36" s="467" t="str">
        <f>IF(B36="","",'APH Kategorichef'!AA39)</f>
        <v/>
      </c>
      <c r="X36" s="468" t="str">
        <f>IF(B36="","",'APH Kategorichef'!AC39)</f>
        <v/>
      </c>
      <c r="Y36" s="467" t="str">
        <f>IF(B36="","",'APH Kategorichef'!AB39)</f>
        <v/>
      </c>
      <c r="Z36" s="468" t="str">
        <f>IF(B36="","",'APH Kategorichef'!AH39)</f>
        <v/>
      </c>
      <c r="AA36" s="469" t="str">
        <f>IF(B36="","",'APH Kategorichef'!AI39)</f>
        <v/>
      </c>
      <c r="AB36" s="464" t="str">
        <f>IF(B36="","",'APH Kategorichef'!V39)</f>
        <v/>
      </c>
      <c r="AC36" s="465" t="str">
        <f>IF('3. Förpackningsdata'!J39="","",'3. Förpackningsdata'!J39)</f>
        <v/>
      </c>
      <c r="AD36" s="464" t="str">
        <f>IF('APH Kategorichef'!I39="","",'APH Kategorichef'!I39)</f>
        <v/>
      </c>
    </row>
    <row r="37" spans="1:30" s="330" customFormat="1" x14ac:dyDescent="0.25">
      <c r="A37" s="350">
        <v>36</v>
      </c>
      <c r="B37" s="460" t="str">
        <f>IF('1. Artikeldata Grund'!E40="","",'1. Artikeldata Grund'!E40)</f>
        <v/>
      </c>
      <c r="C37" s="461" t="str">
        <f>IF('1. Artikeldata Grund'!D40="","",'1. Artikeldata Grund'!D40)</f>
        <v/>
      </c>
      <c r="D37" s="462" t="str">
        <f>IF('APH Kategorichef'!D40="","",'APH Kategorichef'!D40)</f>
        <v/>
      </c>
      <c r="E37" s="461" t="str">
        <f>IF('APH Kategorichef'!F40="","",'APH Kategorichef'!F40)</f>
        <v/>
      </c>
      <c r="F37" s="464" t="str">
        <f>IF('APH Kategorichef'!R40="","",'APH Kategorichef'!R40)</f>
        <v xml:space="preserve">  Välj…</v>
      </c>
      <c r="G37" s="464">
        <f>IF('APH Kategorichef'!L40="","",'APH Kategorichef'!L40)</f>
        <v>910</v>
      </c>
      <c r="H37" s="463" t="str">
        <f>IF(G37&lt;&gt;200,"",IF('2. Artikeldata Utökad'!J40="","",'2. Artikeldata Utökad'!J40))</f>
        <v/>
      </c>
      <c r="I37" s="462" t="str">
        <f>IF('APH Kategorichef'!K40="Välj….","",'APH Kategorichef'!K40)</f>
        <v/>
      </c>
      <c r="J37" s="462" t="str">
        <f>IF(B37="","",_xlfn.XLOOKUP(I37,Artikelgrupper!A:A,Artikelgrupper!B:B))</f>
        <v/>
      </c>
      <c r="K37" s="462" t="str">
        <f>IF(B37="","",_xlfn.XLOOKUP(I37,Artikelgrupper!A:A,Artikelgrupper!C:C))</f>
        <v/>
      </c>
      <c r="L37" s="462" t="str">
        <f>IF(B37="","",_xlfn.XLOOKUP(I37,Artikelgrupper!A:A,Artikelgrupper!D:D))</f>
        <v/>
      </c>
      <c r="M37" s="465" t="str">
        <f>IF(B37="","",'APH Kategorichef'!P40)</f>
        <v/>
      </c>
      <c r="N37" s="464" t="str">
        <f>IF('APH Kategorichef'!Q40="","",'APH Kategorichef'!Q40)</f>
        <v/>
      </c>
      <c r="O37" s="464" t="str">
        <f>IF('APH Kategorichef'!S40="","",'APH Kategorichef'!S40)</f>
        <v/>
      </c>
      <c r="P37" s="462" t="str">
        <f>IF(B37="","",'2. Artikeldata Utökad'!E40)</f>
        <v/>
      </c>
      <c r="Q37" s="462" t="str">
        <f>IF(B37="","",'2. Artikeldata Utökad'!F40)</f>
        <v/>
      </c>
      <c r="R37" s="462" t="str">
        <f>IF(B37="","",'1. Artikeldata Grund'!K40/10)</f>
        <v/>
      </c>
      <c r="S37" s="462" t="str">
        <f>IF(B37="","",'1. Artikeldata Grund'!L40/10)</f>
        <v/>
      </c>
      <c r="T37" s="462" t="str">
        <f>IF(B37="","",'1. Artikeldata Grund'!M40/10)</f>
        <v/>
      </c>
      <c r="U37" s="496" t="str">
        <f>IF(B37="","",'APH Kategorichef'!Y40)</f>
        <v/>
      </c>
      <c r="V37" s="466" t="str">
        <f>IF(B37="","",'APH Kategorichef'!Z40)</f>
        <v/>
      </c>
      <c r="W37" s="467" t="str">
        <f>IF(B37="","",'APH Kategorichef'!AA40)</f>
        <v/>
      </c>
      <c r="X37" s="468" t="str">
        <f>IF(B37="","",'APH Kategorichef'!AC40)</f>
        <v/>
      </c>
      <c r="Y37" s="467" t="str">
        <f>IF(B37="","",'APH Kategorichef'!AB40)</f>
        <v/>
      </c>
      <c r="Z37" s="468" t="str">
        <f>IF(B37="","",'APH Kategorichef'!AH40)</f>
        <v/>
      </c>
      <c r="AA37" s="469" t="str">
        <f>IF(B37="","",'APH Kategorichef'!AI40)</f>
        <v/>
      </c>
      <c r="AB37" s="464" t="str">
        <f>IF(B37="","",'APH Kategorichef'!V40)</f>
        <v/>
      </c>
      <c r="AC37" s="465" t="str">
        <f>IF('3. Förpackningsdata'!J40="","",'3. Förpackningsdata'!J40)</f>
        <v/>
      </c>
      <c r="AD37" s="464" t="str">
        <f>IF('APH Kategorichef'!I40="","",'APH Kategorichef'!I40)</f>
        <v/>
      </c>
    </row>
    <row r="38" spans="1:30" s="330" customFormat="1" x14ac:dyDescent="0.25">
      <c r="A38" s="350">
        <v>37</v>
      </c>
      <c r="B38" s="460" t="str">
        <f>IF('1. Artikeldata Grund'!E41="","",'1. Artikeldata Grund'!E41)</f>
        <v/>
      </c>
      <c r="C38" s="461" t="str">
        <f>IF('1. Artikeldata Grund'!D41="","",'1. Artikeldata Grund'!D41)</f>
        <v/>
      </c>
      <c r="D38" s="462" t="str">
        <f>IF('APH Kategorichef'!D41="","",'APH Kategorichef'!D41)</f>
        <v/>
      </c>
      <c r="E38" s="461" t="str">
        <f>IF('APH Kategorichef'!F41="","",'APH Kategorichef'!F41)</f>
        <v/>
      </c>
      <c r="F38" s="464" t="str">
        <f>IF('APH Kategorichef'!R41="","",'APH Kategorichef'!R41)</f>
        <v xml:space="preserve">  Välj…</v>
      </c>
      <c r="G38" s="464">
        <f>IF('APH Kategorichef'!L41="","",'APH Kategorichef'!L41)</f>
        <v>910</v>
      </c>
      <c r="H38" s="463" t="str">
        <f>IF(G38&lt;&gt;200,"",IF('2. Artikeldata Utökad'!J41="","",'2. Artikeldata Utökad'!J41))</f>
        <v/>
      </c>
      <c r="I38" s="462" t="str">
        <f>IF('APH Kategorichef'!K41="Välj….","",'APH Kategorichef'!K41)</f>
        <v/>
      </c>
      <c r="J38" s="462" t="str">
        <f>IF(B38="","",_xlfn.XLOOKUP(I38,Artikelgrupper!A:A,Artikelgrupper!B:B))</f>
        <v/>
      </c>
      <c r="K38" s="462" t="str">
        <f>IF(B38="","",_xlfn.XLOOKUP(I38,Artikelgrupper!A:A,Artikelgrupper!C:C))</f>
        <v/>
      </c>
      <c r="L38" s="462" t="str">
        <f>IF(B38="","",_xlfn.XLOOKUP(I38,Artikelgrupper!A:A,Artikelgrupper!D:D))</f>
        <v/>
      </c>
      <c r="M38" s="465" t="str">
        <f>IF(B38="","",'APH Kategorichef'!P41)</f>
        <v/>
      </c>
      <c r="N38" s="464" t="str">
        <f>IF('APH Kategorichef'!Q41="","",'APH Kategorichef'!Q41)</f>
        <v/>
      </c>
      <c r="O38" s="464" t="str">
        <f>IF('APH Kategorichef'!S41="","",'APH Kategorichef'!S41)</f>
        <v/>
      </c>
      <c r="P38" s="462" t="str">
        <f>IF(B38="","",'2. Artikeldata Utökad'!E41)</f>
        <v/>
      </c>
      <c r="Q38" s="462" t="str">
        <f>IF(B38="","",'2. Artikeldata Utökad'!F41)</f>
        <v/>
      </c>
      <c r="R38" s="462" t="str">
        <f>IF(B38="","",'1. Artikeldata Grund'!K41/10)</f>
        <v/>
      </c>
      <c r="S38" s="462" t="str">
        <f>IF(B38="","",'1. Artikeldata Grund'!L41/10)</f>
        <v/>
      </c>
      <c r="T38" s="462" t="str">
        <f>IF(B38="","",'1. Artikeldata Grund'!M41/10)</f>
        <v/>
      </c>
      <c r="U38" s="496" t="str">
        <f>IF(B38="","",'APH Kategorichef'!Y41)</f>
        <v/>
      </c>
      <c r="V38" s="466" t="str">
        <f>IF(B38="","",'APH Kategorichef'!Z41)</f>
        <v/>
      </c>
      <c r="W38" s="467" t="str">
        <f>IF(B38="","",'APH Kategorichef'!AA41)</f>
        <v/>
      </c>
      <c r="X38" s="468" t="str">
        <f>IF(B38="","",'APH Kategorichef'!AC41)</f>
        <v/>
      </c>
      <c r="Y38" s="467" t="str">
        <f>IF(B38="","",'APH Kategorichef'!AB41)</f>
        <v/>
      </c>
      <c r="Z38" s="468" t="str">
        <f>IF(B38="","",'APH Kategorichef'!AH41)</f>
        <v/>
      </c>
      <c r="AA38" s="469" t="str">
        <f>IF(B38="","",'APH Kategorichef'!AI41)</f>
        <v/>
      </c>
      <c r="AB38" s="464" t="str">
        <f>IF(B38="","",'APH Kategorichef'!V41)</f>
        <v/>
      </c>
      <c r="AC38" s="465" t="str">
        <f>IF('3. Förpackningsdata'!J41="","",'3. Förpackningsdata'!J41)</f>
        <v/>
      </c>
      <c r="AD38" s="464" t="str">
        <f>IF('APH Kategorichef'!I41="","",'APH Kategorichef'!I41)</f>
        <v/>
      </c>
    </row>
    <row r="39" spans="1:30" s="330" customFormat="1" x14ac:dyDescent="0.25">
      <c r="A39" s="350">
        <v>38</v>
      </c>
      <c r="B39" s="460" t="str">
        <f>IF('1. Artikeldata Grund'!E42="","",'1. Artikeldata Grund'!E42)</f>
        <v/>
      </c>
      <c r="C39" s="461" t="str">
        <f>IF('1. Artikeldata Grund'!D42="","",'1. Artikeldata Grund'!D42)</f>
        <v/>
      </c>
      <c r="D39" s="462" t="str">
        <f>IF('APH Kategorichef'!D42="","",'APH Kategorichef'!D42)</f>
        <v/>
      </c>
      <c r="E39" s="461" t="str">
        <f>IF('APH Kategorichef'!F42="","",'APH Kategorichef'!F42)</f>
        <v/>
      </c>
      <c r="F39" s="464" t="str">
        <f>IF('APH Kategorichef'!R42="","",'APH Kategorichef'!R42)</f>
        <v xml:space="preserve">  Välj…</v>
      </c>
      <c r="G39" s="464">
        <f>IF('APH Kategorichef'!L42="","",'APH Kategorichef'!L42)</f>
        <v>910</v>
      </c>
      <c r="H39" s="463" t="str">
        <f>IF(G39&lt;&gt;200,"",IF('2. Artikeldata Utökad'!J42="","",'2. Artikeldata Utökad'!J42))</f>
        <v/>
      </c>
      <c r="I39" s="462" t="str">
        <f>IF('APH Kategorichef'!K42="Välj….","",'APH Kategorichef'!K42)</f>
        <v/>
      </c>
      <c r="J39" s="462" t="str">
        <f>IF(B39="","",_xlfn.XLOOKUP(I39,Artikelgrupper!A:A,Artikelgrupper!B:B))</f>
        <v/>
      </c>
      <c r="K39" s="462" t="str">
        <f>IF(B39="","",_xlfn.XLOOKUP(I39,Artikelgrupper!A:A,Artikelgrupper!C:C))</f>
        <v/>
      </c>
      <c r="L39" s="462" t="str">
        <f>IF(B39="","",_xlfn.XLOOKUP(I39,Artikelgrupper!A:A,Artikelgrupper!D:D))</f>
        <v/>
      </c>
      <c r="M39" s="465" t="str">
        <f>IF(B39="","",'APH Kategorichef'!P42)</f>
        <v/>
      </c>
      <c r="N39" s="464" t="str">
        <f>IF('APH Kategorichef'!Q42="","",'APH Kategorichef'!Q42)</f>
        <v/>
      </c>
      <c r="O39" s="464" t="str">
        <f>IF('APH Kategorichef'!S42="","",'APH Kategorichef'!S42)</f>
        <v/>
      </c>
      <c r="P39" s="462" t="str">
        <f>IF(B39="","",'2. Artikeldata Utökad'!E42)</f>
        <v/>
      </c>
      <c r="Q39" s="462" t="str">
        <f>IF(B39="","",'2. Artikeldata Utökad'!F42)</f>
        <v/>
      </c>
      <c r="R39" s="462" t="str">
        <f>IF(B39="","",'1. Artikeldata Grund'!K42/10)</f>
        <v/>
      </c>
      <c r="S39" s="462" t="str">
        <f>IF(B39="","",'1. Artikeldata Grund'!L42/10)</f>
        <v/>
      </c>
      <c r="T39" s="462" t="str">
        <f>IF(B39="","",'1. Artikeldata Grund'!M42/10)</f>
        <v/>
      </c>
      <c r="U39" s="496" t="str">
        <f>IF(B39="","",'APH Kategorichef'!Y42)</f>
        <v/>
      </c>
      <c r="V39" s="466" t="str">
        <f>IF(B39="","",'APH Kategorichef'!Z42)</f>
        <v/>
      </c>
      <c r="W39" s="467" t="str">
        <f>IF(B39="","",'APH Kategorichef'!AA42)</f>
        <v/>
      </c>
      <c r="X39" s="468" t="str">
        <f>IF(B39="","",'APH Kategorichef'!AC42)</f>
        <v/>
      </c>
      <c r="Y39" s="467" t="str">
        <f>IF(B39="","",'APH Kategorichef'!AB42)</f>
        <v/>
      </c>
      <c r="Z39" s="468" t="str">
        <f>IF(B39="","",'APH Kategorichef'!AH42)</f>
        <v/>
      </c>
      <c r="AA39" s="469" t="str">
        <f>IF(B39="","",'APH Kategorichef'!AI42)</f>
        <v/>
      </c>
      <c r="AB39" s="464" t="str">
        <f>IF(B39="","",'APH Kategorichef'!V42)</f>
        <v/>
      </c>
      <c r="AC39" s="465" t="str">
        <f>IF('3. Förpackningsdata'!J42="","",'3. Förpackningsdata'!J42)</f>
        <v/>
      </c>
      <c r="AD39" s="464" t="str">
        <f>IF('APH Kategorichef'!I42="","",'APH Kategorichef'!I42)</f>
        <v/>
      </c>
    </row>
    <row r="40" spans="1:30" s="330" customFormat="1" x14ac:dyDescent="0.25">
      <c r="A40" s="350">
        <v>39</v>
      </c>
      <c r="B40" s="460" t="str">
        <f>IF('1. Artikeldata Grund'!E43="","",'1. Artikeldata Grund'!E43)</f>
        <v/>
      </c>
      <c r="C40" s="461" t="str">
        <f>IF('1. Artikeldata Grund'!D43="","",'1. Artikeldata Grund'!D43)</f>
        <v/>
      </c>
      <c r="D40" s="462" t="str">
        <f>IF('APH Kategorichef'!D43="","",'APH Kategorichef'!D43)</f>
        <v/>
      </c>
      <c r="E40" s="461" t="str">
        <f>IF('APH Kategorichef'!F43="","",'APH Kategorichef'!F43)</f>
        <v/>
      </c>
      <c r="F40" s="464" t="str">
        <f>IF('APH Kategorichef'!R43="","",'APH Kategorichef'!R43)</f>
        <v xml:space="preserve">  Välj…</v>
      </c>
      <c r="G40" s="464">
        <f>IF('APH Kategorichef'!L43="","",'APH Kategorichef'!L43)</f>
        <v>910</v>
      </c>
      <c r="H40" s="463" t="str">
        <f>IF(G40&lt;&gt;200,"",IF('2. Artikeldata Utökad'!J43="","",'2. Artikeldata Utökad'!J43))</f>
        <v/>
      </c>
      <c r="I40" s="462" t="str">
        <f>IF('APH Kategorichef'!K43="Välj….","",'APH Kategorichef'!K43)</f>
        <v/>
      </c>
      <c r="J40" s="462" t="str">
        <f>IF(B40="","",_xlfn.XLOOKUP(I40,Artikelgrupper!A:A,Artikelgrupper!B:B))</f>
        <v/>
      </c>
      <c r="K40" s="462" t="str">
        <f>IF(B40="","",_xlfn.XLOOKUP(I40,Artikelgrupper!A:A,Artikelgrupper!C:C))</f>
        <v/>
      </c>
      <c r="L40" s="462" t="str">
        <f>IF(B40="","",_xlfn.XLOOKUP(I40,Artikelgrupper!A:A,Artikelgrupper!D:D))</f>
        <v/>
      </c>
      <c r="M40" s="465" t="str">
        <f>IF(B40="","",'APH Kategorichef'!P43)</f>
        <v/>
      </c>
      <c r="N40" s="464" t="str">
        <f>IF('APH Kategorichef'!Q43="","",'APH Kategorichef'!Q43)</f>
        <v/>
      </c>
      <c r="O40" s="464" t="str">
        <f>IF('APH Kategorichef'!S43="","",'APH Kategorichef'!S43)</f>
        <v/>
      </c>
      <c r="P40" s="462" t="str">
        <f>IF(B40="","",'2. Artikeldata Utökad'!E43)</f>
        <v/>
      </c>
      <c r="Q40" s="462" t="str">
        <f>IF(B40="","",'2. Artikeldata Utökad'!F43)</f>
        <v/>
      </c>
      <c r="R40" s="462" t="str">
        <f>IF(B40="","",'1. Artikeldata Grund'!K43/10)</f>
        <v/>
      </c>
      <c r="S40" s="462" t="str">
        <f>IF(B40="","",'1. Artikeldata Grund'!L43/10)</f>
        <v/>
      </c>
      <c r="T40" s="462" t="str">
        <f>IF(B40="","",'1. Artikeldata Grund'!M43/10)</f>
        <v/>
      </c>
      <c r="U40" s="496" t="str">
        <f>IF(B40="","",'APH Kategorichef'!Y43)</f>
        <v/>
      </c>
      <c r="V40" s="466" t="str">
        <f>IF(B40="","",'APH Kategorichef'!Z43)</f>
        <v/>
      </c>
      <c r="W40" s="467" t="str">
        <f>IF(B40="","",'APH Kategorichef'!AA43)</f>
        <v/>
      </c>
      <c r="X40" s="468" t="str">
        <f>IF(B40="","",'APH Kategorichef'!AC43)</f>
        <v/>
      </c>
      <c r="Y40" s="467" t="str">
        <f>IF(B40="","",'APH Kategorichef'!AB43)</f>
        <v/>
      </c>
      <c r="Z40" s="468" t="str">
        <f>IF(B40="","",'APH Kategorichef'!AH43)</f>
        <v/>
      </c>
      <c r="AA40" s="469" t="str">
        <f>IF(B40="","",'APH Kategorichef'!AI43)</f>
        <v/>
      </c>
      <c r="AB40" s="464" t="str">
        <f>IF(B40="","",'APH Kategorichef'!V43)</f>
        <v/>
      </c>
      <c r="AC40" s="465" t="str">
        <f>IF('3. Förpackningsdata'!J43="","",'3. Förpackningsdata'!J43)</f>
        <v/>
      </c>
      <c r="AD40" s="464" t="str">
        <f>IF('APH Kategorichef'!I43="","",'APH Kategorichef'!I43)</f>
        <v/>
      </c>
    </row>
    <row r="41" spans="1:30" s="330" customFormat="1" x14ac:dyDescent="0.25">
      <c r="A41" s="350">
        <v>40</v>
      </c>
      <c r="B41" s="460" t="str">
        <f>IF('1. Artikeldata Grund'!E44="","",'1. Artikeldata Grund'!E44)</f>
        <v/>
      </c>
      <c r="C41" s="461" t="str">
        <f>IF('1. Artikeldata Grund'!D44="","",'1. Artikeldata Grund'!D44)</f>
        <v/>
      </c>
      <c r="D41" s="462" t="str">
        <f>IF('APH Kategorichef'!D44="","",'APH Kategorichef'!D44)</f>
        <v/>
      </c>
      <c r="E41" s="461" t="str">
        <f>IF('APH Kategorichef'!F44="","",'APH Kategorichef'!F44)</f>
        <v/>
      </c>
      <c r="F41" s="464" t="str">
        <f>IF('APH Kategorichef'!R44="","",'APH Kategorichef'!R44)</f>
        <v xml:space="preserve">  Välj…</v>
      </c>
      <c r="G41" s="464">
        <f>IF('APH Kategorichef'!L44="","",'APH Kategorichef'!L44)</f>
        <v>910</v>
      </c>
      <c r="H41" s="463" t="str">
        <f>IF(G41&lt;&gt;200,"",IF('2. Artikeldata Utökad'!J44="","",'2. Artikeldata Utökad'!J44))</f>
        <v/>
      </c>
      <c r="I41" s="462" t="str">
        <f>IF('APH Kategorichef'!K44="Välj….","",'APH Kategorichef'!K44)</f>
        <v/>
      </c>
      <c r="J41" s="462" t="str">
        <f>IF(B41="","",_xlfn.XLOOKUP(I41,Artikelgrupper!A:A,Artikelgrupper!B:B))</f>
        <v/>
      </c>
      <c r="K41" s="462" t="str">
        <f>IF(B41="","",_xlfn.XLOOKUP(I41,Artikelgrupper!A:A,Artikelgrupper!C:C))</f>
        <v/>
      </c>
      <c r="L41" s="462" t="str">
        <f>IF(B41="","",_xlfn.XLOOKUP(I41,Artikelgrupper!A:A,Artikelgrupper!D:D))</f>
        <v/>
      </c>
      <c r="M41" s="465" t="str">
        <f>IF(B41="","",'APH Kategorichef'!P44)</f>
        <v/>
      </c>
      <c r="N41" s="464" t="str">
        <f>IF('APH Kategorichef'!Q44="","",'APH Kategorichef'!Q44)</f>
        <v/>
      </c>
      <c r="O41" s="464" t="str">
        <f>IF('APH Kategorichef'!S44="","",'APH Kategorichef'!S44)</f>
        <v/>
      </c>
      <c r="P41" s="462" t="str">
        <f>IF(B41="","",'2. Artikeldata Utökad'!E44)</f>
        <v/>
      </c>
      <c r="Q41" s="462" t="str">
        <f>IF(B41="","",'2. Artikeldata Utökad'!F44)</f>
        <v/>
      </c>
      <c r="R41" s="462" t="str">
        <f>IF(B41="","",'1. Artikeldata Grund'!K44/10)</f>
        <v/>
      </c>
      <c r="S41" s="462" t="str">
        <f>IF(B41="","",'1. Artikeldata Grund'!L44/10)</f>
        <v/>
      </c>
      <c r="T41" s="462" t="str">
        <f>IF(B41="","",'1. Artikeldata Grund'!M44/10)</f>
        <v/>
      </c>
      <c r="U41" s="496" t="str">
        <f>IF(B41="","",'APH Kategorichef'!Y44)</f>
        <v/>
      </c>
      <c r="V41" s="466" t="str">
        <f>IF(B41="","",'APH Kategorichef'!Z44)</f>
        <v/>
      </c>
      <c r="W41" s="467" t="str">
        <f>IF(B41="","",'APH Kategorichef'!AA44)</f>
        <v/>
      </c>
      <c r="X41" s="468" t="str">
        <f>IF(B41="","",'APH Kategorichef'!AC44)</f>
        <v/>
      </c>
      <c r="Y41" s="467" t="str">
        <f>IF(B41="","",'APH Kategorichef'!AB44)</f>
        <v/>
      </c>
      <c r="Z41" s="468" t="str">
        <f>IF(B41="","",'APH Kategorichef'!AH44)</f>
        <v/>
      </c>
      <c r="AA41" s="469" t="str">
        <f>IF(B41="","",'APH Kategorichef'!AI44)</f>
        <v/>
      </c>
      <c r="AB41" s="464" t="str">
        <f>IF(B41="","",'APH Kategorichef'!V44)</f>
        <v/>
      </c>
      <c r="AC41" s="465" t="str">
        <f>IF('3. Förpackningsdata'!J44="","",'3. Förpackningsdata'!J44)</f>
        <v/>
      </c>
      <c r="AD41" s="464" t="str">
        <f>IF('APH Kategorichef'!I44="","",'APH Kategorichef'!I44)</f>
        <v/>
      </c>
    </row>
    <row r="42" spans="1:30" s="330" customFormat="1" x14ac:dyDescent="0.25">
      <c r="A42" s="350">
        <v>41</v>
      </c>
      <c r="B42" s="460" t="str">
        <f>IF('1. Artikeldata Grund'!E45="","",'1. Artikeldata Grund'!E45)</f>
        <v/>
      </c>
      <c r="C42" s="461" t="str">
        <f>IF('1. Artikeldata Grund'!D45="","",'1. Artikeldata Grund'!D45)</f>
        <v/>
      </c>
      <c r="D42" s="462" t="str">
        <f>IF('APH Kategorichef'!D45="","",'APH Kategorichef'!D45)</f>
        <v/>
      </c>
      <c r="E42" s="461" t="str">
        <f>IF('APH Kategorichef'!F45="","",'APH Kategorichef'!F45)</f>
        <v/>
      </c>
      <c r="F42" s="464" t="str">
        <f>IF('APH Kategorichef'!R45="","",'APH Kategorichef'!R45)</f>
        <v xml:space="preserve">  Välj…</v>
      </c>
      <c r="G42" s="464">
        <f>IF('APH Kategorichef'!L45="","",'APH Kategorichef'!L45)</f>
        <v>910</v>
      </c>
      <c r="H42" s="463" t="str">
        <f>IF(G42&lt;&gt;200,"",IF('2. Artikeldata Utökad'!J45="","",'2. Artikeldata Utökad'!J45))</f>
        <v/>
      </c>
      <c r="I42" s="462" t="str">
        <f>IF('APH Kategorichef'!K45="Välj….","",'APH Kategorichef'!K45)</f>
        <v/>
      </c>
      <c r="J42" s="462" t="str">
        <f>IF(B42="","",_xlfn.XLOOKUP(I42,Artikelgrupper!A:A,Artikelgrupper!B:B))</f>
        <v/>
      </c>
      <c r="K42" s="462" t="str">
        <f>IF(B42="","",_xlfn.XLOOKUP(I42,Artikelgrupper!A:A,Artikelgrupper!C:C))</f>
        <v/>
      </c>
      <c r="L42" s="462" t="str">
        <f>IF(B42="","",_xlfn.XLOOKUP(I42,Artikelgrupper!A:A,Artikelgrupper!D:D))</f>
        <v/>
      </c>
      <c r="M42" s="465" t="str">
        <f>IF(B42="","",'APH Kategorichef'!P45)</f>
        <v/>
      </c>
      <c r="N42" s="464" t="str">
        <f>IF('APH Kategorichef'!Q45="","",'APH Kategorichef'!Q45)</f>
        <v/>
      </c>
      <c r="O42" s="464" t="str">
        <f>IF('APH Kategorichef'!S45="","",'APH Kategorichef'!S45)</f>
        <v/>
      </c>
      <c r="P42" s="462" t="str">
        <f>IF(B42="","",'2. Artikeldata Utökad'!E45)</f>
        <v/>
      </c>
      <c r="Q42" s="462" t="str">
        <f>IF(B42="","",'2. Artikeldata Utökad'!F45)</f>
        <v/>
      </c>
      <c r="R42" s="462" t="str">
        <f>IF(B42="","",'1. Artikeldata Grund'!K45/10)</f>
        <v/>
      </c>
      <c r="S42" s="462" t="str">
        <f>IF(B42="","",'1. Artikeldata Grund'!L45/10)</f>
        <v/>
      </c>
      <c r="T42" s="462" t="str">
        <f>IF(B42="","",'1. Artikeldata Grund'!M45/10)</f>
        <v/>
      </c>
      <c r="U42" s="496" t="str">
        <f>IF(B42="","",'APH Kategorichef'!Y45)</f>
        <v/>
      </c>
      <c r="V42" s="466" t="str">
        <f>IF(B42="","",'APH Kategorichef'!Z45)</f>
        <v/>
      </c>
      <c r="W42" s="467" t="str">
        <f>IF(B42="","",'APH Kategorichef'!AA45)</f>
        <v/>
      </c>
      <c r="X42" s="468" t="str">
        <f>IF(B42="","",'APH Kategorichef'!AC45)</f>
        <v/>
      </c>
      <c r="Y42" s="467" t="str">
        <f>IF(B42="","",'APH Kategorichef'!AB45)</f>
        <v/>
      </c>
      <c r="Z42" s="468" t="str">
        <f>IF(B42="","",'APH Kategorichef'!AH45)</f>
        <v/>
      </c>
      <c r="AA42" s="469" t="str">
        <f>IF(B42="","",'APH Kategorichef'!AI45)</f>
        <v/>
      </c>
      <c r="AB42" s="464" t="str">
        <f>IF(B42="","",'APH Kategorichef'!V45)</f>
        <v/>
      </c>
      <c r="AC42" s="465" t="str">
        <f>IF('3. Förpackningsdata'!J45="","",'3. Förpackningsdata'!J45)</f>
        <v/>
      </c>
      <c r="AD42" s="464" t="str">
        <f>IF('APH Kategorichef'!I45="","",'APH Kategorichef'!I45)</f>
        <v/>
      </c>
    </row>
    <row r="43" spans="1:30" s="330" customFormat="1" x14ac:dyDescent="0.25">
      <c r="A43" s="350">
        <v>42</v>
      </c>
      <c r="B43" s="460" t="str">
        <f>IF('1. Artikeldata Grund'!E46="","",'1. Artikeldata Grund'!E46)</f>
        <v/>
      </c>
      <c r="C43" s="461" t="str">
        <f>IF('1. Artikeldata Grund'!D46="","",'1. Artikeldata Grund'!D46)</f>
        <v/>
      </c>
      <c r="D43" s="462" t="str">
        <f>IF('APH Kategorichef'!D46="","",'APH Kategorichef'!D46)</f>
        <v/>
      </c>
      <c r="E43" s="461" t="str">
        <f>IF('APH Kategorichef'!F46="","",'APH Kategorichef'!F46)</f>
        <v/>
      </c>
      <c r="F43" s="464" t="str">
        <f>IF('APH Kategorichef'!R46="","",'APH Kategorichef'!R46)</f>
        <v xml:space="preserve">  Välj…</v>
      </c>
      <c r="G43" s="464">
        <f>IF('APH Kategorichef'!L46="","",'APH Kategorichef'!L46)</f>
        <v>910</v>
      </c>
      <c r="H43" s="463" t="str">
        <f>IF(G43&lt;&gt;200,"",IF('2. Artikeldata Utökad'!J46="","",'2. Artikeldata Utökad'!J46))</f>
        <v/>
      </c>
      <c r="I43" s="462" t="str">
        <f>IF('APH Kategorichef'!K46="Välj….","",'APH Kategorichef'!K46)</f>
        <v/>
      </c>
      <c r="J43" s="462" t="str">
        <f>IF(B43="","",_xlfn.XLOOKUP(I43,Artikelgrupper!A:A,Artikelgrupper!B:B))</f>
        <v/>
      </c>
      <c r="K43" s="462" t="str">
        <f>IF(B43="","",_xlfn.XLOOKUP(I43,Artikelgrupper!A:A,Artikelgrupper!C:C))</f>
        <v/>
      </c>
      <c r="L43" s="462" t="str">
        <f>IF(B43="","",_xlfn.XLOOKUP(I43,Artikelgrupper!A:A,Artikelgrupper!D:D))</f>
        <v/>
      </c>
      <c r="M43" s="465" t="str">
        <f>IF(B43="","",'APH Kategorichef'!P46)</f>
        <v/>
      </c>
      <c r="N43" s="464" t="str">
        <f>IF('APH Kategorichef'!Q46="","",'APH Kategorichef'!Q46)</f>
        <v/>
      </c>
      <c r="O43" s="464" t="str">
        <f>IF('APH Kategorichef'!S46="","",'APH Kategorichef'!S46)</f>
        <v/>
      </c>
      <c r="P43" s="462" t="str">
        <f>IF(B43="","",'2. Artikeldata Utökad'!E46)</f>
        <v/>
      </c>
      <c r="Q43" s="462" t="str">
        <f>IF(B43="","",'2. Artikeldata Utökad'!F46)</f>
        <v/>
      </c>
      <c r="R43" s="462" t="str">
        <f>IF(B43="","",'1. Artikeldata Grund'!K46/10)</f>
        <v/>
      </c>
      <c r="S43" s="462" t="str">
        <f>IF(B43="","",'1. Artikeldata Grund'!L46/10)</f>
        <v/>
      </c>
      <c r="T43" s="462" t="str">
        <f>IF(B43="","",'1. Artikeldata Grund'!M46/10)</f>
        <v/>
      </c>
      <c r="U43" s="496" t="str">
        <f>IF(B43="","",'APH Kategorichef'!Y46)</f>
        <v/>
      </c>
      <c r="V43" s="466" t="str">
        <f>IF(B43="","",'APH Kategorichef'!Z46)</f>
        <v/>
      </c>
      <c r="W43" s="467" t="str">
        <f>IF(B43="","",'APH Kategorichef'!AA46)</f>
        <v/>
      </c>
      <c r="X43" s="468" t="str">
        <f>IF(B43="","",'APH Kategorichef'!AC46)</f>
        <v/>
      </c>
      <c r="Y43" s="467" t="str">
        <f>IF(B43="","",'APH Kategorichef'!AB46)</f>
        <v/>
      </c>
      <c r="Z43" s="468" t="str">
        <f>IF(B43="","",'APH Kategorichef'!AH46)</f>
        <v/>
      </c>
      <c r="AA43" s="469" t="str">
        <f>IF(B43="","",'APH Kategorichef'!AI46)</f>
        <v/>
      </c>
      <c r="AB43" s="464" t="str">
        <f>IF(B43="","",'APH Kategorichef'!V46)</f>
        <v/>
      </c>
      <c r="AC43" s="465" t="str">
        <f>IF('3. Förpackningsdata'!J46="","",'3. Förpackningsdata'!J46)</f>
        <v/>
      </c>
      <c r="AD43" s="464" t="str">
        <f>IF('APH Kategorichef'!I46="","",'APH Kategorichef'!I46)</f>
        <v/>
      </c>
    </row>
    <row r="44" spans="1:30" s="330" customFormat="1" x14ac:dyDescent="0.25">
      <c r="A44" s="350">
        <v>43</v>
      </c>
      <c r="B44" s="460" t="str">
        <f>IF('1. Artikeldata Grund'!E47="","",'1. Artikeldata Grund'!E47)</f>
        <v/>
      </c>
      <c r="C44" s="461" t="str">
        <f>IF('1. Artikeldata Grund'!D47="","",'1. Artikeldata Grund'!D47)</f>
        <v/>
      </c>
      <c r="D44" s="462" t="str">
        <f>IF('APH Kategorichef'!D47="","",'APH Kategorichef'!D47)</f>
        <v/>
      </c>
      <c r="E44" s="461" t="str">
        <f>IF('APH Kategorichef'!F47="","",'APH Kategorichef'!F47)</f>
        <v/>
      </c>
      <c r="F44" s="464" t="str">
        <f>IF('APH Kategorichef'!R47="","",'APH Kategorichef'!R47)</f>
        <v xml:space="preserve">  Välj…</v>
      </c>
      <c r="G44" s="464">
        <f>IF('APH Kategorichef'!L47="","",'APH Kategorichef'!L47)</f>
        <v>910</v>
      </c>
      <c r="H44" s="463" t="str">
        <f>IF(G44&lt;&gt;200,"",IF('2. Artikeldata Utökad'!J47="","",'2. Artikeldata Utökad'!J47))</f>
        <v/>
      </c>
      <c r="I44" s="462" t="str">
        <f>IF('APH Kategorichef'!K47="Välj….","",'APH Kategorichef'!K47)</f>
        <v/>
      </c>
      <c r="J44" s="462" t="str">
        <f>IF(B44="","",_xlfn.XLOOKUP(I44,Artikelgrupper!A:A,Artikelgrupper!B:B))</f>
        <v/>
      </c>
      <c r="K44" s="462" t="str">
        <f>IF(B44="","",_xlfn.XLOOKUP(I44,Artikelgrupper!A:A,Artikelgrupper!C:C))</f>
        <v/>
      </c>
      <c r="L44" s="462" t="str">
        <f>IF(B44="","",_xlfn.XLOOKUP(I44,Artikelgrupper!A:A,Artikelgrupper!D:D))</f>
        <v/>
      </c>
      <c r="M44" s="465" t="str">
        <f>IF(B44="","",'APH Kategorichef'!P47)</f>
        <v/>
      </c>
      <c r="N44" s="464" t="str">
        <f>IF('APH Kategorichef'!Q47="","",'APH Kategorichef'!Q47)</f>
        <v/>
      </c>
      <c r="O44" s="464" t="str">
        <f>IF('APH Kategorichef'!S47="","",'APH Kategorichef'!S47)</f>
        <v/>
      </c>
      <c r="P44" s="462" t="str">
        <f>IF(B44="","",'2. Artikeldata Utökad'!E47)</f>
        <v/>
      </c>
      <c r="Q44" s="462" t="str">
        <f>IF(B44="","",'2. Artikeldata Utökad'!F47)</f>
        <v/>
      </c>
      <c r="R44" s="462" t="str">
        <f>IF(B44="","",'1. Artikeldata Grund'!K47/10)</f>
        <v/>
      </c>
      <c r="S44" s="462" t="str">
        <f>IF(B44="","",'1. Artikeldata Grund'!L47/10)</f>
        <v/>
      </c>
      <c r="T44" s="462" t="str">
        <f>IF(B44="","",'1. Artikeldata Grund'!M47/10)</f>
        <v/>
      </c>
      <c r="U44" s="496" t="str">
        <f>IF(B44="","",'APH Kategorichef'!Y47)</f>
        <v/>
      </c>
      <c r="V44" s="466" t="str">
        <f>IF(B44="","",'APH Kategorichef'!Z47)</f>
        <v/>
      </c>
      <c r="W44" s="467" t="str">
        <f>IF(B44="","",'APH Kategorichef'!AA47)</f>
        <v/>
      </c>
      <c r="X44" s="468" t="str">
        <f>IF(B44="","",'APH Kategorichef'!AC47)</f>
        <v/>
      </c>
      <c r="Y44" s="467" t="str">
        <f>IF(B44="","",'APH Kategorichef'!AB47)</f>
        <v/>
      </c>
      <c r="Z44" s="468" t="str">
        <f>IF(B44="","",'APH Kategorichef'!AH47)</f>
        <v/>
      </c>
      <c r="AA44" s="469" t="str">
        <f>IF(B44="","",'APH Kategorichef'!AI47)</f>
        <v/>
      </c>
      <c r="AB44" s="464" t="str">
        <f>IF(B44="","",'APH Kategorichef'!V47)</f>
        <v/>
      </c>
      <c r="AC44" s="465" t="str">
        <f>IF('3. Förpackningsdata'!J47="","",'3. Förpackningsdata'!J47)</f>
        <v/>
      </c>
      <c r="AD44" s="464" t="str">
        <f>IF('APH Kategorichef'!I47="","",'APH Kategorichef'!I47)</f>
        <v/>
      </c>
    </row>
    <row r="45" spans="1:30" s="330" customFormat="1" x14ac:dyDescent="0.25">
      <c r="A45" s="350">
        <v>44</v>
      </c>
      <c r="B45" s="460" t="str">
        <f>IF('1. Artikeldata Grund'!E48="","",'1. Artikeldata Grund'!E48)</f>
        <v/>
      </c>
      <c r="C45" s="461" t="str">
        <f>IF('1. Artikeldata Grund'!D48="","",'1. Artikeldata Grund'!D48)</f>
        <v/>
      </c>
      <c r="D45" s="462" t="str">
        <f>IF('APH Kategorichef'!D48="","",'APH Kategorichef'!D48)</f>
        <v/>
      </c>
      <c r="E45" s="461" t="str">
        <f>IF('APH Kategorichef'!F48="","",'APH Kategorichef'!F48)</f>
        <v/>
      </c>
      <c r="F45" s="464" t="str">
        <f>IF('APH Kategorichef'!R48="","",'APH Kategorichef'!R48)</f>
        <v xml:space="preserve">  Välj…</v>
      </c>
      <c r="G45" s="464">
        <f>IF('APH Kategorichef'!L48="","",'APH Kategorichef'!L48)</f>
        <v>910</v>
      </c>
      <c r="H45" s="463" t="str">
        <f>IF(G45&lt;&gt;200,"",IF('2. Artikeldata Utökad'!J48="","",'2. Artikeldata Utökad'!J48))</f>
        <v/>
      </c>
      <c r="I45" s="462" t="str">
        <f>IF('APH Kategorichef'!K48="Välj….","",'APH Kategorichef'!K48)</f>
        <v/>
      </c>
      <c r="J45" s="462" t="str">
        <f>IF(B45="","",_xlfn.XLOOKUP(I45,Artikelgrupper!A:A,Artikelgrupper!B:B))</f>
        <v/>
      </c>
      <c r="K45" s="462" t="str">
        <f>IF(B45="","",_xlfn.XLOOKUP(I45,Artikelgrupper!A:A,Artikelgrupper!C:C))</f>
        <v/>
      </c>
      <c r="L45" s="462" t="str">
        <f>IF(B45="","",_xlfn.XLOOKUP(I45,Artikelgrupper!A:A,Artikelgrupper!D:D))</f>
        <v/>
      </c>
      <c r="M45" s="465" t="str">
        <f>IF(B45="","",'APH Kategorichef'!P48)</f>
        <v/>
      </c>
      <c r="N45" s="464" t="str">
        <f>IF('APH Kategorichef'!Q48="","",'APH Kategorichef'!Q48)</f>
        <v/>
      </c>
      <c r="O45" s="464" t="str">
        <f>IF('APH Kategorichef'!S48="","",'APH Kategorichef'!S48)</f>
        <v/>
      </c>
      <c r="P45" s="462" t="str">
        <f>IF(B45="","",'2. Artikeldata Utökad'!E48)</f>
        <v/>
      </c>
      <c r="Q45" s="462" t="str">
        <f>IF(B45="","",'2. Artikeldata Utökad'!F48)</f>
        <v/>
      </c>
      <c r="R45" s="462" t="str">
        <f>IF(B45="","",'1. Artikeldata Grund'!K48/10)</f>
        <v/>
      </c>
      <c r="S45" s="462" t="str">
        <f>IF(B45="","",'1. Artikeldata Grund'!L48/10)</f>
        <v/>
      </c>
      <c r="T45" s="462" t="str">
        <f>IF(B45="","",'1. Artikeldata Grund'!M48/10)</f>
        <v/>
      </c>
      <c r="U45" s="496" t="str">
        <f>IF(B45="","",'APH Kategorichef'!Y48)</f>
        <v/>
      </c>
      <c r="V45" s="466" t="str">
        <f>IF(B45="","",'APH Kategorichef'!Z48)</f>
        <v/>
      </c>
      <c r="W45" s="467" t="str">
        <f>IF(B45="","",'APH Kategorichef'!AA48)</f>
        <v/>
      </c>
      <c r="X45" s="468" t="str">
        <f>IF(B45="","",'APH Kategorichef'!AC48)</f>
        <v/>
      </c>
      <c r="Y45" s="467" t="str">
        <f>IF(B45="","",'APH Kategorichef'!AB48)</f>
        <v/>
      </c>
      <c r="Z45" s="468" t="str">
        <f>IF(B45="","",'APH Kategorichef'!AH48)</f>
        <v/>
      </c>
      <c r="AA45" s="469" t="str">
        <f>IF(B45="","",'APH Kategorichef'!AI48)</f>
        <v/>
      </c>
      <c r="AB45" s="464" t="str">
        <f>IF(B45="","",'APH Kategorichef'!V48)</f>
        <v/>
      </c>
      <c r="AC45" s="465" t="str">
        <f>IF('3. Förpackningsdata'!J48="","",'3. Förpackningsdata'!J48)</f>
        <v/>
      </c>
      <c r="AD45" s="464" t="str">
        <f>IF('APH Kategorichef'!I48="","",'APH Kategorichef'!I48)</f>
        <v/>
      </c>
    </row>
    <row r="46" spans="1:30" s="330" customFormat="1" x14ac:dyDescent="0.25">
      <c r="A46" s="350">
        <v>45</v>
      </c>
      <c r="B46" s="460" t="str">
        <f>IF('1. Artikeldata Grund'!E49="","",'1. Artikeldata Grund'!E49)</f>
        <v/>
      </c>
      <c r="C46" s="461" t="str">
        <f>IF('1. Artikeldata Grund'!D49="","",'1. Artikeldata Grund'!D49)</f>
        <v/>
      </c>
      <c r="D46" s="462" t="str">
        <f>IF('APH Kategorichef'!D49="","",'APH Kategorichef'!D49)</f>
        <v/>
      </c>
      <c r="E46" s="461" t="str">
        <f>IF('APH Kategorichef'!F49="","",'APH Kategorichef'!F49)</f>
        <v/>
      </c>
      <c r="F46" s="464" t="str">
        <f>IF('APH Kategorichef'!R49="","",'APH Kategorichef'!R49)</f>
        <v xml:space="preserve">  Välj…</v>
      </c>
      <c r="G46" s="464">
        <f>IF('APH Kategorichef'!L49="","",'APH Kategorichef'!L49)</f>
        <v>910</v>
      </c>
      <c r="H46" s="463" t="str">
        <f>IF(G46&lt;&gt;200,"",IF('2. Artikeldata Utökad'!J49="","",'2. Artikeldata Utökad'!J49))</f>
        <v/>
      </c>
      <c r="I46" s="462" t="str">
        <f>IF('APH Kategorichef'!K49="Välj….","",'APH Kategorichef'!K49)</f>
        <v/>
      </c>
      <c r="J46" s="462" t="str">
        <f>IF(B46="","",_xlfn.XLOOKUP(I46,Artikelgrupper!A:A,Artikelgrupper!B:B))</f>
        <v/>
      </c>
      <c r="K46" s="462" t="str">
        <f>IF(B46="","",_xlfn.XLOOKUP(I46,Artikelgrupper!A:A,Artikelgrupper!C:C))</f>
        <v/>
      </c>
      <c r="L46" s="462" t="str">
        <f>IF(B46="","",_xlfn.XLOOKUP(I46,Artikelgrupper!A:A,Artikelgrupper!D:D))</f>
        <v/>
      </c>
      <c r="M46" s="465" t="str">
        <f>IF(B46="","",'APH Kategorichef'!P49)</f>
        <v/>
      </c>
      <c r="N46" s="464" t="str">
        <f>IF('APH Kategorichef'!Q49="","",'APH Kategorichef'!Q49)</f>
        <v/>
      </c>
      <c r="O46" s="464" t="str">
        <f>IF('APH Kategorichef'!S49="","",'APH Kategorichef'!S49)</f>
        <v/>
      </c>
      <c r="P46" s="462" t="str">
        <f>IF(B46="","",'2. Artikeldata Utökad'!E49)</f>
        <v/>
      </c>
      <c r="Q46" s="462" t="str">
        <f>IF(B46="","",'2. Artikeldata Utökad'!F49)</f>
        <v/>
      </c>
      <c r="R46" s="462" t="str">
        <f>IF(B46="","",'1. Artikeldata Grund'!K49/10)</f>
        <v/>
      </c>
      <c r="S46" s="462" t="str">
        <f>IF(B46="","",'1. Artikeldata Grund'!L49/10)</f>
        <v/>
      </c>
      <c r="T46" s="462" t="str">
        <f>IF(B46="","",'1. Artikeldata Grund'!M49/10)</f>
        <v/>
      </c>
      <c r="U46" s="496" t="str">
        <f>IF(B46="","",'APH Kategorichef'!Y49)</f>
        <v/>
      </c>
      <c r="V46" s="466" t="str">
        <f>IF(B46="","",'APH Kategorichef'!Z49)</f>
        <v/>
      </c>
      <c r="W46" s="467" t="str">
        <f>IF(B46="","",'APH Kategorichef'!AA49)</f>
        <v/>
      </c>
      <c r="X46" s="468" t="str">
        <f>IF(B46="","",'APH Kategorichef'!AC49)</f>
        <v/>
      </c>
      <c r="Y46" s="467" t="str">
        <f>IF(B46="","",'APH Kategorichef'!AB49)</f>
        <v/>
      </c>
      <c r="Z46" s="468" t="str">
        <f>IF(B46="","",'APH Kategorichef'!AH49)</f>
        <v/>
      </c>
      <c r="AA46" s="469" t="str">
        <f>IF(B46="","",'APH Kategorichef'!AI49)</f>
        <v/>
      </c>
      <c r="AB46" s="464" t="str">
        <f>IF(B46="","",'APH Kategorichef'!V49)</f>
        <v/>
      </c>
      <c r="AC46" s="465" t="str">
        <f>IF('3. Förpackningsdata'!J49="","",'3. Förpackningsdata'!J49)</f>
        <v/>
      </c>
      <c r="AD46" s="464" t="str">
        <f>IF('APH Kategorichef'!I49="","",'APH Kategorichef'!I49)</f>
        <v/>
      </c>
    </row>
    <row r="47" spans="1:30" s="330" customFormat="1" x14ac:dyDescent="0.25">
      <c r="A47" s="350">
        <v>46</v>
      </c>
      <c r="B47" s="460" t="str">
        <f>IF('1. Artikeldata Grund'!E50="","",'1. Artikeldata Grund'!E50)</f>
        <v/>
      </c>
      <c r="C47" s="461" t="str">
        <f>IF('1. Artikeldata Grund'!D50="","",'1. Artikeldata Grund'!D50)</f>
        <v/>
      </c>
      <c r="D47" s="462" t="str">
        <f>IF('APH Kategorichef'!D50="","",'APH Kategorichef'!D50)</f>
        <v/>
      </c>
      <c r="E47" s="461" t="str">
        <f>IF('APH Kategorichef'!F50="","",'APH Kategorichef'!F50)</f>
        <v/>
      </c>
      <c r="F47" s="464" t="str">
        <f>IF('APH Kategorichef'!R50="","",'APH Kategorichef'!R50)</f>
        <v xml:space="preserve">  Välj…</v>
      </c>
      <c r="G47" s="464">
        <f>IF('APH Kategorichef'!L50="","",'APH Kategorichef'!L50)</f>
        <v>910</v>
      </c>
      <c r="H47" s="463" t="str">
        <f>IF(G47&lt;&gt;200,"",IF('2. Artikeldata Utökad'!J50="","",'2. Artikeldata Utökad'!J50))</f>
        <v/>
      </c>
      <c r="I47" s="462" t="str">
        <f>IF('APH Kategorichef'!K50="Välj….","",'APH Kategorichef'!K50)</f>
        <v/>
      </c>
      <c r="J47" s="462" t="str">
        <f>IF(B47="","",_xlfn.XLOOKUP(I47,Artikelgrupper!A:A,Artikelgrupper!B:B))</f>
        <v/>
      </c>
      <c r="K47" s="462" t="str">
        <f>IF(B47="","",_xlfn.XLOOKUP(I47,Artikelgrupper!A:A,Artikelgrupper!C:C))</f>
        <v/>
      </c>
      <c r="L47" s="462" t="str">
        <f>IF(B47="","",_xlfn.XLOOKUP(I47,Artikelgrupper!A:A,Artikelgrupper!D:D))</f>
        <v/>
      </c>
      <c r="M47" s="465" t="str">
        <f>IF(B47="","",'APH Kategorichef'!P50)</f>
        <v/>
      </c>
      <c r="N47" s="464" t="str">
        <f>IF('APH Kategorichef'!Q50="","",'APH Kategorichef'!Q50)</f>
        <v/>
      </c>
      <c r="O47" s="464" t="str">
        <f>IF('APH Kategorichef'!S50="","",'APH Kategorichef'!S50)</f>
        <v/>
      </c>
      <c r="P47" s="462" t="str">
        <f>IF(B47="","",'2. Artikeldata Utökad'!E50)</f>
        <v/>
      </c>
      <c r="Q47" s="462" t="str">
        <f>IF(B47="","",'2. Artikeldata Utökad'!F50)</f>
        <v/>
      </c>
      <c r="R47" s="462" t="str">
        <f>IF(B47="","",'1. Artikeldata Grund'!K50/10)</f>
        <v/>
      </c>
      <c r="S47" s="462" t="str">
        <f>IF(B47="","",'1. Artikeldata Grund'!L50/10)</f>
        <v/>
      </c>
      <c r="T47" s="462" t="str">
        <f>IF(B47="","",'1. Artikeldata Grund'!M50/10)</f>
        <v/>
      </c>
      <c r="U47" s="496" t="str">
        <f>IF(B47="","",'APH Kategorichef'!Y50)</f>
        <v/>
      </c>
      <c r="V47" s="466" t="str">
        <f>IF(B47="","",'APH Kategorichef'!Z50)</f>
        <v/>
      </c>
      <c r="W47" s="467" t="str">
        <f>IF(B47="","",'APH Kategorichef'!AA50)</f>
        <v/>
      </c>
      <c r="X47" s="468" t="str">
        <f>IF(B47="","",'APH Kategorichef'!AC50)</f>
        <v/>
      </c>
      <c r="Y47" s="467" t="str">
        <f>IF(B47="","",'APH Kategorichef'!AB50)</f>
        <v/>
      </c>
      <c r="Z47" s="468" t="str">
        <f>IF(B47="","",'APH Kategorichef'!AH50)</f>
        <v/>
      </c>
      <c r="AA47" s="469" t="str">
        <f>IF(B47="","",'APH Kategorichef'!AI50)</f>
        <v/>
      </c>
      <c r="AB47" s="464" t="str">
        <f>IF(B47="","",'APH Kategorichef'!V50)</f>
        <v/>
      </c>
      <c r="AC47" s="465" t="str">
        <f>IF('3. Förpackningsdata'!J50="","",'3. Förpackningsdata'!J50)</f>
        <v/>
      </c>
      <c r="AD47" s="464" t="str">
        <f>IF('APH Kategorichef'!I50="","",'APH Kategorichef'!I50)</f>
        <v/>
      </c>
    </row>
    <row r="48" spans="1:30" s="330" customFormat="1" x14ac:dyDescent="0.25">
      <c r="A48" s="350">
        <v>47</v>
      </c>
      <c r="B48" s="460" t="str">
        <f>IF('1. Artikeldata Grund'!E51="","",'1. Artikeldata Grund'!E51)</f>
        <v/>
      </c>
      <c r="C48" s="461" t="str">
        <f>IF('1. Artikeldata Grund'!D51="","",'1. Artikeldata Grund'!D51)</f>
        <v/>
      </c>
      <c r="D48" s="462" t="str">
        <f>IF('APH Kategorichef'!D51="","",'APH Kategorichef'!D51)</f>
        <v/>
      </c>
      <c r="E48" s="461" t="str">
        <f>IF('APH Kategorichef'!F51="","",'APH Kategorichef'!F51)</f>
        <v/>
      </c>
      <c r="F48" s="464" t="str">
        <f>IF('APH Kategorichef'!R51="","",'APH Kategorichef'!R51)</f>
        <v xml:space="preserve">  Välj…</v>
      </c>
      <c r="G48" s="464">
        <f>IF('APH Kategorichef'!L51="","",'APH Kategorichef'!L51)</f>
        <v>910</v>
      </c>
      <c r="H48" s="463" t="str">
        <f>IF(G48&lt;&gt;200,"",IF('2. Artikeldata Utökad'!J51="","",'2. Artikeldata Utökad'!J51))</f>
        <v/>
      </c>
      <c r="I48" s="462" t="str">
        <f>IF('APH Kategorichef'!K51="Välj….","",'APH Kategorichef'!K51)</f>
        <v/>
      </c>
      <c r="J48" s="462" t="str">
        <f>IF(B48="","",_xlfn.XLOOKUP(I48,Artikelgrupper!A:A,Artikelgrupper!B:B))</f>
        <v/>
      </c>
      <c r="K48" s="462" t="str">
        <f>IF(B48="","",_xlfn.XLOOKUP(I48,Artikelgrupper!A:A,Artikelgrupper!C:C))</f>
        <v/>
      </c>
      <c r="L48" s="462" t="str">
        <f>IF(B48="","",_xlfn.XLOOKUP(I48,Artikelgrupper!A:A,Artikelgrupper!D:D))</f>
        <v/>
      </c>
      <c r="M48" s="465" t="str">
        <f>IF(B48="","",'APH Kategorichef'!P51)</f>
        <v/>
      </c>
      <c r="N48" s="464" t="str">
        <f>IF('APH Kategorichef'!Q51="","",'APH Kategorichef'!Q51)</f>
        <v/>
      </c>
      <c r="O48" s="464" t="str">
        <f>IF('APH Kategorichef'!S51="","",'APH Kategorichef'!S51)</f>
        <v/>
      </c>
      <c r="P48" s="462" t="str">
        <f>IF(B48="","",'2. Artikeldata Utökad'!E51)</f>
        <v/>
      </c>
      <c r="Q48" s="462" t="str">
        <f>IF(B48="","",'2. Artikeldata Utökad'!F51)</f>
        <v/>
      </c>
      <c r="R48" s="462" t="str">
        <f>IF(B48="","",'1. Artikeldata Grund'!K51/10)</f>
        <v/>
      </c>
      <c r="S48" s="462" t="str">
        <f>IF(B48="","",'1. Artikeldata Grund'!L51/10)</f>
        <v/>
      </c>
      <c r="T48" s="462" t="str">
        <f>IF(B48="","",'1. Artikeldata Grund'!M51/10)</f>
        <v/>
      </c>
      <c r="U48" s="496" t="str">
        <f>IF(B48="","",'APH Kategorichef'!Y51)</f>
        <v/>
      </c>
      <c r="V48" s="466" t="str">
        <f>IF(B48="","",'APH Kategorichef'!Z51)</f>
        <v/>
      </c>
      <c r="W48" s="467" t="str">
        <f>IF(B48="","",'APH Kategorichef'!AA51)</f>
        <v/>
      </c>
      <c r="X48" s="468" t="str">
        <f>IF(B48="","",'APH Kategorichef'!AC51)</f>
        <v/>
      </c>
      <c r="Y48" s="467" t="str">
        <f>IF(B48="","",'APH Kategorichef'!AB51)</f>
        <v/>
      </c>
      <c r="Z48" s="468" t="str">
        <f>IF(B48="","",'APH Kategorichef'!AH51)</f>
        <v/>
      </c>
      <c r="AA48" s="469" t="str">
        <f>IF(B48="","",'APH Kategorichef'!AI51)</f>
        <v/>
      </c>
      <c r="AB48" s="464" t="str">
        <f>IF(B48="","",'APH Kategorichef'!V51)</f>
        <v/>
      </c>
      <c r="AC48" s="465" t="str">
        <f>IF('3. Förpackningsdata'!J51="","",'3. Förpackningsdata'!J51)</f>
        <v/>
      </c>
      <c r="AD48" s="464" t="str">
        <f>IF('APH Kategorichef'!I51="","",'APH Kategorichef'!I51)</f>
        <v/>
      </c>
    </row>
    <row r="49" spans="1:30" s="330" customFormat="1" x14ac:dyDescent="0.25">
      <c r="A49" s="350">
        <v>48</v>
      </c>
      <c r="B49" s="460" t="str">
        <f>IF('1. Artikeldata Grund'!E52="","",'1. Artikeldata Grund'!E52)</f>
        <v/>
      </c>
      <c r="C49" s="461" t="str">
        <f>IF('1. Artikeldata Grund'!D52="","",'1. Artikeldata Grund'!D52)</f>
        <v/>
      </c>
      <c r="D49" s="462" t="str">
        <f>IF('APH Kategorichef'!D52="","",'APH Kategorichef'!D52)</f>
        <v/>
      </c>
      <c r="E49" s="461" t="str">
        <f>IF('APH Kategorichef'!F52="","",'APH Kategorichef'!F52)</f>
        <v/>
      </c>
      <c r="F49" s="464" t="str">
        <f>IF('APH Kategorichef'!R52="","",'APH Kategorichef'!R52)</f>
        <v xml:space="preserve">  Välj…</v>
      </c>
      <c r="G49" s="464">
        <f>IF('APH Kategorichef'!L52="","",'APH Kategorichef'!L52)</f>
        <v>910</v>
      </c>
      <c r="H49" s="463" t="str">
        <f>IF(G49&lt;&gt;200,"",IF('2. Artikeldata Utökad'!J52="","",'2. Artikeldata Utökad'!J52))</f>
        <v/>
      </c>
      <c r="I49" s="462" t="str">
        <f>IF('APH Kategorichef'!K52="Välj….","",'APH Kategorichef'!K52)</f>
        <v/>
      </c>
      <c r="J49" s="462" t="str">
        <f>IF(B49="","",_xlfn.XLOOKUP(I49,Artikelgrupper!A:A,Artikelgrupper!B:B))</f>
        <v/>
      </c>
      <c r="K49" s="462" t="str">
        <f>IF(B49="","",_xlfn.XLOOKUP(I49,Artikelgrupper!A:A,Artikelgrupper!C:C))</f>
        <v/>
      </c>
      <c r="L49" s="462" t="str">
        <f>IF(B49="","",_xlfn.XLOOKUP(I49,Artikelgrupper!A:A,Artikelgrupper!D:D))</f>
        <v/>
      </c>
      <c r="M49" s="465" t="str">
        <f>IF(B49="","",'APH Kategorichef'!P52)</f>
        <v/>
      </c>
      <c r="N49" s="464" t="str">
        <f>IF('APH Kategorichef'!Q52="","",'APH Kategorichef'!Q52)</f>
        <v/>
      </c>
      <c r="O49" s="464" t="str">
        <f>IF('APH Kategorichef'!S52="","",'APH Kategorichef'!S52)</f>
        <v/>
      </c>
      <c r="P49" s="462" t="str">
        <f>IF(B49="","",'2. Artikeldata Utökad'!E52)</f>
        <v/>
      </c>
      <c r="Q49" s="462" t="str">
        <f>IF(B49="","",'2. Artikeldata Utökad'!F52)</f>
        <v/>
      </c>
      <c r="R49" s="462" t="str">
        <f>IF(B49="","",'1. Artikeldata Grund'!K52/10)</f>
        <v/>
      </c>
      <c r="S49" s="462" t="str">
        <f>IF(B49="","",'1. Artikeldata Grund'!L52/10)</f>
        <v/>
      </c>
      <c r="T49" s="462" t="str">
        <f>IF(B49="","",'1. Artikeldata Grund'!M52/10)</f>
        <v/>
      </c>
      <c r="U49" s="496" t="str">
        <f>IF(B49="","",'APH Kategorichef'!Y52)</f>
        <v/>
      </c>
      <c r="V49" s="466" t="str">
        <f>IF(B49="","",'APH Kategorichef'!Z52)</f>
        <v/>
      </c>
      <c r="W49" s="467" t="str">
        <f>IF(B49="","",'APH Kategorichef'!AA52)</f>
        <v/>
      </c>
      <c r="X49" s="468" t="str">
        <f>IF(B49="","",'APH Kategorichef'!AC52)</f>
        <v/>
      </c>
      <c r="Y49" s="467" t="str">
        <f>IF(B49="","",'APH Kategorichef'!AB52)</f>
        <v/>
      </c>
      <c r="Z49" s="468" t="str">
        <f>IF(B49="","",'APH Kategorichef'!AH52)</f>
        <v/>
      </c>
      <c r="AA49" s="469" t="str">
        <f>IF(B49="","",'APH Kategorichef'!AI52)</f>
        <v/>
      </c>
      <c r="AB49" s="464" t="str">
        <f>IF(B49="","",'APH Kategorichef'!V52)</f>
        <v/>
      </c>
      <c r="AC49" s="465" t="str">
        <f>IF('3. Förpackningsdata'!J52="","",'3. Förpackningsdata'!J52)</f>
        <v/>
      </c>
      <c r="AD49" s="464" t="str">
        <f>IF('APH Kategorichef'!I52="","",'APH Kategorichef'!I52)</f>
        <v/>
      </c>
    </row>
    <row r="50" spans="1:30" s="330" customFormat="1" x14ac:dyDescent="0.25">
      <c r="A50" s="350">
        <v>49</v>
      </c>
      <c r="B50" s="460" t="str">
        <f>IF('1. Artikeldata Grund'!E53="","",'1. Artikeldata Grund'!E53)</f>
        <v/>
      </c>
      <c r="C50" s="461" t="str">
        <f>IF('1. Artikeldata Grund'!D53="","",'1. Artikeldata Grund'!D53)</f>
        <v/>
      </c>
      <c r="D50" s="462" t="str">
        <f>IF('APH Kategorichef'!D53="","",'APH Kategorichef'!D53)</f>
        <v/>
      </c>
      <c r="E50" s="461" t="str">
        <f>IF('APH Kategorichef'!F53="","",'APH Kategorichef'!F53)</f>
        <v/>
      </c>
      <c r="F50" s="464" t="str">
        <f>IF('APH Kategorichef'!R53="","",'APH Kategorichef'!R53)</f>
        <v xml:space="preserve">  Välj…</v>
      </c>
      <c r="G50" s="464">
        <f>IF('APH Kategorichef'!L53="","",'APH Kategorichef'!L53)</f>
        <v>910</v>
      </c>
      <c r="H50" s="463" t="str">
        <f>IF(G50&lt;&gt;200,"",IF('2. Artikeldata Utökad'!J53="","",'2. Artikeldata Utökad'!J53))</f>
        <v/>
      </c>
      <c r="I50" s="462" t="str">
        <f>IF('APH Kategorichef'!K53="Välj….","",'APH Kategorichef'!K53)</f>
        <v/>
      </c>
      <c r="J50" s="462" t="str">
        <f>IF(B50="","",_xlfn.XLOOKUP(I50,Artikelgrupper!A:A,Artikelgrupper!B:B))</f>
        <v/>
      </c>
      <c r="K50" s="462" t="str">
        <f>IF(B50="","",_xlfn.XLOOKUP(I50,Artikelgrupper!A:A,Artikelgrupper!C:C))</f>
        <v/>
      </c>
      <c r="L50" s="462" t="str">
        <f>IF(B50="","",_xlfn.XLOOKUP(I50,Artikelgrupper!A:A,Artikelgrupper!D:D))</f>
        <v/>
      </c>
      <c r="M50" s="465" t="str">
        <f>IF(B50="","",'APH Kategorichef'!P53)</f>
        <v/>
      </c>
      <c r="N50" s="464" t="str">
        <f>IF('APH Kategorichef'!Q53="","",'APH Kategorichef'!Q53)</f>
        <v/>
      </c>
      <c r="O50" s="464" t="str">
        <f>IF('APH Kategorichef'!S53="","",'APH Kategorichef'!S53)</f>
        <v/>
      </c>
      <c r="P50" s="462" t="str">
        <f>IF(B50="","",'2. Artikeldata Utökad'!E53)</f>
        <v/>
      </c>
      <c r="Q50" s="462" t="str">
        <f>IF(B50="","",'2. Artikeldata Utökad'!F53)</f>
        <v/>
      </c>
      <c r="R50" s="462" t="str">
        <f>IF(B50="","",'1. Artikeldata Grund'!K53/10)</f>
        <v/>
      </c>
      <c r="S50" s="462" t="str">
        <f>IF(B50="","",'1. Artikeldata Grund'!L53/10)</f>
        <v/>
      </c>
      <c r="T50" s="462" t="str">
        <f>IF(B50="","",'1. Artikeldata Grund'!M53/10)</f>
        <v/>
      </c>
      <c r="U50" s="496" t="str">
        <f>IF(B50="","",'APH Kategorichef'!Y53)</f>
        <v/>
      </c>
      <c r="V50" s="466" t="str">
        <f>IF(B50="","",'APH Kategorichef'!Z53)</f>
        <v/>
      </c>
      <c r="W50" s="467" t="str">
        <f>IF(B50="","",'APH Kategorichef'!AA53)</f>
        <v/>
      </c>
      <c r="X50" s="468" t="str">
        <f>IF(B50="","",'APH Kategorichef'!AC53)</f>
        <v/>
      </c>
      <c r="Y50" s="467" t="str">
        <f>IF(B50="","",'APH Kategorichef'!AB53)</f>
        <v/>
      </c>
      <c r="Z50" s="468" t="str">
        <f>IF(B50="","",'APH Kategorichef'!AH53)</f>
        <v/>
      </c>
      <c r="AA50" s="469" t="str">
        <f>IF(B50="","",'APH Kategorichef'!AI53)</f>
        <v/>
      </c>
      <c r="AB50" s="464" t="str">
        <f>IF(B50="","",'APH Kategorichef'!V53)</f>
        <v/>
      </c>
      <c r="AC50" s="465" t="str">
        <f>IF('3. Förpackningsdata'!J53="","",'3. Förpackningsdata'!J53)</f>
        <v/>
      </c>
      <c r="AD50" s="464" t="str">
        <f>IF('APH Kategorichef'!I53="","",'APH Kategorichef'!I53)</f>
        <v/>
      </c>
    </row>
    <row r="51" spans="1:30" s="330" customFormat="1" x14ac:dyDescent="0.25">
      <c r="A51" s="350">
        <v>50</v>
      </c>
      <c r="B51" s="460" t="str">
        <f>IF('1. Artikeldata Grund'!E54="","",'1. Artikeldata Grund'!E54)</f>
        <v/>
      </c>
      <c r="C51" s="461" t="str">
        <f>IF('1. Artikeldata Grund'!D54="","",'1. Artikeldata Grund'!D54)</f>
        <v/>
      </c>
      <c r="D51" s="462" t="str">
        <f>IF('APH Kategorichef'!D54="","",'APH Kategorichef'!D54)</f>
        <v/>
      </c>
      <c r="E51" s="461" t="str">
        <f>IF('APH Kategorichef'!F54="","",'APH Kategorichef'!F54)</f>
        <v/>
      </c>
      <c r="F51" s="464" t="str">
        <f>IF('APH Kategorichef'!R54="","",'APH Kategorichef'!R54)</f>
        <v xml:space="preserve">  Välj…</v>
      </c>
      <c r="G51" s="464">
        <f>IF('APH Kategorichef'!L54="","",'APH Kategorichef'!L54)</f>
        <v>910</v>
      </c>
      <c r="H51" s="463" t="str">
        <f>IF(G51&lt;&gt;200,"",IF('2. Artikeldata Utökad'!J54="","",'2. Artikeldata Utökad'!J54))</f>
        <v/>
      </c>
      <c r="I51" s="462" t="str">
        <f>IF('APH Kategorichef'!K54="Välj….","",'APH Kategorichef'!K54)</f>
        <v/>
      </c>
      <c r="J51" s="462" t="str">
        <f>IF(B51="","",_xlfn.XLOOKUP(I51,Artikelgrupper!A:A,Artikelgrupper!B:B))</f>
        <v/>
      </c>
      <c r="K51" s="462" t="str">
        <f>IF(B51="","",_xlfn.XLOOKUP(I51,Artikelgrupper!A:A,Artikelgrupper!C:C))</f>
        <v/>
      </c>
      <c r="L51" s="462" t="str">
        <f>IF(B51="","",_xlfn.XLOOKUP(I51,Artikelgrupper!A:A,Artikelgrupper!D:D))</f>
        <v/>
      </c>
      <c r="M51" s="465" t="str">
        <f>IF(B51="","",'APH Kategorichef'!P54)</f>
        <v/>
      </c>
      <c r="N51" s="464" t="str">
        <f>IF('APH Kategorichef'!Q54="","",'APH Kategorichef'!Q54)</f>
        <v/>
      </c>
      <c r="O51" s="464" t="str">
        <f>IF('APH Kategorichef'!S54="","",'APH Kategorichef'!S54)</f>
        <v/>
      </c>
      <c r="P51" s="462" t="str">
        <f>IF(B51="","",'2. Artikeldata Utökad'!E54)</f>
        <v/>
      </c>
      <c r="Q51" s="462" t="str">
        <f>IF(B51="","",'2. Artikeldata Utökad'!F54)</f>
        <v/>
      </c>
      <c r="R51" s="462" t="str">
        <f>IF(B51="","",'1. Artikeldata Grund'!K54/10)</f>
        <v/>
      </c>
      <c r="S51" s="462" t="str">
        <f>IF(B51="","",'1. Artikeldata Grund'!L54/10)</f>
        <v/>
      </c>
      <c r="T51" s="462" t="str">
        <f>IF(B51="","",'1. Artikeldata Grund'!M54/10)</f>
        <v/>
      </c>
      <c r="U51" s="496" t="str">
        <f>IF(B51="","",'APH Kategorichef'!Y54)</f>
        <v/>
      </c>
      <c r="V51" s="466" t="str">
        <f>IF(B51="","",'APH Kategorichef'!Z54)</f>
        <v/>
      </c>
      <c r="W51" s="467" t="str">
        <f>IF(B51="","",'APH Kategorichef'!AA54)</f>
        <v/>
      </c>
      <c r="X51" s="468" t="str">
        <f>IF(B51="","",'APH Kategorichef'!AC54)</f>
        <v/>
      </c>
      <c r="Y51" s="467" t="str">
        <f>IF(B51="","",'APH Kategorichef'!AB54)</f>
        <v/>
      </c>
      <c r="Z51" s="468" t="str">
        <f>IF(B51="","",'APH Kategorichef'!AH54)</f>
        <v/>
      </c>
      <c r="AA51" s="469" t="str">
        <f>IF(B51="","",'APH Kategorichef'!AI54)</f>
        <v/>
      </c>
      <c r="AB51" s="464" t="str">
        <f>IF(B51="","",'APH Kategorichef'!V54)</f>
        <v/>
      </c>
      <c r="AC51" s="465" t="str">
        <f>IF('3. Förpackningsdata'!J54="","",'3. Förpackningsdata'!J54)</f>
        <v/>
      </c>
      <c r="AD51" s="464" t="str">
        <f>IF('APH Kategorichef'!I54="","",'APH Kategorichef'!I54)</f>
        <v/>
      </c>
    </row>
    <row r="52" spans="1:30" s="330" customFormat="1" x14ac:dyDescent="0.25">
      <c r="A52" s="350">
        <v>51</v>
      </c>
      <c r="B52" s="460" t="str">
        <f>IF('1. Artikeldata Grund'!E55="","",'1. Artikeldata Grund'!E55)</f>
        <v/>
      </c>
      <c r="C52" s="461" t="str">
        <f>IF('1. Artikeldata Grund'!D55="","",'1. Artikeldata Grund'!D55)</f>
        <v/>
      </c>
      <c r="D52" s="462" t="str">
        <f>IF('APH Kategorichef'!D55="","",'APH Kategorichef'!D55)</f>
        <v/>
      </c>
      <c r="E52" s="461" t="str">
        <f>IF('APH Kategorichef'!F55="","",'APH Kategorichef'!F55)</f>
        <v/>
      </c>
      <c r="F52" s="464" t="str">
        <f>IF('APH Kategorichef'!R55="","",'APH Kategorichef'!R55)</f>
        <v xml:space="preserve">  Välj…</v>
      </c>
      <c r="G52" s="464">
        <f>IF('APH Kategorichef'!L55="","",'APH Kategorichef'!L55)</f>
        <v>910</v>
      </c>
      <c r="H52" s="463" t="str">
        <f>IF(G52&lt;&gt;200,"",IF('2. Artikeldata Utökad'!J55="","",'2. Artikeldata Utökad'!J55))</f>
        <v/>
      </c>
      <c r="I52" s="462" t="str">
        <f>IF('APH Kategorichef'!K55="Välj….","",'APH Kategorichef'!K55)</f>
        <v/>
      </c>
      <c r="J52" s="462" t="str">
        <f>IF(B52="","",_xlfn.XLOOKUP(I52,Artikelgrupper!A:A,Artikelgrupper!B:B))</f>
        <v/>
      </c>
      <c r="K52" s="462" t="str">
        <f>IF(B52="","",_xlfn.XLOOKUP(I52,Artikelgrupper!A:A,Artikelgrupper!C:C))</f>
        <v/>
      </c>
      <c r="L52" s="462" t="str">
        <f>IF(B52="","",_xlfn.XLOOKUP(I52,Artikelgrupper!A:A,Artikelgrupper!D:D))</f>
        <v/>
      </c>
      <c r="M52" s="465" t="str">
        <f>IF(B52="","",'APH Kategorichef'!P55)</f>
        <v/>
      </c>
      <c r="N52" s="464" t="str">
        <f>IF('APH Kategorichef'!Q55="","",'APH Kategorichef'!Q55)</f>
        <v/>
      </c>
      <c r="O52" s="464" t="str">
        <f>IF('APH Kategorichef'!S55="","",'APH Kategorichef'!S55)</f>
        <v/>
      </c>
      <c r="P52" s="462" t="str">
        <f>IF(B52="","",'2. Artikeldata Utökad'!E55)</f>
        <v/>
      </c>
      <c r="Q52" s="462" t="str">
        <f>IF(B52="","",'2. Artikeldata Utökad'!F55)</f>
        <v/>
      </c>
      <c r="R52" s="462" t="str">
        <f>IF(B52="","",'1. Artikeldata Grund'!K55/10)</f>
        <v/>
      </c>
      <c r="S52" s="462" t="str">
        <f>IF(B52="","",'1. Artikeldata Grund'!L55/10)</f>
        <v/>
      </c>
      <c r="T52" s="462" t="str">
        <f>IF(B52="","",'1. Artikeldata Grund'!M55/10)</f>
        <v/>
      </c>
      <c r="U52" s="496" t="str">
        <f>IF(B52="","",'APH Kategorichef'!Y55)</f>
        <v/>
      </c>
      <c r="V52" s="466" t="str">
        <f>IF(B52="","",'APH Kategorichef'!Z55)</f>
        <v/>
      </c>
      <c r="W52" s="467" t="str">
        <f>IF(B52="","",'APH Kategorichef'!AA55)</f>
        <v/>
      </c>
      <c r="X52" s="468" t="str">
        <f>IF(B52="","",'APH Kategorichef'!AC55)</f>
        <v/>
      </c>
      <c r="Y52" s="467" t="str">
        <f>IF(B52="","",'APH Kategorichef'!AB55)</f>
        <v/>
      </c>
      <c r="Z52" s="468" t="str">
        <f>IF(B52="","",'APH Kategorichef'!AH55)</f>
        <v/>
      </c>
      <c r="AA52" s="469" t="str">
        <f>IF(B52="","",'APH Kategorichef'!AI55)</f>
        <v/>
      </c>
      <c r="AB52" s="464" t="str">
        <f>IF(B52="","",'APH Kategorichef'!V55)</f>
        <v/>
      </c>
      <c r="AC52" s="465" t="str">
        <f>IF('3. Förpackningsdata'!J55="","",'3. Förpackningsdata'!J55)</f>
        <v/>
      </c>
      <c r="AD52" s="464" t="str">
        <f>IF('APH Kategorichef'!I55="","",'APH Kategorichef'!I55)</f>
        <v/>
      </c>
    </row>
    <row r="53" spans="1:30" s="330" customFormat="1" x14ac:dyDescent="0.25">
      <c r="A53" s="350">
        <v>52</v>
      </c>
      <c r="B53" s="460" t="str">
        <f>IF('1. Artikeldata Grund'!E56="","",'1. Artikeldata Grund'!E56)</f>
        <v/>
      </c>
      <c r="C53" s="461" t="str">
        <f>IF('1. Artikeldata Grund'!D56="","",'1. Artikeldata Grund'!D56)</f>
        <v/>
      </c>
      <c r="D53" s="462" t="str">
        <f>IF('APH Kategorichef'!D56="","",'APH Kategorichef'!D56)</f>
        <v/>
      </c>
      <c r="E53" s="461" t="str">
        <f>IF('APH Kategorichef'!F56="","",'APH Kategorichef'!F56)</f>
        <v/>
      </c>
      <c r="F53" s="464" t="str">
        <f>IF('APH Kategorichef'!R56="","",'APH Kategorichef'!R56)</f>
        <v xml:space="preserve">  Välj…</v>
      </c>
      <c r="G53" s="464">
        <f>IF('APH Kategorichef'!L56="","",'APH Kategorichef'!L56)</f>
        <v>910</v>
      </c>
      <c r="H53" s="463" t="str">
        <f>IF(G53&lt;&gt;200,"",IF('2. Artikeldata Utökad'!J56="","",'2. Artikeldata Utökad'!J56))</f>
        <v/>
      </c>
      <c r="I53" s="462" t="str">
        <f>IF('APH Kategorichef'!K56="Välj….","",'APH Kategorichef'!K56)</f>
        <v/>
      </c>
      <c r="J53" s="462" t="str">
        <f>IF(B53="","",_xlfn.XLOOKUP(I53,Artikelgrupper!A:A,Artikelgrupper!B:B))</f>
        <v/>
      </c>
      <c r="K53" s="462" t="str">
        <f>IF(B53="","",_xlfn.XLOOKUP(I53,Artikelgrupper!A:A,Artikelgrupper!C:C))</f>
        <v/>
      </c>
      <c r="L53" s="462" t="str">
        <f>IF(B53="","",_xlfn.XLOOKUP(I53,Artikelgrupper!A:A,Artikelgrupper!D:D))</f>
        <v/>
      </c>
      <c r="M53" s="465" t="str">
        <f>IF(B53="","",'APH Kategorichef'!P56)</f>
        <v/>
      </c>
      <c r="N53" s="464" t="str">
        <f>IF('APH Kategorichef'!Q56="","",'APH Kategorichef'!Q56)</f>
        <v/>
      </c>
      <c r="O53" s="464" t="str">
        <f>IF('APH Kategorichef'!S56="","",'APH Kategorichef'!S56)</f>
        <v/>
      </c>
      <c r="P53" s="462" t="str">
        <f>IF(B53="","",'2. Artikeldata Utökad'!E56)</f>
        <v/>
      </c>
      <c r="Q53" s="462" t="str">
        <f>IF(B53="","",'2. Artikeldata Utökad'!F56)</f>
        <v/>
      </c>
      <c r="R53" s="462" t="str">
        <f>IF(B53="","",'1. Artikeldata Grund'!K56/10)</f>
        <v/>
      </c>
      <c r="S53" s="462" t="str">
        <f>IF(B53="","",'1. Artikeldata Grund'!L56/10)</f>
        <v/>
      </c>
      <c r="T53" s="462" t="str">
        <f>IF(B53="","",'1. Artikeldata Grund'!M56/10)</f>
        <v/>
      </c>
      <c r="U53" s="496" t="str">
        <f>IF(B53="","",'APH Kategorichef'!Y56)</f>
        <v/>
      </c>
      <c r="V53" s="466" t="str">
        <f>IF(B53="","",'APH Kategorichef'!Z56)</f>
        <v/>
      </c>
      <c r="W53" s="467" t="str">
        <f>IF(B53="","",'APH Kategorichef'!AA56)</f>
        <v/>
      </c>
      <c r="X53" s="468" t="str">
        <f>IF(B53="","",'APH Kategorichef'!AC56)</f>
        <v/>
      </c>
      <c r="Y53" s="467" t="str">
        <f>IF(B53="","",'APH Kategorichef'!AB56)</f>
        <v/>
      </c>
      <c r="Z53" s="468" t="str">
        <f>IF(B53="","",'APH Kategorichef'!AH56)</f>
        <v/>
      </c>
      <c r="AA53" s="469" t="str">
        <f>IF(B53="","",'APH Kategorichef'!AI56)</f>
        <v/>
      </c>
      <c r="AB53" s="464" t="str">
        <f>IF(B53="","",'APH Kategorichef'!V56)</f>
        <v/>
      </c>
      <c r="AC53" s="465" t="str">
        <f>IF('3. Förpackningsdata'!J56="","",'3. Förpackningsdata'!J56)</f>
        <v/>
      </c>
      <c r="AD53" s="464" t="str">
        <f>IF('APH Kategorichef'!I56="","",'APH Kategorichef'!I56)</f>
        <v/>
      </c>
    </row>
    <row r="54" spans="1:30" s="330" customFormat="1" x14ac:dyDescent="0.25">
      <c r="A54" s="350">
        <v>53</v>
      </c>
      <c r="B54" s="460" t="str">
        <f>IF('1. Artikeldata Grund'!E57="","",'1. Artikeldata Grund'!E57)</f>
        <v/>
      </c>
      <c r="C54" s="461" t="str">
        <f>IF('1. Artikeldata Grund'!D57="","",'1. Artikeldata Grund'!D57)</f>
        <v/>
      </c>
      <c r="D54" s="462" t="str">
        <f>IF('APH Kategorichef'!D57="","",'APH Kategorichef'!D57)</f>
        <v/>
      </c>
      <c r="E54" s="461" t="str">
        <f>IF('APH Kategorichef'!F57="","",'APH Kategorichef'!F57)</f>
        <v/>
      </c>
      <c r="F54" s="464" t="str">
        <f>IF('APH Kategorichef'!R57="","",'APH Kategorichef'!R57)</f>
        <v xml:space="preserve">  Välj…</v>
      </c>
      <c r="G54" s="464">
        <f>IF('APH Kategorichef'!L57="","",'APH Kategorichef'!L57)</f>
        <v>910</v>
      </c>
      <c r="H54" s="463" t="str">
        <f>IF(G54&lt;&gt;200,"",IF('2. Artikeldata Utökad'!J57="","",'2. Artikeldata Utökad'!J57))</f>
        <v/>
      </c>
      <c r="I54" s="462" t="str">
        <f>IF('APH Kategorichef'!K57="Välj….","",'APH Kategorichef'!K57)</f>
        <v/>
      </c>
      <c r="J54" s="462" t="str">
        <f>IF(B54="","",_xlfn.XLOOKUP(I54,Artikelgrupper!A:A,Artikelgrupper!B:B))</f>
        <v/>
      </c>
      <c r="K54" s="462" t="str">
        <f>IF(B54="","",_xlfn.XLOOKUP(I54,Artikelgrupper!A:A,Artikelgrupper!C:C))</f>
        <v/>
      </c>
      <c r="L54" s="462" t="str">
        <f>IF(B54="","",_xlfn.XLOOKUP(I54,Artikelgrupper!A:A,Artikelgrupper!D:D))</f>
        <v/>
      </c>
      <c r="M54" s="465" t="str">
        <f>IF(B54="","",'APH Kategorichef'!P57)</f>
        <v/>
      </c>
      <c r="N54" s="464" t="str">
        <f>IF('APH Kategorichef'!Q57="","",'APH Kategorichef'!Q57)</f>
        <v/>
      </c>
      <c r="O54" s="464" t="str">
        <f>IF('APH Kategorichef'!S57="","",'APH Kategorichef'!S57)</f>
        <v/>
      </c>
      <c r="P54" s="462" t="str">
        <f>IF(B54="","",'2. Artikeldata Utökad'!E57)</f>
        <v/>
      </c>
      <c r="Q54" s="462" t="str">
        <f>IF(B54="","",'2. Artikeldata Utökad'!F57)</f>
        <v/>
      </c>
      <c r="R54" s="462" t="str">
        <f>IF(B54="","",'1. Artikeldata Grund'!K57/10)</f>
        <v/>
      </c>
      <c r="S54" s="462" t="str">
        <f>IF(B54="","",'1. Artikeldata Grund'!L57/10)</f>
        <v/>
      </c>
      <c r="T54" s="462" t="str">
        <f>IF(B54="","",'1. Artikeldata Grund'!M57/10)</f>
        <v/>
      </c>
      <c r="U54" s="496" t="str">
        <f>IF(B54="","",'APH Kategorichef'!Y57)</f>
        <v/>
      </c>
      <c r="V54" s="466" t="str">
        <f>IF(B54="","",'APH Kategorichef'!Z57)</f>
        <v/>
      </c>
      <c r="W54" s="467" t="str">
        <f>IF(B54="","",'APH Kategorichef'!AA57)</f>
        <v/>
      </c>
      <c r="X54" s="468" t="str">
        <f>IF(B54="","",'APH Kategorichef'!AC57)</f>
        <v/>
      </c>
      <c r="Y54" s="467" t="str">
        <f>IF(B54="","",'APH Kategorichef'!AB57)</f>
        <v/>
      </c>
      <c r="Z54" s="468" t="str">
        <f>IF(B54="","",'APH Kategorichef'!AH57)</f>
        <v/>
      </c>
      <c r="AA54" s="469" t="str">
        <f>IF(B54="","",'APH Kategorichef'!AI57)</f>
        <v/>
      </c>
      <c r="AB54" s="464" t="str">
        <f>IF(B54="","",'APH Kategorichef'!V57)</f>
        <v/>
      </c>
      <c r="AC54" s="465" t="str">
        <f>IF('3. Förpackningsdata'!J57="","",'3. Förpackningsdata'!J57)</f>
        <v/>
      </c>
      <c r="AD54" s="464" t="str">
        <f>IF('APH Kategorichef'!I57="","",'APH Kategorichef'!I57)</f>
        <v/>
      </c>
    </row>
    <row r="55" spans="1:30" s="330" customFormat="1" x14ac:dyDescent="0.25">
      <c r="A55" s="350">
        <v>54</v>
      </c>
      <c r="B55" s="460" t="str">
        <f>IF('1. Artikeldata Grund'!E58="","",'1. Artikeldata Grund'!E58)</f>
        <v/>
      </c>
      <c r="C55" s="461" t="str">
        <f>IF('1. Artikeldata Grund'!D58="","",'1. Artikeldata Grund'!D58)</f>
        <v/>
      </c>
      <c r="D55" s="462" t="str">
        <f>IF('APH Kategorichef'!D58="","",'APH Kategorichef'!D58)</f>
        <v/>
      </c>
      <c r="E55" s="461" t="str">
        <f>IF('APH Kategorichef'!F58="","",'APH Kategorichef'!F58)</f>
        <v/>
      </c>
      <c r="F55" s="464" t="str">
        <f>IF('APH Kategorichef'!R58="","",'APH Kategorichef'!R58)</f>
        <v xml:space="preserve">  Välj…</v>
      </c>
      <c r="G55" s="464">
        <f>IF('APH Kategorichef'!L58="","",'APH Kategorichef'!L58)</f>
        <v>910</v>
      </c>
      <c r="H55" s="463" t="str">
        <f>IF(G55&lt;&gt;200,"",IF('2. Artikeldata Utökad'!J58="","",'2. Artikeldata Utökad'!J58))</f>
        <v/>
      </c>
      <c r="I55" s="462" t="str">
        <f>IF('APH Kategorichef'!K58="Välj….","",'APH Kategorichef'!K58)</f>
        <v/>
      </c>
      <c r="J55" s="462" t="str">
        <f>IF(B55="","",_xlfn.XLOOKUP(I55,Artikelgrupper!A:A,Artikelgrupper!B:B))</f>
        <v/>
      </c>
      <c r="K55" s="462" t="str">
        <f>IF(B55="","",_xlfn.XLOOKUP(I55,Artikelgrupper!A:A,Artikelgrupper!C:C))</f>
        <v/>
      </c>
      <c r="L55" s="462" t="str">
        <f>IF(B55="","",_xlfn.XLOOKUP(I55,Artikelgrupper!A:A,Artikelgrupper!D:D))</f>
        <v/>
      </c>
      <c r="M55" s="465" t="str">
        <f>IF(B55="","",'APH Kategorichef'!P58)</f>
        <v/>
      </c>
      <c r="N55" s="464" t="str">
        <f>IF('APH Kategorichef'!Q58="","",'APH Kategorichef'!Q58)</f>
        <v/>
      </c>
      <c r="O55" s="464" t="str">
        <f>IF('APH Kategorichef'!S58="","",'APH Kategorichef'!S58)</f>
        <v/>
      </c>
      <c r="P55" s="462" t="str">
        <f>IF(B55="","",'2. Artikeldata Utökad'!E58)</f>
        <v/>
      </c>
      <c r="Q55" s="462" t="str">
        <f>IF(B55="","",'2. Artikeldata Utökad'!F58)</f>
        <v/>
      </c>
      <c r="R55" s="462" t="str">
        <f>IF(B55="","",'1. Artikeldata Grund'!K58/10)</f>
        <v/>
      </c>
      <c r="S55" s="462" t="str">
        <f>IF(B55="","",'1. Artikeldata Grund'!L58/10)</f>
        <v/>
      </c>
      <c r="T55" s="462" t="str">
        <f>IF(B55="","",'1. Artikeldata Grund'!M58/10)</f>
        <v/>
      </c>
      <c r="U55" s="496" t="str">
        <f>IF(B55="","",'APH Kategorichef'!Y58)</f>
        <v/>
      </c>
      <c r="V55" s="466" t="str">
        <f>IF(B55="","",'APH Kategorichef'!Z58)</f>
        <v/>
      </c>
      <c r="W55" s="467" t="str">
        <f>IF(B55="","",'APH Kategorichef'!AA58)</f>
        <v/>
      </c>
      <c r="X55" s="468" t="str">
        <f>IF(B55="","",'APH Kategorichef'!AC58)</f>
        <v/>
      </c>
      <c r="Y55" s="467" t="str">
        <f>IF(B55="","",'APH Kategorichef'!AB58)</f>
        <v/>
      </c>
      <c r="Z55" s="468" t="str">
        <f>IF(B55="","",'APH Kategorichef'!AH58)</f>
        <v/>
      </c>
      <c r="AA55" s="469" t="str">
        <f>IF(B55="","",'APH Kategorichef'!AI58)</f>
        <v/>
      </c>
      <c r="AB55" s="464" t="str">
        <f>IF(B55="","",'APH Kategorichef'!V58)</f>
        <v/>
      </c>
      <c r="AC55" s="465" t="str">
        <f>IF('3. Förpackningsdata'!J58="","",'3. Förpackningsdata'!J58)</f>
        <v/>
      </c>
      <c r="AD55" s="464" t="str">
        <f>IF('APH Kategorichef'!I58="","",'APH Kategorichef'!I58)</f>
        <v/>
      </c>
    </row>
    <row r="56" spans="1:30" s="330" customFormat="1" x14ac:dyDescent="0.25">
      <c r="A56" s="350">
        <v>55</v>
      </c>
      <c r="B56" s="460" t="str">
        <f>IF('1. Artikeldata Grund'!E59="","",'1. Artikeldata Grund'!E59)</f>
        <v/>
      </c>
      <c r="C56" s="461" t="str">
        <f>IF('1. Artikeldata Grund'!D59="","",'1. Artikeldata Grund'!D59)</f>
        <v/>
      </c>
      <c r="D56" s="462" t="str">
        <f>IF('APH Kategorichef'!D59="","",'APH Kategorichef'!D59)</f>
        <v/>
      </c>
      <c r="E56" s="461" t="str">
        <f>IF('APH Kategorichef'!F59="","",'APH Kategorichef'!F59)</f>
        <v/>
      </c>
      <c r="F56" s="464" t="str">
        <f>IF('APH Kategorichef'!R59="","",'APH Kategorichef'!R59)</f>
        <v xml:space="preserve">  Välj…</v>
      </c>
      <c r="G56" s="464">
        <f>IF('APH Kategorichef'!L59="","",'APH Kategorichef'!L59)</f>
        <v>910</v>
      </c>
      <c r="H56" s="463" t="str">
        <f>IF(G56&lt;&gt;200,"",IF('2. Artikeldata Utökad'!J59="","",'2. Artikeldata Utökad'!J59))</f>
        <v/>
      </c>
      <c r="I56" s="462" t="str">
        <f>IF('APH Kategorichef'!K59="Välj….","",'APH Kategorichef'!K59)</f>
        <v/>
      </c>
      <c r="J56" s="462" t="str">
        <f>IF(B56="","",_xlfn.XLOOKUP(I56,Artikelgrupper!A:A,Artikelgrupper!B:B))</f>
        <v/>
      </c>
      <c r="K56" s="462" t="str">
        <f>IF(B56="","",_xlfn.XLOOKUP(I56,Artikelgrupper!A:A,Artikelgrupper!C:C))</f>
        <v/>
      </c>
      <c r="L56" s="462" t="str">
        <f>IF(B56="","",_xlfn.XLOOKUP(I56,Artikelgrupper!A:A,Artikelgrupper!D:D))</f>
        <v/>
      </c>
      <c r="M56" s="465" t="str">
        <f>IF(B56="","",'APH Kategorichef'!P59)</f>
        <v/>
      </c>
      <c r="N56" s="464" t="str">
        <f>IF('APH Kategorichef'!Q59="","",'APH Kategorichef'!Q59)</f>
        <v/>
      </c>
      <c r="O56" s="464" t="str">
        <f>IF('APH Kategorichef'!S59="","",'APH Kategorichef'!S59)</f>
        <v/>
      </c>
      <c r="P56" s="462" t="str">
        <f>IF(B56="","",'2. Artikeldata Utökad'!E59)</f>
        <v/>
      </c>
      <c r="Q56" s="462" t="str">
        <f>IF(B56="","",'2. Artikeldata Utökad'!F59)</f>
        <v/>
      </c>
      <c r="R56" s="462" t="str">
        <f>IF(B56="","",'1. Artikeldata Grund'!K59/10)</f>
        <v/>
      </c>
      <c r="S56" s="462" t="str">
        <f>IF(B56="","",'1. Artikeldata Grund'!L59/10)</f>
        <v/>
      </c>
      <c r="T56" s="462" t="str">
        <f>IF(B56="","",'1. Artikeldata Grund'!M59/10)</f>
        <v/>
      </c>
      <c r="U56" s="496" t="str">
        <f>IF(B56="","",'APH Kategorichef'!Y59)</f>
        <v/>
      </c>
      <c r="V56" s="466" t="str">
        <f>IF(B56="","",'APH Kategorichef'!Z59)</f>
        <v/>
      </c>
      <c r="W56" s="467" t="str">
        <f>IF(B56="","",'APH Kategorichef'!AA59)</f>
        <v/>
      </c>
      <c r="X56" s="468" t="str">
        <f>IF(B56="","",'APH Kategorichef'!AC59)</f>
        <v/>
      </c>
      <c r="Y56" s="467" t="str">
        <f>IF(B56="","",'APH Kategorichef'!AB59)</f>
        <v/>
      </c>
      <c r="Z56" s="468" t="str">
        <f>IF(B56="","",'APH Kategorichef'!AH59)</f>
        <v/>
      </c>
      <c r="AA56" s="469" t="str">
        <f>IF(B56="","",'APH Kategorichef'!AI59)</f>
        <v/>
      </c>
      <c r="AB56" s="464" t="str">
        <f>IF(B56="","",'APH Kategorichef'!V59)</f>
        <v/>
      </c>
      <c r="AC56" s="465" t="str">
        <f>IF('3. Förpackningsdata'!J59="","",'3. Förpackningsdata'!J59)</f>
        <v/>
      </c>
      <c r="AD56" s="464" t="str">
        <f>IF('APH Kategorichef'!I59="","",'APH Kategorichef'!I59)</f>
        <v/>
      </c>
    </row>
    <row r="57" spans="1:30" s="331" customFormat="1" x14ac:dyDescent="0.25">
      <c r="A57" s="350">
        <v>56</v>
      </c>
      <c r="B57" s="460" t="str">
        <f>IF('1. Artikeldata Grund'!E60="","",'1. Artikeldata Grund'!E60)</f>
        <v/>
      </c>
      <c r="C57" s="461" t="str">
        <f>IF('1. Artikeldata Grund'!D60="","",'1. Artikeldata Grund'!D60)</f>
        <v/>
      </c>
      <c r="D57" s="462" t="str">
        <f>IF('APH Kategorichef'!D60="","",'APH Kategorichef'!D60)</f>
        <v/>
      </c>
      <c r="E57" s="461" t="str">
        <f>IF('APH Kategorichef'!F60="","",'APH Kategorichef'!F60)</f>
        <v/>
      </c>
      <c r="F57" s="464" t="str">
        <f>IF('APH Kategorichef'!R60="","",'APH Kategorichef'!R60)</f>
        <v xml:space="preserve">  Välj…</v>
      </c>
      <c r="G57" s="464">
        <f>IF('APH Kategorichef'!L60="","",'APH Kategorichef'!L60)</f>
        <v>910</v>
      </c>
      <c r="H57" s="463" t="str">
        <f>IF(G57&lt;&gt;200,"",IF('2. Artikeldata Utökad'!J60="","",'2. Artikeldata Utökad'!J60))</f>
        <v/>
      </c>
      <c r="I57" s="462" t="str">
        <f>IF('APH Kategorichef'!K60="Välj….","",'APH Kategorichef'!K60)</f>
        <v/>
      </c>
      <c r="J57" s="462" t="str">
        <f>IF(B57="","",_xlfn.XLOOKUP(I57,Artikelgrupper!A:A,Artikelgrupper!B:B))</f>
        <v/>
      </c>
      <c r="K57" s="462" t="str">
        <f>IF(B57="","",_xlfn.XLOOKUP(I57,Artikelgrupper!A:A,Artikelgrupper!C:C))</f>
        <v/>
      </c>
      <c r="L57" s="462" t="str">
        <f>IF(B57="","",_xlfn.XLOOKUP(I57,Artikelgrupper!A:A,Artikelgrupper!D:D))</f>
        <v/>
      </c>
      <c r="M57" s="465" t="str">
        <f>IF(B57="","",'APH Kategorichef'!P60)</f>
        <v/>
      </c>
      <c r="N57" s="464" t="str">
        <f>IF('APH Kategorichef'!Q60="","",'APH Kategorichef'!Q60)</f>
        <v/>
      </c>
      <c r="O57" s="464" t="str">
        <f>IF('APH Kategorichef'!S60="","",'APH Kategorichef'!S60)</f>
        <v/>
      </c>
      <c r="P57" s="462" t="str">
        <f>IF(B57="","",'2. Artikeldata Utökad'!E60)</f>
        <v/>
      </c>
      <c r="Q57" s="462" t="str">
        <f>IF(B57="","",'2. Artikeldata Utökad'!F60)</f>
        <v/>
      </c>
      <c r="R57" s="462" t="str">
        <f>IF(B57="","",'1. Artikeldata Grund'!K60/10)</f>
        <v/>
      </c>
      <c r="S57" s="462" t="str">
        <f>IF(B57="","",'1. Artikeldata Grund'!L60/10)</f>
        <v/>
      </c>
      <c r="T57" s="462" t="str">
        <f>IF(B57="","",'1. Artikeldata Grund'!M60/10)</f>
        <v/>
      </c>
      <c r="U57" s="496" t="str">
        <f>IF(B57="","",'APH Kategorichef'!Y60)</f>
        <v/>
      </c>
      <c r="V57" s="466" t="str">
        <f>IF(B57="","",'APH Kategorichef'!Z60)</f>
        <v/>
      </c>
      <c r="W57" s="467" t="str">
        <f>IF(B57="","",'APH Kategorichef'!AA60)</f>
        <v/>
      </c>
      <c r="X57" s="468" t="str">
        <f>IF(B57="","",'APH Kategorichef'!AC60)</f>
        <v/>
      </c>
      <c r="Y57" s="467" t="str">
        <f>IF(B57="","",'APH Kategorichef'!AB60)</f>
        <v/>
      </c>
      <c r="Z57" s="468" t="str">
        <f>IF(B57="","",'APH Kategorichef'!AH60)</f>
        <v/>
      </c>
      <c r="AA57" s="469" t="str">
        <f>IF(B57="","",'APH Kategorichef'!AI60)</f>
        <v/>
      </c>
      <c r="AB57" s="464" t="str">
        <f>IF(B57="","",'APH Kategorichef'!V60)</f>
        <v/>
      </c>
      <c r="AC57" s="465" t="str">
        <f>IF('3. Förpackningsdata'!J60="","",'3. Förpackningsdata'!J60)</f>
        <v/>
      </c>
      <c r="AD57" s="464" t="str">
        <f>IF('APH Kategorichef'!I60="","",'APH Kategorichef'!I60)</f>
        <v/>
      </c>
    </row>
    <row r="58" spans="1:30" s="331" customFormat="1" x14ac:dyDescent="0.25">
      <c r="A58" s="350">
        <v>57</v>
      </c>
      <c r="B58" s="460" t="str">
        <f>IF('1. Artikeldata Grund'!E61="","",'1. Artikeldata Grund'!E61)</f>
        <v/>
      </c>
      <c r="C58" s="461" t="str">
        <f>IF('1. Artikeldata Grund'!D61="","",'1. Artikeldata Grund'!D61)</f>
        <v/>
      </c>
      <c r="D58" s="462" t="str">
        <f>IF('APH Kategorichef'!D61="","",'APH Kategorichef'!D61)</f>
        <v/>
      </c>
      <c r="E58" s="461" t="str">
        <f>IF('APH Kategorichef'!F61="","",'APH Kategorichef'!F61)</f>
        <v/>
      </c>
      <c r="F58" s="464" t="str">
        <f>IF('APH Kategorichef'!R61="","",'APH Kategorichef'!R61)</f>
        <v xml:space="preserve">  Välj…</v>
      </c>
      <c r="G58" s="464">
        <f>IF('APH Kategorichef'!L61="","",'APH Kategorichef'!L61)</f>
        <v>910</v>
      </c>
      <c r="H58" s="463" t="str">
        <f>IF(G58&lt;&gt;200,"",IF('2. Artikeldata Utökad'!J61="","",'2. Artikeldata Utökad'!J61))</f>
        <v/>
      </c>
      <c r="I58" s="462" t="str">
        <f>IF('APH Kategorichef'!K61="Välj….","",'APH Kategorichef'!K61)</f>
        <v/>
      </c>
      <c r="J58" s="462" t="str">
        <f>IF(B58="","",_xlfn.XLOOKUP(I58,Artikelgrupper!A:A,Artikelgrupper!B:B))</f>
        <v/>
      </c>
      <c r="K58" s="462" t="str">
        <f>IF(B58="","",_xlfn.XLOOKUP(I58,Artikelgrupper!A:A,Artikelgrupper!C:C))</f>
        <v/>
      </c>
      <c r="L58" s="462" t="str">
        <f>IF(B58="","",_xlfn.XLOOKUP(I58,Artikelgrupper!A:A,Artikelgrupper!D:D))</f>
        <v/>
      </c>
      <c r="M58" s="465" t="str">
        <f>IF(B58="","",'APH Kategorichef'!P61)</f>
        <v/>
      </c>
      <c r="N58" s="464" t="str">
        <f>IF('APH Kategorichef'!Q61="","",'APH Kategorichef'!Q61)</f>
        <v/>
      </c>
      <c r="O58" s="464" t="str">
        <f>IF('APH Kategorichef'!S61="","",'APH Kategorichef'!S61)</f>
        <v/>
      </c>
      <c r="P58" s="462" t="str">
        <f>IF(B58="","",'2. Artikeldata Utökad'!E61)</f>
        <v/>
      </c>
      <c r="Q58" s="462" t="str">
        <f>IF(B58="","",'2. Artikeldata Utökad'!F61)</f>
        <v/>
      </c>
      <c r="R58" s="462" t="str">
        <f>IF(B58="","",'1. Artikeldata Grund'!K61/10)</f>
        <v/>
      </c>
      <c r="S58" s="462" t="str">
        <f>IF(B58="","",'1. Artikeldata Grund'!L61/10)</f>
        <v/>
      </c>
      <c r="T58" s="462" t="str">
        <f>IF(B58="","",'1. Artikeldata Grund'!M61/10)</f>
        <v/>
      </c>
      <c r="U58" s="496" t="str">
        <f>IF(B58="","",'APH Kategorichef'!Y61)</f>
        <v/>
      </c>
      <c r="V58" s="466" t="str">
        <f>IF(B58="","",'APH Kategorichef'!Z61)</f>
        <v/>
      </c>
      <c r="W58" s="467" t="str">
        <f>IF(B58="","",'APH Kategorichef'!AA61)</f>
        <v/>
      </c>
      <c r="X58" s="468" t="str">
        <f>IF(B58="","",'APH Kategorichef'!AC61)</f>
        <v/>
      </c>
      <c r="Y58" s="467" t="str">
        <f>IF(B58="","",'APH Kategorichef'!AB61)</f>
        <v/>
      </c>
      <c r="Z58" s="468" t="str">
        <f>IF(B58="","",'APH Kategorichef'!AH61)</f>
        <v/>
      </c>
      <c r="AA58" s="469" t="str">
        <f>IF(B58="","",'APH Kategorichef'!AI61)</f>
        <v/>
      </c>
      <c r="AB58" s="464" t="str">
        <f>IF(B58="","",'APH Kategorichef'!V61)</f>
        <v/>
      </c>
      <c r="AC58" s="465" t="str">
        <f>IF('3. Förpackningsdata'!J61="","",'3. Förpackningsdata'!J61)</f>
        <v/>
      </c>
      <c r="AD58" s="464" t="str">
        <f>IF('APH Kategorichef'!I61="","",'APH Kategorichef'!I61)</f>
        <v/>
      </c>
    </row>
    <row r="59" spans="1:30" s="331" customFormat="1" x14ac:dyDescent="0.25">
      <c r="A59" s="350">
        <v>58</v>
      </c>
      <c r="B59" s="460" t="str">
        <f>IF('1. Artikeldata Grund'!E62="","",'1. Artikeldata Grund'!E62)</f>
        <v/>
      </c>
      <c r="C59" s="461" t="str">
        <f>IF('1. Artikeldata Grund'!D62="","",'1. Artikeldata Grund'!D62)</f>
        <v/>
      </c>
      <c r="D59" s="462" t="str">
        <f>IF('APH Kategorichef'!D62="","",'APH Kategorichef'!D62)</f>
        <v/>
      </c>
      <c r="E59" s="461" t="str">
        <f>IF('APH Kategorichef'!F62="","",'APH Kategorichef'!F62)</f>
        <v/>
      </c>
      <c r="F59" s="464" t="str">
        <f>IF('APH Kategorichef'!R62="","",'APH Kategorichef'!R62)</f>
        <v xml:space="preserve">  Välj…</v>
      </c>
      <c r="G59" s="464">
        <f>IF('APH Kategorichef'!L62="","",'APH Kategorichef'!L62)</f>
        <v>910</v>
      </c>
      <c r="H59" s="463" t="str">
        <f>IF(G59&lt;&gt;200,"",IF('2. Artikeldata Utökad'!J62="","",'2. Artikeldata Utökad'!J62))</f>
        <v/>
      </c>
      <c r="I59" s="462" t="str">
        <f>IF('APH Kategorichef'!K62="Välj….","",'APH Kategorichef'!K62)</f>
        <v/>
      </c>
      <c r="J59" s="462" t="str">
        <f>IF(B59="","",_xlfn.XLOOKUP(I59,Artikelgrupper!A:A,Artikelgrupper!B:B))</f>
        <v/>
      </c>
      <c r="K59" s="462" t="str">
        <f>IF(B59="","",_xlfn.XLOOKUP(I59,Artikelgrupper!A:A,Artikelgrupper!C:C))</f>
        <v/>
      </c>
      <c r="L59" s="462" t="str">
        <f>IF(B59="","",_xlfn.XLOOKUP(I59,Artikelgrupper!A:A,Artikelgrupper!D:D))</f>
        <v/>
      </c>
      <c r="M59" s="465" t="str">
        <f>IF(B59="","",'APH Kategorichef'!P62)</f>
        <v/>
      </c>
      <c r="N59" s="464" t="str">
        <f>IF('APH Kategorichef'!Q62="","",'APH Kategorichef'!Q62)</f>
        <v/>
      </c>
      <c r="O59" s="464" t="str">
        <f>IF('APH Kategorichef'!S62="","",'APH Kategorichef'!S62)</f>
        <v/>
      </c>
      <c r="P59" s="462" t="str">
        <f>IF(B59="","",'2. Artikeldata Utökad'!E62)</f>
        <v/>
      </c>
      <c r="Q59" s="462" t="str">
        <f>IF(B59="","",'2. Artikeldata Utökad'!F62)</f>
        <v/>
      </c>
      <c r="R59" s="462" t="str">
        <f>IF(B59="","",'1. Artikeldata Grund'!K62/10)</f>
        <v/>
      </c>
      <c r="S59" s="462" t="str">
        <f>IF(B59="","",'1. Artikeldata Grund'!L62/10)</f>
        <v/>
      </c>
      <c r="T59" s="462" t="str">
        <f>IF(B59="","",'1. Artikeldata Grund'!M62/10)</f>
        <v/>
      </c>
      <c r="U59" s="496" t="str">
        <f>IF(B59="","",'APH Kategorichef'!Y62)</f>
        <v/>
      </c>
      <c r="V59" s="466" t="str">
        <f>IF(B59="","",'APH Kategorichef'!Z62)</f>
        <v/>
      </c>
      <c r="W59" s="467" t="str">
        <f>IF(B59="","",'APH Kategorichef'!AA62)</f>
        <v/>
      </c>
      <c r="X59" s="468" t="str">
        <f>IF(B59="","",'APH Kategorichef'!AC62)</f>
        <v/>
      </c>
      <c r="Y59" s="467" t="str">
        <f>IF(B59="","",'APH Kategorichef'!AB62)</f>
        <v/>
      </c>
      <c r="Z59" s="468" t="str">
        <f>IF(B59="","",'APH Kategorichef'!AH62)</f>
        <v/>
      </c>
      <c r="AA59" s="469" t="str">
        <f>IF(B59="","",'APH Kategorichef'!AI62)</f>
        <v/>
      </c>
      <c r="AB59" s="464" t="str">
        <f>IF(B59="","",'APH Kategorichef'!V62)</f>
        <v/>
      </c>
      <c r="AC59" s="465" t="str">
        <f>IF('3. Förpackningsdata'!J62="","",'3. Förpackningsdata'!J62)</f>
        <v/>
      </c>
      <c r="AD59" s="464" t="str">
        <f>IF('APH Kategorichef'!I62="","",'APH Kategorichef'!I62)</f>
        <v/>
      </c>
    </row>
    <row r="60" spans="1:30" s="331" customFormat="1" x14ac:dyDescent="0.25">
      <c r="A60" s="350">
        <v>59</v>
      </c>
      <c r="B60" s="460" t="str">
        <f>IF('1. Artikeldata Grund'!E63="","",'1. Artikeldata Grund'!E63)</f>
        <v/>
      </c>
      <c r="C60" s="461" t="str">
        <f>IF('1. Artikeldata Grund'!D63="","",'1. Artikeldata Grund'!D63)</f>
        <v/>
      </c>
      <c r="D60" s="462" t="str">
        <f>IF('APH Kategorichef'!D63="","",'APH Kategorichef'!D63)</f>
        <v/>
      </c>
      <c r="E60" s="461" t="str">
        <f>IF('APH Kategorichef'!F63="","",'APH Kategorichef'!F63)</f>
        <v/>
      </c>
      <c r="F60" s="464" t="str">
        <f>IF('APH Kategorichef'!R63="","",'APH Kategorichef'!R63)</f>
        <v xml:space="preserve">  Välj…</v>
      </c>
      <c r="G60" s="464">
        <f>IF('APH Kategorichef'!L63="","",'APH Kategorichef'!L63)</f>
        <v>910</v>
      </c>
      <c r="H60" s="463" t="str">
        <f>IF(G60&lt;&gt;200,"",IF('2. Artikeldata Utökad'!J63="","",'2. Artikeldata Utökad'!J63))</f>
        <v/>
      </c>
      <c r="I60" s="462" t="str">
        <f>IF('APH Kategorichef'!K63="Välj….","",'APH Kategorichef'!K63)</f>
        <v/>
      </c>
      <c r="J60" s="462" t="str">
        <f>IF(B60="","",_xlfn.XLOOKUP(I60,Artikelgrupper!A:A,Artikelgrupper!B:B))</f>
        <v/>
      </c>
      <c r="K60" s="462" t="str">
        <f>IF(B60="","",_xlfn.XLOOKUP(I60,Artikelgrupper!A:A,Artikelgrupper!C:C))</f>
        <v/>
      </c>
      <c r="L60" s="462" t="str">
        <f>IF(B60="","",_xlfn.XLOOKUP(I60,Artikelgrupper!A:A,Artikelgrupper!D:D))</f>
        <v/>
      </c>
      <c r="M60" s="465" t="str">
        <f>IF(B60="","",'APH Kategorichef'!P63)</f>
        <v/>
      </c>
      <c r="N60" s="464" t="str">
        <f>IF('APH Kategorichef'!Q63="","",'APH Kategorichef'!Q63)</f>
        <v/>
      </c>
      <c r="O60" s="464" t="str">
        <f>IF('APH Kategorichef'!S63="","",'APH Kategorichef'!S63)</f>
        <v/>
      </c>
      <c r="P60" s="462" t="str">
        <f>IF(B60="","",'2. Artikeldata Utökad'!E63)</f>
        <v/>
      </c>
      <c r="Q60" s="462" t="str">
        <f>IF(B60="","",'2. Artikeldata Utökad'!F63)</f>
        <v/>
      </c>
      <c r="R60" s="462" t="str">
        <f>IF(B60="","",'1. Artikeldata Grund'!K63/10)</f>
        <v/>
      </c>
      <c r="S60" s="462" t="str">
        <f>IF(B60="","",'1. Artikeldata Grund'!L63/10)</f>
        <v/>
      </c>
      <c r="T60" s="462" t="str">
        <f>IF(B60="","",'1. Artikeldata Grund'!M63/10)</f>
        <v/>
      </c>
      <c r="U60" s="496" t="str">
        <f>IF(B60="","",'APH Kategorichef'!Y63)</f>
        <v/>
      </c>
      <c r="V60" s="466" t="str">
        <f>IF(B60="","",'APH Kategorichef'!Z63)</f>
        <v/>
      </c>
      <c r="W60" s="467" t="str">
        <f>IF(B60="","",'APH Kategorichef'!AA63)</f>
        <v/>
      </c>
      <c r="X60" s="468" t="str">
        <f>IF(B60="","",'APH Kategorichef'!AC63)</f>
        <v/>
      </c>
      <c r="Y60" s="467" t="str">
        <f>IF(B60="","",'APH Kategorichef'!AB63)</f>
        <v/>
      </c>
      <c r="Z60" s="468" t="str">
        <f>IF(B60="","",'APH Kategorichef'!AH63)</f>
        <v/>
      </c>
      <c r="AA60" s="469" t="str">
        <f>IF(B60="","",'APH Kategorichef'!AI63)</f>
        <v/>
      </c>
      <c r="AB60" s="464" t="str">
        <f>IF(B60="","",'APH Kategorichef'!V63)</f>
        <v/>
      </c>
      <c r="AC60" s="465" t="str">
        <f>IF('3. Förpackningsdata'!J63="","",'3. Förpackningsdata'!J63)</f>
        <v/>
      </c>
      <c r="AD60" s="464" t="str">
        <f>IF('APH Kategorichef'!I63="","",'APH Kategorichef'!I63)</f>
        <v/>
      </c>
    </row>
    <row r="61" spans="1:30" s="331" customFormat="1" x14ac:dyDescent="0.25">
      <c r="A61" s="350">
        <v>60</v>
      </c>
      <c r="B61" s="460" t="str">
        <f>IF('1. Artikeldata Grund'!E64="","",'1. Artikeldata Grund'!E64)</f>
        <v/>
      </c>
      <c r="C61" s="461" t="str">
        <f>IF('1. Artikeldata Grund'!D64="","",'1. Artikeldata Grund'!D64)</f>
        <v/>
      </c>
      <c r="D61" s="462" t="str">
        <f>IF('APH Kategorichef'!D64="","",'APH Kategorichef'!D64)</f>
        <v/>
      </c>
      <c r="E61" s="461" t="str">
        <f>IF('APH Kategorichef'!F64="","",'APH Kategorichef'!F64)</f>
        <v/>
      </c>
      <c r="F61" s="464" t="str">
        <f>IF('APH Kategorichef'!R64="","",'APH Kategorichef'!R64)</f>
        <v xml:space="preserve">  Välj…</v>
      </c>
      <c r="G61" s="464">
        <f>IF('APH Kategorichef'!L64="","",'APH Kategorichef'!L64)</f>
        <v>910</v>
      </c>
      <c r="H61" s="463" t="str">
        <f>IF(G61&lt;&gt;200,"",IF('2. Artikeldata Utökad'!J64="","",'2. Artikeldata Utökad'!J64))</f>
        <v/>
      </c>
      <c r="I61" s="462" t="str">
        <f>IF('APH Kategorichef'!K64="Välj….","",'APH Kategorichef'!K64)</f>
        <v/>
      </c>
      <c r="J61" s="462" t="str">
        <f>IF(B61="","",_xlfn.XLOOKUP(I61,Artikelgrupper!A:A,Artikelgrupper!B:B))</f>
        <v/>
      </c>
      <c r="K61" s="462" t="str">
        <f>IF(B61="","",_xlfn.XLOOKUP(I61,Artikelgrupper!A:A,Artikelgrupper!C:C))</f>
        <v/>
      </c>
      <c r="L61" s="462" t="str">
        <f>IF(B61="","",_xlfn.XLOOKUP(I61,Artikelgrupper!A:A,Artikelgrupper!D:D))</f>
        <v/>
      </c>
      <c r="M61" s="465" t="str">
        <f>IF(B61="","",'APH Kategorichef'!P64)</f>
        <v/>
      </c>
      <c r="N61" s="464" t="str">
        <f>IF('APH Kategorichef'!Q64="","",'APH Kategorichef'!Q64)</f>
        <v/>
      </c>
      <c r="O61" s="464" t="str">
        <f>IF('APH Kategorichef'!S64="","",'APH Kategorichef'!S64)</f>
        <v/>
      </c>
      <c r="P61" s="462" t="str">
        <f>IF(B61="","",'2. Artikeldata Utökad'!E64)</f>
        <v/>
      </c>
      <c r="Q61" s="462" t="str">
        <f>IF(B61="","",'2. Artikeldata Utökad'!F64)</f>
        <v/>
      </c>
      <c r="R61" s="462" t="str">
        <f>IF(B61="","",'1. Artikeldata Grund'!K64/10)</f>
        <v/>
      </c>
      <c r="S61" s="462" t="str">
        <f>IF(B61="","",'1. Artikeldata Grund'!L64/10)</f>
        <v/>
      </c>
      <c r="T61" s="462" t="str">
        <f>IF(B61="","",'1. Artikeldata Grund'!M64/10)</f>
        <v/>
      </c>
      <c r="U61" s="496" t="str">
        <f>IF(B61="","",'APH Kategorichef'!Y64)</f>
        <v/>
      </c>
      <c r="V61" s="466" t="str">
        <f>IF(B61="","",'APH Kategorichef'!Z64)</f>
        <v/>
      </c>
      <c r="W61" s="467" t="str">
        <f>IF(B61="","",'APH Kategorichef'!AA64)</f>
        <v/>
      </c>
      <c r="X61" s="468" t="str">
        <f>IF(B61="","",'APH Kategorichef'!AC64)</f>
        <v/>
      </c>
      <c r="Y61" s="467" t="str">
        <f>IF(B61="","",'APH Kategorichef'!AB64)</f>
        <v/>
      </c>
      <c r="Z61" s="468" t="str">
        <f>IF(B61="","",'APH Kategorichef'!AH64)</f>
        <v/>
      </c>
      <c r="AA61" s="469" t="str">
        <f>IF(B61="","",'APH Kategorichef'!AI64)</f>
        <v/>
      </c>
      <c r="AB61" s="464" t="str">
        <f>IF(B61="","",'APH Kategorichef'!V64)</f>
        <v/>
      </c>
      <c r="AC61" s="465" t="str">
        <f>IF('3. Förpackningsdata'!J64="","",'3. Förpackningsdata'!J64)</f>
        <v/>
      </c>
      <c r="AD61" s="464" t="str">
        <f>IF('APH Kategorichef'!I64="","",'APH Kategorichef'!I64)</f>
        <v/>
      </c>
    </row>
    <row r="62" spans="1:30" s="331" customFormat="1" x14ac:dyDescent="0.25">
      <c r="A62" s="350">
        <v>61</v>
      </c>
      <c r="B62" s="460" t="str">
        <f>IF('1. Artikeldata Grund'!E65="","",'1. Artikeldata Grund'!E65)</f>
        <v/>
      </c>
      <c r="C62" s="461" t="str">
        <f>IF('1. Artikeldata Grund'!D65="","",'1. Artikeldata Grund'!D65)</f>
        <v/>
      </c>
      <c r="D62" s="462" t="str">
        <f>IF('APH Kategorichef'!D65="","",'APH Kategorichef'!D65)</f>
        <v/>
      </c>
      <c r="E62" s="461" t="str">
        <f>IF('APH Kategorichef'!F65="","",'APH Kategorichef'!F65)</f>
        <v/>
      </c>
      <c r="F62" s="464" t="str">
        <f>IF('APH Kategorichef'!R65="","",'APH Kategorichef'!R65)</f>
        <v xml:space="preserve">  Välj…</v>
      </c>
      <c r="G62" s="464">
        <f>IF('APH Kategorichef'!L65="","",'APH Kategorichef'!L65)</f>
        <v>910</v>
      </c>
      <c r="H62" s="463" t="str">
        <f>IF(G62&lt;&gt;200,"",IF('2. Artikeldata Utökad'!J65="","",'2. Artikeldata Utökad'!J65))</f>
        <v/>
      </c>
      <c r="I62" s="462" t="str">
        <f>IF('APH Kategorichef'!K65="Välj….","",'APH Kategorichef'!K65)</f>
        <v/>
      </c>
      <c r="J62" s="462" t="str">
        <f>IF(B62="","",_xlfn.XLOOKUP(I62,Artikelgrupper!A:A,Artikelgrupper!B:B))</f>
        <v/>
      </c>
      <c r="K62" s="462" t="str">
        <f>IF(B62="","",_xlfn.XLOOKUP(I62,Artikelgrupper!A:A,Artikelgrupper!C:C))</f>
        <v/>
      </c>
      <c r="L62" s="462" t="str">
        <f>IF(B62="","",_xlfn.XLOOKUP(I62,Artikelgrupper!A:A,Artikelgrupper!D:D))</f>
        <v/>
      </c>
      <c r="M62" s="465" t="str">
        <f>IF(B62="","",'APH Kategorichef'!P65)</f>
        <v/>
      </c>
      <c r="N62" s="464" t="str">
        <f>IF('APH Kategorichef'!Q65="","",'APH Kategorichef'!Q65)</f>
        <v/>
      </c>
      <c r="O62" s="464" t="str">
        <f>IF('APH Kategorichef'!S65="","",'APH Kategorichef'!S65)</f>
        <v/>
      </c>
      <c r="P62" s="462" t="str">
        <f>IF(B62="","",'2. Artikeldata Utökad'!E65)</f>
        <v/>
      </c>
      <c r="Q62" s="462" t="str">
        <f>IF(B62="","",'2. Artikeldata Utökad'!F65)</f>
        <v/>
      </c>
      <c r="R62" s="462" t="str">
        <f>IF(B62="","",'1. Artikeldata Grund'!K65/10)</f>
        <v/>
      </c>
      <c r="S62" s="462" t="str">
        <f>IF(B62="","",'1. Artikeldata Grund'!L65/10)</f>
        <v/>
      </c>
      <c r="T62" s="462" t="str">
        <f>IF(B62="","",'1. Artikeldata Grund'!M65/10)</f>
        <v/>
      </c>
      <c r="U62" s="496" t="str">
        <f>IF(B62="","",'APH Kategorichef'!Y65)</f>
        <v/>
      </c>
      <c r="V62" s="466" t="str">
        <f>IF(B62="","",'APH Kategorichef'!Z65)</f>
        <v/>
      </c>
      <c r="W62" s="467" t="str">
        <f>IF(B62="","",'APH Kategorichef'!AA65)</f>
        <v/>
      </c>
      <c r="X62" s="468" t="str">
        <f>IF(B62="","",'APH Kategorichef'!AC65)</f>
        <v/>
      </c>
      <c r="Y62" s="467" t="str">
        <f>IF(B62="","",'APH Kategorichef'!AB65)</f>
        <v/>
      </c>
      <c r="Z62" s="468" t="str">
        <f>IF(B62="","",'APH Kategorichef'!AH65)</f>
        <v/>
      </c>
      <c r="AA62" s="469" t="str">
        <f>IF(B62="","",'APH Kategorichef'!AI65)</f>
        <v/>
      </c>
      <c r="AB62" s="464" t="str">
        <f>IF(B62="","",'APH Kategorichef'!V65)</f>
        <v/>
      </c>
      <c r="AC62" s="465" t="str">
        <f>IF('3. Förpackningsdata'!J65="","",'3. Förpackningsdata'!J65)</f>
        <v/>
      </c>
      <c r="AD62" s="464" t="str">
        <f>IF('APH Kategorichef'!I65="","",'APH Kategorichef'!I65)</f>
        <v/>
      </c>
    </row>
    <row r="63" spans="1:30" s="331" customFormat="1" x14ac:dyDescent="0.25">
      <c r="A63" s="350">
        <v>62</v>
      </c>
      <c r="B63" s="460" t="str">
        <f>IF('1. Artikeldata Grund'!E66="","",'1. Artikeldata Grund'!E66)</f>
        <v/>
      </c>
      <c r="C63" s="461" t="str">
        <f>IF('1. Artikeldata Grund'!D66="","",'1. Artikeldata Grund'!D66)</f>
        <v/>
      </c>
      <c r="D63" s="462" t="str">
        <f>IF('APH Kategorichef'!D66="","",'APH Kategorichef'!D66)</f>
        <v/>
      </c>
      <c r="E63" s="461" t="str">
        <f>IF('APH Kategorichef'!F66="","",'APH Kategorichef'!F66)</f>
        <v/>
      </c>
      <c r="F63" s="464" t="str">
        <f>IF('APH Kategorichef'!R66="","",'APH Kategorichef'!R66)</f>
        <v xml:space="preserve">  Välj…</v>
      </c>
      <c r="G63" s="464">
        <f>IF('APH Kategorichef'!L66="","",'APH Kategorichef'!L66)</f>
        <v>910</v>
      </c>
      <c r="H63" s="463" t="str">
        <f>IF(G63&lt;&gt;200,"",IF('2. Artikeldata Utökad'!J66="","",'2. Artikeldata Utökad'!J66))</f>
        <v/>
      </c>
      <c r="I63" s="462" t="str">
        <f>IF('APH Kategorichef'!K66="Välj….","",'APH Kategorichef'!K66)</f>
        <v/>
      </c>
      <c r="J63" s="462" t="str">
        <f>IF(B63="","",_xlfn.XLOOKUP(I63,Artikelgrupper!A:A,Artikelgrupper!B:B))</f>
        <v/>
      </c>
      <c r="K63" s="462" t="str">
        <f>IF(B63="","",_xlfn.XLOOKUP(I63,Artikelgrupper!A:A,Artikelgrupper!C:C))</f>
        <v/>
      </c>
      <c r="L63" s="462" t="str">
        <f>IF(B63="","",_xlfn.XLOOKUP(I63,Artikelgrupper!A:A,Artikelgrupper!D:D))</f>
        <v/>
      </c>
      <c r="M63" s="465" t="str">
        <f>IF(B63="","",'APH Kategorichef'!P66)</f>
        <v/>
      </c>
      <c r="N63" s="464" t="str">
        <f>IF('APH Kategorichef'!Q66="","",'APH Kategorichef'!Q66)</f>
        <v/>
      </c>
      <c r="O63" s="464" t="str">
        <f>IF('APH Kategorichef'!S66="","",'APH Kategorichef'!S66)</f>
        <v/>
      </c>
      <c r="P63" s="462" t="str">
        <f>IF(B63="","",'2. Artikeldata Utökad'!E66)</f>
        <v/>
      </c>
      <c r="Q63" s="462" t="str">
        <f>IF(B63="","",'2. Artikeldata Utökad'!F66)</f>
        <v/>
      </c>
      <c r="R63" s="462" t="str">
        <f>IF(B63="","",'1. Artikeldata Grund'!K66/10)</f>
        <v/>
      </c>
      <c r="S63" s="462" t="str">
        <f>IF(B63="","",'1. Artikeldata Grund'!L66/10)</f>
        <v/>
      </c>
      <c r="T63" s="462" t="str">
        <f>IF(B63="","",'1. Artikeldata Grund'!M66/10)</f>
        <v/>
      </c>
      <c r="U63" s="496" t="str">
        <f>IF(B63="","",'APH Kategorichef'!Y66)</f>
        <v/>
      </c>
      <c r="V63" s="466" t="str">
        <f>IF(B63="","",'APH Kategorichef'!Z66)</f>
        <v/>
      </c>
      <c r="W63" s="467" t="str">
        <f>IF(B63="","",'APH Kategorichef'!AA66)</f>
        <v/>
      </c>
      <c r="X63" s="468" t="str">
        <f>IF(B63="","",'APH Kategorichef'!AC66)</f>
        <v/>
      </c>
      <c r="Y63" s="467" t="str">
        <f>IF(B63="","",'APH Kategorichef'!AB66)</f>
        <v/>
      </c>
      <c r="Z63" s="468" t="str">
        <f>IF(B63="","",'APH Kategorichef'!AH66)</f>
        <v/>
      </c>
      <c r="AA63" s="469" t="str">
        <f>IF(B63="","",'APH Kategorichef'!AI66)</f>
        <v/>
      </c>
      <c r="AB63" s="464" t="str">
        <f>IF(B63="","",'APH Kategorichef'!V66)</f>
        <v/>
      </c>
      <c r="AC63" s="465" t="str">
        <f>IF('3. Förpackningsdata'!J66="","",'3. Förpackningsdata'!J66)</f>
        <v/>
      </c>
      <c r="AD63" s="464" t="str">
        <f>IF('APH Kategorichef'!I66="","",'APH Kategorichef'!I66)</f>
        <v/>
      </c>
    </row>
    <row r="64" spans="1:30" s="331" customFormat="1" x14ac:dyDescent="0.25">
      <c r="A64" s="350">
        <v>63</v>
      </c>
      <c r="B64" s="460" t="str">
        <f>IF('1. Artikeldata Grund'!E67="","",'1. Artikeldata Grund'!E67)</f>
        <v/>
      </c>
      <c r="C64" s="461" t="str">
        <f>IF('1. Artikeldata Grund'!D67="","",'1. Artikeldata Grund'!D67)</f>
        <v/>
      </c>
      <c r="D64" s="462" t="str">
        <f>IF('APH Kategorichef'!D67="","",'APH Kategorichef'!D67)</f>
        <v/>
      </c>
      <c r="E64" s="461" t="str">
        <f>IF('APH Kategorichef'!F67="","",'APH Kategorichef'!F67)</f>
        <v/>
      </c>
      <c r="F64" s="464" t="str">
        <f>IF('APH Kategorichef'!R67="","",'APH Kategorichef'!R67)</f>
        <v xml:space="preserve">  Välj…</v>
      </c>
      <c r="G64" s="464">
        <f>IF('APH Kategorichef'!L67="","",'APH Kategorichef'!L67)</f>
        <v>910</v>
      </c>
      <c r="H64" s="463" t="str">
        <f>IF(G64&lt;&gt;200,"",IF('2. Artikeldata Utökad'!J67="","",'2. Artikeldata Utökad'!J67))</f>
        <v/>
      </c>
      <c r="I64" s="462" t="str">
        <f>IF('APH Kategorichef'!K67="Välj….","",'APH Kategorichef'!K67)</f>
        <v/>
      </c>
      <c r="J64" s="462" t="str">
        <f>IF(B64="","",_xlfn.XLOOKUP(I64,Artikelgrupper!A:A,Artikelgrupper!B:B))</f>
        <v/>
      </c>
      <c r="K64" s="462" t="str">
        <f>IF(B64="","",_xlfn.XLOOKUP(I64,Artikelgrupper!A:A,Artikelgrupper!C:C))</f>
        <v/>
      </c>
      <c r="L64" s="462" t="str">
        <f>IF(B64="","",_xlfn.XLOOKUP(I64,Artikelgrupper!A:A,Artikelgrupper!D:D))</f>
        <v/>
      </c>
      <c r="M64" s="465" t="str">
        <f>IF(B64="","",'APH Kategorichef'!P67)</f>
        <v/>
      </c>
      <c r="N64" s="464" t="str">
        <f>IF('APH Kategorichef'!Q67="","",'APH Kategorichef'!Q67)</f>
        <v/>
      </c>
      <c r="O64" s="464" t="str">
        <f>IF('APH Kategorichef'!S67="","",'APH Kategorichef'!S67)</f>
        <v/>
      </c>
      <c r="P64" s="462" t="str">
        <f>IF(B64="","",'2. Artikeldata Utökad'!E67)</f>
        <v/>
      </c>
      <c r="Q64" s="462" t="str">
        <f>IF(B64="","",'2. Artikeldata Utökad'!F67)</f>
        <v/>
      </c>
      <c r="R64" s="462" t="str">
        <f>IF(B64="","",'1. Artikeldata Grund'!K67/10)</f>
        <v/>
      </c>
      <c r="S64" s="462" t="str">
        <f>IF(B64="","",'1. Artikeldata Grund'!L67/10)</f>
        <v/>
      </c>
      <c r="T64" s="462" t="str">
        <f>IF(B64="","",'1. Artikeldata Grund'!M67/10)</f>
        <v/>
      </c>
      <c r="U64" s="496" t="str">
        <f>IF(B64="","",'APH Kategorichef'!Y67)</f>
        <v/>
      </c>
      <c r="V64" s="466" t="str">
        <f>IF(B64="","",'APH Kategorichef'!Z67)</f>
        <v/>
      </c>
      <c r="W64" s="467" t="str">
        <f>IF(B64="","",'APH Kategorichef'!AA67)</f>
        <v/>
      </c>
      <c r="X64" s="468" t="str">
        <f>IF(B64="","",'APH Kategorichef'!AC67)</f>
        <v/>
      </c>
      <c r="Y64" s="467" t="str">
        <f>IF(B64="","",'APH Kategorichef'!AB67)</f>
        <v/>
      </c>
      <c r="Z64" s="468" t="str">
        <f>IF(B64="","",'APH Kategorichef'!AH67)</f>
        <v/>
      </c>
      <c r="AA64" s="469" t="str">
        <f>IF(B64="","",'APH Kategorichef'!AI67)</f>
        <v/>
      </c>
      <c r="AB64" s="464" t="str">
        <f>IF(B64="","",'APH Kategorichef'!V67)</f>
        <v/>
      </c>
      <c r="AC64" s="465" t="str">
        <f>IF('3. Förpackningsdata'!J67="","",'3. Förpackningsdata'!J67)</f>
        <v/>
      </c>
      <c r="AD64" s="464" t="str">
        <f>IF('APH Kategorichef'!I67="","",'APH Kategorichef'!I67)</f>
        <v/>
      </c>
    </row>
    <row r="65" spans="1:30" s="331" customFormat="1" x14ac:dyDescent="0.25">
      <c r="A65" s="350">
        <v>64</v>
      </c>
      <c r="B65" s="460" t="str">
        <f>IF('1. Artikeldata Grund'!E68="","",'1. Artikeldata Grund'!E68)</f>
        <v/>
      </c>
      <c r="C65" s="461" t="str">
        <f>IF('1. Artikeldata Grund'!D68="","",'1. Artikeldata Grund'!D68)</f>
        <v/>
      </c>
      <c r="D65" s="462" t="str">
        <f>IF('APH Kategorichef'!D68="","",'APH Kategorichef'!D68)</f>
        <v/>
      </c>
      <c r="E65" s="461" t="str">
        <f>IF('APH Kategorichef'!F68="","",'APH Kategorichef'!F68)</f>
        <v/>
      </c>
      <c r="F65" s="464" t="str">
        <f>IF('APH Kategorichef'!R68="","",'APH Kategorichef'!R68)</f>
        <v xml:space="preserve">  Välj…</v>
      </c>
      <c r="G65" s="464">
        <f>IF('APH Kategorichef'!L68="","",'APH Kategorichef'!L68)</f>
        <v>910</v>
      </c>
      <c r="H65" s="463" t="str">
        <f>IF(G65&lt;&gt;200,"",IF('2. Artikeldata Utökad'!J68="","",'2. Artikeldata Utökad'!J68))</f>
        <v/>
      </c>
      <c r="I65" s="462" t="str">
        <f>IF('APH Kategorichef'!K68="Välj….","",'APH Kategorichef'!K68)</f>
        <v/>
      </c>
      <c r="J65" s="462" t="str">
        <f>IF(B65="","",_xlfn.XLOOKUP(I65,Artikelgrupper!A:A,Artikelgrupper!B:B))</f>
        <v/>
      </c>
      <c r="K65" s="462" t="str">
        <f>IF(B65="","",_xlfn.XLOOKUP(I65,Artikelgrupper!A:A,Artikelgrupper!C:C))</f>
        <v/>
      </c>
      <c r="L65" s="462" t="str">
        <f>IF(B65="","",_xlfn.XLOOKUP(I65,Artikelgrupper!A:A,Artikelgrupper!D:D))</f>
        <v/>
      </c>
      <c r="M65" s="465" t="str">
        <f>IF(B65="","",'APH Kategorichef'!P68)</f>
        <v/>
      </c>
      <c r="N65" s="464" t="str">
        <f>IF('APH Kategorichef'!Q68="","",'APH Kategorichef'!Q68)</f>
        <v/>
      </c>
      <c r="O65" s="464" t="str">
        <f>IF('APH Kategorichef'!S68="","",'APH Kategorichef'!S68)</f>
        <v/>
      </c>
      <c r="P65" s="462" t="str">
        <f>IF(B65="","",'2. Artikeldata Utökad'!E68)</f>
        <v/>
      </c>
      <c r="Q65" s="462" t="str">
        <f>IF(B65="","",'2. Artikeldata Utökad'!F68)</f>
        <v/>
      </c>
      <c r="R65" s="462" t="str">
        <f>IF(B65="","",'1. Artikeldata Grund'!K68/10)</f>
        <v/>
      </c>
      <c r="S65" s="462" t="str">
        <f>IF(B65="","",'1. Artikeldata Grund'!L68/10)</f>
        <v/>
      </c>
      <c r="T65" s="462" t="str">
        <f>IF(B65="","",'1. Artikeldata Grund'!M68/10)</f>
        <v/>
      </c>
      <c r="U65" s="496" t="str">
        <f>IF(B65="","",'APH Kategorichef'!Y68)</f>
        <v/>
      </c>
      <c r="V65" s="466" t="str">
        <f>IF(B65="","",'APH Kategorichef'!Z68)</f>
        <v/>
      </c>
      <c r="W65" s="467" t="str">
        <f>IF(B65="","",'APH Kategorichef'!AA68)</f>
        <v/>
      </c>
      <c r="X65" s="468" t="str">
        <f>IF(B65="","",'APH Kategorichef'!AC68)</f>
        <v/>
      </c>
      <c r="Y65" s="467" t="str">
        <f>IF(B65="","",'APH Kategorichef'!AB68)</f>
        <v/>
      </c>
      <c r="Z65" s="468" t="str">
        <f>IF(B65="","",'APH Kategorichef'!AH68)</f>
        <v/>
      </c>
      <c r="AA65" s="469" t="str">
        <f>IF(B65="","",'APH Kategorichef'!AI68)</f>
        <v/>
      </c>
      <c r="AB65" s="464" t="str">
        <f>IF(B65="","",'APH Kategorichef'!V68)</f>
        <v/>
      </c>
      <c r="AC65" s="465" t="str">
        <f>IF('3. Förpackningsdata'!J68="","",'3. Förpackningsdata'!J68)</f>
        <v/>
      </c>
      <c r="AD65" s="464" t="str">
        <f>IF('APH Kategorichef'!I68="","",'APH Kategorichef'!I68)</f>
        <v/>
      </c>
    </row>
    <row r="66" spans="1:30" s="331" customFormat="1" x14ac:dyDescent="0.25">
      <c r="A66" s="350">
        <v>65</v>
      </c>
      <c r="B66" s="460" t="str">
        <f>IF('1. Artikeldata Grund'!E69="","",'1. Artikeldata Grund'!E69)</f>
        <v/>
      </c>
      <c r="C66" s="461" t="str">
        <f>IF('1. Artikeldata Grund'!D69="","",'1. Artikeldata Grund'!D69)</f>
        <v/>
      </c>
      <c r="D66" s="462" t="str">
        <f>IF('APH Kategorichef'!D69="","",'APH Kategorichef'!D69)</f>
        <v/>
      </c>
      <c r="E66" s="461" t="str">
        <f>IF('APH Kategorichef'!F69="","",'APH Kategorichef'!F69)</f>
        <v/>
      </c>
      <c r="F66" s="464" t="str">
        <f>IF('APH Kategorichef'!R69="","",'APH Kategorichef'!R69)</f>
        <v xml:space="preserve">  Välj…</v>
      </c>
      <c r="G66" s="464">
        <f>IF('APH Kategorichef'!L69="","",'APH Kategorichef'!L69)</f>
        <v>910</v>
      </c>
      <c r="H66" s="463" t="str">
        <f>IF(G66&lt;&gt;200,"",IF('2. Artikeldata Utökad'!J69="","",'2. Artikeldata Utökad'!J69))</f>
        <v/>
      </c>
      <c r="I66" s="462" t="str">
        <f>IF('APH Kategorichef'!K69="Välj….","",'APH Kategorichef'!K69)</f>
        <v/>
      </c>
      <c r="J66" s="462" t="str">
        <f>IF(B66="","",_xlfn.XLOOKUP(I66,Artikelgrupper!A:A,Artikelgrupper!B:B))</f>
        <v/>
      </c>
      <c r="K66" s="462" t="str">
        <f>IF(B66="","",_xlfn.XLOOKUP(I66,Artikelgrupper!A:A,Artikelgrupper!C:C))</f>
        <v/>
      </c>
      <c r="L66" s="462" t="str">
        <f>IF(B66="","",_xlfn.XLOOKUP(I66,Artikelgrupper!A:A,Artikelgrupper!D:D))</f>
        <v/>
      </c>
      <c r="M66" s="465" t="str">
        <f>IF(B66="","",'APH Kategorichef'!P69)</f>
        <v/>
      </c>
      <c r="N66" s="464" t="str">
        <f>IF('APH Kategorichef'!Q69="","",'APH Kategorichef'!Q69)</f>
        <v/>
      </c>
      <c r="O66" s="464" t="str">
        <f>IF('APH Kategorichef'!S69="","",'APH Kategorichef'!S69)</f>
        <v/>
      </c>
      <c r="P66" s="462" t="str">
        <f>IF(B66="","",'2. Artikeldata Utökad'!E69)</f>
        <v/>
      </c>
      <c r="Q66" s="462" t="str">
        <f>IF(B66="","",'2. Artikeldata Utökad'!F69)</f>
        <v/>
      </c>
      <c r="R66" s="462" t="str">
        <f>IF(B66="","",'1. Artikeldata Grund'!K69/10)</f>
        <v/>
      </c>
      <c r="S66" s="462" t="str">
        <f>IF(B66="","",'1. Artikeldata Grund'!L69/10)</f>
        <v/>
      </c>
      <c r="T66" s="462" t="str">
        <f>IF(B66="","",'1. Artikeldata Grund'!M69/10)</f>
        <v/>
      </c>
      <c r="U66" s="496" t="str">
        <f>IF(B66="","",'APH Kategorichef'!Y69)</f>
        <v/>
      </c>
      <c r="V66" s="466" t="str">
        <f>IF(B66="","",'APH Kategorichef'!Z69)</f>
        <v/>
      </c>
      <c r="W66" s="467" t="str">
        <f>IF(B66="","",'APH Kategorichef'!AA69)</f>
        <v/>
      </c>
      <c r="X66" s="468" t="str">
        <f>IF(B66="","",'APH Kategorichef'!AC69)</f>
        <v/>
      </c>
      <c r="Y66" s="467" t="str">
        <f>IF(B66="","",'APH Kategorichef'!AB69)</f>
        <v/>
      </c>
      <c r="Z66" s="468" t="str">
        <f>IF(B66="","",'APH Kategorichef'!AH69)</f>
        <v/>
      </c>
      <c r="AA66" s="469" t="str">
        <f>IF(B66="","",'APH Kategorichef'!AI69)</f>
        <v/>
      </c>
      <c r="AB66" s="464" t="str">
        <f>IF(B66="","",'APH Kategorichef'!V69)</f>
        <v/>
      </c>
      <c r="AC66" s="465" t="str">
        <f>IF('3. Förpackningsdata'!J69="","",'3. Förpackningsdata'!J69)</f>
        <v/>
      </c>
      <c r="AD66" s="464" t="str">
        <f>IF('APH Kategorichef'!I69="","",'APH Kategorichef'!I69)</f>
        <v/>
      </c>
    </row>
    <row r="67" spans="1:30" s="331" customFormat="1" x14ac:dyDescent="0.25">
      <c r="A67" s="350">
        <v>66</v>
      </c>
      <c r="B67" s="460" t="str">
        <f>IF('1. Artikeldata Grund'!E70="","",'1. Artikeldata Grund'!E70)</f>
        <v/>
      </c>
      <c r="C67" s="461" t="str">
        <f>IF('1. Artikeldata Grund'!D70="","",'1. Artikeldata Grund'!D70)</f>
        <v/>
      </c>
      <c r="D67" s="462" t="str">
        <f>IF('APH Kategorichef'!D70="","",'APH Kategorichef'!D70)</f>
        <v/>
      </c>
      <c r="E67" s="461" t="str">
        <f>IF('APH Kategorichef'!F70="","",'APH Kategorichef'!F70)</f>
        <v/>
      </c>
      <c r="F67" s="464" t="str">
        <f>IF('APH Kategorichef'!R70="","",'APH Kategorichef'!R70)</f>
        <v xml:space="preserve">  Välj…</v>
      </c>
      <c r="G67" s="464">
        <f>IF('APH Kategorichef'!L70="","",'APH Kategorichef'!L70)</f>
        <v>910</v>
      </c>
      <c r="H67" s="463" t="str">
        <f>IF(G67&lt;&gt;200,"",IF('2. Artikeldata Utökad'!J70="","",'2. Artikeldata Utökad'!J70))</f>
        <v/>
      </c>
      <c r="I67" s="462" t="str">
        <f>IF('APH Kategorichef'!K70="Välj….","",'APH Kategorichef'!K70)</f>
        <v/>
      </c>
      <c r="J67" s="462" t="str">
        <f>IF(B67="","",_xlfn.XLOOKUP(I67,Artikelgrupper!A:A,Artikelgrupper!B:B))</f>
        <v/>
      </c>
      <c r="K67" s="462" t="str">
        <f>IF(B67="","",_xlfn.XLOOKUP(I67,Artikelgrupper!A:A,Artikelgrupper!C:C))</f>
        <v/>
      </c>
      <c r="L67" s="462" t="str">
        <f>IF(B67="","",_xlfn.XLOOKUP(I67,Artikelgrupper!A:A,Artikelgrupper!D:D))</f>
        <v/>
      </c>
      <c r="M67" s="465" t="str">
        <f>IF(B67="","",'APH Kategorichef'!P70)</f>
        <v/>
      </c>
      <c r="N67" s="464" t="str">
        <f>IF('APH Kategorichef'!Q70="","",'APH Kategorichef'!Q70)</f>
        <v/>
      </c>
      <c r="O67" s="464" t="str">
        <f>IF('APH Kategorichef'!S70="","",'APH Kategorichef'!S70)</f>
        <v/>
      </c>
      <c r="P67" s="462" t="str">
        <f>IF(B67="","",'2. Artikeldata Utökad'!E70)</f>
        <v/>
      </c>
      <c r="Q67" s="462" t="str">
        <f>IF(B67="","",'2. Artikeldata Utökad'!F70)</f>
        <v/>
      </c>
      <c r="R67" s="462" t="str">
        <f>IF(B67="","",'1. Artikeldata Grund'!K70/10)</f>
        <v/>
      </c>
      <c r="S67" s="462" t="str">
        <f>IF(B67="","",'1. Artikeldata Grund'!L70/10)</f>
        <v/>
      </c>
      <c r="T67" s="462" t="str">
        <f>IF(B67="","",'1. Artikeldata Grund'!M70/10)</f>
        <v/>
      </c>
      <c r="U67" s="496" t="str">
        <f>IF(B67="","",'APH Kategorichef'!Y70)</f>
        <v/>
      </c>
      <c r="V67" s="466" t="str">
        <f>IF(B67="","",'APH Kategorichef'!Z70)</f>
        <v/>
      </c>
      <c r="W67" s="467" t="str">
        <f>IF(B67="","",'APH Kategorichef'!AA70)</f>
        <v/>
      </c>
      <c r="X67" s="468" t="str">
        <f>IF(B67="","",'APH Kategorichef'!AC70)</f>
        <v/>
      </c>
      <c r="Y67" s="467" t="str">
        <f>IF(B67="","",'APH Kategorichef'!AB70)</f>
        <v/>
      </c>
      <c r="Z67" s="468" t="str">
        <f>IF(B67="","",'APH Kategorichef'!AH70)</f>
        <v/>
      </c>
      <c r="AA67" s="469" t="str">
        <f>IF(B67="","",'APH Kategorichef'!AI70)</f>
        <v/>
      </c>
      <c r="AB67" s="464" t="str">
        <f>IF(B67="","",'APH Kategorichef'!V70)</f>
        <v/>
      </c>
      <c r="AC67" s="465" t="str">
        <f>IF('3. Förpackningsdata'!J70="","",'3. Förpackningsdata'!J70)</f>
        <v/>
      </c>
      <c r="AD67" s="464" t="str">
        <f>IF('APH Kategorichef'!I70="","",'APH Kategorichef'!I70)</f>
        <v/>
      </c>
    </row>
    <row r="68" spans="1:30" s="331" customFormat="1" x14ac:dyDescent="0.25">
      <c r="A68" s="350">
        <v>67</v>
      </c>
      <c r="B68" s="460" t="str">
        <f>IF('1. Artikeldata Grund'!E71="","",'1. Artikeldata Grund'!E71)</f>
        <v/>
      </c>
      <c r="C68" s="461" t="str">
        <f>IF('1. Artikeldata Grund'!D71="","",'1. Artikeldata Grund'!D71)</f>
        <v/>
      </c>
      <c r="D68" s="462" t="str">
        <f>IF('APH Kategorichef'!D71="","",'APH Kategorichef'!D71)</f>
        <v/>
      </c>
      <c r="E68" s="461" t="str">
        <f>IF('APH Kategorichef'!F71="","",'APH Kategorichef'!F71)</f>
        <v/>
      </c>
      <c r="F68" s="464" t="str">
        <f>IF('APH Kategorichef'!R71="","",'APH Kategorichef'!R71)</f>
        <v xml:space="preserve">  Välj…</v>
      </c>
      <c r="G68" s="464">
        <f>IF('APH Kategorichef'!L71="","",'APH Kategorichef'!L71)</f>
        <v>910</v>
      </c>
      <c r="H68" s="463" t="str">
        <f>IF(G68&lt;&gt;200,"",IF('2. Artikeldata Utökad'!J71="","",'2. Artikeldata Utökad'!J71))</f>
        <v/>
      </c>
      <c r="I68" s="462" t="str">
        <f>IF('APH Kategorichef'!K71="Välj….","",'APH Kategorichef'!K71)</f>
        <v/>
      </c>
      <c r="J68" s="462" t="str">
        <f>IF(B68="","",_xlfn.XLOOKUP(I68,Artikelgrupper!A:A,Artikelgrupper!B:B))</f>
        <v/>
      </c>
      <c r="K68" s="462" t="str">
        <f>IF(B68="","",_xlfn.XLOOKUP(I68,Artikelgrupper!A:A,Artikelgrupper!C:C))</f>
        <v/>
      </c>
      <c r="L68" s="462" t="str">
        <f>IF(B68="","",_xlfn.XLOOKUP(I68,Artikelgrupper!A:A,Artikelgrupper!D:D))</f>
        <v/>
      </c>
      <c r="M68" s="465" t="str">
        <f>IF(B68="","",'APH Kategorichef'!P71)</f>
        <v/>
      </c>
      <c r="N68" s="464" t="str">
        <f>IF('APH Kategorichef'!Q71="","",'APH Kategorichef'!Q71)</f>
        <v/>
      </c>
      <c r="O68" s="464" t="str">
        <f>IF('APH Kategorichef'!S71="","",'APH Kategorichef'!S71)</f>
        <v/>
      </c>
      <c r="P68" s="462" t="str">
        <f>IF(B68="","",'2. Artikeldata Utökad'!E71)</f>
        <v/>
      </c>
      <c r="Q68" s="462" t="str">
        <f>IF(B68="","",'2. Artikeldata Utökad'!F71)</f>
        <v/>
      </c>
      <c r="R68" s="462" t="str">
        <f>IF(B68="","",'1. Artikeldata Grund'!K71/10)</f>
        <v/>
      </c>
      <c r="S68" s="462" t="str">
        <f>IF(B68="","",'1. Artikeldata Grund'!L71/10)</f>
        <v/>
      </c>
      <c r="T68" s="462" t="str">
        <f>IF(B68="","",'1. Artikeldata Grund'!M71/10)</f>
        <v/>
      </c>
      <c r="U68" s="496" t="str">
        <f>IF(B68="","",'APH Kategorichef'!Y71)</f>
        <v/>
      </c>
      <c r="V68" s="466" t="str">
        <f>IF(B68="","",'APH Kategorichef'!Z71)</f>
        <v/>
      </c>
      <c r="W68" s="467" t="str">
        <f>IF(B68="","",'APH Kategorichef'!AA71)</f>
        <v/>
      </c>
      <c r="X68" s="468" t="str">
        <f>IF(B68="","",'APH Kategorichef'!AC71)</f>
        <v/>
      </c>
      <c r="Y68" s="467" t="str">
        <f>IF(B68="","",'APH Kategorichef'!AB71)</f>
        <v/>
      </c>
      <c r="Z68" s="468" t="str">
        <f>IF(B68="","",'APH Kategorichef'!AH71)</f>
        <v/>
      </c>
      <c r="AA68" s="469" t="str">
        <f>IF(B68="","",'APH Kategorichef'!AI71)</f>
        <v/>
      </c>
      <c r="AB68" s="464" t="str">
        <f>IF(B68="","",'APH Kategorichef'!V71)</f>
        <v/>
      </c>
      <c r="AC68" s="465" t="str">
        <f>IF('3. Förpackningsdata'!J71="","",'3. Förpackningsdata'!J71)</f>
        <v/>
      </c>
      <c r="AD68" s="464" t="str">
        <f>IF('APH Kategorichef'!I71="","",'APH Kategorichef'!I71)</f>
        <v/>
      </c>
    </row>
    <row r="69" spans="1:30" s="331" customFormat="1" x14ac:dyDescent="0.25">
      <c r="A69" s="350">
        <v>68</v>
      </c>
      <c r="B69" s="460" t="str">
        <f>IF('1. Artikeldata Grund'!E72="","",'1. Artikeldata Grund'!E72)</f>
        <v/>
      </c>
      <c r="C69" s="461" t="str">
        <f>IF('1. Artikeldata Grund'!D72="","",'1. Artikeldata Grund'!D72)</f>
        <v/>
      </c>
      <c r="D69" s="462" t="str">
        <f>IF('APH Kategorichef'!D72="","",'APH Kategorichef'!D72)</f>
        <v/>
      </c>
      <c r="E69" s="461" t="str">
        <f>IF('APH Kategorichef'!F72="","",'APH Kategorichef'!F72)</f>
        <v/>
      </c>
      <c r="F69" s="464" t="str">
        <f>IF('APH Kategorichef'!R72="","",'APH Kategorichef'!R72)</f>
        <v xml:space="preserve">  Välj…</v>
      </c>
      <c r="G69" s="464">
        <f>IF('APH Kategorichef'!L72="","",'APH Kategorichef'!L72)</f>
        <v>910</v>
      </c>
      <c r="H69" s="463" t="str">
        <f>IF(G69&lt;&gt;200,"",IF('2. Artikeldata Utökad'!J72="","",'2. Artikeldata Utökad'!J72))</f>
        <v/>
      </c>
      <c r="I69" s="462" t="str">
        <f>IF('APH Kategorichef'!K72="Välj….","",'APH Kategorichef'!K72)</f>
        <v/>
      </c>
      <c r="J69" s="462" t="str">
        <f>IF(B69="","",_xlfn.XLOOKUP(I69,Artikelgrupper!A:A,Artikelgrupper!B:B))</f>
        <v/>
      </c>
      <c r="K69" s="462" t="str">
        <f>IF(B69="","",_xlfn.XLOOKUP(I69,Artikelgrupper!A:A,Artikelgrupper!C:C))</f>
        <v/>
      </c>
      <c r="L69" s="462" t="str">
        <f>IF(B69="","",_xlfn.XLOOKUP(I69,Artikelgrupper!A:A,Artikelgrupper!D:D))</f>
        <v/>
      </c>
      <c r="M69" s="465" t="str">
        <f>IF(B69="","",'APH Kategorichef'!P72)</f>
        <v/>
      </c>
      <c r="N69" s="464" t="str">
        <f>IF('APH Kategorichef'!Q72="","",'APH Kategorichef'!Q72)</f>
        <v/>
      </c>
      <c r="O69" s="464" t="str">
        <f>IF('APH Kategorichef'!S72="","",'APH Kategorichef'!S72)</f>
        <v/>
      </c>
      <c r="P69" s="462" t="str">
        <f>IF(B69="","",'2. Artikeldata Utökad'!E72)</f>
        <v/>
      </c>
      <c r="Q69" s="462" t="str">
        <f>IF(B69="","",'2. Artikeldata Utökad'!F72)</f>
        <v/>
      </c>
      <c r="R69" s="462" t="str">
        <f>IF(B69="","",'1. Artikeldata Grund'!K72/10)</f>
        <v/>
      </c>
      <c r="S69" s="462" t="str">
        <f>IF(B69="","",'1. Artikeldata Grund'!L72/10)</f>
        <v/>
      </c>
      <c r="T69" s="462" t="str">
        <f>IF(B69="","",'1. Artikeldata Grund'!M72/10)</f>
        <v/>
      </c>
      <c r="U69" s="496" t="str">
        <f>IF(B69="","",'APH Kategorichef'!Y72)</f>
        <v/>
      </c>
      <c r="V69" s="466" t="str">
        <f>IF(B69="","",'APH Kategorichef'!Z72)</f>
        <v/>
      </c>
      <c r="W69" s="467" t="str">
        <f>IF(B69="","",'APH Kategorichef'!AA72)</f>
        <v/>
      </c>
      <c r="X69" s="468" t="str">
        <f>IF(B69="","",'APH Kategorichef'!AC72)</f>
        <v/>
      </c>
      <c r="Y69" s="467" t="str">
        <f>IF(B69="","",'APH Kategorichef'!AB72)</f>
        <v/>
      </c>
      <c r="Z69" s="468" t="str">
        <f>IF(B69="","",'APH Kategorichef'!AH72)</f>
        <v/>
      </c>
      <c r="AA69" s="469" t="str">
        <f>IF(B69="","",'APH Kategorichef'!AI72)</f>
        <v/>
      </c>
      <c r="AB69" s="464" t="str">
        <f>IF(B69="","",'APH Kategorichef'!V72)</f>
        <v/>
      </c>
      <c r="AC69" s="465" t="str">
        <f>IF('3. Förpackningsdata'!J72="","",'3. Förpackningsdata'!J72)</f>
        <v/>
      </c>
      <c r="AD69" s="464" t="str">
        <f>IF('APH Kategorichef'!I72="","",'APH Kategorichef'!I72)</f>
        <v/>
      </c>
    </row>
    <row r="70" spans="1:30" s="331" customFormat="1" x14ac:dyDescent="0.25">
      <c r="A70" s="350">
        <v>69</v>
      </c>
      <c r="B70" s="460" t="str">
        <f>IF('1. Artikeldata Grund'!E73="","",'1. Artikeldata Grund'!E73)</f>
        <v/>
      </c>
      <c r="C70" s="461" t="str">
        <f>IF('1. Artikeldata Grund'!D73="","",'1. Artikeldata Grund'!D73)</f>
        <v/>
      </c>
      <c r="D70" s="462" t="str">
        <f>IF('APH Kategorichef'!D73="","",'APH Kategorichef'!D73)</f>
        <v/>
      </c>
      <c r="E70" s="461" t="str">
        <f>IF('APH Kategorichef'!F73="","",'APH Kategorichef'!F73)</f>
        <v/>
      </c>
      <c r="F70" s="464" t="str">
        <f>IF('APH Kategorichef'!R73="","",'APH Kategorichef'!R73)</f>
        <v xml:space="preserve">  Välj…</v>
      </c>
      <c r="G70" s="464">
        <f>IF('APH Kategorichef'!L73="","",'APH Kategorichef'!L73)</f>
        <v>910</v>
      </c>
      <c r="H70" s="463" t="str">
        <f>IF(G70&lt;&gt;200,"",IF('2. Artikeldata Utökad'!J73="","",'2. Artikeldata Utökad'!J73))</f>
        <v/>
      </c>
      <c r="I70" s="462" t="str">
        <f>IF('APH Kategorichef'!K73="Välj….","",'APH Kategorichef'!K73)</f>
        <v/>
      </c>
      <c r="J70" s="462" t="str">
        <f>IF(B70="","",_xlfn.XLOOKUP(I70,Artikelgrupper!A:A,Artikelgrupper!B:B))</f>
        <v/>
      </c>
      <c r="K70" s="462" t="str">
        <f>IF(B70="","",_xlfn.XLOOKUP(I70,Artikelgrupper!A:A,Artikelgrupper!C:C))</f>
        <v/>
      </c>
      <c r="L70" s="462" t="str">
        <f>IF(B70="","",_xlfn.XLOOKUP(I70,Artikelgrupper!A:A,Artikelgrupper!D:D))</f>
        <v/>
      </c>
      <c r="M70" s="465" t="str">
        <f>IF(B70="","",'APH Kategorichef'!P73)</f>
        <v/>
      </c>
      <c r="N70" s="464" t="str">
        <f>IF('APH Kategorichef'!Q73="","",'APH Kategorichef'!Q73)</f>
        <v/>
      </c>
      <c r="O70" s="464" t="str">
        <f>IF('APH Kategorichef'!S73="","",'APH Kategorichef'!S73)</f>
        <v/>
      </c>
      <c r="P70" s="462" t="str">
        <f>IF(B70="","",'2. Artikeldata Utökad'!E73)</f>
        <v/>
      </c>
      <c r="Q70" s="462" t="str">
        <f>IF(B70="","",'2. Artikeldata Utökad'!F73)</f>
        <v/>
      </c>
      <c r="R70" s="462" t="str">
        <f>IF(B70="","",'1. Artikeldata Grund'!K73/10)</f>
        <v/>
      </c>
      <c r="S70" s="462" t="str">
        <f>IF(B70="","",'1. Artikeldata Grund'!L73/10)</f>
        <v/>
      </c>
      <c r="T70" s="462" t="str">
        <f>IF(B70="","",'1. Artikeldata Grund'!M73/10)</f>
        <v/>
      </c>
      <c r="U70" s="496" t="str">
        <f>IF(B70="","",'APH Kategorichef'!Y73)</f>
        <v/>
      </c>
      <c r="V70" s="466" t="str">
        <f>IF(B70="","",'APH Kategorichef'!Z73)</f>
        <v/>
      </c>
      <c r="W70" s="467" t="str">
        <f>IF(B70="","",'APH Kategorichef'!AA73)</f>
        <v/>
      </c>
      <c r="X70" s="468" t="str">
        <f>IF(B70="","",'APH Kategorichef'!AC73)</f>
        <v/>
      </c>
      <c r="Y70" s="467" t="str">
        <f>IF(B70="","",'APH Kategorichef'!AB73)</f>
        <v/>
      </c>
      <c r="Z70" s="468" t="str">
        <f>IF(B70="","",'APH Kategorichef'!AH73)</f>
        <v/>
      </c>
      <c r="AA70" s="469" t="str">
        <f>IF(B70="","",'APH Kategorichef'!AI73)</f>
        <v/>
      </c>
      <c r="AB70" s="464" t="str">
        <f>IF(B70="","",'APH Kategorichef'!V73)</f>
        <v/>
      </c>
      <c r="AC70" s="465" t="str">
        <f>IF('3. Förpackningsdata'!J73="","",'3. Förpackningsdata'!J73)</f>
        <v/>
      </c>
      <c r="AD70" s="464" t="str">
        <f>IF('APH Kategorichef'!I73="","",'APH Kategorichef'!I73)</f>
        <v/>
      </c>
    </row>
    <row r="71" spans="1:30" s="331" customFormat="1" x14ac:dyDescent="0.25">
      <c r="A71" s="350">
        <v>70</v>
      </c>
      <c r="B71" s="460" t="str">
        <f>IF('1. Artikeldata Grund'!E74="","",'1. Artikeldata Grund'!E74)</f>
        <v/>
      </c>
      <c r="C71" s="461" t="str">
        <f>IF('1. Artikeldata Grund'!D74="","",'1. Artikeldata Grund'!D74)</f>
        <v/>
      </c>
      <c r="D71" s="462" t="str">
        <f>IF('APH Kategorichef'!D74="","",'APH Kategorichef'!D74)</f>
        <v/>
      </c>
      <c r="E71" s="461" t="str">
        <f>IF('APH Kategorichef'!F74="","",'APH Kategorichef'!F74)</f>
        <v/>
      </c>
      <c r="F71" s="464" t="str">
        <f>IF('APH Kategorichef'!R74="","",'APH Kategorichef'!R74)</f>
        <v xml:space="preserve">  Välj…</v>
      </c>
      <c r="G71" s="464">
        <f>IF('APH Kategorichef'!L74="","",'APH Kategorichef'!L74)</f>
        <v>910</v>
      </c>
      <c r="H71" s="463" t="str">
        <f>IF(G71&lt;&gt;200,"",IF('2. Artikeldata Utökad'!J74="","",'2. Artikeldata Utökad'!J74))</f>
        <v/>
      </c>
      <c r="I71" s="462" t="str">
        <f>IF('APH Kategorichef'!K74="Välj….","",'APH Kategorichef'!K74)</f>
        <v/>
      </c>
      <c r="J71" s="462" t="str">
        <f>IF(B71="","",_xlfn.XLOOKUP(I71,Artikelgrupper!A:A,Artikelgrupper!B:B))</f>
        <v/>
      </c>
      <c r="K71" s="462" t="str">
        <f>IF(B71="","",_xlfn.XLOOKUP(I71,Artikelgrupper!A:A,Artikelgrupper!C:C))</f>
        <v/>
      </c>
      <c r="L71" s="462" t="str">
        <f>IF(B71="","",_xlfn.XLOOKUP(I71,Artikelgrupper!A:A,Artikelgrupper!D:D))</f>
        <v/>
      </c>
      <c r="M71" s="465" t="str">
        <f>IF(B71="","",'APH Kategorichef'!P74)</f>
        <v/>
      </c>
      <c r="N71" s="464" t="str">
        <f>IF('APH Kategorichef'!Q74="","",'APH Kategorichef'!Q74)</f>
        <v/>
      </c>
      <c r="O71" s="464" t="str">
        <f>IF('APH Kategorichef'!S74="","",'APH Kategorichef'!S74)</f>
        <v/>
      </c>
      <c r="P71" s="462" t="str">
        <f>IF(B71="","",'2. Artikeldata Utökad'!E74)</f>
        <v/>
      </c>
      <c r="Q71" s="462" t="str">
        <f>IF(B71="","",'2. Artikeldata Utökad'!F74)</f>
        <v/>
      </c>
      <c r="R71" s="462" t="str">
        <f>IF(B71="","",'1. Artikeldata Grund'!K74/10)</f>
        <v/>
      </c>
      <c r="S71" s="462" t="str">
        <f>IF(B71="","",'1. Artikeldata Grund'!L74/10)</f>
        <v/>
      </c>
      <c r="T71" s="462" t="str">
        <f>IF(B71="","",'1. Artikeldata Grund'!M74/10)</f>
        <v/>
      </c>
      <c r="U71" s="496" t="str">
        <f>IF(B71="","",'APH Kategorichef'!Y74)</f>
        <v/>
      </c>
      <c r="V71" s="466" t="str">
        <f>IF(B71="","",'APH Kategorichef'!Z74)</f>
        <v/>
      </c>
      <c r="W71" s="467" t="str">
        <f>IF(B71="","",'APH Kategorichef'!AA74)</f>
        <v/>
      </c>
      <c r="X71" s="468" t="str">
        <f>IF(B71="","",'APH Kategorichef'!AC74)</f>
        <v/>
      </c>
      <c r="Y71" s="467" t="str">
        <f>IF(B71="","",'APH Kategorichef'!AB74)</f>
        <v/>
      </c>
      <c r="Z71" s="468" t="str">
        <f>IF(B71="","",'APH Kategorichef'!AH74)</f>
        <v/>
      </c>
      <c r="AA71" s="469" t="str">
        <f>IF(B71="","",'APH Kategorichef'!AI74)</f>
        <v/>
      </c>
      <c r="AB71" s="464" t="str">
        <f>IF(B71="","",'APH Kategorichef'!V74)</f>
        <v/>
      </c>
      <c r="AC71" s="465" t="str">
        <f>IF('3. Förpackningsdata'!J74="","",'3. Förpackningsdata'!J74)</f>
        <v/>
      </c>
      <c r="AD71" s="464" t="str">
        <f>IF('APH Kategorichef'!I74="","",'APH Kategorichef'!I74)</f>
        <v/>
      </c>
    </row>
    <row r="72" spans="1:30" s="331" customFormat="1" x14ac:dyDescent="0.25">
      <c r="A72" s="350">
        <v>71</v>
      </c>
      <c r="B72" s="460" t="str">
        <f>IF('1. Artikeldata Grund'!E75="","",'1. Artikeldata Grund'!E75)</f>
        <v/>
      </c>
      <c r="C72" s="461" t="str">
        <f>IF('1. Artikeldata Grund'!D75="","",'1. Artikeldata Grund'!D75)</f>
        <v/>
      </c>
      <c r="D72" s="462" t="str">
        <f>IF('APH Kategorichef'!D75="","",'APH Kategorichef'!D75)</f>
        <v/>
      </c>
      <c r="E72" s="461" t="str">
        <f>IF('APH Kategorichef'!F75="","",'APH Kategorichef'!F75)</f>
        <v/>
      </c>
      <c r="F72" s="464" t="str">
        <f>IF('APH Kategorichef'!R75="","",'APH Kategorichef'!R75)</f>
        <v xml:space="preserve">  Välj…</v>
      </c>
      <c r="G72" s="464">
        <f>IF('APH Kategorichef'!L75="","",'APH Kategorichef'!L75)</f>
        <v>910</v>
      </c>
      <c r="H72" s="463" t="str">
        <f>IF(G72&lt;&gt;200,"",IF('2. Artikeldata Utökad'!J75="","",'2. Artikeldata Utökad'!J75))</f>
        <v/>
      </c>
      <c r="I72" s="462" t="str">
        <f>IF('APH Kategorichef'!K75="Välj….","",'APH Kategorichef'!K75)</f>
        <v/>
      </c>
      <c r="J72" s="462" t="str">
        <f>IF(B72="","",_xlfn.XLOOKUP(I72,Artikelgrupper!A:A,Artikelgrupper!B:B))</f>
        <v/>
      </c>
      <c r="K72" s="462" t="str">
        <f>IF(B72="","",_xlfn.XLOOKUP(I72,Artikelgrupper!A:A,Artikelgrupper!C:C))</f>
        <v/>
      </c>
      <c r="L72" s="462" t="str">
        <f>IF(B72="","",_xlfn.XLOOKUP(I72,Artikelgrupper!A:A,Artikelgrupper!D:D))</f>
        <v/>
      </c>
      <c r="M72" s="465" t="str">
        <f>IF(B72="","",'APH Kategorichef'!P75)</f>
        <v/>
      </c>
      <c r="N72" s="464" t="str">
        <f>IF('APH Kategorichef'!Q75="","",'APH Kategorichef'!Q75)</f>
        <v/>
      </c>
      <c r="O72" s="464" t="str">
        <f>IF('APH Kategorichef'!S75="","",'APH Kategorichef'!S75)</f>
        <v/>
      </c>
      <c r="P72" s="462" t="str">
        <f>IF(B72="","",'2. Artikeldata Utökad'!E75)</f>
        <v/>
      </c>
      <c r="Q72" s="462" t="str">
        <f>IF(B72="","",'2. Artikeldata Utökad'!F75)</f>
        <v/>
      </c>
      <c r="R72" s="462" t="str">
        <f>IF(B72="","",'1. Artikeldata Grund'!K75/10)</f>
        <v/>
      </c>
      <c r="S72" s="462" t="str">
        <f>IF(B72="","",'1. Artikeldata Grund'!L75/10)</f>
        <v/>
      </c>
      <c r="T72" s="462" t="str">
        <f>IF(B72="","",'1. Artikeldata Grund'!M75/10)</f>
        <v/>
      </c>
      <c r="U72" s="496" t="str">
        <f>IF(B72="","",'APH Kategorichef'!Y75)</f>
        <v/>
      </c>
      <c r="V72" s="466" t="str">
        <f>IF(B72="","",'APH Kategorichef'!Z75)</f>
        <v/>
      </c>
      <c r="W72" s="467" t="str">
        <f>IF(B72="","",'APH Kategorichef'!AA75)</f>
        <v/>
      </c>
      <c r="X72" s="468" t="str">
        <f>IF(B72="","",'APH Kategorichef'!AC75)</f>
        <v/>
      </c>
      <c r="Y72" s="467" t="str">
        <f>IF(B72="","",'APH Kategorichef'!AB75)</f>
        <v/>
      </c>
      <c r="Z72" s="468" t="str">
        <f>IF(B72="","",'APH Kategorichef'!AH75)</f>
        <v/>
      </c>
      <c r="AA72" s="469" t="str">
        <f>IF(B72="","",'APH Kategorichef'!AI75)</f>
        <v/>
      </c>
      <c r="AB72" s="464" t="str">
        <f>IF(B72="","",'APH Kategorichef'!V75)</f>
        <v/>
      </c>
      <c r="AC72" s="465" t="str">
        <f>IF('3. Förpackningsdata'!J75="","",'3. Förpackningsdata'!J75)</f>
        <v/>
      </c>
      <c r="AD72" s="464" t="str">
        <f>IF('APH Kategorichef'!I75="","",'APH Kategorichef'!I75)</f>
        <v/>
      </c>
    </row>
    <row r="73" spans="1:30" s="331" customFormat="1" x14ac:dyDescent="0.25">
      <c r="A73" s="350">
        <v>72</v>
      </c>
      <c r="B73" s="460" t="str">
        <f>IF('1. Artikeldata Grund'!E76="","",'1. Artikeldata Grund'!E76)</f>
        <v/>
      </c>
      <c r="C73" s="461" t="str">
        <f>IF('1. Artikeldata Grund'!D76="","",'1. Artikeldata Grund'!D76)</f>
        <v/>
      </c>
      <c r="D73" s="462" t="str">
        <f>IF('APH Kategorichef'!D76="","",'APH Kategorichef'!D76)</f>
        <v/>
      </c>
      <c r="E73" s="461" t="str">
        <f>IF('APH Kategorichef'!F76="","",'APH Kategorichef'!F76)</f>
        <v/>
      </c>
      <c r="F73" s="464" t="str">
        <f>IF('APH Kategorichef'!R76="","",'APH Kategorichef'!R76)</f>
        <v xml:space="preserve">  Välj…</v>
      </c>
      <c r="G73" s="464">
        <f>IF('APH Kategorichef'!L76="","",'APH Kategorichef'!L76)</f>
        <v>910</v>
      </c>
      <c r="H73" s="463" t="str">
        <f>IF(G73&lt;&gt;200,"",IF('2. Artikeldata Utökad'!J76="","",'2. Artikeldata Utökad'!J76))</f>
        <v/>
      </c>
      <c r="I73" s="462" t="str">
        <f>IF('APH Kategorichef'!K76="Välj….","",'APH Kategorichef'!K76)</f>
        <v/>
      </c>
      <c r="J73" s="462" t="str">
        <f>IF(B73="","",_xlfn.XLOOKUP(I73,Artikelgrupper!A:A,Artikelgrupper!B:B))</f>
        <v/>
      </c>
      <c r="K73" s="462" t="str">
        <f>IF(B73="","",_xlfn.XLOOKUP(I73,Artikelgrupper!A:A,Artikelgrupper!C:C))</f>
        <v/>
      </c>
      <c r="L73" s="462" t="str">
        <f>IF(B73="","",_xlfn.XLOOKUP(I73,Artikelgrupper!A:A,Artikelgrupper!D:D))</f>
        <v/>
      </c>
      <c r="M73" s="465" t="str">
        <f>IF(B73="","",'APH Kategorichef'!P76)</f>
        <v/>
      </c>
      <c r="N73" s="464" t="str">
        <f>IF('APH Kategorichef'!Q76="","",'APH Kategorichef'!Q76)</f>
        <v/>
      </c>
      <c r="O73" s="464" t="str">
        <f>IF('APH Kategorichef'!S76="","",'APH Kategorichef'!S76)</f>
        <v/>
      </c>
      <c r="P73" s="462" t="str">
        <f>IF(B73="","",'2. Artikeldata Utökad'!E76)</f>
        <v/>
      </c>
      <c r="Q73" s="462" t="str">
        <f>IF(B73="","",'2. Artikeldata Utökad'!F76)</f>
        <v/>
      </c>
      <c r="R73" s="462" t="str">
        <f>IF(B73="","",'1. Artikeldata Grund'!K76/10)</f>
        <v/>
      </c>
      <c r="S73" s="462" t="str">
        <f>IF(B73="","",'1. Artikeldata Grund'!L76/10)</f>
        <v/>
      </c>
      <c r="T73" s="462" t="str">
        <f>IF(B73="","",'1. Artikeldata Grund'!M76/10)</f>
        <v/>
      </c>
      <c r="U73" s="496" t="str">
        <f>IF(B73="","",'APH Kategorichef'!Y76)</f>
        <v/>
      </c>
      <c r="V73" s="466" t="str">
        <f>IF(B73="","",'APH Kategorichef'!Z76)</f>
        <v/>
      </c>
      <c r="W73" s="467" t="str">
        <f>IF(B73="","",'APH Kategorichef'!AA76)</f>
        <v/>
      </c>
      <c r="X73" s="468" t="str">
        <f>IF(B73="","",'APH Kategorichef'!AC76)</f>
        <v/>
      </c>
      <c r="Y73" s="467" t="str">
        <f>IF(B73="","",'APH Kategorichef'!AB76)</f>
        <v/>
      </c>
      <c r="Z73" s="468" t="str">
        <f>IF(B73="","",'APH Kategorichef'!AH76)</f>
        <v/>
      </c>
      <c r="AA73" s="469" t="str">
        <f>IF(B73="","",'APH Kategorichef'!AI76)</f>
        <v/>
      </c>
      <c r="AB73" s="464" t="str">
        <f>IF(B73="","",'APH Kategorichef'!V76)</f>
        <v/>
      </c>
      <c r="AC73" s="465" t="str">
        <f>IF('3. Förpackningsdata'!J76="","",'3. Förpackningsdata'!J76)</f>
        <v/>
      </c>
      <c r="AD73" s="464" t="str">
        <f>IF('APH Kategorichef'!I76="","",'APH Kategorichef'!I76)</f>
        <v/>
      </c>
    </row>
    <row r="74" spans="1:30" s="331" customFormat="1" x14ac:dyDescent="0.25">
      <c r="A74" s="350">
        <v>73</v>
      </c>
      <c r="B74" s="460" t="str">
        <f>IF('1. Artikeldata Grund'!E77="","",'1. Artikeldata Grund'!E77)</f>
        <v/>
      </c>
      <c r="C74" s="461" t="str">
        <f>IF('1. Artikeldata Grund'!D77="","",'1. Artikeldata Grund'!D77)</f>
        <v/>
      </c>
      <c r="D74" s="462" t="str">
        <f>IF('APH Kategorichef'!D77="","",'APH Kategorichef'!D77)</f>
        <v/>
      </c>
      <c r="E74" s="461" t="str">
        <f>IF('APH Kategorichef'!F77="","",'APH Kategorichef'!F77)</f>
        <v/>
      </c>
      <c r="F74" s="464" t="str">
        <f>IF('APH Kategorichef'!R77="","",'APH Kategorichef'!R77)</f>
        <v xml:space="preserve">  Välj…</v>
      </c>
      <c r="G74" s="464">
        <f>IF('APH Kategorichef'!L77="","",'APH Kategorichef'!L77)</f>
        <v>910</v>
      </c>
      <c r="H74" s="463" t="str">
        <f>IF(G74&lt;&gt;200,"",IF('2. Artikeldata Utökad'!J77="","",'2. Artikeldata Utökad'!J77))</f>
        <v/>
      </c>
      <c r="I74" s="462" t="str">
        <f>IF('APH Kategorichef'!K77="Välj….","",'APH Kategorichef'!K77)</f>
        <v/>
      </c>
      <c r="J74" s="462" t="str">
        <f>IF(B74="","",_xlfn.XLOOKUP(I74,Artikelgrupper!A:A,Artikelgrupper!B:B))</f>
        <v/>
      </c>
      <c r="K74" s="462" t="str">
        <f>IF(B74="","",_xlfn.XLOOKUP(I74,Artikelgrupper!A:A,Artikelgrupper!C:C))</f>
        <v/>
      </c>
      <c r="L74" s="462" t="str">
        <f>IF(B74="","",_xlfn.XLOOKUP(I74,Artikelgrupper!A:A,Artikelgrupper!D:D))</f>
        <v/>
      </c>
      <c r="M74" s="465" t="str">
        <f>IF(B74="","",'APH Kategorichef'!P77)</f>
        <v/>
      </c>
      <c r="N74" s="464" t="str">
        <f>IF('APH Kategorichef'!Q77="","",'APH Kategorichef'!Q77)</f>
        <v/>
      </c>
      <c r="O74" s="464" t="str">
        <f>IF('APH Kategorichef'!S77="","",'APH Kategorichef'!S77)</f>
        <v/>
      </c>
      <c r="P74" s="462" t="str">
        <f>IF(B74="","",'2. Artikeldata Utökad'!E77)</f>
        <v/>
      </c>
      <c r="Q74" s="462" t="str">
        <f>IF(B74="","",'2. Artikeldata Utökad'!F77)</f>
        <v/>
      </c>
      <c r="R74" s="462" t="str">
        <f>IF(B74="","",'1. Artikeldata Grund'!K77/10)</f>
        <v/>
      </c>
      <c r="S74" s="462" t="str">
        <f>IF(B74="","",'1. Artikeldata Grund'!L77/10)</f>
        <v/>
      </c>
      <c r="T74" s="462" t="str">
        <f>IF(B74="","",'1. Artikeldata Grund'!M77/10)</f>
        <v/>
      </c>
      <c r="U74" s="496" t="str">
        <f>IF(B74="","",'APH Kategorichef'!Y77)</f>
        <v/>
      </c>
      <c r="V74" s="466" t="str">
        <f>IF(B74="","",'APH Kategorichef'!Z77)</f>
        <v/>
      </c>
      <c r="W74" s="467" t="str">
        <f>IF(B74="","",'APH Kategorichef'!AA77)</f>
        <v/>
      </c>
      <c r="X74" s="468" t="str">
        <f>IF(B74="","",'APH Kategorichef'!AC77)</f>
        <v/>
      </c>
      <c r="Y74" s="467" t="str">
        <f>IF(B74="","",'APH Kategorichef'!AB77)</f>
        <v/>
      </c>
      <c r="Z74" s="468" t="str">
        <f>IF(B74="","",'APH Kategorichef'!AH77)</f>
        <v/>
      </c>
      <c r="AA74" s="469" t="str">
        <f>IF(B74="","",'APH Kategorichef'!AI77)</f>
        <v/>
      </c>
      <c r="AB74" s="464" t="str">
        <f>IF(B74="","",'APH Kategorichef'!V77)</f>
        <v/>
      </c>
      <c r="AC74" s="465" t="str">
        <f>IF('3. Förpackningsdata'!J77="","",'3. Förpackningsdata'!J77)</f>
        <v/>
      </c>
      <c r="AD74" s="464" t="str">
        <f>IF('APH Kategorichef'!I77="","",'APH Kategorichef'!I77)</f>
        <v/>
      </c>
    </row>
    <row r="75" spans="1:30" s="331" customFormat="1" x14ac:dyDescent="0.25">
      <c r="A75" s="350">
        <v>74</v>
      </c>
      <c r="B75" s="460" t="str">
        <f>IF('1. Artikeldata Grund'!E78="","",'1. Artikeldata Grund'!E78)</f>
        <v/>
      </c>
      <c r="C75" s="461" t="str">
        <f>IF('1. Artikeldata Grund'!D78="","",'1. Artikeldata Grund'!D78)</f>
        <v/>
      </c>
      <c r="D75" s="462" t="str">
        <f>IF('APH Kategorichef'!D78="","",'APH Kategorichef'!D78)</f>
        <v/>
      </c>
      <c r="E75" s="461" t="str">
        <f>IF('APH Kategorichef'!F78="","",'APH Kategorichef'!F78)</f>
        <v/>
      </c>
      <c r="F75" s="464" t="str">
        <f>IF('APH Kategorichef'!R78="","",'APH Kategorichef'!R78)</f>
        <v xml:space="preserve">  Välj…</v>
      </c>
      <c r="G75" s="464">
        <f>IF('APH Kategorichef'!L78="","",'APH Kategorichef'!L78)</f>
        <v>910</v>
      </c>
      <c r="H75" s="463" t="str">
        <f>IF(G75&lt;&gt;200,"",IF('2. Artikeldata Utökad'!J78="","",'2. Artikeldata Utökad'!J78))</f>
        <v/>
      </c>
      <c r="I75" s="462" t="str">
        <f>IF('APH Kategorichef'!K78="Välj….","",'APH Kategorichef'!K78)</f>
        <v/>
      </c>
      <c r="J75" s="462" t="str">
        <f>IF(B75="","",_xlfn.XLOOKUP(I75,Artikelgrupper!A:A,Artikelgrupper!B:B))</f>
        <v/>
      </c>
      <c r="K75" s="462" t="str">
        <f>IF(B75="","",_xlfn.XLOOKUP(I75,Artikelgrupper!A:A,Artikelgrupper!C:C))</f>
        <v/>
      </c>
      <c r="L75" s="462" t="str">
        <f>IF(B75="","",_xlfn.XLOOKUP(I75,Artikelgrupper!A:A,Artikelgrupper!D:D))</f>
        <v/>
      </c>
      <c r="M75" s="465" t="str">
        <f>IF(B75="","",'APH Kategorichef'!P78)</f>
        <v/>
      </c>
      <c r="N75" s="464" t="str">
        <f>IF('APH Kategorichef'!Q78="","",'APH Kategorichef'!Q78)</f>
        <v/>
      </c>
      <c r="O75" s="464" t="str">
        <f>IF('APH Kategorichef'!S78="","",'APH Kategorichef'!S78)</f>
        <v/>
      </c>
      <c r="P75" s="462" t="str">
        <f>IF(B75="","",'2. Artikeldata Utökad'!E78)</f>
        <v/>
      </c>
      <c r="Q75" s="462" t="str">
        <f>IF(B75="","",'2. Artikeldata Utökad'!F78)</f>
        <v/>
      </c>
      <c r="R75" s="462" t="str">
        <f>IF(B75="","",'1. Artikeldata Grund'!K78/10)</f>
        <v/>
      </c>
      <c r="S75" s="462" t="str">
        <f>IF(B75="","",'1. Artikeldata Grund'!L78/10)</f>
        <v/>
      </c>
      <c r="T75" s="462" t="str">
        <f>IF(B75="","",'1. Artikeldata Grund'!M78/10)</f>
        <v/>
      </c>
      <c r="U75" s="496" t="str">
        <f>IF(B75="","",'APH Kategorichef'!Y78)</f>
        <v/>
      </c>
      <c r="V75" s="466" t="str">
        <f>IF(B75="","",'APH Kategorichef'!Z78)</f>
        <v/>
      </c>
      <c r="W75" s="467" t="str">
        <f>IF(B75="","",'APH Kategorichef'!AA78)</f>
        <v/>
      </c>
      <c r="X75" s="468" t="str">
        <f>IF(B75="","",'APH Kategorichef'!AC78)</f>
        <v/>
      </c>
      <c r="Y75" s="467" t="str">
        <f>IF(B75="","",'APH Kategorichef'!AB78)</f>
        <v/>
      </c>
      <c r="Z75" s="468" t="str">
        <f>IF(B75="","",'APH Kategorichef'!AH78)</f>
        <v/>
      </c>
      <c r="AA75" s="469" t="str">
        <f>IF(B75="","",'APH Kategorichef'!AI78)</f>
        <v/>
      </c>
      <c r="AB75" s="464" t="str">
        <f>IF(B75="","",'APH Kategorichef'!V78)</f>
        <v/>
      </c>
      <c r="AC75" s="465" t="str">
        <f>IF('3. Förpackningsdata'!J78="","",'3. Förpackningsdata'!J78)</f>
        <v/>
      </c>
      <c r="AD75" s="464" t="str">
        <f>IF('APH Kategorichef'!I78="","",'APH Kategorichef'!I78)</f>
        <v/>
      </c>
    </row>
    <row r="76" spans="1:30" s="331" customFormat="1" x14ac:dyDescent="0.25">
      <c r="A76" s="350">
        <v>75</v>
      </c>
      <c r="B76" s="460" t="str">
        <f>IF('1. Artikeldata Grund'!E79="","",'1. Artikeldata Grund'!E79)</f>
        <v/>
      </c>
      <c r="C76" s="461" t="str">
        <f>IF('1. Artikeldata Grund'!D79="","",'1. Artikeldata Grund'!D79)</f>
        <v/>
      </c>
      <c r="D76" s="462" t="str">
        <f>IF('APH Kategorichef'!D79="","",'APH Kategorichef'!D79)</f>
        <v/>
      </c>
      <c r="E76" s="461" t="str">
        <f>IF('APH Kategorichef'!F79="","",'APH Kategorichef'!F79)</f>
        <v/>
      </c>
      <c r="F76" s="464" t="str">
        <f>IF('APH Kategorichef'!R79="","",'APH Kategorichef'!R79)</f>
        <v xml:space="preserve">  Välj…</v>
      </c>
      <c r="G76" s="464">
        <f>IF('APH Kategorichef'!L79="","",'APH Kategorichef'!L79)</f>
        <v>910</v>
      </c>
      <c r="H76" s="463" t="str">
        <f>IF(G76&lt;&gt;200,"",IF('2. Artikeldata Utökad'!J79="","",'2. Artikeldata Utökad'!J79))</f>
        <v/>
      </c>
      <c r="I76" s="462" t="str">
        <f>IF('APH Kategorichef'!K79="Välj….","",'APH Kategorichef'!K79)</f>
        <v/>
      </c>
      <c r="J76" s="462" t="str">
        <f>IF(B76="","",_xlfn.XLOOKUP(I76,Artikelgrupper!A:A,Artikelgrupper!B:B))</f>
        <v/>
      </c>
      <c r="K76" s="462" t="str">
        <f>IF(B76="","",_xlfn.XLOOKUP(I76,Artikelgrupper!A:A,Artikelgrupper!C:C))</f>
        <v/>
      </c>
      <c r="L76" s="462" t="str">
        <f>IF(B76="","",_xlfn.XLOOKUP(I76,Artikelgrupper!A:A,Artikelgrupper!D:D))</f>
        <v/>
      </c>
      <c r="M76" s="465" t="str">
        <f>IF(B76="","",'APH Kategorichef'!P79)</f>
        <v/>
      </c>
      <c r="N76" s="464" t="str">
        <f>IF('APH Kategorichef'!Q79="","",'APH Kategorichef'!Q79)</f>
        <v/>
      </c>
      <c r="O76" s="464" t="str">
        <f>IF('APH Kategorichef'!S79="","",'APH Kategorichef'!S79)</f>
        <v/>
      </c>
      <c r="P76" s="462" t="str">
        <f>IF(B76="","",'2. Artikeldata Utökad'!E79)</f>
        <v/>
      </c>
      <c r="Q76" s="462" t="str">
        <f>IF(B76="","",'2. Artikeldata Utökad'!F79)</f>
        <v/>
      </c>
      <c r="R76" s="462" t="str">
        <f>IF(B76="","",'1. Artikeldata Grund'!K79/10)</f>
        <v/>
      </c>
      <c r="S76" s="462" t="str">
        <f>IF(B76="","",'1. Artikeldata Grund'!L79/10)</f>
        <v/>
      </c>
      <c r="T76" s="462" t="str">
        <f>IF(B76="","",'1. Artikeldata Grund'!M79/10)</f>
        <v/>
      </c>
      <c r="U76" s="496" t="str">
        <f>IF(B76="","",'APH Kategorichef'!Y79)</f>
        <v/>
      </c>
      <c r="V76" s="466" t="str">
        <f>IF(B76="","",'APH Kategorichef'!Z79)</f>
        <v/>
      </c>
      <c r="W76" s="467" t="str">
        <f>IF(B76="","",'APH Kategorichef'!AA79)</f>
        <v/>
      </c>
      <c r="X76" s="468" t="str">
        <f>IF(B76="","",'APH Kategorichef'!AC79)</f>
        <v/>
      </c>
      <c r="Y76" s="467" t="str">
        <f>IF(B76="","",'APH Kategorichef'!AB79)</f>
        <v/>
      </c>
      <c r="Z76" s="468" t="str">
        <f>IF(B76="","",'APH Kategorichef'!AH79)</f>
        <v/>
      </c>
      <c r="AA76" s="469" t="str">
        <f>IF(B76="","",'APH Kategorichef'!AI79)</f>
        <v/>
      </c>
      <c r="AB76" s="464" t="str">
        <f>IF(B76="","",'APH Kategorichef'!V79)</f>
        <v/>
      </c>
      <c r="AC76" s="465" t="str">
        <f>IF('3. Förpackningsdata'!J79="","",'3. Förpackningsdata'!J79)</f>
        <v/>
      </c>
      <c r="AD76" s="464" t="str">
        <f>IF('APH Kategorichef'!I79="","",'APH Kategorichef'!I79)</f>
        <v/>
      </c>
    </row>
    <row r="77" spans="1:30" s="331" customFormat="1" x14ac:dyDescent="0.25">
      <c r="A77" s="350">
        <v>76</v>
      </c>
      <c r="B77" s="460" t="str">
        <f>IF('1. Artikeldata Grund'!E80="","",'1. Artikeldata Grund'!E80)</f>
        <v/>
      </c>
      <c r="C77" s="461" t="str">
        <f>IF('1. Artikeldata Grund'!D80="","",'1. Artikeldata Grund'!D80)</f>
        <v/>
      </c>
      <c r="D77" s="462" t="str">
        <f>IF('APH Kategorichef'!D80="","",'APH Kategorichef'!D80)</f>
        <v/>
      </c>
      <c r="E77" s="461" t="str">
        <f>IF('APH Kategorichef'!F80="","",'APH Kategorichef'!F80)</f>
        <v/>
      </c>
      <c r="F77" s="464" t="str">
        <f>IF('APH Kategorichef'!R80="","",'APH Kategorichef'!R80)</f>
        <v xml:space="preserve">  Välj…</v>
      </c>
      <c r="G77" s="464">
        <f>IF('APH Kategorichef'!L80="","",'APH Kategorichef'!L80)</f>
        <v>910</v>
      </c>
      <c r="H77" s="463" t="str">
        <f>IF(G77&lt;&gt;200,"",IF('2. Artikeldata Utökad'!J80="","",'2. Artikeldata Utökad'!J80))</f>
        <v/>
      </c>
      <c r="I77" s="462" t="str">
        <f>IF('APH Kategorichef'!K80="Välj….","",'APH Kategorichef'!K80)</f>
        <v/>
      </c>
      <c r="J77" s="462" t="str">
        <f>IF(B77="","",_xlfn.XLOOKUP(I77,Artikelgrupper!A:A,Artikelgrupper!B:B))</f>
        <v/>
      </c>
      <c r="K77" s="462" t="str">
        <f>IF(B77="","",_xlfn.XLOOKUP(I77,Artikelgrupper!A:A,Artikelgrupper!C:C))</f>
        <v/>
      </c>
      <c r="L77" s="462" t="str">
        <f>IF(B77="","",_xlfn.XLOOKUP(I77,Artikelgrupper!A:A,Artikelgrupper!D:D))</f>
        <v/>
      </c>
      <c r="M77" s="465" t="str">
        <f>IF(B77="","",'APH Kategorichef'!P80)</f>
        <v/>
      </c>
      <c r="N77" s="464" t="str">
        <f>IF('APH Kategorichef'!Q80="","",'APH Kategorichef'!Q80)</f>
        <v/>
      </c>
      <c r="O77" s="464" t="str">
        <f>IF('APH Kategorichef'!S80="","",'APH Kategorichef'!S80)</f>
        <v/>
      </c>
      <c r="P77" s="462" t="str">
        <f>IF(B77="","",'2. Artikeldata Utökad'!E80)</f>
        <v/>
      </c>
      <c r="Q77" s="462" t="str">
        <f>IF(B77="","",'2. Artikeldata Utökad'!F80)</f>
        <v/>
      </c>
      <c r="R77" s="462" t="str">
        <f>IF(B77="","",'1. Artikeldata Grund'!K80/10)</f>
        <v/>
      </c>
      <c r="S77" s="462" t="str">
        <f>IF(B77="","",'1. Artikeldata Grund'!L80/10)</f>
        <v/>
      </c>
      <c r="T77" s="462" t="str">
        <f>IF(B77="","",'1. Artikeldata Grund'!M80/10)</f>
        <v/>
      </c>
      <c r="U77" s="496" t="str">
        <f>IF(B77="","",'APH Kategorichef'!Y80)</f>
        <v/>
      </c>
      <c r="V77" s="466" t="str">
        <f>IF(B77="","",'APH Kategorichef'!Z80)</f>
        <v/>
      </c>
      <c r="W77" s="467" t="str">
        <f>IF(B77="","",'APH Kategorichef'!AA80)</f>
        <v/>
      </c>
      <c r="X77" s="468" t="str">
        <f>IF(B77="","",'APH Kategorichef'!AC80)</f>
        <v/>
      </c>
      <c r="Y77" s="467" t="str">
        <f>IF(B77="","",'APH Kategorichef'!AB80)</f>
        <v/>
      </c>
      <c r="Z77" s="468" t="str">
        <f>IF(B77="","",'APH Kategorichef'!AH80)</f>
        <v/>
      </c>
      <c r="AA77" s="469" t="str">
        <f>IF(B77="","",'APH Kategorichef'!AI80)</f>
        <v/>
      </c>
      <c r="AB77" s="464" t="str">
        <f>IF(B77="","",'APH Kategorichef'!V80)</f>
        <v/>
      </c>
      <c r="AC77" s="465" t="str">
        <f>IF('3. Förpackningsdata'!J80="","",'3. Förpackningsdata'!J80)</f>
        <v/>
      </c>
      <c r="AD77" s="464" t="str">
        <f>IF('APH Kategorichef'!I80="","",'APH Kategorichef'!I80)</f>
        <v/>
      </c>
    </row>
    <row r="78" spans="1:30" s="331" customFormat="1" x14ac:dyDescent="0.25">
      <c r="A78" s="350">
        <v>77</v>
      </c>
      <c r="B78" s="460" t="str">
        <f>IF('1. Artikeldata Grund'!E81="","",'1. Artikeldata Grund'!E81)</f>
        <v/>
      </c>
      <c r="C78" s="461" t="str">
        <f>IF('1. Artikeldata Grund'!D81="","",'1. Artikeldata Grund'!D81)</f>
        <v/>
      </c>
      <c r="D78" s="462" t="str">
        <f>IF('APH Kategorichef'!D81="","",'APH Kategorichef'!D81)</f>
        <v/>
      </c>
      <c r="E78" s="461" t="str">
        <f>IF('APH Kategorichef'!F81="","",'APH Kategorichef'!F81)</f>
        <v/>
      </c>
      <c r="F78" s="464" t="str">
        <f>IF('APH Kategorichef'!R81="","",'APH Kategorichef'!R81)</f>
        <v xml:space="preserve">  Välj…</v>
      </c>
      <c r="G78" s="464">
        <f>IF('APH Kategorichef'!L81="","",'APH Kategorichef'!L81)</f>
        <v>910</v>
      </c>
      <c r="H78" s="463" t="str">
        <f>IF(G78&lt;&gt;200,"",IF('2. Artikeldata Utökad'!J81="","",'2. Artikeldata Utökad'!J81))</f>
        <v/>
      </c>
      <c r="I78" s="462" t="str">
        <f>IF('APH Kategorichef'!K81="Välj….","",'APH Kategorichef'!K81)</f>
        <v/>
      </c>
      <c r="J78" s="462" t="str">
        <f>IF(B78="","",_xlfn.XLOOKUP(I78,Artikelgrupper!A:A,Artikelgrupper!B:B))</f>
        <v/>
      </c>
      <c r="K78" s="462" t="str">
        <f>IF(B78="","",_xlfn.XLOOKUP(I78,Artikelgrupper!A:A,Artikelgrupper!C:C))</f>
        <v/>
      </c>
      <c r="L78" s="462" t="str">
        <f>IF(B78="","",_xlfn.XLOOKUP(I78,Artikelgrupper!A:A,Artikelgrupper!D:D))</f>
        <v/>
      </c>
      <c r="M78" s="465" t="str">
        <f>IF(B78="","",'APH Kategorichef'!P81)</f>
        <v/>
      </c>
      <c r="N78" s="464" t="str">
        <f>IF('APH Kategorichef'!Q81="","",'APH Kategorichef'!Q81)</f>
        <v/>
      </c>
      <c r="O78" s="464" t="str">
        <f>IF('APH Kategorichef'!S81="","",'APH Kategorichef'!S81)</f>
        <v/>
      </c>
      <c r="P78" s="462" t="str">
        <f>IF(B78="","",'2. Artikeldata Utökad'!E81)</f>
        <v/>
      </c>
      <c r="Q78" s="462" t="str">
        <f>IF(B78="","",'2. Artikeldata Utökad'!F81)</f>
        <v/>
      </c>
      <c r="R78" s="462" t="str">
        <f>IF(B78="","",'1. Artikeldata Grund'!K81/10)</f>
        <v/>
      </c>
      <c r="S78" s="462" t="str">
        <f>IF(B78="","",'1. Artikeldata Grund'!L81/10)</f>
        <v/>
      </c>
      <c r="T78" s="462" t="str">
        <f>IF(B78="","",'1. Artikeldata Grund'!M81/10)</f>
        <v/>
      </c>
      <c r="U78" s="496" t="str">
        <f>IF(B78="","",'APH Kategorichef'!Y81)</f>
        <v/>
      </c>
      <c r="V78" s="466" t="str">
        <f>IF(B78="","",'APH Kategorichef'!Z81)</f>
        <v/>
      </c>
      <c r="W78" s="467" t="str">
        <f>IF(B78="","",'APH Kategorichef'!AA81)</f>
        <v/>
      </c>
      <c r="X78" s="468" t="str">
        <f>IF(B78="","",'APH Kategorichef'!AC81)</f>
        <v/>
      </c>
      <c r="Y78" s="467" t="str">
        <f>IF(B78="","",'APH Kategorichef'!AB81)</f>
        <v/>
      </c>
      <c r="Z78" s="468" t="str">
        <f>IF(B78="","",'APH Kategorichef'!AH81)</f>
        <v/>
      </c>
      <c r="AA78" s="469" t="str">
        <f>IF(B78="","",'APH Kategorichef'!AI81)</f>
        <v/>
      </c>
      <c r="AB78" s="464" t="str">
        <f>IF(B78="","",'APH Kategorichef'!V81)</f>
        <v/>
      </c>
      <c r="AC78" s="465" t="str">
        <f>IF('3. Förpackningsdata'!J81="","",'3. Förpackningsdata'!J81)</f>
        <v/>
      </c>
      <c r="AD78" s="464" t="str">
        <f>IF('APH Kategorichef'!I81="","",'APH Kategorichef'!I81)</f>
        <v/>
      </c>
    </row>
    <row r="79" spans="1:30" s="331" customFormat="1" x14ac:dyDescent="0.25">
      <c r="A79" s="350">
        <v>78</v>
      </c>
      <c r="B79" s="460" t="str">
        <f>IF('1. Artikeldata Grund'!E82="","",'1. Artikeldata Grund'!E82)</f>
        <v/>
      </c>
      <c r="C79" s="461" t="str">
        <f>IF('1. Artikeldata Grund'!D82="","",'1. Artikeldata Grund'!D82)</f>
        <v/>
      </c>
      <c r="D79" s="462" t="str">
        <f>IF('APH Kategorichef'!D82="","",'APH Kategorichef'!D82)</f>
        <v/>
      </c>
      <c r="E79" s="461" t="str">
        <f>IF('APH Kategorichef'!F82="","",'APH Kategorichef'!F82)</f>
        <v/>
      </c>
      <c r="F79" s="464" t="str">
        <f>IF('APH Kategorichef'!R82="","",'APH Kategorichef'!R82)</f>
        <v xml:space="preserve">  Välj…</v>
      </c>
      <c r="G79" s="464">
        <f>IF('APH Kategorichef'!L82="","",'APH Kategorichef'!L82)</f>
        <v>910</v>
      </c>
      <c r="H79" s="463" t="str">
        <f>IF(G79&lt;&gt;200,"",IF('2. Artikeldata Utökad'!J82="","",'2. Artikeldata Utökad'!J82))</f>
        <v/>
      </c>
      <c r="I79" s="462" t="str">
        <f>IF('APH Kategorichef'!K82="Välj….","",'APH Kategorichef'!K82)</f>
        <v/>
      </c>
      <c r="J79" s="462" t="str">
        <f>IF(B79="","",_xlfn.XLOOKUP(I79,Artikelgrupper!A:A,Artikelgrupper!B:B))</f>
        <v/>
      </c>
      <c r="K79" s="462" t="str">
        <f>IF(B79="","",_xlfn.XLOOKUP(I79,Artikelgrupper!A:A,Artikelgrupper!C:C))</f>
        <v/>
      </c>
      <c r="L79" s="462" t="str">
        <f>IF(B79="","",_xlfn.XLOOKUP(I79,Artikelgrupper!A:A,Artikelgrupper!D:D))</f>
        <v/>
      </c>
      <c r="M79" s="465" t="str">
        <f>IF(B79="","",'APH Kategorichef'!P82)</f>
        <v/>
      </c>
      <c r="N79" s="464" t="str">
        <f>IF('APH Kategorichef'!Q82="","",'APH Kategorichef'!Q82)</f>
        <v/>
      </c>
      <c r="O79" s="464" t="str">
        <f>IF('APH Kategorichef'!S82="","",'APH Kategorichef'!S82)</f>
        <v/>
      </c>
      <c r="P79" s="462" t="str">
        <f>IF(B79="","",'2. Artikeldata Utökad'!E82)</f>
        <v/>
      </c>
      <c r="Q79" s="462" t="str">
        <f>IF(B79="","",'2. Artikeldata Utökad'!F82)</f>
        <v/>
      </c>
      <c r="R79" s="462" t="str">
        <f>IF(B79="","",'1. Artikeldata Grund'!K82/10)</f>
        <v/>
      </c>
      <c r="S79" s="462" t="str">
        <f>IF(B79="","",'1. Artikeldata Grund'!L82/10)</f>
        <v/>
      </c>
      <c r="T79" s="462" t="str">
        <f>IF(B79="","",'1. Artikeldata Grund'!M82/10)</f>
        <v/>
      </c>
      <c r="U79" s="496" t="str">
        <f>IF(B79="","",'APH Kategorichef'!Y82)</f>
        <v/>
      </c>
      <c r="V79" s="466" t="str">
        <f>IF(B79="","",'APH Kategorichef'!Z82)</f>
        <v/>
      </c>
      <c r="W79" s="467" t="str">
        <f>IF(B79="","",'APH Kategorichef'!AA82)</f>
        <v/>
      </c>
      <c r="X79" s="468" t="str">
        <f>IF(B79="","",'APH Kategorichef'!AC82)</f>
        <v/>
      </c>
      <c r="Y79" s="467" t="str">
        <f>IF(B79="","",'APH Kategorichef'!AB82)</f>
        <v/>
      </c>
      <c r="Z79" s="468" t="str">
        <f>IF(B79="","",'APH Kategorichef'!AH82)</f>
        <v/>
      </c>
      <c r="AA79" s="469" t="str">
        <f>IF(B79="","",'APH Kategorichef'!AI82)</f>
        <v/>
      </c>
      <c r="AB79" s="464" t="str">
        <f>IF(B79="","",'APH Kategorichef'!V82)</f>
        <v/>
      </c>
      <c r="AC79" s="465" t="str">
        <f>IF('3. Förpackningsdata'!J82="","",'3. Förpackningsdata'!J82)</f>
        <v/>
      </c>
      <c r="AD79" s="464" t="str">
        <f>IF('APH Kategorichef'!I82="","",'APH Kategorichef'!I82)</f>
        <v/>
      </c>
    </row>
    <row r="80" spans="1:30" s="331" customFormat="1" x14ac:dyDescent="0.25">
      <c r="A80" s="350">
        <v>79</v>
      </c>
      <c r="B80" s="460" t="str">
        <f>IF('1. Artikeldata Grund'!E83="","",'1. Artikeldata Grund'!E83)</f>
        <v/>
      </c>
      <c r="C80" s="461" t="str">
        <f>IF('1. Artikeldata Grund'!D83="","",'1. Artikeldata Grund'!D83)</f>
        <v/>
      </c>
      <c r="D80" s="462" t="str">
        <f>IF('APH Kategorichef'!D83="","",'APH Kategorichef'!D83)</f>
        <v/>
      </c>
      <c r="E80" s="461" t="str">
        <f>IF('APH Kategorichef'!F83="","",'APH Kategorichef'!F83)</f>
        <v/>
      </c>
      <c r="F80" s="464" t="str">
        <f>IF('APH Kategorichef'!R83="","",'APH Kategorichef'!R83)</f>
        <v xml:space="preserve">  Välj…</v>
      </c>
      <c r="G80" s="464">
        <f>IF('APH Kategorichef'!L83="","",'APH Kategorichef'!L83)</f>
        <v>910</v>
      </c>
      <c r="H80" s="463" t="str">
        <f>IF(G80&lt;&gt;200,"",IF('2. Artikeldata Utökad'!J83="","",'2. Artikeldata Utökad'!J83))</f>
        <v/>
      </c>
      <c r="I80" s="462" t="str">
        <f>IF('APH Kategorichef'!K83="Välj….","",'APH Kategorichef'!K83)</f>
        <v/>
      </c>
      <c r="J80" s="462" t="str">
        <f>IF(B80="","",_xlfn.XLOOKUP(I80,Artikelgrupper!A:A,Artikelgrupper!B:B))</f>
        <v/>
      </c>
      <c r="K80" s="462" t="str">
        <f>IF(B80="","",_xlfn.XLOOKUP(I80,Artikelgrupper!A:A,Artikelgrupper!C:C))</f>
        <v/>
      </c>
      <c r="L80" s="462" t="str">
        <f>IF(B80="","",_xlfn.XLOOKUP(I80,Artikelgrupper!A:A,Artikelgrupper!D:D))</f>
        <v/>
      </c>
      <c r="M80" s="465" t="str">
        <f>IF(B80="","",'APH Kategorichef'!P83)</f>
        <v/>
      </c>
      <c r="N80" s="464" t="str">
        <f>IF('APH Kategorichef'!Q83="","",'APH Kategorichef'!Q83)</f>
        <v/>
      </c>
      <c r="O80" s="464" t="str">
        <f>IF('APH Kategorichef'!S83="","",'APH Kategorichef'!S83)</f>
        <v/>
      </c>
      <c r="P80" s="462" t="str">
        <f>IF(B80="","",'2. Artikeldata Utökad'!E83)</f>
        <v/>
      </c>
      <c r="Q80" s="462" t="str">
        <f>IF(B80="","",'2. Artikeldata Utökad'!F83)</f>
        <v/>
      </c>
      <c r="R80" s="462" t="str">
        <f>IF(B80="","",'1. Artikeldata Grund'!K83/10)</f>
        <v/>
      </c>
      <c r="S80" s="462" t="str">
        <f>IF(B80="","",'1. Artikeldata Grund'!L83/10)</f>
        <v/>
      </c>
      <c r="T80" s="462" t="str">
        <f>IF(B80="","",'1. Artikeldata Grund'!M83/10)</f>
        <v/>
      </c>
      <c r="U80" s="496" t="str">
        <f>IF(B80="","",'APH Kategorichef'!Y83)</f>
        <v/>
      </c>
      <c r="V80" s="466" t="str">
        <f>IF(B80="","",'APH Kategorichef'!Z83)</f>
        <v/>
      </c>
      <c r="W80" s="467" t="str">
        <f>IF(B80="","",'APH Kategorichef'!AA83)</f>
        <v/>
      </c>
      <c r="X80" s="468" t="str">
        <f>IF(B80="","",'APH Kategorichef'!AC83)</f>
        <v/>
      </c>
      <c r="Y80" s="467" t="str">
        <f>IF(B80="","",'APH Kategorichef'!AB83)</f>
        <v/>
      </c>
      <c r="Z80" s="468" t="str">
        <f>IF(B80="","",'APH Kategorichef'!AH83)</f>
        <v/>
      </c>
      <c r="AA80" s="469" t="str">
        <f>IF(B80="","",'APH Kategorichef'!AI83)</f>
        <v/>
      </c>
      <c r="AB80" s="464" t="str">
        <f>IF(B80="","",'APH Kategorichef'!V83)</f>
        <v/>
      </c>
      <c r="AC80" s="465" t="str">
        <f>IF('3. Förpackningsdata'!J83="","",'3. Förpackningsdata'!J83)</f>
        <v/>
      </c>
      <c r="AD80" s="464" t="str">
        <f>IF('APH Kategorichef'!I83="","",'APH Kategorichef'!I83)</f>
        <v/>
      </c>
    </row>
    <row r="81" spans="1:30" s="331" customFormat="1" x14ac:dyDescent="0.25">
      <c r="A81" s="350">
        <v>80</v>
      </c>
      <c r="B81" s="460" t="str">
        <f>IF('1. Artikeldata Grund'!E84="","",'1. Artikeldata Grund'!E84)</f>
        <v/>
      </c>
      <c r="C81" s="461" t="str">
        <f>IF('1. Artikeldata Grund'!D84="","",'1. Artikeldata Grund'!D84)</f>
        <v/>
      </c>
      <c r="D81" s="462" t="str">
        <f>IF('APH Kategorichef'!D84="","",'APH Kategorichef'!D84)</f>
        <v/>
      </c>
      <c r="E81" s="461" t="str">
        <f>IF('APH Kategorichef'!F84="","",'APH Kategorichef'!F84)</f>
        <v/>
      </c>
      <c r="F81" s="464" t="str">
        <f>IF('APH Kategorichef'!R84="","",'APH Kategorichef'!R84)</f>
        <v xml:space="preserve">  Välj…</v>
      </c>
      <c r="G81" s="464">
        <f>IF('APH Kategorichef'!L84="","",'APH Kategorichef'!L84)</f>
        <v>910</v>
      </c>
      <c r="H81" s="463" t="str">
        <f>IF(G81&lt;&gt;200,"",IF('2. Artikeldata Utökad'!J84="","",'2. Artikeldata Utökad'!J84))</f>
        <v/>
      </c>
      <c r="I81" s="462" t="str">
        <f>IF('APH Kategorichef'!K84="Välj….","",'APH Kategorichef'!K84)</f>
        <v/>
      </c>
      <c r="J81" s="462" t="str">
        <f>IF(B81="","",_xlfn.XLOOKUP(I81,Artikelgrupper!A:A,Artikelgrupper!B:B))</f>
        <v/>
      </c>
      <c r="K81" s="462" t="str">
        <f>IF(B81="","",_xlfn.XLOOKUP(I81,Artikelgrupper!A:A,Artikelgrupper!C:C))</f>
        <v/>
      </c>
      <c r="L81" s="462" t="str">
        <f>IF(B81="","",_xlfn.XLOOKUP(I81,Artikelgrupper!A:A,Artikelgrupper!D:D))</f>
        <v/>
      </c>
      <c r="M81" s="465" t="str">
        <f>IF(B81="","",'APH Kategorichef'!P84)</f>
        <v/>
      </c>
      <c r="N81" s="464" t="str">
        <f>IF('APH Kategorichef'!Q84="","",'APH Kategorichef'!Q84)</f>
        <v/>
      </c>
      <c r="O81" s="464" t="str">
        <f>IF('APH Kategorichef'!S84="","",'APH Kategorichef'!S84)</f>
        <v/>
      </c>
      <c r="P81" s="462" t="str">
        <f>IF(B81="","",'2. Artikeldata Utökad'!E84)</f>
        <v/>
      </c>
      <c r="Q81" s="462" t="str">
        <f>IF(B81="","",'2. Artikeldata Utökad'!F84)</f>
        <v/>
      </c>
      <c r="R81" s="462" t="str">
        <f>IF(B81="","",'1. Artikeldata Grund'!K84/10)</f>
        <v/>
      </c>
      <c r="S81" s="462" t="str">
        <f>IF(B81="","",'1. Artikeldata Grund'!L84/10)</f>
        <v/>
      </c>
      <c r="T81" s="462" t="str">
        <f>IF(B81="","",'1. Artikeldata Grund'!M84/10)</f>
        <v/>
      </c>
      <c r="U81" s="496" t="str">
        <f>IF(B81="","",'APH Kategorichef'!Y84)</f>
        <v/>
      </c>
      <c r="V81" s="466" t="str">
        <f>IF(B81="","",'APH Kategorichef'!Z84)</f>
        <v/>
      </c>
      <c r="W81" s="467" t="str">
        <f>IF(B81="","",'APH Kategorichef'!AA84)</f>
        <v/>
      </c>
      <c r="X81" s="468" t="str">
        <f>IF(B81="","",'APH Kategorichef'!AC84)</f>
        <v/>
      </c>
      <c r="Y81" s="467" t="str">
        <f>IF(B81="","",'APH Kategorichef'!AB84)</f>
        <v/>
      </c>
      <c r="Z81" s="468" t="str">
        <f>IF(B81="","",'APH Kategorichef'!AH84)</f>
        <v/>
      </c>
      <c r="AA81" s="469" t="str">
        <f>IF(B81="","",'APH Kategorichef'!AI84)</f>
        <v/>
      </c>
      <c r="AB81" s="464" t="str">
        <f>IF(B81="","",'APH Kategorichef'!V84)</f>
        <v/>
      </c>
      <c r="AC81" s="465" t="str">
        <f>IF('3. Förpackningsdata'!J84="","",'3. Förpackningsdata'!J84)</f>
        <v/>
      </c>
      <c r="AD81" s="464" t="str">
        <f>IF('APH Kategorichef'!I84="","",'APH Kategorichef'!I84)</f>
        <v/>
      </c>
    </row>
    <row r="82" spans="1:30" s="331" customFormat="1" x14ac:dyDescent="0.25">
      <c r="A82" s="350">
        <v>81</v>
      </c>
      <c r="B82" s="460" t="str">
        <f>IF('1. Artikeldata Grund'!E85="","",'1. Artikeldata Grund'!E85)</f>
        <v/>
      </c>
      <c r="C82" s="461" t="str">
        <f>IF('1. Artikeldata Grund'!D85="","",'1. Artikeldata Grund'!D85)</f>
        <v/>
      </c>
      <c r="D82" s="462" t="str">
        <f>IF('APH Kategorichef'!D85="","",'APH Kategorichef'!D85)</f>
        <v/>
      </c>
      <c r="E82" s="461" t="str">
        <f>IF('APH Kategorichef'!F85="","",'APH Kategorichef'!F85)</f>
        <v/>
      </c>
      <c r="F82" s="464" t="str">
        <f>IF('APH Kategorichef'!R85="","",'APH Kategorichef'!R85)</f>
        <v xml:space="preserve">  Välj…</v>
      </c>
      <c r="G82" s="464">
        <f>IF('APH Kategorichef'!L85="","",'APH Kategorichef'!L85)</f>
        <v>910</v>
      </c>
      <c r="H82" s="463" t="str">
        <f>IF(G82&lt;&gt;200,"",IF('2. Artikeldata Utökad'!J85="","",'2. Artikeldata Utökad'!J85))</f>
        <v/>
      </c>
      <c r="I82" s="462" t="str">
        <f>IF('APH Kategorichef'!K85="Välj….","",'APH Kategorichef'!K85)</f>
        <v/>
      </c>
      <c r="J82" s="462" t="str">
        <f>IF(B82="","",_xlfn.XLOOKUP(I82,Artikelgrupper!A:A,Artikelgrupper!B:B))</f>
        <v/>
      </c>
      <c r="K82" s="462" t="str">
        <f>IF(B82="","",_xlfn.XLOOKUP(I82,Artikelgrupper!A:A,Artikelgrupper!C:C))</f>
        <v/>
      </c>
      <c r="L82" s="462" t="str">
        <f>IF(B82="","",_xlfn.XLOOKUP(I82,Artikelgrupper!A:A,Artikelgrupper!D:D))</f>
        <v/>
      </c>
      <c r="M82" s="465" t="str">
        <f>IF(B82="","",'APH Kategorichef'!P85)</f>
        <v/>
      </c>
      <c r="N82" s="464" t="str">
        <f>IF('APH Kategorichef'!Q85="","",'APH Kategorichef'!Q85)</f>
        <v/>
      </c>
      <c r="O82" s="464" t="str">
        <f>IF('APH Kategorichef'!S85="","",'APH Kategorichef'!S85)</f>
        <v/>
      </c>
      <c r="P82" s="462" t="str">
        <f>IF(B82="","",'2. Artikeldata Utökad'!E85)</f>
        <v/>
      </c>
      <c r="Q82" s="462" t="str">
        <f>IF(B82="","",'2. Artikeldata Utökad'!F85)</f>
        <v/>
      </c>
      <c r="R82" s="462" t="str">
        <f>IF(B82="","",'1. Artikeldata Grund'!K85/10)</f>
        <v/>
      </c>
      <c r="S82" s="462" t="str">
        <f>IF(B82="","",'1. Artikeldata Grund'!L85/10)</f>
        <v/>
      </c>
      <c r="T82" s="462" t="str">
        <f>IF(B82="","",'1. Artikeldata Grund'!M85/10)</f>
        <v/>
      </c>
      <c r="U82" s="496" t="str">
        <f>IF(B82="","",'APH Kategorichef'!Y85)</f>
        <v/>
      </c>
      <c r="V82" s="466" t="str">
        <f>IF(B82="","",'APH Kategorichef'!Z85)</f>
        <v/>
      </c>
      <c r="W82" s="467" t="str">
        <f>IF(B82="","",'APH Kategorichef'!AA85)</f>
        <v/>
      </c>
      <c r="X82" s="468" t="str">
        <f>IF(B82="","",'APH Kategorichef'!AC85)</f>
        <v/>
      </c>
      <c r="Y82" s="467" t="str">
        <f>IF(B82="","",'APH Kategorichef'!AB85)</f>
        <v/>
      </c>
      <c r="Z82" s="468" t="str">
        <f>IF(B82="","",'APH Kategorichef'!AH85)</f>
        <v/>
      </c>
      <c r="AA82" s="469" t="str">
        <f>IF(B82="","",'APH Kategorichef'!AI85)</f>
        <v/>
      </c>
      <c r="AB82" s="464" t="str">
        <f>IF(B82="","",'APH Kategorichef'!V85)</f>
        <v/>
      </c>
      <c r="AC82" s="465" t="str">
        <f>IF('3. Förpackningsdata'!J85="","",'3. Förpackningsdata'!J85)</f>
        <v/>
      </c>
      <c r="AD82" s="464" t="str">
        <f>IF('APH Kategorichef'!I85="","",'APH Kategorichef'!I85)</f>
        <v/>
      </c>
    </row>
    <row r="83" spans="1:30" s="331" customFormat="1" x14ac:dyDescent="0.25">
      <c r="A83" s="350">
        <v>82</v>
      </c>
      <c r="B83" s="460" t="str">
        <f>IF('1. Artikeldata Grund'!E86="","",'1. Artikeldata Grund'!E86)</f>
        <v/>
      </c>
      <c r="C83" s="461" t="str">
        <f>IF('1. Artikeldata Grund'!D86="","",'1. Artikeldata Grund'!D86)</f>
        <v/>
      </c>
      <c r="D83" s="462" t="str">
        <f>IF('APH Kategorichef'!D86="","",'APH Kategorichef'!D86)</f>
        <v/>
      </c>
      <c r="E83" s="461" t="str">
        <f>IF('APH Kategorichef'!F86="","",'APH Kategorichef'!F86)</f>
        <v/>
      </c>
      <c r="F83" s="464" t="str">
        <f>IF('APH Kategorichef'!R86="","",'APH Kategorichef'!R86)</f>
        <v xml:space="preserve">  Välj…</v>
      </c>
      <c r="G83" s="464">
        <f>IF('APH Kategorichef'!L86="","",'APH Kategorichef'!L86)</f>
        <v>910</v>
      </c>
      <c r="H83" s="463" t="str">
        <f>IF(G83&lt;&gt;200,"",IF('2. Artikeldata Utökad'!J86="","",'2. Artikeldata Utökad'!J86))</f>
        <v/>
      </c>
      <c r="I83" s="462" t="str">
        <f>IF('APH Kategorichef'!K86="Välj….","",'APH Kategorichef'!K86)</f>
        <v/>
      </c>
      <c r="J83" s="462" t="str">
        <f>IF(B83="","",_xlfn.XLOOKUP(I83,Artikelgrupper!A:A,Artikelgrupper!B:B))</f>
        <v/>
      </c>
      <c r="K83" s="462" t="str">
        <f>IF(B83="","",_xlfn.XLOOKUP(I83,Artikelgrupper!A:A,Artikelgrupper!C:C))</f>
        <v/>
      </c>
      <c r="L83" s="462" t="str">
        <f>IF(B83="","",_xlfn.XLOOKUP(I83,Artikelgrupper!A:A,Artikelgrupper!D:D))</f>
        <v/>
      </c>
      <c r="M83" s="465" t="str">
        <f>IF(B83="","",'APH Kategorichef'!P86)</f>
        <v/>
      </c>
      <c r="N83" s="464" t="str">
        <f>IF('APH Kategorichef'!Q86="","",'APH Kategorichef'!Q86)</f>
        <v/>
      </c>
      <c r="O83" s="464" t="str">
        <f>IF('APH Kategorichef'!S86="","",'APH Kategorichef'!S86)</f>
        <v/>
      </c>
      <c r="P83" s="462" t="str">
        <f>IF(B83="","",'2. Artikeldata Utökad'!E86)</f>
        <v/>
      </c>
      <c r="Q83" s="462" t="str">
        <f>IF(B83="","",'2. Artikeldata Utökad'!F86)</f>
        <v/>
      </c>
      <c r="R83" s="462" t="str">
        <f>IF(B83="","",'1. Artikeldata Grund'!K86/10)</f>
        <v/>
      </c>
      <c r="S83" s="462" t="str">
        <f>IF(B83="","",'1. Artikeldata Grund'!L86/10)</f>
        <v/>
      </c>
      <c r="T83" s="462" t="str">
        <f>IF(B83="","",'1. Artikeldata Grund'!M86/10)</f>
        <v/>
      </c>
      <c r="U83" s="496" t="str">
        <f>IF(B83="","",'APH Kategorichef'!Y86)</f>
        <v/>
      </c>
      <c r="V83" s="466" t="str">
        <f>IF(B83="","",'APH Kategorichef'!Z86)</f>
        <v/>
      </c>
      <c r="W83" s="467" t="str">
        <f>IF(B83="","",'APH Kategorichef'!AA86)</f>
        <v/>
      </c>
      <c r="X83" s="468" t="str">
        <f>IF(B83="","",'APH Kategorichef'!AC86)</f>
        <v/>
      </c>
      <c r="Y83" s="467" t="str">
        <f>IF(B83="","",'APH Kategorichef'!AB86)</f>
        <v/>
      </c>
      <c r="Z83" s="468" t="str">
        <f>IF(B83="","",'APH Kategorichef'!AH86)</f>
        <v/>
      </c>
      <c r="AA83" s="469" t="str">
        <f>IF(B83="","",'APH Kategorichef'!AI86)</f>
        <v/>
      </c>
      <c r="AB83" s="464" t="str">
        <f>IF(B83="","",'APH Kategorichef'!V86)</f>
        <v/>
      </c>
      <c r="AC83" s="465" t="str">
        <f>IF('3. Förpackningsdata'!J86="","",'3. Förpackningsdata'!J86)</f>
        <v/>
      </c>
      <c r="AD83" s="464" t="str">
        <f>IF('APH Kategorichef'!I86="","",'APH Kategorichef'!I86)</f>
        <v/>
      </c>
    </row>
    <row r="84" spans="1:30" s="331" customFormat="1" x14ac:dyDescent="0.25">
      <c r="A84" s="350">
        <v>83</v>
      </c>
      <c r="B84" s="460" t="str">
        <f>IF('1. Artikeldata Grund'!E87="","",'1. Artikeldata Grund'!E87)</f>
        <v/>
      </c>
      <c r="C84" s="461" t="str">
        <f>IF('1. Artikeldata Grund'!D87="","",'1. Artikeldata Grund'!D87)</f>
        <v/>
      </c>
      <c r="D84" s="462" t="str">
        <f>IF('APH Kategorichef'!D87="","",'APH Kategorichef'!D87)</f>
        <v/>
      </c>
      <c r="E84" s="461" t="str">
        <f>IF('APH Kategorichef'!F87="","",'APH Kategorichef'!F87)</f>
        <v/>
      </c>
      <c r="F84" s="464" t="str">
        <f>IF('APH Kategorichef'!R87="","",'APH Kategorichef'!R87)</f>
        <v xml:space="preserve">  Välj…</v>
      </c>
      <c r="G84" s="464">
        <f>IF('APH Kategorichef'!L87="","",'APH Kategorichef'!L87)</f>
        <v>910</v>
      </c>
      <c r="H84" s="463" t="str">
        <f>IF(G84&lt;&gt;200,"",IF('2. Artikeldata Utökad'!J87="","",'2. Artikeldata Utökad'!J87))</f>
        <v/>
      </c>
      <c r="I84" s="462" t="str">
        <f>IF('APH Kategorichef'!K87="Välj….","",'APH Kategorichef'!K87)</f>
        <v/>
      </c>
      <c r="J84" s="462" t="str">
        <f>IF(B84="","",_xlfn.XLOOKUP(I84,Artikelgrupper!A:A,Artikelgrupper!B:B))</f>
        <v/>
      </c>
      <c r="K84" s="462" t="str">
        <f>IF(B84="","",_xlfn.XLOOKUP(I84,Artikelgrupper!A:A,Artikelgrupper!C:C))</f>
        <v/>
      </c>
      <c r="L84" s="462" t="str">
        <f>IF(B84="","",_xlfn.XLOOKUP(I84,Artikelgrupper!A:A,Artikelgrupper!D:D))</f>
        <v/>
      </c>
      <c r="M84" s="465" t="str">
        <f>IF(B84="","",'APH Kategorichef'!P87)</f>
        <v/>
      </c>
      <c r="N84" s="464" t="str">
        <f>IF('APH Kategorichef'!Q87="","",'APH Kategorichef'!Q87)</f>
        <v/>
      </c>
      <c r="O84" s="464" t="str">
        <f>IF('APH Kategorichef'!S87="","",'APH Kategorichef'!S87)</f>
        <v/>
      </c>
      <c r="P84" s="462" t="str">
        <f>IF(B84="","",'2. Artikeldata Utökad'!E87)</f>
        <v/>
      </c>
      <c r="Q84" s="462" t="str">
        <f>IF(B84="","",'2. Artikeldata Utökad'!F87)</f>
        <v/>
      </c>
      <c r="R84" s="462" t="str">
        <f>IF(B84="","",'1. Artikeldata Grund'!K87/10)</f>
        <v/>
      </c>
      <c r="S84" s="462" t="str">
        <f>IF(B84="","",'1. Artikeldata Grund'!L87/10)</f>
        <v/>
      </c>
      <c r="T84" s="462" t="str">
        <f>IF(B84="","",'1. Artikeldata Grund'!M87/10)</f>
        <v/>
      </c>
      <c r="U84" s="496" t="str">
        <f>IF(B84="","",'APH Kategorichef'!Y87)</f>
        <v/>
      </c>
      <c r="V84" s="466" t="str">
        <f>IF(B84="","",'APH Kategorichef'!Z87)</f>
        <v/>
      </c>
      <c r="W84" s="467" t="str">
        <f>IF(B84="","",'APH Kategorichef'!AA87)</f>
        <v/>
      </c>
      <c r="X84" s="468" t="str">
        <f>IF(B84="","",'APH Kategorichef'!AC87)</f>
        <v/>
      </c>
      <c r="Y84" s="467" t="str">
        <f>IF(B84="","",'APH Kategorichef'!AB87)</f>
        <v/>
      </c>
      <c r="Z84" s="468" t="str">
        <f>IF(B84="","",'APH Kategorichef'!AH87)</f>
        <v/>
      </c>
      <c r="AA84" s="469" t="str">
        <f>IF(B84="","",'APH Kategorichef'!AI87)</f>
        <v/>
      </c>
      <c r="AB84" s="464" t="str">
        <f>IF(B84="","",'APH Kategorichef'!V87)</f>
        <v/>
      </c>
      <c r="AC84" s="465" t="str">
        <f>IF('3. Förpackningsdata'!J87="","",'3. Förpackningsdata'!J87)</f>
        <v/>
      </c>
      <c r="AD84" s="464" t="str">
        <f>IF('APH Kategorichef'!I87="","",'APH Kategorichef'!I87)</f>
        <v/>
      </c>
    </row>
    <row r="85" spans="1:30" s="331" customFormat="1" x14ac:dyDescent="0.25">
      <c r="A85" s="350">
        <v>84</v>
      </c>
      <c r="B85" s="460" t="str">
        <f>IF('1. Artikeldata Grund'!E88="","",'1. Artikeldata Grund'!E88)</f>
        <v/>
      </c>
      <c r="C85" s="461" t="str">
        <f>IF('1. Artikeldata Grund'!D88="","",'1. Artikeldata Grund'!D88)</f>
        <v/>
      </c>
      <c r="D85" s="462" t="str">
        <f>IF('APH Kategorichef'!D88="","",'APH Kategorichef'!D88)</f>
        <v/>
      </c>
      <c r="E85" s="461" t="str">
        <f>IF('APH Kategorichef'!F88="","",'APH Kategorichef'!F88)</f>
        <v/>
      </c>
      <c r="F85" s="464" t="str">
        <f>IF('APH Kategorichef'!R88="","",'APH Kategorichef'!R88)</f>
        <v xml:space="preserve">  Välj…</v>
      </c>
      <c r="G85" s="464">
        <f>IF('APH Kategorichef'!L88="","",'APH Kategorichef'!L88)</f>
        <v>910</v>
      </c>
      <c r="H85" s="463" t="str">
        <f>IF(G85&lt;&gt;200,"",IF('2. Artikeldata Utökad'!J88="","",'2. Artikeldata Utökad'!J88))</f>
        <v/>
      </c>
      <c r="I85" s="462" t="str">
        <f>IF('APH Kategorichef'!K88="Välj….","",'APH Kategorichef'!K88)</f>
        <v/>
      </c>
      <c r="J85" s="462" t="str">
        <f>IF(B85="","",_xlfn.XLOOKUP(I85,Artikelgrupper!A:A,Artikelgrupper!B:B))</f>
        <v/>
      </c>
      <c r="K85" s="462" t="str">
        <f>IF(B85="","",_xlfn.XLOOKUP(I85,Artikelgrupper!A:A,Artikelgrupper!C:C))</f>
        <v/>
      </c>
      <c r="L85" s="462" t="str">
        <f>IF(B85="","",_xlfn.XLOOKUP(I85,Artikelgrupper!A:A,Artikelgrupper!D:D))</f>
        <v/>
      </c>
      <c r="M85" s="465" t="str">
        <f>IF(B85="","",'APH Kategorichef'!P88)</f>
        <v/>
      </c>
      <c r="N85" s="464" t="str">
        <f>IF('APH Kategorichef'!Q88="","",'APH Kategorichef'!Q88)</f>
        <v/>
      </c>
      <c r="O85" s="464" t="str">
        <f>IF('APH Kategorichef'!S88="","",'APH Kategorichef'!S88)</f>
        <v/>
      </c>
      <c r="P85" s="462" t="str">
        <f>IF(B85="","",'2. Artikeldata Utökad'!E88)</f>
        <v/>
      </c>
      <c r="Q85" s="462" t="str">
        <f>IF(B85="","",'2. Artikeldata Utökad'!F88)</f>
        <v/>
      </c>
      <c r="R85" s="462" t="str">
        <f>IF(B85="","",'1. Artikeldata Grund'!K88/10)</f>
        <v/>
      </c>
      <c r="S85" s="462" t="str">
        <f>IF(B85="","",'1. Artikeldata Grund'!L88/10)</f>
        <v/>
      </c>
      <c r="T85" s="462" t="str">
        <f>IF(B85="","",'1. Artikeldata Grund'!M88/10)</f>
        <v/>
      </c>
      <c r="U85" s="496" t="str">
        <f>IF(B85="","",'APH Kategorichef'!Y88)</f>
        <v/>
      </c>
      <c r="V85" s="466" t="str">
        <f>IF(B85="","",'APH Kategorichef'!Z88)</f>
        <v/>
      </c>
      <c r="W85" s="467" t="str">
        <f>IF(B85="","",'APH Kategorichef'!AA88)</f>
        <v/>
      </c>
      <c r="X85" s="468" t="str">
        <f>IF(B85="","",'APH Kategorichef'!AC88)</f>
        <v/>
      </c>
      <c r="Y85" s="467" t="str">
        <f>IF(B85="","",'APH Kategorichef'!AB88)</f>
        <v/>
      </c>
      <c r="Z85" s="468" t="str">
        <f>IF(B85="","",'APH Kategorichef'!AH88)</f>
        <v/>
      </c>
      <c r="AA85" s="469" t="str">
        <f>IF(B85="","",'APH Kategorichef'!AI88)</f>
        <v/>
      </c>
      <c r="AB85" s="464" t="str">
        <f>IF(B85="","",'APH Kategorichef'!V88)</f>
        <v/>
      </c>
      <c r="AC85" s="465" t="str">
        <f>IF('3. Förpackningsdata'!J88="","",'3. Förpackningsdata'!J88)</f>
        <v/>
      </c>
      <c r="AD85" s="464" t="str">
        <f>IF('APH Kategorichef'!I88="","",'APH Kategorichef'!I88)</f>
        <v/>
      </c>
    </row>
    <row r="86" spans="1:30" s="331" customFormat="1" x14ac:dyDescent="0.25">
      <c r="A86" s="350">
        <v>85</v>
      </c>
      <c r="B86" s="460" t="str">
        <f>IF('1. Artikeldata Grund'!E89="","",'1. Artikeldata Grund'!E89)</f>
        <v/>
      </c>
      <c r="C86" s="461" t="str">
        <f>IF('1. Artikeldata Grund'!D89="","",'1. Artikeldata Grund'!D89)</f>
        <v/>
      </c>
      <c r="D86" s="462" t="str">
        <f>IF('APH Kategorichef'!D89="","",'APH Kategorichef'!D89)</f>
        <v/>
      </c>
      <c r="E86" s="461" t="str">
        <f>IF('APH Kategorichef'!F89="","",'APH Kategorichef'!F89)</f>
        <v/>
      </c>
      <c r="F86" s="464" t="str">
        <f>IF('APH Kategorichef'!R89="","",'APH Kategorichef'!R89)</f>
        <v xml:space="preserve">  Välj…</v>
      </c>
      <c r="G86" s="464">
        <f>IF('APH Kategorichef'!L89="","",'APH Kategorichef'!L89)</f>
        <v>910</v>
      </c>
      <c r="H86" s="463" t="str">
        <f>IF(G86&lt;&gt;200,"",IF('2. Artikeldata Utökad'!J89="","",'2. Artikeldata Utökad'!J89))</f>
        <v/>
      </c>
      <c r="I86" s="462" t="str">
        <f>IF('APH Kategorichef'!K89="Välj….","",'APH Kategorichef'!K89)</f>
        <v/>
      </c>
      <c r="J86" s="462" t="str">
        <f>IF(B86="","",_xlfn.XLOOKUP(I86,Artikelgrupper!A:A,Artikelgrupper!B:B))</f>
        <v/>
      </c>
      <c r="K86" s="462" t="str">
        <f>IF(B86="","",_xlfn.XLOOKUP(I86,Artikelgrupper!A:A,Artikelgrupper!C:C))</f>
        <v/>
      </c>
      <c r="L86" s="462" t="str">
        <f>IF(B86="","",_xlfn.XLOOKUP(I86,Artikelgrupper!A:A,Artikelgrupper!D:D))</f>
        <v/>
      </c>
      <c r="M86" s="465" t="str">
        <f>IF(B86="","",'APH Kategorichef'!P89)</f>
        <v/>
      </c>
      <c r="N86" s="464" t="str">
        <f>IF('APH Kategorichef'!Q89="","",'APH Kategorichef'!Q89)</f>
        <v/>
      </c>
      <c r="O86" s="464" t="str">
        <f>IF('APH Kategorichef'!S89="","",'APH Kategorichef'!S89)</f>
        <v/>
      </c>
      <c r="P86" s="462" t="str">
        <f>IF(B86="","",'2. Artikeldata Utökad'!E89)</f>
        <v/>
      </c>
      <c r="Q86" s="462" t="str">
        <f>IF(B86="","",'2. Artikeldata Utökad'!F89)</f>
        <v/>
      </c>
      <c r="R86" s="462" t="str">
        <f>IF(B86="","",'1. Artikeldata Grund'!K89/10)</f>
        <v/>
      </c>
      <c r="S86" s="462" t="str">
        <f>IF(B86="","",'1. Artikeldata Grund'!L89/10)</f>
        <v/>
      </c>
      <c r="T86" s="462" t="str">
        <f>IF(B86="","",'1. Artikeldata Grund'!M89/10)</f>
        <v/>
      </c>
      <c r="U86" s="496" t="str">
        <f>IF(B86="","",'APH Kategorichef'!Y89)</f>
        <v/>
      </c>
      <c r="V86" s="466" t="str">
        <f>IF(B86="","",'APH Kategorichef'!Z89)</f>
        <v/>
      </c>
      <c r="W86" s="467" t="str">
        <f>IF(B86="","",'APH Kategorichef'!AA89)</f>
        <v/>
      </c>
      <c r="X86" s="468" t="str">
        <f>IF(B86="","",'APH Kategorichef'!AC89)</f>
        <v/>
      </c>
      <c r="Y86" s="467" t="str">
        <f>IF(B86="","",'APH Kategorichef'!AB89)</f>
        <v/>
      </c>
      <c r="Z86" s="468" t="str">
        <f>IF(B86="","",'APH Kategorichef'!AH89)</f>
        <v/>
      </c>
      <c r="AA86" s="469" t="str">
        <f>IF(B86="","",'APH Kategorichef'!AI89)</f>
        <v/>
      </c>
      <c r="AB86" s="464" t="str">
        <f>IF(B86="","",'APH Kategorichef'!V89)</f>
        <v/>
      </c>
      <c r="AC86" s="465" t="str">
        <f>IF('3. Förpackningsdata'!J89="","",'3. Förpackningsdata'!J89)</f>
        <v/>
      </c>
      <c r="AD86" s="464" t="str">
        <f>IF('APH Kategorichef'!I89="","",'APH Kategorichef'!I89)</f>
        <v/>
      </c>
    </row>
    <row r="87" spans="1:30" s="331" customFormat="1" x14ac:dyDescent="0.25">
      <c r="A87" s="350">
        <v>86</v>
      </c>
      <c r="B87" s="460" t="str">
        <f>IF('1. Artikeldata Grund'!E90="","",'1. Artikeldata Grund'!E90)</f>
        <v/>
      </c>
      <c r="C87" s="461" t="str">
        <f>IF('1. Artikeldata Grund'!D90="","",'1. Artikeldata Grund'!D90)</f>
        <v/>
      </c>
      <c r="D87" s="462" t="str">
        <f>IF('APH Kategorichef'!D90="","",'APH Kategorichef'!D90)</f>
        <v/>
      </c>
      <c r="E87" s="461" t="str">
        <f>IF('APH Kategorichef'!F90="","",'APH Kategorichef'!F90)</f>
        <v/>
      </c>
      <c r="F87" s="464" t="str">
        <f>IF('APH Kategorichef'!R90="","",'APH Kategorichef'!R90)</f>
        <v xml:space="preserve">  Välj…</v>
      </c>
      <c r="G87" s="464">
        <f>IF('APH Kategorichef'!L90="","",'APH Kategorichef'!L90)</f>
        <v>910</v>
      </c>
      <c r="H87" s="463" t="str">
        <f>IF(G87&lt;&gt;200,"",IF('2. Artikeldata Utökad'!J90="","",'2. Artikeldata Utökad'!J90))</f>
        <v/>
      </c>
      <c r="I87" s="462" t="str">
        <f>IF('APH Kategorichef'!K90="Välj….","",'APH Kategorichef'!K90)</f>
        <v/>
      </c>
      <c r="J87" s="462" t="str">
        <f>IF(B87="","",_xlfn.XLOOKUP(I87,Artikelgrupper!A:A,Artikelgrupper!B:B))</f>
        <v/>
      </c>
      <c r="K87" s="462" t="str">
        <f>IF(B87="","",_xlfn.XLOOKUP(I87,Artikelgrupper!A:A,Artikelgrupper!C:C))</f>
        <v/>
      </c>
      <c r="L87" s="462" t="str">
        <f>IF(B87="","",_xlfn.XLOOKUP(I87,Artikelgrupper!A:A,Artikelgrupper!D:D))</f>
        <v/>
      </c>
      <c r="M87" s="465" t="str">
        <f>IF(B87="","",'APH Kategorichef'!P90)</f>
        <v/>
      </c>
      <c r="N87" s="464" t="str">
        <f>IF('APH Kategorichef'!Q90="","",'APH Kategorichef'!Q90)</f>
        <v/>
      </c>
      <c r="O87" s="464" t="str">
        <f>IF('APH Kategorichef'!S90="","",'APH Kategorichef'!S90)</f>
        <v/>
      </c>
      <c r="P87" s="462" t="str">
        <f>IF(B87="","",'2. Artikeldata Utökad'!E90)</f>
        <v/>
      </c>
      <c r="Q87" s="462" t="str">
        <f>IF(B87="","",'2. Artikeldata Utökad'!F90)</f>
        <v/>
      </c>
      <c r="R87" s="462" t="str">
        <f>IF(B87="","",'1. Artikeldata Grund'!K90/10)</f>
        <v/>
      </c>
      <c r="S87" s="462" t="str">
        <f>IF(B87="","",'1. Artikeldata Grund'!L90/10)</f>
        <v/>
      </c>
      <c r="T87" s="462" t="str">
        <f>IF(B87="","",'1. Artikeldata Grund'!M90/10)</f>
        <v/>
      </c>
      <c r="U87" s="496" t="str">
        <f>IF(B87="","",'APH Kategorichef'!Y90)</f>
        <v/>
      </c>
      <c r="V87" s="466" t="str">
        <f>IF(B87="","",'APH Kategorichef'!Z90)</f>
        <v/>
      </c>
      <c r="W87" s="467" t="str">
        <f>IF(B87="","",'APH Kategorichef'!AA90)</f>
        <v/>
      </c>
      <c r="X87" s="468" t="str">
        <f>IF(B87="","",'APH Kategorichef'!AC90)</f>
        <v/>
      </c>
      <c r="Y87" s="467" t="str">
        <f>IF(B87="","",'APH Kategorichef'!AB90)</f>
        <v/>
      </c>
      <c r="Z87" s="468" t="str">
        <f>IF(B87="","",'APH Kategorichef'!AH90)</f>
        <v/>
      </c>
      <c r="AA87" s="469" t="str">
        <f>IF(B87="","",'APH Kategorichef'!AI90)</f>
        <v/>
      </c>
      <c r="AB87" s="464" t="str">
        <f>IF(B87="","",'APH Kategorichef'!V90)</f>
        <v/>
      </c>
      <c r="AC87" s="465" t="str">
        <f>IF('3. Förpackningsdata'!J90="","",'3. Förpackningsdata'!J90)</f>
        <v/>
      </c>
      <c r="AD87" s="464" t="str">
        <f>IF('APH Kategorichef'!I90="","",'APH Kategorichef'!I90)</f>
        <v/>
      </c>
    </row>
    <row r="88" spans="1:30" s="331" customFormat="1" x14ac:dyDescent="0.25">
      <c r="A88" s="350">
        <v>87</v>
      </c>
      <c r="B88" s="460" t="str">
        <f>IF('1. Artikeldata Grund'!E91="","",'1. Artikeldata Grund'!E91)</f>
        <v/>
      </c>
      <c r="C88" s="461" t="str">
        <f>IF('1. Artikeldata Grund'!D91="","",'1. Artikeldata Grund'!D91)</f>
        <v/>
      </c>
      <c r="D88" s="462" t="str">
        <f>IF('APH Kategorichef'!D91="","",'APH Kategorichef'!D91)</f>
        <v/>
      </c>
      <c r="E88" s="461" t="str">
        <f>IF('APH Kategorichef'!F91="","",'APH Kategorichef'!F91)</f>
        <v/>
      </c>
      <c r="F88" s="464" t="str">
        <f>IF('APH Kategorichef'!R91="","",'APH Kategorichef'!R91)</f>
        <v xml:space="preserve">  Välj…</v>
      </c>
      <c r="G88" s="464">
        <f>IF('APH Kategorichef'!L91="","",'APH Kategorichef'!L91)</f>
        <v>910</v>
      </c>
      <c r="H88" s="463" t="str">
        <f>IF(G88&lt;&gt;200,"",IF('2. Artikeldata Utökad'!J91="","",'2. Artikeldata Utökad'!J91))</f>
        <v/>
      </c>
      <c r="I88" s="462" t="str">
        <f>IF('APH Kategorichef'!K91="Välj….","",'APH Kategorichef'!K91)</f>
        <v/>
      </c>
      <c r="J88" s="462" t="str">
        <f>IF(B88="","",_xlfn.XLOOKUP(I88,Artikelgrupper!A:A,Artikelgrupper!B:B))</f>
        <v/>
      </c>
      <c r="K88" s="462" t="str">
        <f>IF(B88="","",_xlfn.XLOOKUP(I88,Artikelgrupper!A:A,Artikelgrupper!C:C))</f>
        <v/>
      </c>
      <c r="L88" s="462" t="str">
        <f>IF(B88="","",_xlfn.XLOOKUP(I88,Artikelgrupper!A:A,Artikelgrupper!D:D))</f>
        <v/>
      </c>
      <c r="M88" s="465" t="str">
        <f>IF(B88="","",'APH Kategorichef'!P91)</f>
        <v/>
      </c>
      <c r="N88" s="464" t="str">
        <f>IF('APH Kategorichef'!Q91="","",'APH Kategorichef'!Q91)</f>
        <v/>
      </c>
      <c r="O88" s="464" t="str">
        <f>IF('APH Kategorichef'!S91="","",'APH Kategorichef'!S91)</f>
        <v/>
      </c>
      <c r="P88" s="462" t="str">
        <f>IF(B88="","",'2. Artikeldata Utökad'!E91)</f>
        <v/>
      </c>
      <c r="Q88" s="462" t="str">
        <f>IF(B88="","",'2. Artikeldata Utökad'!F91)</f>
        <v/>
      </c>
      <c r="R88" s="462" t="str">
        <f>IF(B88="","",'1. Artikeldata Grund'!K91/10)</f>
        <v/>
      </c>
      <c r="S88" s="462" t="str">
        <f>IF(B88="","",'1. Artikeldata Grund'!L91/10)</f>
        <v/>
      </c>
      <c r="T88" s="462" t="str">
        <f>IF(B88="","",'1. Artikeldata Grund'!M91/10)</f>
        <v/>
      </c>
      <c r="U88" s="496" t="str">
        <f>IF(B88="","",'APH Kategorichef'!Y91)</f>
        <v/>
      </c>
      <c r="V88" s="466" t="str">
        <f>IF(B88="","",'APH Kategorichef'!Z91)</f>
        <v/>
      </c>
      <c r="W88" s="467" t="str">
        <f>IF(B88="","",'APH Kategorichef'!AA91)</f>
        <v/>
      </c>
      <c r="X88" s="468" t="str">
        <f>IF(B88="","",'APH Kategorichef'!AC91)</f>
        <v/>
      </c>
      <c r="Y88" s="467" t="str">
        <f>IF(B88="","",'APH Kategorichef'!AB91)</f>
        <v/>
      </c>
      <c r="Z88" s="468" t="str">
        <f>IF(B88="","",'APH Kategorichef'!AH91)</f>
        <v/>
      </c>
      <c r="AA88" s="469" t="str">
        <f>IF(B88="","",'APH Kategorichef'!AI91)</f>
        <v/>
      </c>
      <c r="AB88" s="464" t="str">
        <f>IF(B88="","",'APH Kategorichef'!V91)</f>
        <v/>
      </c>
      <c r="AC88" s="465" t="str">
        <f>IF('3. Förpackningsdata'!J91="","",'3. Förpackningsdata'!J91)</f>
        <v/>
      </c>
      <c r="AD88" s="464" t="str">
        <f>IF('APH Kategorichef'!I91="","",'APH Kategorichef'!I91)</f>
        <v/>
      </c>
    </row>
    <row r="89" spans="1:30" s="331" customFormat="1" x14ac:dyDescent="0.25">
      <c r="A89" s="350">
        <v>88</v>
      </c>
      <c r="B89" s="460" t="str">
        <f>IF('1. Artikeldata Grund'!E92="","",'1. Artikeldata Grund'!E92)</f>
        <v/>
      </c>
      <c r="C89" s="461" t="str">
        <f>IF('1. Artikeldata Grund'!D92="","",'1. Artikeldata Grund'!D92)</f>
        <v/>
      </c>
      <c r="D89" s="462" t="str">
        <f>IF('APH Kategorichef'!D92="","",'APH Kategorichef'!D92)</f>
        <v/>
      </c>
      <c r="E89" s="461" t="str">
        <f>IF('APH Kategorichef'!F92="","",'APH Kategorichef'!F92)</f>
        <v/>
      </c>
      <c r="F89" s="464" t="str">
        <f>IF('APH Kategorichef'!R92="","",'APH Kategorichef'!R92)</f>
        <v xml:space="preserve">  Välj…</v>
      </c>
      <c r="G89" s="464">
        <f>IF('APH Kategorichef'!L92="","",'APH Kategorichef'!L92)</f>
        <v>910</v>
      </c>
      <c r="H89" s="463" t="str">
        <f>IF(G89&lt;&gt;200,"",IF('2. Artikeldata Utökad'!J92="","",'2. Artikeldata Utökad'!J92))</f>
        <v/>
      </c>
      <c r="I89" s="462" t="str">
        <f>IF('APH Kategorichef'!K92="Välj….","",'APH Kategorichef'!K92)</f>
        <v/>
      </c>
      <c r="J89" s="462" t="str">
        <f>IF(B89="","",_xlfn.XLOOKUP(I89,Artikelgrupper!A:A,Artikelgrupper!B:B))</f>
        <v/>
      </c>
      <c r="K89" s="462" t="str">
        <f>IF(B89="","",_xlfn.XLOOKUP(I89,Artikelgrupper!A:A,Artikelgrupper!C:C))</f>
        <v/>
      </c>
      <c r="L89" s="462" t="str">
        <f>IF(B89="","",_xlfn.XLOOKUP(I89,Artikelgrupper!A:A,Artikelgrupper!D:D))</f>
        <v/>
      </c>
      <c r="M89" s="465" t="str">
        <f>IF(B89="","",'APH Kategorichef'!P92)</f>
        <v/>
      </c>
      <c r="N89" s="464" t="str">
        <f>IF('APH Kategorichef'!Q92="","",'APH Kategorichef'!Q92)</f>
        <v/>
      </c>
      <c r="O89" s="464" t="str">
        <f>IF('APH Kategorichef'!S92="","",'APH Kategorichef'!S92)</f>
        <v/>
      </c>
      <c r="P89" s="462" t="str">
        <f>IF(B89="","",'2. Artikeldata Utökad'!E92)</f>
        <v/>
      </c>
      <c r="Q89" s="462" t="str">
        <f>IF(B89="","",'2. Artikeldata Utökad'!F92)</f>
        <v/>
      </c>
      <c r="R89" s="462" t="str">
        <f>IF(B89="","",'1. Artikeldata Grund'!K92/10)</f>
        <v/>
      </c>
      <c r="S89" s="462" t="str">
        <f>IF(B89="","",'1. Artikeldata Grund'!L92/10)</f>
        <v/>
      </c>
      <c r="T89" s="462" t="str">
        <f>IF(B89="","",'1. Artikeldata Grund'!M92/10)</f>
        <v/>
      </c>
      <c r="U89" s="496" t="str">
        <f>IF(B89="","",'APH Kategorichef'!Y92)</f>
        <v/>
      </c>
      <c r="V89" s="466" t="str">
        <f>IF(B89="","",'APH Kategorichef'!Z92)</f>
        <v/>
      </c>
      <c r="W89" s="467" t="str">
        <f>IF(B89="","",'APH Kategorichef'!AA92)</f>
        <v/>
      </c>
      <c r="X89" s="468" t="str">
        <f>IF(B89="","",'APH Kategorichef'!AC92)</f>
        <v/>
      </c>
      <c r="Y89" s="467" t="str">
        <f>IF(B89="","",'APH Kategorichef'!AB92)</f>
        <v/>
      </c>
      <c r="Z89" s="468" t="str">
        <f>IF(B89="","",'APH Kategorichef'!AH92)</f>
        <v/>
      </c>
      <c r="AA89" s="469" t="str">
        <f>IF(B89="","",'APH Kategorichef'!AI92)</f>
        <v/>
      </c>
      <c r="AB89" s="464" t="str">
        <f>IF(B89="","",'APH Kategorichef'!V92)</f>
        <v/>
      </c>
      <c r="AC89" s="465" t="str">
        <f>IF('3. Förpackningsdata'!J92="","",'3. Förpackningsdata'!J92)</f>
        <v/>
      </c>
      <c r="AD89" s="464" t="str">
        <f>IF('APH Kategorichef'!I92="","",'APH Kategorichef'!I92)</f>
        <v/>
      </c>
    </row>
    <row r="90" spans="1:30" s="331" customFormat="1" x14ac:dyDescent="0.25">
      <c r="A90" s="350">
        <v>89</v>
      </c>
      <c r="B90" s="460" t="str">
        <f>IF('1. Artikeldata Grund'!E93="","",'1. Artikeldata Grund'!E93)</f>
        <v/>
      </c>
      <c r="C90" s="461" t="str">
        <f>IF('1. Artikeldata Grund'!D93="","",'1. Artikeldata Grund'!D93)</f>
        <v/>
      </c>
      <c r="D90" s="462" t="str">
        <f>IF('APH Kategorichef'!D93="","",'APH Kategorichef'!D93)</f>
        <v/>
      </c>
      <c r="E90" s="461" t="str">
        <f>IF('APH Kategorichef'!F93="","",'APH Kategorichef'!F93)</f>
        <v/>
      </c>
      <c r="F90" s="464" t="str">
        <f>IF('APH Kategorichef'!R93="","",'APH Kategorichef'!R93)</f>
        <v xml:space="preserve">  Välj…</v>
      </c>
      <c r="G90" s="464">
        <f>IF('APH Kategorichef'!L93="","",'APH Kategorichef'!L93)</f>
        <v>910</v>
      </c>
      <c r="H90" s="463" t="str">
        <f>IF(G90&lt;&gt;200,"",IF('2. Artikeldata Utökad'!J93="","",'2. Artikeldata Utökad'!J93))</f>
        <v/>
      </c>
      <c r="I90" s="462" t="str">
        <f>IF('APH Kategorichef'!K93="Välj….","",'APH Kategorichef'!K93)</f>
        <v/>
      </c>
      <c r="J90" s="462" t="str">
        <f>IF(B90="","",_xlfn.XLOOKUP(I90,Artikelgrupper!A:A,Artikelgrupper!B:B))</f>
        <v/>
      </c>
      <c r="K90" s="462" t="str">
        <f>IF(B90="","",_xlfn.XLOOKUP(I90,Artikelgrupper!A:A,Artikelgrupper!C:C))</f>
        <v/>
      </c>
      <c r="L90" s="462" t="str">
        <f>IF(B90="","",_xlfn.XLOOKUP(I90,Artikelgrupper!A:A,Artikelgrupper!D:D))</f>
        <v/>
      </c>
      <c r="M90" s="465" t="str">
        <f>IF(B90="","",'APH Kategorichef'!P93)</f>
        <v/>
      </c>
      <c r="N90" s="464" t="str">
        <f>IF('APH Kategorichef'!Q93="","",'APH Kategorichef'!Q93)</f>
        <v/>
      </c>
      <c r="O90" s="464" t="str">
        <f>IF('APH Kategorichef'!S93="","",'APH Kategorichef'!S93)</f>
        <v/>
      </c>
      <c r="P90" s="462" t="str">
        <f>IF(B90="","",'2. Artikeldata Utökad'!E93)</f>
        <v/>
      </c>
      <c r="Q90" s="462" t="str">
        <f>IF(B90="","",'2. Artikeldata Utökad'!F93)</f>
        <v/>
      </c>
      <c r="R90" s="462" t="str">
        <f>IF(B90="","",'1. Artikeldata Grund'!K93/10)</f>
        <v/>
      </c>
      <c r="S90" s="462" t="str">
        <f>IF(B90="","",'1. Artikeldata Grund'!L93/10)</f>
        <v/>
      </c>
      <c r="T90" s="462" t="str">
        <f>IF(B90="","",'1. Artikeldata Grund'!M93/10)</f>
        <v/>
      </c>
      <c r="U90" s="496" t="str">
        <f>IF(B90="","",'APH Kategorichef'!Y93)</f>
        <v/>
      </c>
      <c r="V90" s="466" t="str">
        <f>IF(B90="","",'APH Kategorichef'!Z93)</f>
        <v/>
      </c>
      <c r="W90" s="467" t="str">
        <f>IF(B90="","",'APH Kategorichef'!AA93)</f>
        <v/>
      </c>
      <c r="X90" s="468" t="str">
        <f>IF(B90="","",'APH Kategorichef'!AC93)</f>
        <v/>
      </c>
      <c r="Y90" s="467" t="str">
        <f>IF(B90="","",'APH Kategorichef'!AB93)</f>
        <v/>
      </c>
      <c r="Z90" s="468" t="str">
        <f>IF(B90="","",'APH Kategorichef'!AH93)</f>
        <v/>
      </c>
      <c r="AA90" s="469" t="str">
        <f>IF(B90="","",'APH Kategorichef'!AI93)</f>
        <v/>
      </c>
      <c r="AB90" s="464" t="str">
        <f>IF(B90="","",'APH Kategorichef'!V93)</f>
        <v/>
      </c>
      <c r="AC90" s="465" t="str">
        <f>IF('3. Förpackningsdata'!J93="","",'3. Förpackningsdata'!J93)</f>
        <v/>
      </c>
      <c r="AD90" s="464" t="str">
        <f>IF('APH Kategorichef'!I93="","",'APH Kategorichef'!I93)</f>
        <v/>
      </c>
    </row>
    <row r="91" spans="1:30" s="330" customFormat="1" x14ac:dyDescent="0.25">
      <c r="A91" s="350">
        <v>90</v>
      </c>
      <c r="B91" s="460" t="str">
        <f>IF('1. Artikeldata Grund'!E94="","",'1. Artikeldata Grund'!E94)</f>
        <v/>
      </c>
      <c r="C91" s="461" t="str">
        <f>IF('1. Artikeldata Grund'!D94="","",'1. Artikeldata Grund'!D94)</f>
        <v/>
      </c>
      <c r="D91" s="462" t="str">
        <f>IF('APH Kategorichef'!D94="","",'APH Kategorichef'!D94)</f>
        <v/>
      </c>
      <c r="E91" s="461" t="str">
        <f>IF('APH Kategorichef'!F94="","",'APH Kategorichef'!F94)</f>
        <v/>
      </c>
      <c r="F91" s="464" t="str">
        <f>IF('APH Kategorichef'!R94="","",'APH Kategorichef'!R94)</f>
        <v xml:space="preserve">  Välj…</v>
      </c>
      <c r="G91" s="464">
        <f>IF('APH Kategorichef'!L94="","",'APH Kategorichef'!L94)</f>
        <v>910</v>
      </c>
      <c r="H91" s="463" t="str">
        <f>IF(G91&lt;&gt;200,"",IF('2. Artikeldata Utökad'!J94="","",'2. Artikeldata Utökad'!J94))</f>
        <v/>
      </c>
      <c r="I91" s="462" t="str">
        <f>IF('APH Kategorichef'!K94="Välj….","",'APH Kategorichef'!K94)</f>
        <v/>
      </c>
      <c r="J91" s="462" t="str">
        <f>IF(B91="","",_xlfn.XLOOKUP(I91,Artikelgrupper!A:A,Artikelgrupper!B:B))</f>
        <v/>
      </c>
      <c r="K91" s="462" t="str">
        <f>IF(B91="","",_xlfn.XLOOKUP(I91,Artikelgrupper!A:A,Artikelgrupper!C:C))</f>
        <v/>
      </c>
      <c r="L91" s="462" t="str">
        <f>IF(B91="","",_xlfn.XLOOKUP(I91,Artikelgrupper!A:A,Artikelgrupper!D:D))</f>
        <v/>
      </c>
      <c r="M91" s="465" t="str">
        <f>IF(B91="","",'APH Kategorichef'!P94)</f>
        <v/>
      </c>
      <c r="N91" s="464" t="str">
        <f>IF('APH Kategorichef'!Q94="","",'APH Kategorichef'!Q94)</f>
        <v/>
      </c>
      <c r="O91" s="464" t="str">
        <f>IF('APH Kategorichef'!S94="","",'APH Kategorichef'!S94)</f>
        <v/>
      </c>
      <c r="P91" s="462" t="str">
        <f>IF(B91="","",'2. Artikeldata Utökad'!E94)</f>
        <v/>
      </c>
      <c r="Q91" s="462" t="str">
        <f>IF(B91="","",'2. Artikeldata Utökad'!F94)</f>
        <v/>
      </c>
      <c r="R91" s="462" t="str">
        <f>IF(B91="","",'1. Artikeldata Grund'!K94/10)</f>
        <v/>
      </c>
      <c r="S91" s="462" t="str">
        <f>IF(B91="","",'1. Artikeldata Grund'!L94/10)</f>
        <v/>
      </c>
      <c r="T91" s="462" t="str">
        <f>IF(B91="","",'1. Artikeldata Grund'!M94/10)</f>
        <v/>
      </c>
      <c r="U91" s="496" t="str">
        <f>IF(B91="","",'APH Kategorichef'!Y94)</f>
        <v/>
      </c>
      <c r="V91" s="466" t="str">
        <f>IF(B91="","",'APH Kategorichef'!Z94)</f>
        <v/>
      </c>
      <c r="W91" s="467" t="str">
        <f>IF(B91="","",'APH Kategorichef'!AA94)</f>
        <v/>
      </c>
      <c r="X91" s="468" t="str">
        <f>IF(B91="","",'APH Kategorichef'!AC94)</f>
        <v/>
      </c>
      <c r="Y91" s="467" t="str">
        <f>IF(B91="","",'APH Kategorichef'!AB94)</f>
        <v/>
      </c>
      <c r="Z91" s="468" t="str">
        <f>IF(B91="","",'APH Kategorichef'!AH94)</f>
        <v/>
      </c>
      <c r="AA91" s="469" t="str">
        <f>IF(B91="","",'APH Kategorichef'!AI94)</f>
        <v/>
      </c>
      <c r="AB91" s="464" t="str">
        <f>IF(B91="","",'APH Kategorichef'!V94)</f>
        <v/>
      </c>
      <c r="AC91" s="465" t="str">
        <f>IF('3. Förpackningsdata'!J94="","",'3. Förpackningsdata'!J94)</f>
        <v/>
      </c>
      <c r="AD91" s="464" t="str">
        <f>IF('APH Kategorichef'!I94="","",'APH Kategorichef'!I94)</f>
        <v/>
      </c>
    </row>
    <row r="92" spans="1:30" s="330" customFormat="1" x14ac:dyDescent="0.25">
      <c r="A92" s="350">
        <v>91</v>
      </c>
      <c r="B92" s="460" t="str">
        <f>IF('1. Artikeldata Grund'!E95="","",'1. Artikeldata Grund'!E95)</f>
        <v/>
      </c>
      <c r="C92" s="461" t="str">
        <f>IF('1. Artikeldata Grund'!D95="","",'1. Artikeldata Grund'!D95)</f>
        <v/>
      </c>
      <c r="D92" s="462" t="str">
        <f>IF('APH Kategorichef'!D95="","",'APH Kategorichef'!D95)</f>
        <v/>
      </c>
      <c r="E92" s="461" t="str">
        <f>IF('APH Kategorichef'!F95="","",'APH Kategorichef'!F95)</f>
        <v/>
      </c>
      <c r="F92" s="464" t="str">
        <f>IF('APH Kategorichef'!R95="","",'APH Kategorichef'!R95)</f>
        <v xml:space="preserve">  Välj…</v>
      </c>
      <c r="G92" s="464">
        <f>IF('APH Kategorichef'!L95="","",'APH Kategorichef'!L95)</f>
        <v>910</v>
      </c>
      <c r="H92" s="463" t="str">
        <f>IF(G92&lt;&gt;200,"",IF('2. Artikeldata Utökad'!J95="","",'2. Artikeldata Utökad'!J95))</f>
        <v/>
      </c>
      <c r="I92" s="462" t="str">
        <f>IF('APH Kategorichef'!K95="Välj….","",'APH Kategorichef'!K95)</f>
        <v/>
      </c>
      <c r="J92" s="462" t="str">
        <f>IF(B92="","",_xlfn.XLOOKUP(I92,Artikelgrupper!A:A,Artikelgrupper!B:B))</f>
        <v/>
      </c>
      <c r="K92" s="462" t="str">
        <f>IF(B92="","",_xlfn.XLOOKUP(I92,Artikelgrupper!A:A,Artikelgrupper!C:C))</f>
        <v/>
      </c>
      <c r="L92" s="462" t="str">
        <f>IF(B92="","",_xlfn.XLOOKUP(I92,Artikelgrupper!A:A,Artikelgrupper!D:D))</f>
        <v/>
      </c>
      <c r="M92" s="465" t="str">
        <f>IF(B92="","",'APH Kategorichef'!P95)</f>
        <v/>
      </c>
      <c r="N92" s="464" t="str">
        <f>IF('APH Kategorichef'!Q95="","",'APH Kategorichef'!Q95)</f>
        <v/>
      </c>
      <c r="O92" s="464" t="str">
        <f>IF('APH Kategorichef'!S95="","",'APH Kategorichef'!S95)</f>
        <v/>
      </c>
      <c r="P92" s="462" t="str">
        <f>IF(B92="","",'2. Artikeldata Utökad'!E95)</f>
        <v/>
      </c>
      <c r="Q92" s="462" t="str">
        <f>IF(B92="","",'2. Artikeldata Utökad'!F95)</f>
        <v/>
      </c>
      <c r="R92" s="462" t="str">
        <f>IF(B92="","",'1. Artikeldata Grund'!K95/10)</f>
        <v/>
      </c>
      <c r="S92" s="462" t="str">
        <f>IF(B92="","",'1. Artikeldata Grund'!L95/10)</f>
        <v/>
      </c>
      <c r="T92" s="462" t="str">
        <f>IF(B92="","",'1. Artikeldata Grund'!M95/10)</f>
        <v/>
      </c>
      <c r="U92" s="496" t="str">
        <f>IF(B92="","",'APH Kategorichef'!Y95)</f>
        <v/>
      </c>
      <c r="V92" s="466" t="str">
        <f>IF(B92="","",'APH Kategorichef'!Z95)</f>
        <v/>
      </c>
      <c r="W92" s="467" t="str">
        <f>IF(B92="","",'APH Kategorichef'!AA95)</f>
        <v/>
      </c>
      <c r="X92" s="468" t="str">
        <f>IF(B92="","",'APH Kategorichef'!AC95)</f>
        <v/>
      </c>
      <c r="Y92" s="467" t="str">
        <f>IF(B92="","",'APH Kategorichef'!AB95)</f>
        <v/>
      </c>
      <c r="Z92" s="468" t="str">
        <f>IF(B92="","",'APH Kategorichef'!AH95)</f>
        <v/>
      </c>
      <c r="AA92" s="469" t="str">
        <f>IF(B92="","",'APH Kategorichef'!AI95)</f>
        <v/>
      </c>
      <c r="AB92" s="464" t="str">
        <f>IF(B92="","",'APH Kategorichef'!V95)</f>
        <v/>
      </c>
      <c r="AC92" s="465" t="str">
        <f>IF('3. Förpackningsdata'!J95="","",'3. Förpackningsdata'!J95)</f>
        <v/>
      </c>
      <c r="AD92" s="464" t="str">
        <f>IF('APH Kategorichef'!I95="","",'APH Kategorichef'!I95)</f>
        <v/>
      </c>
    </row>
    <row r="93" spans="1:30" s="330" customFormat="1" x14ac:dyDescent="0.25">
      <c r="A93" s="350">
        <v>92</v>
      </c>
      <c r="B93" s="460" t="str">
        <f>IF('1. Artikeldata Grund'!E96="","",'1. Artikeldata Grund'!E96)</f>
        <v/>
      </c>
      <c r="C93" s="461" t="str">
        <f>IF('1. Artikeldata Grund'!D96="","",'1. Artikeldata Grund'!D96)</f>
        <v/>
      </c>
      <c r="D93" s="462" t="str">
        <f>IF('APH Kategorichef'!D96="","",'APH Kategorichef'!D96)</f>
        <v/>
      </c>
      <c r="E93" s="461" t="str">
        <f>IF('APH Kategorichef'!F96="","",'APH Kategorichef'!F96)</f>
        <v/>
      </c>
      <c r="F93" s="464" t="str">
        <f>IF('APH Kategorichef'!R96="","",'APH Kategorichef'!R96)</f>
        <v xml:space="preserve">  Välj…</v>
      </c>
      <c r="G93" s="464">
        <f>IF('APH Kategorichef'!L96="","",'APH Kategorichef'!L96)</f>
        <v>910</v>
      </c>
      <c r="H93" s="463" t="str">
        <f>IF(G93&lt;&gt;200,"",IF('2. Artikeldata Utökad'!J96="","",'2. Artikeldata Utökad'!J96))</f>
        <v/>
      </c>
      <c r="I93" s="462" t="str">
        <f>IF('APH Kategorichef'!K96="Välj….","",'APH Kategorichef'!K96)</f>
        <v/>
      </c>
      <c r="J93" s="462" t="str">
        <f>IF(B93="","",_xlfn.XLOOKUP(I93,Artikelgrupper!A:A,Artikelgrupper!B:B))</f>
        <v/>
      </c>
      <c r="K93" s="462" t="str">
        <f>IF(B93="","",_xlfn.XLOOKUP(I93,Artikelgrupper!A:A,Artikelgrupper!C:C))</f>
        <v/>
      </c>
      <c r="L93" s="462" t="str">
        <f>IF(B93="","",_xlfn.XLOOKUP(I93,Artikelgrupper!A:A,Artikelgrupper!D:D))</f>
        <v/>
      </c>
      <c r="M93" s="465" t="str">
        <f>IF(B93="","",'APH Kategorichef'!P96)</f>
        <v/>
      </c>
      <c r="N93" s="464" t="str">
        <f>IF('APH Kategorichef'!Q96="","",'APH Kategorichef'!Q96)</f>
        <v/>
      </c>
      <c r="O93" s="464" t="str">
        <f>IF('APH Kategorichef'!S96="","",'APH Kategorichef'!S96)</f>
        <v/>
      </c>
      <c r="P93" s="462" t="str">
        <f>IF(B93="","",'2. Artikeldata Utökad'!E96)</f>
        <v/>
      </c>
      <c r="Q93" s="462" t="str">
        <f>IF(B93="","",'2. Artikeldata Utökad'!F96)</f>
        <v/>
      </c>
      <c r="R93" s="462" t="str">
        <f>IF(B93="","",'1. Artikeldata Grund'!K96/10)</f>
        <v/>
      </c>
      <c r="S93" s="462" t="str">
        <f>IF(B93="","",'1. Artikeldata Grund'!L96/10)</f>
        <v/>
      </c>
      <c r="T93" s="462" t="str">
        <f>IF(B93="","",'1. Artikeldata Grund'!M96/10)</f>
        <v/>
      </c>
      <c r="U93" s="496" t="str">
        <f>IF(B93="","",'APH Kategorichef'!Y96)</f>
        <v/>
      </c>
      <c r="V93" s="466" t="str">
        <f>IF(B93="","",'APH Kategorichef'!Z96)</f>
        <v/>
      </c>
      <c r="W93" s="467" t="str">
        <f>IF(B93="","",'APH Kategorichef'!AA96)</f>
        <v/>
      </c>
      <c r="X93" s="468" t="str">
        <f>IF(B93="","",'APH Kategorichef'!AC96)</f>
        <v/>
      </c>
      <c r="Y93" s="467" t="str">
        <f>IF(B93="","",'APH Kategorichef'!AB96)</f>
        <v/>
      </c>
      <c r="Z93" s="468" t="str">
        <f>IF(B93="","",'APH Kategorichef'!AH96)</f>
        <v/>
      </c>
      <c r="AA93" s="469" t="str">
        <f>IF(B93="","",'APH Kategorichef'!AI96)</f>
        <v/>
      </c>
      <c r="AB93" s="464" t="str">
        <f>IF(B93="","",'APH Kategorichef'!V96)</f>
        <v/>
      </c>
      <c r="AC93" s="465" t="str">
        <f>IF('3. Förpackningsdata'!J96="","",'3. Förpackningsdata'!J96)</f>
        <v/>
      </c>
      <c r="AD93" s="464" t="str">
        <f>IF('APH Kategorichef'!I96="","",'APH Kategorichef'!I96)</f>
        <v/>
      </c>
    </row>
    <row r="94" spans="1:30" s="330" customFormat="1" x14ac:dyDescent="0.25">
      <c r="A94" s="350">
        <v>93</v>
      </c>
      <c r="B94" s="460" t="str">
        <f>IF('1. Artikeldata Grund'!E97="","",'1. Artikeldata Grund'!E97)</f>
        <v/>
      </c>
      <c r="C94" s="461" t="str">
        <f>IF('1. Artikeldata Grund'!D97="","",'1. Artikeldata Grund'!D97)</f>
        <v/>
      </c>
      <c r="D94" s="462" t="str">
        <f>IF('APH Kategorichef'!D97="","",'APH Kategorichef'!D97)</f>
        <v/>
      </c>
      <c r="E94" s="461" t="str">
        <f>IF('APH Kategorichef'!F97="","",'APH Kategorichef'!F97)</f>
        <v/>
      </c>
      <c r="F94" s="464" t="str">
        <f>IF('APH Kategorichef'!R97="","",'APH Kategorichef'!R97)</f>
        <v xml:space="preserve">  Välj…</v>
      </c>
      <c r="G94" s="464">
        <f>IF('APH Kategorichef'!L97="","",'APH Kategorichef'!L97)</f>
        <v>910</v>
      </c>
      <c r="H94" s="463" t="str">
        <f>IF(G94&lt;&gt;200,"",IF('2. Artikeldata Utökad'!J97="","",'2. Artikeldata Utökad'!J97))</f>
        <v/>
      </c>
      <c r="I94" s="462" t="str">
        <f>IF('APH Kategorichef'!K97="Välj….","",'APH Kategorichef'!K97)</f>
        <v/>
      </c>
      <c r="J94" s="462" t="str">
        <f>IF(B94="","",_xlfn.XLOOKUP(I94,Artikelgrupper!A:A,Artikelgrupper!B:B))</f>
        <v/>
      </c>
      <c r="K94" s="462" t="str">
        <f>IF(B94="","",_xlfn.XLOOKUP(I94,Artikelgrupper!A:A,Artikelgrupper!C:C))</f>
        <v/>
      </c>
      <c r="L94" s="462" t="str">
        <f>IF(B94="","",_xlfn.XLOOKUP(I94,Artikelgrupper!A:A,Artikelgrupper!D:D))</f>
        <v/>
      </c>
      <c r="M94" s="465" t="str">
        <f>IF(B94="","",'APH Kategorichef'!P97)</f>
        <v/>
      </c>
      <c r="N94" s="464" t="str">
        <f>IF('APH Kategorichef'!Q97="","",'APH Kategorichef'!Q97)</f>
        <v/>
      </c>
      <c r="O94" s="464" t="str">
        <f>IF('APH Kategorichef'!S97="","",'APH Kategorichef'!S97)</f>
        <v/>
      </c>
      <c r="P94" s="462" t="str">
        <f>IF(B94="","",'2. Artikeldata Utökad'!E97)</f>
        <v/>
      </c>
      <c r="Q94" s="462" t="str">
        <f>IF(B94="","",'2. Artikeldata Utökad'!F97)</f>
        <v/>
      </c>
      <c r="R94" s="462" t="str">
        <f>IF(B94="","",'1. Artikeldata Grund'!K97/10)</f>
        <v/>
      </c>
      <c r="S94" s="462" t="str">
        <f>IF(B94="","",'1. Artikeldata Grund'!L97/10)</f>
        <v/>
      </c>
      <c r="T94" s="462" t="str">
        <f>IF(B94="","",'1. Artikeldata Grund'!M97/10)</f>
        <v/>
      </c>
      <c r="U94" s="496" t="str">
        <f>IF(B94="","",'APH Kategorichef'!Y97)</f>
        <v/>
      </c>
      <c r="V94" s="466" t="str">
        <f>IF(B94="","",'APH Kategorichef'!Z97)</f>
        <v/>
      </c>
      <c r="W94" s="467" t="str">
        <f>IF(B94="","",'APH Kategorichef'!AA97)</f>
        <v/>
      </c>
      <c r="X94" s="468" t="str">
        <f>IF(B94="","",'APH Kategorichef'!AC97)</f>
        <v/>
      </c>
      <c r="Y94" s="467" t="str">
        <f>IF(B94="","",'APH Kategorichef'!AB97)</f>
        <v/>
      </c>
      <c r="Z94" s="468" t="str">
        <f>IF(B94="","",'APH Kategorichef'!AH97)</f>
        <v/>
      </c>
      <c r="AA94" s="469" t="str">
        <f>IF(B94="","",'APH Kategorichef'!AI97)</f>
        <v/>
      </c>
      <c r="AB94" s="464" t="str">
        <f>IF(B94="","",'APH Kategorichef'!V97)</f>
        <v/>
      </c>
      <c r="AC94" s="465" t="str">
        <f>IF('3. Förpackningsdata'!J97="","",'3. Förpackningsdata'!J97)</f>
        <v/>
      </c>
      <c r="AD94" s="464" t="str">
        <f>IF('APH Kategorichef'!I97="","",'APH Kategorichef'!I97)</f>
        <v/>
      </c>
    </row>
    <row r="95" spans="1:30" s="332" customFormat="1" x14ac:dyDescent="0.25">
      <c r="A95" s="350">
        <v>94</v>
      </c>
      <c r="B95" s="460" t="str">
        <f>IF('1. Artikeldata Grund'!E98="","",'1. Artikeldata Grund'!E98)</f>
        <v/>
      </c>
      <c r="C95" s="461" t="str">
        <f>IF('1. Artikeldata Grund'!D98="","",'1. Artikeldata Grund'!D98)</f>
        <v/>
      </c>
      <c r="D95" s="462" t="str">
        <f>IF('APH Kategorichef'!D98="","",'APH Kategorichef'!D98)</f>
        <v/>
      </c>
      <c r="E95" s="461" t="str">
        <f>IF('APH Kategorichef'!F98="","",'APH Kategorichef'!F98)</f>
        <v/>
      </c>
      <c r="F95" s="464" t="str">
        <f>IF('APH Kategorichef'!R98="","",'APH Kategorichef'!R98)</f>
        <v xml:space="preserve">  Välj…</v>
      </c>
      <c r="G95" s="464">
        <f>IF('APH Kategorichef'!L98="","",'APH Kategorichef'!L98)</f>
        <v>910</v>
      </c>
      <c r="H95" s="463" t="str">
        <f>IF(G95&lt;&gt;200,"",IF('2. Artikeldata Utökad'!J98="","",'2. Artikeldata Utökad'!J98))</f>
        <v/>
      </c>
      <c r="I95" s="462" t="str">
        <f>IF('APH Kategorichef'!K98="Välj….","",'APH Kategorichef'!K98)</f>
        <v/>
      </c>
      <c r="J95" s="462" t="str">
        <f>IF(B95="","",_xlfn.XLOOKUP(I95,Artikelgrupper!A:A,Artikelgrupper!B:B))</f>
        <v/>
      </c>
      <c r="K95" s="462" t="str">
        <f>IF(B95="","",_xlfn.XLOOKUP(I95,Artikelgrupper!A:A,Artikelgrupper!C:C))</f>
        <v/>
      </c>
      <c r="L95" s="462" t="str">
        <f>IF(B95="","",_xlfn.XLOOKUP(I95,Artikelgrupper!A:A,Artikelgrupper!D:D))</f>
        <v/>
      </c>
      <c r="M95" s="465" t="str">
        <f>IF(B95="","",'APH Kategorichef'!P98)</f>
        <v/>
      </c>
      <c r="N95" s="464" t="str">
        <f>IF('APH Kategorichef'!Q98="","",'APH Kategorichef'!Q98)</f>
        <v/>
      </c>
      <c r="O95" s="464" t="str">
        <f>IF('APH Kategorichef'!S98="","",'APH Kategorichef'!S98)</f>
        <v/>
      </c>
      <c r="P95" s="462" t="str">
        <f>IF(B95="","",'2. Artikeldata Utökad'!E98)</f>
        <v/>
      </c>
      <c r="Q95" s="462" t="str">
        <f>IF(B95="","",'2. Artikeldata Utökad'!F98)</f>
        <v/>
      </c>
      <c r="R95" s="462" t="str">
        <f>IF(B95="","",'1. Artikeldata Grund'!K98/10)</f>
        <v/>
      </c>
      <c r="S95" s="462" t="str">
        <f>IF(B95="","",'1. Artikeldata Grund'!L98/10)</f>
        <v/>
      </c>
      <c r="T95" s="462" t="str">
        <f>IF(B95="","",'1. Artikeldata Grund'!M98/10)</f>
        <v/>
      </c>
      <c r="U95" s="496" t="str">
        <f>IF(B95="","",'APH Kategorichef'!Y98)</f>
        <v/>
      </c>
      <c r="V95" s="466" t="str">
        <f>IF(B95="","",'APH Kategorichef'!Z98)</f>
        <v/>
      </c>
      <c r="W95" s="467" t="str">
        <f>IF(B95="","",'APH Kategorichef'!AA98)</f>
        <v/>
      </c>
      <c r="X95" s="468" t="str">
        <f>IF(B95="","",'APH Kategorichef'!AC98)</f>
        <v/>
      </c>
      <c r="Y95" s="467" t="str">
        <f>IF(B95="","",'APH Kategorichef'!AB98)</f>
        <v/>
      </c>
      <c r="Z95" s="468" t="str">
        <f>IF(B95="","",'APH Kategorichef'!AH98)</f>
        <v/>
      </c>
      <c r="AA95" s="469" t="str">
        <f>IF(B95="","",'APH Kategorichef'!AI98)</f>
        <v/>
      </c>
      <c r="AB95" s="464" t="str">
        <f>IF(B95="","",'APH Kategorichef'!V98)</f>
        <v/>
      </c>
      <c r="AC95" s="465" t="str">
        <f>IF('3. Förpackningsdata'!J98="","",'3. Förpackningsdata'!J98)</f>
        <v/>
      </c>
      <c r="AD95" s="464" t="str">
        <f>IF('APH Kategorichef'!I98="","",'APH Kategorichef'!I98)</f>
        <v/>
      </c>
    </row>
    <row r="96" spans="1:30" s="332" customFormat="1" x14ac:dyDescent="0.25">
      <c r="A96" s="350">
        <v>95</v>
      </c>
      <c r="B96" s="460" t="str">
        <f>IF('1. Artikeldata Grund'!E99="","",'1. Artikeldata Grund'!E99)</f>
        <v/>
      </c>
      <c r="C96" s="461" t="str">
        <f>IF('1. Artikeldata Grund'!D99="","",'1. Artikeldata Grund'!D99)</f>
        <v/>
      </c>
      <c r="D96" s="462" t="str">
        <f>IF('APH Kategorichef'!D99="","",'APH Kategorichef'!D99)</f>
        <v/>
      </c>
      <c r="E96" s="461" t="str">
        <f>IF('APH Kategorichef'!F99="","",'APH Kategorichef'!F99)</f>
        <v/>
      </c>
      <c r="F96" s="464" t="str">
        <f>IF('APH Kategorichef'!R99="","",'APH Kategorichef'!R99)</f>
        <v xml:space="preserve">  Välj…</v>
      </c>
      <c r="G96" s="464">
        <f>IF('APH Kategorichef'!L99="","",'APH Kategorichef'!L99)</f>
        <v>910</v>
      </c>
      <c r="H96" s="463" t="str">
        <f>IF(G96&lt;&gt;200,"",IF('2. Artikeldata Utökad'!J99="","",'2. Artikeldata Utökad'!J99))</f>
        <v/>
      </c>
      <c r="I96" s="462" t="str">
        <f>IF('APH Kategorichef'!K99="Välj….","",'APH Kategorichef'!K99)</f>
        <v/>
      </c>
      <c r="J96" s="462" t="str">
        <f>IF(B96="","",_xlfn.XLOOKUP(I96,Artikelgrupper!A:A,Artikelgrupper!B:B))</f>
        <v/>
      </c>
      <c r="K96" s="462" t="str">
        <f>IF(B96="","",_xlfn.XLOOKUP(I96,Artikelgrupper!A:A,Artikelgrupper!C:C))</f>
        <v/>
      </c>
      <c r="L96" s="462" t="str">
        <f>IF(B96="","",_xlfn.XLOOKUP(I96,Artikelgrupper!A:A,Artikelgrupper!D:D))</f>
        <v/>
      </c>
      <c r="M96" s="465" t="str">
        <f>IF(B96="","",'APH Kategorichef'!P99)</f>
        <v/>
      </c>
      <c r="N96" s="464" t="str">
        <f>IF('APH Kategorichef'!Q99="","",'APH Kategorichef'!Q99)</f>
        <v/>
      </c>
      <c r="O96" s="464" t="str">
        <f>IF('APH Kategorichef'!S99="","",'APH Kategorichef'!S99)</f>
        <v/>
      </c>
      <c r="P96" s="462" t="str">
        <f>IF(B96="","",'2. Artikeldata Utökad'!E99)</f>
        <v/>
      </c>
      <c r="Q96" s="462" t="str">
        <f>IF(B96="","",'2. Artikeldata Utökad'!F99)</f>
        <v/>
      </c>
      <c r="R96" s="462" t="str">
        <f>IF(B96="","",'1. Artikeldata Grund'!K99/10)</f>
        <v/>
      </c>
      <c r="S96" s="462" t="str">
        <f>IF(B96="","",'1. Artikeldata Grund'!L99/10)</f>
        <v/>
      </c>
      <c r="T96" s="462" t="str">
        <f>IF(B96="","",'1. Artikeldata Grund'!M99/10)</f>
        <v/>
      </c>
      <c r="U96" s="496" t="str">
        <f>IF(B96="","",'APH Kategorichef'!Y99)</f>
        <v/>
      </c>
      <c r="V96" s="466" t="str">
        <f>IF(B96="","",'APH Kategorichef'!Z99)</f>
        <v/>
      </c>
      <c r="W96" s="467" t="str">
        <f>IF(B96="","",'APH Kategorichef'!AA99)</f>
        <v/>
      </c>
      <c r="X96" s="468" t="str">
        <f>IF(B96="","",'APH Kategorichef'!AC99)</f>
        <v/>
      </c>
      <c r="Y96" s="467" t="str">
        <f>IF(B96="","",'APH Kategorichef'!AB99)</f>
        <v/>
      </c>
      <c r="Z96" s="468" t="str">
        <f>IF(B96="","",'APH Kategorichef'!AH99)</f>
        <v/>
      </c>
      <c r="AA96" s="469" t="str">
        <f>IF(B96="","",'APH Kategorichef'!AI99)</f>
        <v/>
      </c>
      <c r="AB96" s="464" t="str">
        <f>IF(B96="","",'APH Kategorichef'!V99)</f>
        <v/>
      </c>
      <c r="AC96" s="465" t="str">
        <f>IF('3. Förpackningsdata'!J99="","",'3. Förpackningsdata'!J99)</f>
        <v/>
      </c>
      <c r="AD96" s="464" t="str">
        <f>IF('APH Kategorichef'!I99="","",'APH Kategorichef'!I99)</f>
        <v/>
      </c>
    </row>
    <row r="97" spans="1:30" s="330" customFormat="1" x14ac:dyDescent="0.25">
      <c r="A97" s="350">
        <v>96</v>
      </c>
      <c r="B97" s="460" t="str">
        <f>IF('1. Artikeldata Grund'!E100="","",'1. Artikeldata Grund'!E100)</f>
        <v/>
      </c>
      <c r="C97" s="461" t="str">
        <f>IF('1. Artikeldata Grund'!D100="","",'1. Artikeldata Grund'!D100)</f>
        <v/>
      </c>
      <c r="D97" s="462" t="str">
        <f>IF('APH Kategorichef'!D100="","",'APH Kategorichef'!D100)</f>
        <v/>
      </c>
      <c r="E97" s="461" t="str">
        <f>IF('APH Kategorichef'!F100="","",'APH Kategorichef'!F100)</f>
        <v/>
      </c>
      <c r="F97" s="464" t="str">
        <f>IF('APH Kategorichef'!R100="","",'APH Kategorichef'!R100)</f>
        <v xml:space="preserve">  Välj…</v>
      </c>
      <c r="G97" s="464">
        <f>IF('APH Kategorichef'!L100="","",'APH Kategorichef'!L100)</f>
        <v>910</v>
      </c>
      <c r="H97" s="463" t="str">
        <f>IF(G97&lt;&gt;200,"",IF('2. Artikeldata Utökad'!J100="","",'2. Artikeldata Utökad'!J100))</f>
        <v/>
      </c>
      <c r="I97" s="462" t="str">
        <f>IF('APH Kategorichef'!K100="Välj….","",'APH Kategorichef'!K100)</f>
        <v/>
      </c>
      <c r="J97" s="462" t="str">
        <f>IF(B97="","",_xlfn.XLOOKUP(I97,Artikelgrupper!A:A,Artikelgrupper!B:B))</f>
        <v/>
      </c>
      <c r="K97" s="462" t="str">
        <f>IF(B97="","",_xlfn.XLOOKUP(I97,Artikelgrupper!A:A,Artikelgrupper!C:C))</f>
        <v/>
      </c>
      <c r="L97" s="462" t="str">
        <f>IF(B97="","",_xlfn.XLOOKUP(I97,Artikelgrupper!A:A,Artikelgrupper!D:D))</f>
        <v/>
      </c>
      <c r="M97" s="465" t="str">
        <f>IF(B97="","",'APH Kategorichef'!P100)</f>
        <v/>
      </c>
      <c r="N97" s="464" t="str">
        <f>IF('APH Kategorichef'!Q100="","",'APH Kategorichef'!Q100)</f>
        <v/>
      </c>
      <c r="O97" s="464" t="str">
        <f>IF('APH Kategorichef'!S100="","",'APH Kategorichef'!S100)</f>
        <v/>
      </c>
      <c r="P97" s="462" t="str">
        <f>IF(B97="","",'2. Artikeldata Utökad'!E100)</f>
        <v/>
      </c>
      <c r="Q97" s="462" t="str">
        <f>IF(B97="","",'2. Artikeldata Utökad'!F100)</f>
        <v/>
      </c>
      <c r="R97" s="462" t="str">
        <f>IF(B97="","",'1. Artikeldata Grund'!K100/10)</f>
        <v/>
      </c>
      <c r="S97" s="462" t="str">
        <f>IF(B97="","",'1. Artikeldata Grund'!L100/10)</f>
        <v/>
      </c>
      <c r="T97" s="462" t="str">
        <f>IF(B97="","",'1. Artikeldata Grund'!M100/10)</f>
        <v/>
      </c>
      <c r="U97" s="496" t="str">
        <f>IF(B97="","",'APH Kategorichef'!Y100)</f>
        <v/>
      </c>
      <c r="V97" s="466" t="str">
        <f>IF(B97="","",'APH Kategorichef'!Z100)</f>
        <v/>
      </c>
      <c r="W97" s="467" t="str">
        <f>IF(B97="","",'APH Kategorichef'!AA100)</f>
        <v/>
      </c>
      <c r="X97" s="468" t="str">
        <f>IF(B97="","",'APH Kategorichef'!AC100)</f>
        <v/>
      </c>
      <c r="Y97" s="467" t="str">
        <f>IF(B97="","",'APH Kategorichef'!AB100)</f>
        <v/>
      </c>
      <c r="Z97" s="468" t="str">
        <f>IF(B97="","",'APH Kategorichef'!AH100)</f>
        <v/>
      </c>
      <c r="AA97" s="469" t="str">
        <f>IF(B97="","",'APH Kategorichef'!AI100)</f>
        <v/>
      </c>
      <c r="AB97" s="464" t="str">
        <f>IF(B97="","",'APH Kategorichef'!V100)</f>
        <v/>
      </c>
      <c r="AC97" s="465" t="str">
        <f>IF('3. Förpackningsdata'!J100="","",'3. Förpackningsdata'!J100)</f>
        <v/>
      </c>
      <c r="AD97" s="464" t="str">
        <f>IF('APH Kategorichef'!I100="","",'APH Kategorichef'!I100)</f>
        <v/>
      </c>
    </row>
    <row r="98" spans="1:30" s="336" customFormat="1" x14ac:dyDescent="0.25">
      <c r="A98" s="350">
        <v>97</v>
      </c>
      <c r="B98" s="460" t="str">
        <f>IF('1. Artikeldata Grund'!E101="","",'1. Artikeldata Grund'!E101)</f>
        <v/>
      </c>
      <c r="C98" s="461" t="str">
        <f>IF('1. Artikeldata Grund'!D101="","",'1. Artikeldata Grund'!D101)</f>
        <v/>
      </c>
      <c r="D98" s="462" t="str">
        <f>IF('APH Kategorichef'!D101="","",'APH Kategorichef'!D101)</f>
        <v/>
      </c>
      <c r="E98" s="461" t="str">
        <f>IF('APH Kategorichef'!F101="","",'APH Kategorichef'!F101)</f>
        <v/>
      </c>
      <c r="F98" s="464" t="str">
        <f>IF('APH Kategorichef'!R101="","",'APH Kategorichef'!R101)</f>
        <v xml:space="preserve">  Välj…</v>
      </c>
      <c r="G98" s="464">
        <f>IF('APH Kategorichef'!L101="","",'APH Kategorichef'!L101)</f>
        <v>910</v>
      </c>
      <c r="H98" s="463" t="str">
        <f>IF(G98&lt;&gt;200,"",IF('2. Artikeldata Utökad'!J101="","",'2. Artikeldata Utökad'!J101))</f>
        <v/>
      </c>
      <c r="I98" s="462" t="str">
        <f>IF('APH Kategorichef'!K101="Välj….","",'APH Kategorichef'!K101)</f>
        <v/>
      </c>
      <c r="J98" s="462" t="str">
        <f>IF(B98="","",_xlfn.XLOOKUP(I98,Artikelgrupper!A:A,Artikelgrupper!B:B))</f>
        <v/>
      </c>
      <c r="K98" s="462" t="str">
        <f>IF(B98="","",_xlfn.XLOOKUP(I98,Artikelgrupper!A:A,Artikelgrupper!C:C))</f>
        <v/>
      </c>
      <c r="L98" s="462" t="str">
        <f>IF(B98="","",_xlfn.XLOOKUP(I98,Artikelgrupper!A:A,Artikelgrupper!D:D))</f>
        <v/>
      </c>
      <c r="M98" s="465" t="str">
        <f>IF(B98="","",'APH Kategorichef'!P101)</f>
        <v/>
      </c>
      <c r="N98" s="464" t="str">
        <f>IF('APH Kategorichef'!Q101="","",'APH Kategorichef'!Q101)</f>
        <v/>
      </c>
      <c r="O98" s="464" t="str">
        <f>IF('APH Kategorichef'!S101="","",'APH Kategorichef'!S101)</f>
        <v/>
      </c>
      <c r="P98" s="462" t="str">
        <f>IF(B98="","",'2. Artikeldata Utökad'!E101)</f>
        <v/>
      </c>
      <c r="Q98" s="462" t="str">
        <f>IF(B98="","",'2. Artikeldata Utökad'!F101)</f>
        <v/>
      </c>
      <c r="R98" s="462" t="str">
        <f>IF(B98="","",'1. Artikeldata Grund'!K101/10)</f>
        <v/>
      </c>
      <c r="S98" s="462" t="str">
        <f>IF(B98="","",'1. Artikeldata Grund'!L101/10)</f>
        <v/>
      </c>
      <c r="T98" s="462" t="str">
        <f>IF(B98="","",'1. Artikeldata Grund'!M101/10)</f>
        <v/>
      </c>
      <c r="U98" s="496" t="str">
        <f>IF(B98="","",'APH Kategorichef'!Y101)</f>
        <v/>
      </c>
      <c r="V98" s="466" t="str">
        <f>IF(B98="","",'APH Kategorichef'!Z101)</f>
        <v/>
      </c>
      <c r="W98" s="467" t="str">
        <f>IF(B98="","",'APH Kategorichef'!AA101)</f>
        <v/>
      </c>
      <c r="X98" s="468" t="str">
        <f>IF(B98="","",'APH Kategorichef'!AC101)</f>
        <v/>
      </c>
      <c r="Y98" s="467" t="str">
        <f>IF(B98="","",'APH Kategorichef'!AB101)</f>
        <v/>
      </c>
      <c r="Z98" s="468" t="str">
        <f>IF(B98="","",'APH Kategorichef'!AH101)</f>
        <v/>
      </c>
      <c r="AA98" s="469" t="str">
        <f>IF(B98="","",'APH Kategorichef'!AI101)</f>
        <v/>
      </c>
      <c r="AB98" s="464" t="str">
        <f>IF(B98="","",'APH Kategorichef'!V101)</f>
        <v/>
      </c>
      <c r="AC98" s="465" t="str">
        <f>IF('3. Förpackningsdata'!J101="","",'3. Förpackningsdata'!J101)</f>
        <v/>
      </c>
      <c r="AD98" s="464" t="str">
        <f>IF('APH Kategorichef'!I101="","",'APH Kategorichef'!I101)</f>
        <v/>
      </c>
    </row>
    <row r="99" spans="1:30" s="336" customFormat="1" x14ac:dyDescent="0.25">
      <c r="A99" s="350">
        <v>98</v>
      </c>
      <c r="B99" s="460" t="str">
        <f>IF('1. Artikeldata Grund'!E102="","",'1. Artikeldata Grund'!E102)</f>
        <v/>
      </c>
      <c r="C99" s="461" t="str">
        <f>IF('1. Artikeldata Grund'!D102="","",'1. Artikeldata Grund'!D102)</f>
        <v/>
      </c>
      <c r="D99" s="462" t="str">
        <f>IF('APH Kategorichef'!D102="","",'APH Kategorichef'!D102)</f>
        <v/>
      </c>
      <c r="E99" s="461" t="str">
        <f>IF('APH Kategorichef'!F102="","",'APH Kategorichef'!F102)</f>
        <v/>
      </c>
      <c r="F99" s="464" t="str">
        <f>IF('APH Kategorichef'!R102="","",'APH Kategorichef'!R102)</f>
        <v xml:space="preserve">  Välj…</v>
      </c>
      <c r="G99" s="464">
        <f>IF('APH Kategorichef'!L102="","",'APH Kategorichef'!L102)</f>
        <v>910</v>
      </c>
      <c r="H99" s="463" t="str">
        <f>IF(G99&lt;&gt;200,"",IF('2. Artikeldata Utökad'!J102="","",'2. Artikeldata Utökad'!J102))</f>
        <v/>
      </c>
      <c r="I99" s="462" t="str">
        <f>IF('APH Kategorichef'!K102="Välj….","",'APH Kategorichef'!K102)</f>
        <v/>
      </c>
      <c r="J99" s="462" t="str">
        <f>IF(B99="","",_xlfn.XLOOKUP(I99,Artikelgrupper!A:A,Artikelgrupper!B:B))</f>
        <v/>
      </c>
      <c r="K99" s="462" t="str">
        <f>IF(B99="","",_xlfn.XLOOKUP(I99,Artikelgrupper!A:A,Artikelgrupper!C:C))</f>
        <v/>
      </c>
      <c r="L99" s="462" t="str">
        <f>IF(B99="","",_xlfn.XLOOKUP(I99,Artikelgrupper!A:A,Artikelgrupper!D:D))</f>
        <v/>
      </c>
      <c r="M99" s="465" t="str">
        <f>IF(B99="","",'APH Kategorichef'!P102)</f>
        <v/>
      </c>
      <c r="N99" s="464" t="str">
        <f>IF('APH Kategorichef'!Q102="","",'APH Kategorichef'!Q102)</f>
        <v/>
      </c>
      <c r="O99" s="464" t="str">
        <f>IF('APH Kategorichef'!S102="","",'APH Kategorichef'!S102)</f>
        <v/>
      </c>
      <c r="P99" s="462" t="str">
        <f>IF(B99="","",'2. Artikeldata Utökad'!E102)</f>
        <v/>
      </c>
      <c r="Q99" s="462" t="str">
        <f>IF(B99="","",'2. Artikeldata Utökad'!F102)</f>
        <v/>
      </c>
      <c r="R99" s="462" t="str">
        <f>IF(B99="","",'1. Artikeldata Grund'!K102/10)</f>
        <v/>
      </c>
      <c r="S99" s="462" t="str">
        <f>IF(B99="","",'1. Artikeldata Grund'!L102/10)</f>
        <v/>
      </c>
      <c r="T99" s="462" t="str">
        <f>IF(B99="","",'1. Artikeldata Grund'!M102/10)</f>
        <v/>
      </c>
      <c r="U99" s="496" t="str">
        <f>IF(B99="","",'APH Kategorichef'!Y102)</f>
        <v/>
      </c>
      <c r="V99" s="466" t="str">
        <f>IF(B99="","",'APH Kategorichef'!Z102)</f>
        <v/>
      </c>
      <c r="W99" s="467" t="str">
        <f>IF(B99="","",'APH Kategorichef'!AA102)</f>
        <v/>
      </c>
      <c r="X99" s="468" t="str">
        <f>IF(B99="","",'APH Kategorichef'!AC102)</f>
        <v/>
      </c>
      <c r="Y99" s="467" t="str">
        <f>IF(B99="","",'APH Kategorichef'!AB102)</f>
        <v/>
      </c>
      <c r="Z99" s="468" t="str">
        <f>IF(B99="","",'APH Kategorichef'!AH102)</f>
        <v/>
      </c>
      <c r="AA99" s="469" t="str">
        <f>IF(B99="","",'APH Kategorichef'!AI102)</f>
        <v/>
      </c>
      <c r="AB99" s="464" t="str">
        <f>IF(B99="","",'APH Kategorichef'!V102)</f>
        <v/>
      </c>
      <c r="AC99" s="465" t="str">
        <f>IF('3. Förpackningsdata'!J102="","",'3. Förpackningsdata'!J102)</f>
        <v/>
      </c>
      <c r="AD99" s="464" t="str">
        <f>IF('APH Kategorichef'!I102="","",'APH Kategorichef'!I102)</f>
        <v/>
      </c>
    </row>
    <row r="100" spans="1:30" s="336" customFormat="1" x14ac:dyDescent="0.25">
      <c r="A100" s="350">
        <v>99</v>
      </c>
      <c r="B100" s="460" t="str">
        <f>IF('1. Artikeldata Grund'!E103="","",'1. Artikeldata Grund'!E103)</f>
        <v/>
      </c>
      <c r="C100" s="461" t="str">
        <f>IF('1. Artikeldata Grund'!D103="","",'1. Artikeldata Grund'!D103)</f>
        <v/>
      </c>
      <c r="D100" s="462" t="str">
        <f>IF('APH Kategorichef'!D103="","",'APH Kategorichef'!D103)</f>
        <v/>
      </c>
      <c r="E100" s="461" t="str">
        <f>IF('APH Kategorichef'!F103="","",'APH Kategorichef'!F103)</f>
        <v/>
      </c>
      <c r="F100" s="464" t="str">
        <f>IF('APH Kategorichef'!R103="","",'APH Kategorichef'!R103)</f>
        <v xml:space="preserve">  Välj…</v>
      </c>
      <c r="G100" s="464">
        <f>IF('APH Kategorichef'!L103="","",'APH Kategorichef'!L103)</f>
        <v>910</v>
      </c>
      <c r="H100" s="463" t="str">
        <f>IF(G100&lt;&gt;200,"",IF('2. Artikeldata Utökad'!J103="","",'2. Artikeldata Utökad'!J103))</f>
        <v/>
      </c>
      <c r="I100" s="462" t="str">
        <f>IF('APH Kategorichef'!K103="Välj….","",'APH Kategorichef'!K103)</f>
        <v/>
      </c>
      <c r="J100" s="462" t="str">
        <f>IF(B100="","",_xlfn.XLOOKUP(I100,Artikelgrupper!A:A,Artikelgrupper!B:B))</f>
        <v/>
      </c>
      <c r="K100" s="462" t="str">
        <f>IF(B100="","",_xlfn.XLOOKUP(I100,Artikelgrupper!A:A,Artikelgrupper!C:C))</f>
        <v/>
      </c>
      <c r="L100" s="462" t="str">
        <f>IF(B100="","",_xlfn.XLOOKUP(I100,Artikelgrupper!A:A,Artikelgrupper!D:D))</f>
        <v/>
      </c>
      <c r="M100" s="465" t="str">
        <f>IF(B100="","",'APH Kategorichef'!P103)</f>
        <v/>
      </c>
      <c r="N100" s="464" t="str">
        <f>IF('APH Kategorichef'!Q103="","",'APH Kategorichef'!Q103)</f>
        <v/>
      </c>
      <c r="O100" s="464" t="str">
        <f>IF('APH Kategorichef'!S103="","",'APH Kategorichef'!S103)</f>
        <v/>
      </c>
      <c r="P100" s="462" t="str">
        <f>IF(B100="","",'2. Artikeldata Utökad'!E103)</f>
        <v/>
      </c>
      <c r="Q100" s="462" t="str">
        <f>IF(B100="","",'2. Artikeldata Utökad'!F103)</f>
        <v/>
      </c>
      <c r="R100" s="462" t="str">
        <f>IF(B100="","",'1. Artikeldata Grund'!K103/10)</f>
        <v/>
      </c>
      <c r="S100" s="462" t="str">
        <f>IF(B100="","",'1. Artikeldata Grund'!L103/10)</f>
        <v/>
      </c>
      <c r="T100" s="462" t="str">
        <f>IF(B100="","",'1. Artikeldata Grund'!M103/10)</f>
        <v/>
      </c>
      <c r="U100" s="496" t="str">
        <f>IF(B100="","",'APH Kategorichef'!Y103)</f>
        <v/>
      </c>
      <c r="V100" s="466" t="str">
        <f>IF(B100="","",'APH Kategorichef'!Z103)</f>
        <v/>
      </c>
      <c r="W100" s="467" t="str">
        <f>IF(B100="","",'APH Kategorichef'!AA103)</f>
        <v/>
      </c>
      <c r="X100" s="468" t="str">
        <f>IF(B100="","",'APH Kategorichef'!AC103)</f>
        <v/>
      </c>
      <c r="Y100" s="467" t="str">
        <f>IF(B100="","",'APH Kategorichef'!AB103)</f>
        <v/>
      </c>
      <c r="Z100" s="468" t="str">
        <f>IF(B100="","",'APH Kategorichef'!AH103)</f>
        <v/>
      </c>
      <c r="AA100" s="469" t="str">
        <f>IF(B100="","",'APH Kategorichef'!AI103)</f>
        <v/>
      </c>
      <c r="AB100" s="464" t="str">
        <f>IF(B100="","",'APH Kategorichef'!V103)</f>
        <v/>
      </c>
      <c r="AC100" s="465" t="str">
        <f>IF('3. Förpackningsdata'!J103="","",'3. Förpackningsdata'!J103)</f>
        <v/>
      </c>
      <c r="AD100" s="464" t="str">
        <f>IF('APH Kategorichef'!I103="","",'APH Kategorichef'!I103)</f>
        <v/>
      </c>
    </row>
    <row r="101" spans="1:30" s="336" customFormat="1" x14ac:dyDescent="0.25">
      <c r="A101" s="350">
        <v>100</v>
      </c>
      <c r="B101" s="460" t="str">
        <f>IF('1. Artikeldata Grund'!E104="","",'1. Artikeldata Grund'!E104)</f>
        <v/>
      </c>
      <c r="C101" s="461" t="str">
        <f>IF('1. Artikeldata Grund'!D104="","",'1. Artikeldata Grund'!D104)</f>
        <v/>
      </c>
      <c r="D101" s="462" t="str">
        <f>IF('APH Kategorichef'!D104="","",'APH Kategorichef'!D104)</f>
        <v/>
      </c>
      <c r="E101" s="461" t="str">
        <f>IF('APH Kategorichef'!F104="","",'APH Kategorichef'!F104)</f>
        <v/>
      </c>
      <c r="F101" s="464" t="str">
        <f>IF('APH Kategorichef'!R104="","",'APH Kategorichef'!R104)</f>
        <v xml:space="preserve">  Välj…</v>
      </c>
      <c r="G101" s="464">
        <f>IF('APH Kategorichef'!L104="","",'APH Kategorichef'!L104)</f>
        <v>910</v>
      </c>
      <c r="H101" s="463" t="str">
        <f>IF(G101&lt;&gt;200,"",IF('2. Artikeldata Utökad'!J104="","",'2. Artikeldata Utökad'!J104))</f>
        <v/>
      </c>
      <c r="I101" s="462" t="str">
        <f>IF('APH Kategorichef'!K104="Välj….","",'APH Kategorichef'!K104)</f>
        <v/>
      </c>
      <c r="J101" s="462" t="str">
        <f>IF(B101="","",_xlfn.XLOOKUP(I101,Artikelgrupper!A:A,Artikelgrupper!B:B))</f>
        <v/>
      </c>
      <c r="K101" s="462" t="str">
        <f>IF(B101="","",_xlfn.XLOOKUP(I101,Artikelgrupper!A:A,Artikelgrupper!C:C))</f>
        <v/>
      </c>
      <c r="L101" s="462" t="str">
        <f>IF(B101="","",_xlfn.XLOOKUP(I101,Artikelgrupper!A:A,Artikelgrupper!D:D))</f>
        <v/>
      </c>
      <c r="M101" s="465" t="str">
        <f>IF(B101="","",'APH Kategorichef'!P104)</f>
        <v/>
      </c>
      <c r="N101" s="464" t="str">
        <f>IF('APH Kategorichef'!Q104="","",'APH Kategorichef'!Q104)</f>
        <v/>
      </c>
      <c r="O101" s="464" t="str">
        <f>IF('APH Kategorichef'!S104="","",'APH Kategorichef'!S104)</f>
        <v/>
      </c>
      <c r="P101" s="462" t="str">
        <f>IF(B101="","",'2. Artikeldata Utökad'!E104)</f>
        <v/>
      </c>
      <c r="Q101" s="462" t="str">
        <f>IF(B101="","",'2. Artikeldata Utökad'!F104)</f>
        <v/>
      </c>
      <c r="R101" s="462" t="str">
        <f>IF(B101="","",'1. Artikeldata Grund'!K104/10)</f>
        <v/>
      </c>
      <c r="S101" s="462" t="str">
        <f>IF(B101="","",'1. Artikeldata Grund'!L104/10)</f>
        <v/>
      </c>
      <c r="T101" s="462" t="str">
        <f>IF(B101="","",'1. Artikeldata Grund'!M104/10)</f>
        <v/>
      </c>
      <c r="U101" s="496" t="str">
        <f>IF(B101="","",'APH Kategorichef'!Y104)</f>
        <v/>
      </c>
      <c r="V101" s="466" t="str">
        <f>IF(B101="","",'APH Kategorichef'!Z104)</f>
        <v/>
      </c>
      <c r="W101" s="467" t="str">
        <f>IF(B101="","",'APH Kategorichef'!AA104)</f>
        <v/>
      </c>
      <c r="X101" s="468" t="str">
        <f>IF(B101="","",'APH Kategorichef'!AC104)</f>
        <v/>
      </c>
      <c r="Y101" s="467" t="str">
        <f>IF(B101="","",'APH Kategorichef'!AB104)</f>
        <v/>
      </c>
      <c r="Z101" s="468" t="str">
        <f>IF(B101="","",'APH Kategorichef'!AH104)</f>
        <v/>
      </c>
      <c r="AA101" s="469" t="str">
        <f>IF(B101="","",'APH Kategorichef'!AI104)</f>
        <v/>
      </c>
      <c r="AB101" s="464" t="str">
        <f>IF(B101="","",'APH Kategorichef'!V104)</f>
        <v/>
      </c>
      <c r="AC101" s="465" t="str">
        <f>IF('3. Förpackningsdata'!J104="","",'3. Förpackningsdata'!J104)</f>
        <v/>
      </c>
      <c r="AD101" s="464" t="str">
        <f>IF('APH Kategorichef'!I104="","",'APH Kategorichef'!I104)</f>
        <v/>
      </c>
    </row>
    <row r="102" spans="1:30" s="336" customFormat="1" x14ac:dyDescent="0.25">
      <c r="A102" s="350">
        <v>101</v>
      </c>
      <c r="B102" s="460" t="str">
        <f>IF('1. Artikeldata Grund'!E105="","",'1. Artikeldata Grund'!E105)</f>
        <v/>
      </c>
      <c r="C102" s="461" t="str">
        <f>IF('1. Artikeldata Grund'!D105="","",'1. Artikeldata Grund'!D105)</f>
        <v/>
      </c>
      <c r="D102" s="462" t="str">
        <f>IF('APH Kategorichef'!D105="","",'APH Kategorichef'!D105)</f>
        <v/>
      </c>
      <c r="E102" s="461" t="str">
        <f>IF('APH Kategorichef'!F105="","",'APH Kategorichef'!F105)</f>
        <v/>
      </c>
      <c r="F102" s="464" t="str">
        <f>IF('APH Kategorichef'!R105="","",'APH Kategorichef'!R105)</f>
        <v xml:space="preserve">  Välj…</v>
      </c>
      <c r="G102" s="464">
        <f>IF('APH Kategorichef'!L105="","",'APH Kategorichef'!L105)</f>
        <v>910</v>
      </c>
      <c r="H102" s="463" t="str">
        <f>IF(G102&lt;&gt;200,"",IF('2. Artikeldata Utökad'!J105="","",'2. Artikeldata Utökad'!J105))</f>
        <v/>
      </c>
      <c r="I102" s="462" t="str">
        <f>IF('APH Kategorichef'!K105="Välj….","",'APH Kategorichef'!K105)</f>
        <v/>
      </c>
      <c r="J102" s="462" t="str">
        <f>IF(B102="","",_xlfn.XLOOKUP(I102,Artikelgrupper!A:A,Artikelgrupper!B:B))</f>
        <v/>
      </c>
      <c r="K102" s="462" t="str">
        <f>IF(B102="","",_xlfn.XLOOKUP(I102,Artikelgrupper!A:A,Artikelgrupper!C:C))</f>
        <v/>
      </c>
      <c r="L102" s="462" t="str">
        <f>IF(B102="","",_xlfn.XLOOKUP(I102,Artikelgrupper!A:A,Artikelgrupper!D:D))</f>
        <v/>
      </c>
      <c r="M102" s="465" t="str">
        <f>IF(B102="","",'APH Kategorichef'!P105)</f>
        <v/>
      </c>
      <c r="N102" s="464" t="str">
        <f>IF('APH Kategorichef'!Q105="","",'APH Kategorichef'!Q105)</f>
        <v/>
      </c>
      <c r="O102" s="464" t="str">
        <f>IF('APH Kategorichef'!S105="","",'APH Kategorichef'!S105)</f>
        <v/>
      </c>
      <c r="P102" s="462" t="str">
        <f>IF(B102="","",'2. Artikeldata Utökad'!E105)</f>
        <v/>
      </c>
      <c r="Q102" s="462" t="str">
        <f>IF(B102="","",'2. Artikeldata Utökad'!F105)</f>
        <v/>
      </c>
      <c r="R102" s="462" t="str">
        <f>IF(B102="","",'1. Artikeldata Grund'!K105/10)</f>
        <v/>
      </c>
      <c r="S102" s="462" t="str">
        <f>IF(B102="","",'1. Artikeldata Grund'!L105/10)</f>
        <v/>
      </c>
      <c r="T102" s="462" t="str">
        <f>IF(B102="","",'1. Artikeldata Grund'!M105/10)</f>
        <v/>
      </c>
      <c r="U102" s="496" t="str">
        <f>IF(B102="","",'APH Kategorichef'!Y105)</f>
        <v/>
      </c>
      <c r="V102" s="466" t="str">
        <f>IF(B102="","",'APH Kategorichef'!Z105)</f>
        <v/>
      </c>
      <c r="W102" s="467" t="str">
        <f>IF(B102="","",'APH Kategorichef'!AA105)</f>
        <v/>
      </c>
      <c r="X102" s="468" t="str">
        <f>IF(B102="","",'APH Kategorichef'!AC105)</f>
        <v/>
      </c>
      <c r="Y102" s="467" t="str">
        <f>IF(B102="","",'APH Kategorichef'!AB105)</f>
        <v/>
      </c>
      <c r="Z102" s="468" t="str">
        <f>IF(B102="","",'APH Kategorichef'!AH105)</f>
        <v/>
      </c>
      <c r="AA102" s="469" t="str">
        <f>IF(B102="","",'APH Kategorichef'!AI105)</f>
        <v/>
      </c>
      <c r="AB102" s="464" t="str">
        <f>IF(B102="","",'APH Kategorichef'!V105)</f>
        <v/>
      </c>
      <c r="AC102" s="465" t="str">
        <f>IF('3. Förpackningsdata'!J105="","",'3. Förpackningsdata'!J105)</f>
        <v/>
      </c>
      <c r="AD102" s="464" t="str">
        <f>IF('APH Kategorichef'!I105="","",'APH Kategorichef'!I105)</f>
        <v/>
      </c>
    </row>
    <row r="103" spans="1:30" s="336" customFormat="1" x14ac:dyDescent="0.25">
      <c r="A103" s="350">
        <v>102</v>
      </c>
      <c r="B103" s="460" t="str">
        <f>IF('1. Artikeldata Grund'!E106="","",'1. Artikeldata Grund'!E106)</f>
        <v/>
      </c>
      <c r="C103" s="461" t="str">
        <f>IF('1. Artikeldata Grund'!D106="","",'1. Artikeldata Grund'!D106)</f>
        <v/>
      </c>
      <c r="D103" s="462" t="str">
        <f>IF('APH Kategorichef'!D106="","",'APH Kategorichef'!D106)</f>
        <v/>
      </c>
      <c r="E103" s="461" t="str">
        <f>IF('APH Kategorichef'!F106="","",'APH Kategorichef'!F106)</f>
        <v/>
      </c>
      <c r="F103" s="464" t="str">
        <f>IF('APH Kategorichef'!R106="","",'APH Kategorichef'!R106)</f>
        <v xml:space="preserve">  Välj…</v>
      </c>
      <c r="G103" s="464">
        <f>IF('APH Kategorichef'!L106="","",'APH Kategorichef'!L106)</f>
        <v>910</v>
      </c>
      <c r="H103" s="463" t="str">
        <f>IF(G103&lt;&gt;200,"",IF('2. Artikeldata Utökad'!J106="","",'2. Artikeldata Utökad'!J106))</f>
        <v/>
      </c>
      <c r="I103" s="462" t="str">
        <f>IF('APH Kategorichef'!K106="Välj….","",'APH Kategorichef'!K106)</f>
        <v/>
      </c>
      <c r="J103" s="462" t="str">
        <f>IF(B103="","",_xlfn.XLOOKUP(I103,Artikelgrupper!A:A,Artikelgrupper!B:B))</f>
        <v/>
      </c>
      <c r="K103" s="462" t="str">
        <f>IF(B103="","",_xlfn.XLOOKUP(I103,Artikelgrupper!A:A,Artikelgrupper!C:C))</f>
        <v/>
      </c>
      <c r="L103" s="462" t="str">
        <f>IF(B103="","",_xlfn.XLOOKUP(I103,Artikelgrupper!A:A,Artikelgrupper!D:D))</f>
        <v/>
      </c>
      <c r="M103" s="465" t="str">
        <f>IF(B103="","",'APH Kategorichef'!P106)</f>
        <v/>
      </c>
      <c r="N103" s="464" t="str">
        <f>IF('APH Kategorichef'!Q106="","",'APH Kategorichef'!Q106)</f>
        <v/>
      </c>
      <c r="O103" s="464" t="str">
        <f>IF('APH Kategorichef'!S106="","",'APH Kategorichef'!S106)</f>
        <v/>
      </c>
      <c r="P103" s="462" t="str">
        <f>IF(B103="","",'2. Artikeldata Utökad'!E106)</f>
        <v/>
      </c>
      <c r="Q103" s="462" t="str">
        <f>IF(B103="","",'2. Artikeldata Utökad'!F106)</f>
        <v/>
      </c>
      <c r="R103" s="462" t="str">
        <f>IF(B103="","",'1. Artikeldata Grund'!K106/10)</f>
        <v/>
      </c>
      <c r="S103" s="462" t="str">
        <f>IF(B103="","",'1. Artikeldata Grund'!L106/10)</f>
        <v/>
      </c>
      <c r="T103" s="462" t="str">
        <f>IF(B103="","",'1. Artikeldata Grund'!M106/10)</f>
        <v/>
      </c>
      <c r="U103" s="496" t="str">
        <f>IF(B103="","",'APH Kategorichef'!Y106)</f>
        <v/>
      </c>
      <c r="V103" s="466" t="str">
        <f>IF(B103="","",'APH Kategorichef'!Z106)</f>
        <v/>
      </c>
      <c r="W103" s="467" t="str">
        <f>IF(B103="","",'APH Kategorichef'!AA106)</f>
        <v/>
      </c>
      <c r="X103" s="468" t="str">
        <f>IF(B103="","",'APH Kategorichef'!AC106)</f>
        <v/>
      </c>
      <c r="Y103" s="467" t="str">
        <f>IF(B103="","",'APH Kategorichef'!AB106)</f>
        <v/>
      </c>
      <c r="Z103" s="468" t="str">
        <f>IF(B103="","",'APH Kategorichef'!AH106)</f>
        <v/>
      </c>
      <c r="AA103" s="469" t="str">
        <f>IF(B103="","",'APH Kategorichef'!AI106)</f>
        <v/>
      </c>
      <c r="AB103" s="464" t="str">
        <f>IF(B103="","",'APH Kategorichef'!V106)</f>
        <v/>
      </c>
      <c r="AC103" s="465" t="str">
        <f>IF('3. Förpackningsdata'!J106="","",'3. Förpackningsdata'!J106)</f>
        <v/>
      </c>
      <c r="AD103" s="464" t="str">
        <f>IF('APH Kategorichef'!I106="","",'APH Kategorichef'!I106)</f>
        <v/>
      </c>
    </row>
    <row r="104" spans="1:30" s="336" customFormat="1" x14ac:dyDescent="0.25">
      <c r="A104" s="350">
        <v>103</v>
      </c>
      <c r="B104" s="460" t="str">
        <f>IF('1. Artikeldata Grund'!E107="","",'1. Artikeldata Grund'!E107)</f>
        <v/>
      </c>
      <c r="C104" s="461" t="str">
        <f>IF('1. Artikeldata Grund'!D107="","",'1. Artikeldata Grund'!D107)</f>
        <v/>
      </c>
      <c r="D104" s="462" t="str">
        <f>IF('APH Kategorichef'!D107="","",'APH Kategorichef'!D107)</f>
        <v/>
      </c>
      <c r="E104" s="461" t="str">
        <f>IF('APH Kategorichef'!F107="","",'APH Kategorichef'!F107)</f>
        <v/>
      </c>
      <c r="F104" s="464" t="str">
        <f>IF('APH Kategorichef'!R107="","",'APH Kategorichef'!R107)</f>
        <v xml:space="preserve">  Välj…</v>
      </c>
      <c r="G104" s="464">
        <f>IF('APH Kategorichef'!L107="","",'APH Kategorichef'!L107)</f>
        <v>910</v>
      </c>
      <c r="H104" s="463" t="str">
        <f>IF(G104&lt;&gt;200,"",IF('2. Artikeldata Utökad'!J107="","",'2. Artikeldata Utökad'!J107))</f>
        <v/>
      </c>
      <c r="I104" s="462" t="str">
        <f>IF('APH Kategorichef'!K107="Välj….","",'APH Kategorichef'!K107)</f>
        <v/>
      </c>
      <c r="J104" s="462" t="str">
        <f>IF(B104="","",_xlfn.XLOOKUP(I104,Artikelgrupper!A:A,Artikelgrupper!B:B))</f>
        <v/>
      </c>
      <c r="K104" s="462" t="str">
        <f>IF(B104="","",_xlfn.XLOOKUP(I104,Artikelgrupper!A:A,Artikelgrupper!C:C))</f>
        <v/>
      </c>
      <c r="L104" s="462" t="str">
        <f>IF(B104="","",_xlfn.XLOOKUP(I104,Artikelgrupper!A:A,Artikelgrupper!D:D))</f>
        <v/>
      </c>
      <c r="M104" s="465" t="str">
        <f>IF(B104="","",'APH Kategorichef'!P107)</f>
        <v/>
      </c>
      <c r="N104" s="464" t="str">
        <f>IF('APH Kategorichef'!Q107="","",'APH Kategorichef'!Q107)</f>
        <v/>
      </c>
      <c r="O104" s="464" t="str">
        <f>IF('APH Kategorichef'!S107="","",'APH Kategorichef'!S107)</f>
        <v/>
      </c>
      <c r="P104" s="462" t="str">
        <f>IF(B104="","",'2. Artikeldata Utökad'!E107)</f>
        <v/>
      </c>
      <c r="Q104" s="462" t="str">
        <f>IF(B104="","",'2. Artikeldata Utökad'!F107)</f>
        <v/>
      </c>
      <c r="R104" s="462" t="str">
        <f>IF(B104="","",'1. Artikeldata Grund'!K107/10)</f>
        <v/>
      </c>
      <c r="S104" s="462" t="str">
        <f>IF(B104="","",'1. Artikeldata Grund'!L107/10)</f>
        <v/>
      </c>
      <c r="T104" s="462" t="str">
        <f>IF(B104="","",'1. Artikeldata Grund'!M107/10)</f>
        <v/>
      </c>
      <c r="U104" s="496" t="str">
        <f>IF(B104="","",'APH Kategorichef'!Y107)</f>
        <v/>
      </c>
      <c r="V104" s="466" t="str">
        <f>IF(B104="","",'APH Kategorichef'!Z107)</f>
        <v/>
      </c>
      <c r="W104" s="467" t="str">
        <f>IF(B104="","",'APH Kategorichef'!AA107)</f>
        <v/>
      </c>
      <c r="X104" s="468" t="str">
        <f>IF(B104="","",'APH Kategorichef'!AC107)</f>
        <v/>
      </c>
      <c r="Y104" s="467" t="str">
        <f>IF(B104="","",'APH Kategorichef'!AB107)</f>
        <v/>
      </c>
      <c r="Z104" s="468" t="str">
        <f>IF(B104="","",'APH Kategorichef'!AH107)</f>
        <v/>
      </c>
      <c r="AA104" s="469" t="str">
        <f>IF(B104="","",'APH Kategorichef'!AI107)</f>
        <v/>
      </c>
      <c r="AB104" s="464" t="str">
        <f>IF(B104="","",'APH Kategorichef'!V107)</f>
        <v/>
      </c>
      <c r="AC104" s="465" t="str">
        <f>IF('3. Förpackningsdata'!J107="","",'3. Förpackningsdata'!J107)</f>
        <v/>
      </c>
      <c r="AD104" s="464" t="str">
        <f>IF('APH Kategorichef'!I107="","",'APH Kategorichef'!I107)</f>
        <v/>
      </c>
    </row>
    <row r="105" spans="1:30" s="336" customFormat="1" x14ac:dyDescent="0.25">
      <c r="A105" s="350">
        <v>104</v>
      </c>
      <c r="B105" s="460" t="str">
        <f>IF('1. Artikeldata Grund'!E108="","",'1. Artikeldata Grund'!E108)</f>
        <v/>
      </c>
      <c r="C105" s="461" t="str">
        <f>IF('1. Artikeldata Grund'!D108="","",'1. Artikeldata Grund'!D108)</f>
        <v/>
      </c>
      <c r="D105" s="462" t="str">
        <f>IF('APH Kategorichef'!D108="","",'APH Kategorichef'!D108)</f>
        <v/>
      </c>
      <c r="E105" s="461" t="str">
        <f>IF('APH Kategorichef'!F108="","",'APH Kategorichef'!F108)</f>
        <v/>
      </c>
      <c r="F105" s="464" t="str">
        <f>IF('APH Kategorichef'!R108="","",'APH Kategorichef'!R108)</f>
        <v xml:space="preserve">  Välj…</v>
      </c>
      <c r="G105" s="464">
        <f>IF('APH Kategorichef'!L108="","",'APH Kategorichef'!L108)</f>
        <v>910</v>
      </c>
      <c r="H105" s="463" t="str">
        <f>IF(G105&lt;&gt;200,"",IF('2. Artikeldata Utökad'!J108="","",'2. Artikeldata Utökad'!J108))</f>
        <v/>
      </c>
      <c r="I105" s="462" t="str">
        <f>IF('APH Kategorichef'!K108="Välj….","",'APH Kategorichef'!K108)</f>
        <v/>
      </c>
      <c r="J105" s="462" t="str">
        <f>IF(B105="","",_xlfn.XLOOKUP(I105,Artikelgrupper!A:A,Artikelgrupper!B:B))</f>
        <v/>
      </c>
      <c r="K105" s="462" t="str">
        <f>IF(B105="","",_xlfn.XLOOKUP(I105,Artikelgrupper!A:A,Artikelgrupper!C:C))</f>
        <v/>
      </c>
      <c r="L105" s="462" t="str">
        <f>IF(B105="","",_xlfn.XLOOKUP(I105,Artikelgrupper!A:A,Artikelgrupper!D:D))</f>
        <v/>
      </c>
      <c r="M105" s="465" t="str">
        <f>IF(B105="","",'APH Kategorichef'!P108)</f>
        <v/>
      </c>
      <c r="N105" s="464" t="str">
        <f>IF('APH Kategorichef'!Q108="","",'APH Kategorichef'!Q108)</f>
        <v/>
      </c>
      <c r="O105" s="464" t="str">
        <f>IF('APH Kategorichef'!S108="","",'APH Kategorichef'!S108)</f>
        <v/>
      </c>
      <c r="P105" s="462" t="str">
        <f>IF(B105="","",'2. Artikeldata Utökad'!E108)</f>
        <v/>
      </c>
      <c r="Q105" s="462" t="str">
        <f>IF(B105="","",'2. Artikeldata Utökad'!F108)</f>
        <v/>
      </c>
      <c r="R105" s="462" t="str">
        <f>IF(B105="","",'1. Artikeldata Grund'!K108/10)</f>
        <v/>
      </c>
      <c r="S105" s="462" t="str">
        <f>IF(B105="","",'1. Artikeldata Grund'!L108/10)</f>
        <v/>
      </c>
      <c r="T105" s="462" t="str">
        <f>IF(B105="","",'1. Artikeldata Grund'!M108/10)</f>
        <v/>
      </c>
      <c r="U105" s="496" t="str">
        <f>IF(B105="","",'APH Kategorichef'!Y108)</f>
        <v/>
      </c>
      <c r="V105" s="466" t="str">
        <f>IF(B105="","",'APH Kategorichef'!Z108)</f>
        <v/>
      </c>
      <c r="W105" s="467" t="str">
        <f>IF(B105="","",'APH Kategorichef'!AA108)</f>
        <v/>
      </c>
      <c r="X105" s="468" t="str">
        <f>IF(B105="","",'APH Kategorichef'!AC108)</f>
        <v/>
      </c>
      <c r="Y105" s="467" t="str">
        <f>IF(B105="","",'APH Kategorichef'!AB108)</f>
        <v/>
      </c>
      <c r="Z105" s="468" t="str">
        <f>IF(B105="","",'APH Kategorichef'!AH108)</f>
        <v/>
      </c>
      <c r="AA105" s="469" t="str">
        <f>IF(B105="","",'APH Kategorichef'!AI108)</f>
        <v/>
      </c>
      <c r="AB105" s="464" t="str">
        <f>IF(B105="","",'APH Kategorichef'!V108)</f>
        <v/>
      </c>
      <c r="AC105" s="465" t="str">
        <f>IF('3. Förpackningsdata'!J108="","",'3. Förpackningsdata'!J108)</f>
        <v/>
      </c>
      <c r="AD105" s="464" t="str">
        <f>IF('APH Kategorichef'!I108="","",'APH Kategorichef'!I108)</f>
        <v/>
      </c>
    </row>
    <row r="106" spans="1:30" s="336" customFormat="1" x14ac:dyDescent="0.25">
      <c r="A106" s="350">
        <v>105</v>
      </c>
      <c r="B106" s="460" t="str">
        <f>IF('1. Artikeldata Grund'!E109="","",'1. Artikeldata Grund'!E109)</f>
        <v/>
      </c>
      <c r="C106" s="461" t="str">
        <f>IF('1. Artikeldata Grund'!D109="","",'1. Artikeldata Grund'!D109)</f>
        <v/>
      </c>
      <c r="D106" s="462" t="str">
        <f>IF('APH Kategorichef'!D109="","",'APH Kategorichef'!D109)</f>
        <v/>
      </c>
      <c r="E106" s="461" t="str">
        <f>IF('APH Kategorichef'!F109="","",'APH Kategorichef'!F109)</f>
        <v/>
      </c>
      <c r="F106" s="464" t="str">
        <f>IF('APH Kategorichef'!R109="","",'APH Kategorichef'!R109)</f>
        <v xml:space="preserve">  Välj…</v>
      </c>
      <c r="G106" s="464">
        <f>IF('APH Kategorichef'!L109="","",'APH Kategorichef'!L109)</f>
        <v>910</v>
      </c>
      <c r="H106" s="463" t="str">
        <f>IF(G106&lt;&gt;200,"",IF('2. Artikeldata Utökad'!J109="","",'2. Artikeldata Utökad'!J109))</f>
        <v/>
      </c>
      <c r="I106" s="462" t="str">
        <f>IF('APH Kategorichef'!K109="Välj….","",'APH Kategorichef'!K109)</f>
        <v/>
      </c>
      <c r="J106" s="462" t="str">
        <f>IF(B106="","",_xlfn.XLOOKUP(I106,Artikelgrupper!A:A,Artikelgrupper!B:B))</f>
        <v/>
      </c>
      <c r="K106" s="462" t="str">
        <f>IF(B106="","",_xlfn.XLOOKUP(I106,Artikelgrupper!A:A,Artikelgrupper!C:C))</f>
        <v/>
      </c>
      <c r="L106" s="462" t="str">
        <f>IF(B106="","",_xlfn.XLOOKUP(I106,Artikelgrupper!A:A,Artikelgrupper!D:D))</f>
        <v/>
      </c>
      <c r="M106" s="465" t="str">
        <f>IF(B106="","",'APH Kategorichef'!P109)</f>
        <v/>
      </c>
      <c r="N106" s="464" t="str">
        <f>IF('APH Kategorichef'!Q109="","",'APH Kategorichef'!Q109)</f>
        <v/>
      </c>
      <c r="O106" s="464" t="str">
        <f>IF('APH Kategorichef'!S109="","",'APH Kategorichef'!S109)</f>
        <v/>
      </c>
      <c r="P106" s="462" t="str">
        <f>IF(B106="","",'2. Artikeldata Utökad'!E109)</f>
        <v/>
      </c>
      <c r="Q106" s="462" t="str">
        <f>IF(B106="","",'2. Artikeldata Utökad'!F109)</f>
        <v/>
      </c>
      <c r="R106" s="462" t="str">
        <f>IF(B106="","",'1. Artikeldata Grund'!K109/10)</f>
        <v/>
      </c>
      <c r="S106" s="462" t="str">
        <f>IF(B106="","",'1. Artikeldata Grund'!L109/10)</f>
        <v/>
      </c>
      <c r="T106" s="462" t="str">
        <f>IF(B106="","",'1. Artikeldata Grund'!M109/10)</f>
        <v/>
      </c>
      <c r="U106" s="496" t="str">
        <f>IF(B106="","",'APH Kategorichef'!Y109)</f>
        <v/>
      </c>
      <c r="V106" s="466" t="str">
        <f>IF(B106="","",'APH Kategorichef'!Z109)</f>
        <v/>
      </c>
      <c r="W106" s="467" t="str">
        <f>IF(B106="","",'APH Kategorichef'!AA109)</f>
        <v/>
      </c>
      <c r="X106" s="468" t="str">
        <f>IF(B106="","",'APH Kategorichef'!AC109)</f>
        <v/>
      </c>
      <c r="Y106" s="467" t="str">
        <f>IF(B106="","",'APH Kategorichef'!AB109)</f>
        <v/>
      </c>
      <c r="Z106" s="468" t="str">
        <f>IF(B106="","",'APH Kategorichef'!AH109)</f>
        <v/>
      </c>
      <c r="AA106" s="469" t="str">
        <f>IF(B106="","",'APH Kategorichef'!AI109)</f>
        <v/>
      </c>
      <c r="AB106" s="464" t="str">
        <f>IF(B106="","",'APH Kategorichef'!V109)</f>
        <v/>
      </c>
      <c r="AC106" s="465" t="str">
        <f>IF('3. Förpackningsdata'!J109="","",'3. Förpackningsdata'!J109)</f>
        <v/>
      </c>
      <c r="AD106" s="464" t="str">
        <f>IF('APH Kategorichef'!I109="","",'APH Kategorichef'!I109)</f>
        <v/>
      </c>
    </row>
    <row r="107" spans="1:30" s="336" customFormat="1" x14ac:dyDescent="0.25">
      <c r="A107" s="350">
        <v>106</v>
      </c>
      <c r="B107" s="460" t="str">
        <f>IF('1. Artikeldata Grund'!E110="","",'1. Artikeldata Grund'!E110)</f>
        <v/>
      </c>
      <c r="C107" s="461" t="str">
        <f>IF('1. Artikeldata Grund'!D110="","",'1. Artikeldata Grund'!D110)</f>
        <v/>
      </c>
      <c r="D107" s="462" t="str">
        <f>IF('APH Kategorichef'!D110="","",'APH Kategorichef'!D110)</f>
        <v/>
      </c>
      <c r="E107" s="461" t="str">
        <f>IF('APH Kategorichef'!F110="","",'APH Kategorichef'!F110)</f>
        <v/>
      </c>
      <c r="F107" s="464" t="str">
        <f>IF('APH Kategorichef'!R110="","",'APH Kategorichef'!R110)</f>
        <v xml:space="preserve">  Välj…</v>
      </c>
      <c r="G107" s="464">
        <f>IF('APH Kategorichef'!L110="","",'APH Kategorichef'!L110)</f>
        <v>910</v>
      </c>
      <c r="H107" s="463" t="str">
        <f>IF(G107&lt;&gt;200,"",IF('2. Artikeldata Utökad'!J110="","",'2. Artikeldata Utökad'!J110))</f>
        <v/>
      </c>
      <c r="I107" s="462" t="str">
        <f>IF('APH Kategorichef'!K110="Välj….","",'APH Kategorichef'!K110)</f>
        <v/>
      </c>
      <c r="J107" s="462" t="str">
        <f>IF(B107="","",_xlfn.XLOOKUP(I107,Artikelgrupper!A:A,Artikelgrupper!B:B))</f>
        <v/>
      </c>
      <c r="K107" s="462" t="str">
        <f>IF(B107="","",_xlfn.XLOOKUP(I107,Artikelgrupper!A:A,Artikelgrupper!C:C))</f>
        <v/>
      </c>
      <c r="L107" s="462" t="str">
        <f>IF(B107="","",_xlfn.XLOOKUP(I107,Artikelgrupper!A:A,Artikelgrupper!D:D))</f>
        <v/>
      </c>
      <c r="M107" s="465" t="str">
        <f>IF(B107="","",'APH Kategorichef'!P110)</f>
        <v/>
      </c>
      <c r="N107" s="464" t="str">
        <f>IF('APH Kategorichef'!Q110="","",'APH Kategorichef'!Q110)</f>
        <v/>
      </c>
      <c r="O107" s="464" t="str">
        <f>IF('APH Kategorichef'!S110="","",'APH Kategorichef'!S110)</f>
        <v/>
      </c>
      <c r="P107" s="462" t="str">
        <f>IF(B107="","",'2. Artikeldata Utökad'!E110)</f>
        <v/>
      </c>
      <c r="Q107" s="462" t="str">
        <f>IF(B107="","",'2. Artikeldata Utökad'!F110)</f>
        <v/>
      </c>
      <c r="R107" s="462" t="str">
        <f>IF(B107="","",'1. Artikeldata Grund'!K110/10)</f>
        <v/>
      </c>
      <c r="S107" s="462" t="str">
        <f>IF(B107="","",'1. Artikeldata Grund'!L110/10)</f>
        <v/>
      </c>
      <c r="T107" s="462" t="str">
        <f>IF(B107="","",'1. Artikeldata Grund'!M110/10)</f>
        <v/>
      </c>
      <c r="U107" s="496" t="str">
        <f>IF(B107="","",'APH Kategorichef'!Y110)</f>
        <v/>
      </c>
      <c r="V107" s="466" t="str">
        <f>IF(B107="","",'APH Kategorichef'!Z110)</f>
        <v/>
      </c>
      <c r="W107" s="467" t="str">
        <f>IF(B107="","",'APH Kategorichef'!AA110)</f>
        <v/>
      </c>
      <c r="X107" s="468" t="str">
        <f>IF(B107="","",'APH Kategorichef'!AC110)</f>
        <v/>
      </c>
      <c r="Y107" s="467" t="str">
        <f>IF(B107="","",'APH Kategorichef'!AB110)</f>
        <v/>
      </c>
      <c r="Z107" s="468" t="str">
        <f>IF(B107="","",'APH Kategorichef'!AH110)</f>
        <v/>
      </c>
      <c r="AA107" s="469" t="str">
        <f>IF(B107="","",'APH Kategorichef'!AI110)</f>
        <v/>
      </c>
      <c r="AB107" s="464" t="str">
        <f>IF(B107="","",'APH Kategorichef'!V110)</f>
        <v/>
      </c>
      <c r="AC107" s="465" t="str">
        <f>IF('3. Förpackningsdata'!J110="","",'3. Förpackningsdata'!J110)</f>
        <v/>
      </c>
      <c r="AD107" s="464" t="str">
        <f>IF('APH Kategorichef'!I110="","",'APH Kategorichef'!I110)</f>
        <v/>
      </c>
    </row>
    <row r="108" spans="1:30" s="336" customFormat="1" x14ac:dyDescent="0.25">
      <c r="A108" s="350">
        <v>107</v>
      </c>
      <c r="B108" s="460" t="str">
        <f>IF('1. Artikeldata Grund'!E111="","",'1. Artikeldata Grund'!E111)</f>
        <v/>
      </c>
      <c r="C108" s="461" t="str">
        <f>IF('1. Artikeldata Grund'!D111="","",'1. Artikeldata Grund'!D111)</f>
        <v/>
      </c>
      <c r="D108" s="462" t="str">
        <f>IF('APH Kategorichef'!D111="","",'APH Kategorichef'!D111)</f>
        <v/>
      </c>
      <c r="E108" s="461" t="str">
        <f>IF('APH Kategorichef'!F111="","",'APH Kategorichef'!F111)</f>
        <v/>
      </c>
      <c r="F108" s="464" t="str">
        <f>IF('APH Kategorichef'!R111="","",'APH Kategorichef'!R111)</f>
        <v xml:space="preserve">  Välj…</v>
      </c>
      <c r="G108" s="464">
        <f>IF('APH Kategorichef'!L111="","",'APH Kategorichef'!L111)</f>
        <v>910</v>
      </c>
      <c r="H108" s="463" t="str">
        <f>IF(G108&lt;&gt;200,"",IF('2. Artikeldata Utökad'!J111="","",'2. Artikeldata Utökad'!J111))</f>
        <v/>
      </c>
      <c r="I108" s="462" t="str">
        <f>IF('APH Kategorichef'!K111="Välj….","",'APH Kategorichef'!K111)</f>
        <v/>
      </c>
      <c r="J108" s="462" t="str">
        <f>IF(B108="","",_xlfn.XLOOKUP(I108,Artikelgrupper!A:A,Artikelgrupper!B:B))</f>
        <v/>
      </c>
      <c r="K108" s="462" t="str">
        <f>IF(B108="","",_xlfn.XLOOKUP(I108,Artikelgrupper!A:A,Artikelgrupper!C:C))</f>
        <v/>
      </c>
      <c r="L108" s="462" t="str">
        <f>IF(B108="","",_xlfn.XLOOKUP(I108,Artikelgrupper!A:A,Artikelgrupper!D:D))</f>
        <v/>
      </c>
      <c r="M108" s="465" t="str">
        <f>IF(B108="","",'APH Kategorichef'!P111)</f>
        <v/>
      </c>
      <c r="N108" s="464" t="str">
        <f>IF('APH Kategorichef'!Q111="","",'APH Kategorichef'!Q111)</f>
        <v/>
      </c>
      <c r="O108" s="464" t="str">
        <f>IF('APH Kategorichef'!S111="","",'APH Kategorichef'!S111)</f>
        <v/>
      </c>
      <c r="P108" s="462" t="str">
        <f>IF(B108="","",'2. Artikeldata Utökad'!E111)</f>
        <v/>
      </c>
      <c r="Q108" s="462" t="str">
        <f>IF(B108="","",'2. Artikeldata Utökad'!F111)</f>
        <v/>
      </c>
      <c r="R108" s="462" t="str">
        <f>IF(B108="","",'1. Artikeldata Grund'!K111/10)</f>
        <v/>
      </c>
      <c r="S108" s="462" t="str">
        <f>IF(B108="","",'1. Artikeldata Grund'!L111/10)</f>
        <v/>
      </c>
      <c r="T108" s="462" t="str">
        <f>IF(B108="","",'1. Artikeldata Grund'!M111/10)</f>
        <v/>
      </c>
      <c r="U108" s="496" t="str">
        <f>IF(B108="","",'APH Kategorichef'!Y111)</f>
        <v/>
      </c>
      <c r="V108" s="466" t="str">
        <f>IF(B108="","",'APH Kategorichef'!Z111)</f>
        <v/>
      </c>
      <c r="W108" s="467" t="str">
        <f>IF(B108="","",'APH Kategorichef'!AA111)</f>
        <v/>
      </c>
      <c r="X108" s="468" t="str">
        <f>IF(B108="","",'APH Kategorichef'!AC111)</f>
        <v/>
      </c>
      <c r="Y108" s="467" t="str">
        <f>IF(B108="","",'APH Kategorichef'!AB111)</f>
        <v/>
      </c>
      <c r="Z108" s="468" t="str">
        <f>IF(B108="","",'APH Kategorichef'!AH111)</f>
        <v/>
      </c>
      <c r="AA108" s="469" t="str">
        <f>IF(B108="","",'APH Kategorichef'!AI111)</f>
        <v/>
      </c>
      <c r="AB108" s="464" t="str">
        <f>IF(B108="","",'APH Kategorichef'!V111)</f>
        <v/>
      </c>
      <c r="AC108" s="465" t="str">
        <f>IF('3. Förpackningsdata'!J111="","",'3. Förpackningsdata'!J111)</f>
        <v/>
      </c>
      <c r="AD108" s="464" t="str">
        <f>IF('APH Kategorichef'!I111="","",'APH Kategorichef'!I111)</f>
        <v/>
      </c>
    </row>
    <row r="109" spans="1:30" s="336" customFormat="1" x14ac:dyDescent="0.25">
      <c r="A109" s="350">
        <v>108</v>
      </c>
      <c r="B109" s="460" t="str">
        <f>IF('1. Artikeldata Grund'!E112="","",'1. Artikeldata Grund'!E112)</f>
        <v/>
      </c>
      <c r="C109" s="461" t="str">
        <f>IF('1. Artikeldata Grund'!D112="","",'1. Artikeldata Grund'!D112)</f>
        <v/>
      </c>
      <c r="D109" s="462" t="str">
        <f>IF('APH Kategorichef'!D112="","",'APH Kategorichef'!D112)</f>
        <v/>
      </c>
      <c r="E109" s="461" t="str">
        <f>IF('APH Kategorichef'!F112="","",'APH Kategorichef'!F112)</f>
        <v/>
      </c>
      <c r="F109" s="464" t="str">
        <f>IF('APH Kategorichef'!R112="","",'APH Kategorichef'!R112)</f>
        <v xml:space="preserve">  Välj…</v>
      </c>
      <c r="G109" s="464">
        <f>IF('APH Kategorichef'!L112="","",'APH Kategorichef'!L112)</f>
        <v>910</v>
      </c>
      <c r="H109" s="463" t="str">
        <f>IF(G109&lt;&gt;200,"",IF('2. Artikeldata Utökad'!J112="","",'2. Artikeldata Utökad'!J112))</f>
        <v/>
      </c>
      <c r="I109" s="462" t="str">
        <f>IF('APH Kategorichef'!K112="Välj….","",'APH Kategorichef'!K112)</f>
        <v/>
      </c>
      <c r="J109" s="462" t="str">
        <f>IF(B109="","",_xlfn.XLOOKUP(I109,Artikelgrupper!A:A,Artikelgrupper!B:B))</f>
        <v/>
      </c>
      <c r="K109" s="462" t="str">
        <f>IF(B109="","",_xlfn.XLOOKUP(I109,Artikelgrupper!A:A,Artikelgrupper!C:C))</f>
        <v/>
      </c>
      <c r="L109" s="462" t="str">
        <f>IF(B109="","",_xlfn.XLOOKUP(I109,Artikelgrupper!A:A,Artikelgrupper!D:D))</f>
        <v/>
      </c>
      <c r="M109" s="465" t="str">
        <f>IF(B109="","",'APH Kategorichef'!P112)</f>
        <v/>
      </c>
      <c r="N109" s="464" t="str">
        <f>IF('APH Kategorichef'!Q112="","",'APH Kategorichef'!Q112)</f>
        <v/>
      </c>
      <c r="O109" s="464" t="str">
        <f>IF('APH Kategorichef'!S112="","",'APH Kategorichef'!S112)</f>
        <v/>
      </c>
      <c r="P109" s="462" t="str">
        <f>IF(B109="","",'2. Artikeldata Utökad'!E112)</f>
        <v/>
      </c>
      <c r="Q109" s="462" t="str">
        <f>IF(B109="","",'2. Artikeldata Utökad'!F112)</f>
        <v/>
      </c>
      <c r="R109" s="462" t="str">
        <f>IF(B109="","",'1. Artikeldata Grund'!K112/10)</f>
        <v/>
      </c>
      <c r="S109" s="462" t="str">
        <f>IF(B109="","",'1. Artikeldata Grund'!L112/10)</f>
        <v/>
      </c>
      <c r="T109" s="462" t="str">
        <f>IF(B109="","",'1. Artikeldata Grund'!M112/10)</f>
        <v/>
      </c>
      <c r="U109" s="496" t="str">
        <f>IF(B109="","",'APH Kategorichef'!Y112)</f>
        <v/>
      </c>
      <c r="V109" s="466" t="str">
        <f>IF(B109="","",'APH Kategorichef'!Z112)</f>
        <v/>
      </c>
      <c r="W109" s="467" t="str">
        <f>IF(B109="","",'APH Kategorichef'!AA112)</f>
        <v/>
      </c>
      <c r="X109" s="468" t="str">
        <f>IF(B109="","",'APH Kategorichef'!AC112)</f>
        <v/>
      </c>
      <c r="Y109" s="467" t="str">
        <f>IF(B109="","",'APH Kategorichef'!AB112)</f>
        <v/>
      </c>
      <c r="Z109" s="468" t="str">
        <f>IF(B109="","",'APH Kategorichef'!AH112)</f>
        <v/>
      </c>
      <c r="AA109" s="469" t="str">
        <f>IF(B109="","",'APH Kategorichef'!AI112)</f>
        <v/>
      </c>
      <c r="AB109" s="464" t="str">
        <f>IF(B109="","",'APH Kategorichef'!V112)</f>
        <v/>
      </c>
      <c r="AC109" s="465" t="str">
        <f>IF('3. Förpackningsdata'!J112="","",'3. Förpackningsdata'!J112)</f>
        <v/>
      </c>
      <c r="AD109" s="464" t="str">
        <f>IF('APH Kategorichef'!I112="","",'APH Kategorichef'!I112)</f>
        <v/>
      </c>
    </row>
    <row r="110" spans="1:30" s="336" customFormat="1" x14ac:dyDescent="0.25">
      <c r="A110" s="350">
        <v>109</v>
      </c>
      <c r="B110" s="460" t="str">
        <f>IF('1. Artikeldata Grund'!E113="","",'1. Artikeldata Grund'!E113)</f>
        <v/>
      </c>
      <c r="C110" s="461" t="str">
        <f>IF('1. Artikeldata Grund'!D113="","",'1. Artikeldata Grund'!D113)</f>
        <v/>
      </c>
      <c r="D110" s="462" t="str">
        <f>IF('APH Kategorichef'!D113="","",'APH Kategorichef'!D113)</f>
        <v/>
      </c>
      <c r="E110" s="461" t="str">
        <f>IF('APH Kategorichef'!F113="","",'APH Kategorichef'!F113)</f>
        <v/>
      </c>
      <c r="F110" s="464" t="str">
        <f>IF('APH Kategorichef'!R113="","",'APH Kategorichef'!R113)</f>
        <v xml:space="preserve">  Välj…</v>
      </c>
      <c r="G110" s="464">
        <f>IF('APH Kategorichef'!L113="","",'APH Kategorichef'!L113)</f>
        <v>910</v>
      </c>
      <c r="H110" s="463" t="str">
        <f>IF(G110&lt;&gt;200,"",IF('2. Artikeldata Utökad'!J113="","",'2. Artikeldata Utökad'!J113))</f>
        <v/>
      </c>
      <c r="I110" s="462" t="str">
        <f>IF('APH Kategorichef'!K113="Välj….","",'APH Kategorichef'!K113)</f>
        <v/>
      </c>
      <c r="J110" s="462" t="str">
        <f>IF(B110="","",_xlfn.XLOOKUP(I110,Artikelgrupper!A:A,Artikelgrupper!B:B))</f>
        <v/>
      </c>
      <c r="K110" s="462" t="str">
        <f>IF(B110="","",_xlfn.XLOOKUP(I110,Artikelgrupper!A:A,Artikelgrupper!C:C))</f>
        <v/>
      </c>
      <c r="L110" s="462" t="str">
        <f>IF(B110="","",_xlfn.XLOOKUP(I110,Artikelgrupper!A:A,Artikelgrupper!D:D))</f>
        <v/>
      </c>
      <c r="M110" s="465" t="str">
        <f>IF(B110="","",'APH Kategorichef'!P113)</f>
        <v/>
      </c>
      <c r="N110" s="464" t="str">
        <f>IF('APH Kategorichef'!Q113="","",'APH Kategorichef'!Q113)</f>
        <v/>
      </c>
      <c r="O110" s="464" t="str">
        <f>IF('APH Kategorichef'!S113="","",'APH Kategorichef'!S113)</f>
        <v/>
      </c>
      <c r="P110" s="462" t="str">
        <f>IF(B110="","",'2. Artikeldata Utökad'!E113)</f>
        <v/>
      </c>
      <c r="Q110" s="462" t="str">
        <f>IF(B110="","",'2. Artikeldata Utökad'!F113)</f>
        <v/>
      </c>
      <c r="R110" s="462" t="str">
        <f>IF(B110="","",'1. Artikeldata Grund'!K113/10)</f>
        <v/>
      </c>
      <c r="S110" s="462" t="str">
        <f>IF(B110="","",'1. Artikeldata Grund'!L113/10)</f>
        <v/>
      </c>
      <c r="T110" s="462" t="str">
        <f>IF(B110="","",'1. Artikeldata Grund'!M113/10)</f>
        <v/>
      </c>
      <c r="U110" s="496" t="str">
        <f>IF(B110="","",'APH Kategorichef'!Y113)</f>
        <v/>
      </c>
      <c r="V110" s="466" t="str">
        <f>IF(B110="","",'APH Kategorichef'!Z113)</f>
        <v/>
      </c>
      <c r="W110" s="467" t="str">
        <f>IF(B110="","",'APH Kategorichef'!AA113)</f>
        <v/>
      </c>
      <c r="X110" s="468" t="str">
        <f>IF(B110="","",'APH Kategorichef'!AC113)</f>
        <v/>
      </c>
      <c r="Y110" s="467" t="str">
        <f>IF(B110="","",'APH Kategorichef'!AB113)</f>
        <v/>
      </c>
      <c r="Z110" s="468" t="str">
        <f>IF(B110="","",'APH Kategorichef'!AH113)</f>
        <v/>
      </c>
      <c r="AA110" s="469" t="str">
        <f>IF(B110="","",'APH Kategorichef'!AI113)</f>
        <v/>
      </c>
      <c r="AB110" s="464" t="str">
        <f>IF(B110="","",'APH Kategorichef'!V113)</f>
        <v/>
      </c>
      <c r="AC110" s="465" t="str">
        <f>IF('3. Förpackningsdata'!J113="","",'3. Förpackningsdata'!J113)</f>
        <v/>
      </c>
      <c r="AD110" s="464" t="str">
        <f>IF('APH Kategorichef'!I113="","",'APH Kategorichef'!I113)</f>
        <v/>
      </c>
    </row>
    <row r="111" spans="1:30" s="336" customFormat="1" x14ac:dyDescent="0.25">
      <c r="A111" s="350">
        <v>110</v>
      </c>
      <c r="B111" s="460" t="str">
        <f>IF('1. Artikeldata Grund'!E114="","",'1. Artikeldata Grund'!E114)</f>
        <v/>
      </c>
      <c r="C111" s="461" t="str">
        <f>IF('1. Artikeldata Grund'!D114="","",'1. Artikeldata Grund'!D114)</f>
        <v/>
      </c>
      <c r="D111" s="462" t="str">
        <f>IF('APH Kategorichef'!D114="","",'APH Kategorichef'!D114)</f>
        <v/>
      </c>
      <c r="E111" s="461" t="str">
        <f>IF('APH Kategorichef'!F114="","",'APH Kategorichef'!F114)</f>
        <v/>
      </c>
      <c r="F111" s="464" t="str">
        <f>IF('APH Kategorichef'!R114="","",'APH Kategorichef'!R114)</f>
        <v xml:space="preserve">  Välj…</v>
      </c>
      <c r="G111" s="464">
        <f>IF('APH Kategorichef'!L114="","",'APH Kategorichef'!L114)</f>
        <v>910</v>
      </c>
      <c r="H111" s="463" t="str">
        <f>IF(G111&lt;&gt;200,"",IF('2. Artikeldata Utökad'!J114="","",'2. Artikeldata Utökad'!J114))</f>
        <v/>
      </c>
      <c r="I111" s="462" t="str">
        <f>IF('APH Kategorichef'!K114="Välj….","",'APH Kategorichef'!K114)</f>
        <v/>
      </c>
      <c r="J111" s="462" t="str">
        <f>IF(B111="","",_xlfn.XLOOKUP(I111,Artikelgrupper!A:A,Artikelgrupper!B:B))</f>
        <v/>
      </c>
      <c r="K111" s="462" t="str">
        <f>IF(B111="","",_xlfn.XLOOKUP(I111,Artikelgrupper!A:A,Artikelgrupper!C:C))</f>
        <v/>
      </c>
      <c r="L111" s="462" t="str">
        <f>IF(B111="","",_xlfn.XLOOKUP(I111,Artikelgrupper!A:A,Artikelgrupper!D:D))</f>
        <v/>
      </c>
      <c r="M111" s="465" t="str">
        <f>IF(B111="","",'APH Kategorichef'!P114)</f>
        <v/>
      </c>
      <c r="N111" s="464" t="str">
        <f>IF('APH Kategorichef'!Q114="","",'APH Kategorichef'!Q114)</f>
        <v/>
      </c>
      <c r="O111" s="464" t="str">
        <f>IF('APH Kategorichef'!S114="","",'APH Kategorichef'!S114)</f>
        <v/>
      </c>
      <c r="P111" s="462" t="str">
        <f>IF(B111="","",'2. Artikeldata Utökad'!E114)</f>
        <v/>
      </c>
      <c r="Q111" s="462" t="str">
        <f>IF(B111="","",'2. Artikeldata Utökad'!F114)</f>
        <v/>
      </c>
      <c r="R111" s="462" t="str">
        <f>IF(B111="","",'1. Artikeldata Grund'!K114/10)</f>
        <v/>
      </c>
      <c r="S111" s="462" t="str">
        <f>IF(B111="","",'1. Artikeldata Grund'!L114/10)</f>
        <v/>
      </c>
      <c r="T111" s="462" t="str">
        <f>IF(B111="","",'1. Artikeldata Grund'!M114/10)</f>
        <v/>
      </c>
      <c r="U111" s="496" t="str">
        <f>IF(B111="","",'APH Kategorichef'!Y114)</f>
        <v/>
      </c>
      <c r="V111" s="466" t="str">
        <f>IF(B111="","",'APH Kategorichef'!Z114)</f>
        <v/>
      </c>
      <c r="W111" s="467" t="str">
        <f>IF(B111="","",'APH Kategorichef'!AA114)</f>
        <v/>
      </c>
      <c r="X111" s="468" t="str">
        <f>IF(B111="","",'APH Kategorichef'!AC114)</f>
        <v/>
      </c>
      <c r="Y111" s="467" t="str">
        <f>IF(B111="","",'APH Kategorichef'!AB114)</f>
        <v/>
      </c>
      <c r="Z111" s="468" t="str">
        <f>IF(B111="","",'APH Kategorichef'!AH114)</f>
        <v/>
      </c>
      <c r="AA111" s="469" t="str">
        <f>IF(B111="","",'APH Kategorichef'!AI114)</f>
        <v/>
      </c>
      <c r="AB111" s="464" t="str">
        <f>IF(B111="","",'APH Kategorichef'!V114)</f>
        <v/>
      </c>
      <c r="AC111" s="465" t="str">
        <f>IF('3. Förpackningsdata'!J114="","",'3. Förpackningsdata'!J114)</f>
        <v/>
      </c>
      <c r="AD111" s="464" t="str">
        <f>IF('APH Kategorichef'!I114="","",'APH Kategorichef'!I114)</f>
        <v/>
      </c>
    </row>
    <row r="112" spans="1:30" s="336" customFormat="1" x14ac:dyDescent="0.25">
      <c r="A112" s="350">
        <v>111</v>
      </c>
      <c r="B112" s="460" t="str">
        <f>IF('1. Artikeldata Grund'!E115="","",'1. Artikeldata Grund'!E115)</f>
        <v/>
      </c>
      <c r="C112" s="461" t="str">
        <f>IF('1. Artikeldata Grund'!D115="","",'1. Artikeldata Grund'!D115)</f>
        <v/>
      </c>
      <c r="D112" s="462" t="str">
        <f>IF('APH Kategorichef'!D115="","",'APH Kategorichef'!D115)</f>
        <v/>
      </c>
      <c r="E112" s="461" t="str">
        <f>IF('APH Kategorichef'!F115="","",'APH Kategorichef'!F115)</f>
        <v/>
      </c>
      <c r="F112" s="464" t="str">
        <f>IF('APH Kategorichef'!R115="","",'APH Kategorichef'!R115)</f>
        <v xml:space="preserve">  Välj…</v>
      </c>
      <c r="G112" s="464">
        <f>IF('APH Kategorichef'!L115="","",'APH Kategorichef'!L115)</f>
        <v>910</v>
      </c>
      <c r="H112" s="463" t="str">
        <f>IF(G112&lt;&gt;200,"",IF('2. Artikeldata Utökad'!J115="","",'2. Artikeldata Utökad'!J115))</f>
        <v/>
      </c>
      <c r="I112" s="462" t="str">
        <f>IF('APH Kategorichef'!K115="Välj….","",'APH Kategorichef'!K115)</f>
        <v/>
      </c>
      <c r="J112" s="462" t="str">
        <f>IF(B112="","",_xlfn.XLOOKUP(I112,Artikelgrupper!A:A,Artikelgrupper!B:B))</f>
        <v/>
      </c>
      <c r="K112" s="462" t="str">
        <f>IF(B112="","",_xlfn.XLOOKUP(I112,Artikelgrupper!A:A,Artikelgrupper!C:C))</f>
        <v/>
      </c>
      <c r="L112" s="462" t="str">
        <f>IF(B112="","",_xlfn.XLOOKUP(I112,Artikelgrupper!A:A,Artikelgrupper!D:D))</f>
        <v/>
      </c>
      <c r="M112" s="465" t="str">
        <f>IF(B112="","",'APH Kategorichef'!P115)</f>
        <v/>
      </c>
      <c r="N112" s="464" t="str">
        <f>IF('APH Kategorichef'!Q115="","",'APH Kategorichef'!Q115)</f>
        <v/>
      </c>
      <c r="O112" s="464" t="str">
        <f>IF('APH Kategorichef'!S115="","",'APH Kategorichef'!S115)</f>
        <v/>
      </c>
      <c r="P112" s="462" t="str">
        <f>IF(B112="","",'2. Artikeldata Utökad'!E115)</f>
        <v/>
      </c>
      <c r="Q112" s="462" t="str">
        <f>IF(B112="","",'2. Artikeldata Utökad'!F115)</f>
        <v/>
      </c>
      <c r="R112" s="462" t="str">
        <f>IF(B112="","",'1. Artikeldata Grund'!K115/10)</f>
        <v/>
      </c>
      <c r="S112" s="462" t="str">
        <f>IF(B112="","",'1. Artikeldata Grund'!L115/10)</f>
        <v/>
      </c>
      <c r="T112" s="462" t="str">
        <f>IF(B112="","",'1. Artikeldata Grund'!M115/10)</f>
        <v/>
      </c>
      <c r="U112" s="496" t="str">
        <f>IF(B112="","",'APH Kategorichef'!Y115)</f>
        <v/>
      </c>
      <c r="V112" s="466" t="str">
        <f>IF(B112="","",'APH Kategorichef'!Z115)</f>
        <v/>
      </c>
      <c r="W112" s="467" t="str">
        <f>IF(B112="","",'APH Kategorichef'!AA115)</f>
        <v/>
      </c>
      <c r="X112" s="468" t="str">
        <f>IF(B112="","",'APH Kategorichef'!AC115)</f>
        <v/>
      </c>
      <c r="Y112" s="467" t="str">
        <f>IF(B112="","",'APH Kategorichef'!AB115)</f>
        <v/>
      </c>
      <c r="Z112" s="468" t="str">
        <f>IF(B112="","",'APH Kategorichef'!AH115)</f>
        <v/>
      </c>
      <c r="AA112" s="469" t="str">
        <f>IF(B112="","",'APH Kategorichef'!AI115)</f>
        <v/>
      </c>
      <c r="AB112" s="464" t="str">
        <f>IF(B112="","",'APH Kategorichef'!V115)</f>
        <v/>
      </c>
      <c r="AC112" s="465" t="str">
        <f>IF('3. Förpackningsdata'!J115="","",'3. Förpackningsdata'!J115)</f>
        <v/>
      </c>
      <c r="AD112" s="464" t="str">
        <f>IF('APH Kategorichef'!I115="","",'APH Kategorichef'!I115)</f>
        <v/>
      </c>
    </row>
    <row r="113" spans="1:30" s="336" customFormat="1" x14ac:dyDescent="0.25">
      <c r="A113" s="350">
        <v>112</v>
      </c>
      <c r="B113" s="460" t="str">
        <f>IF('1. Artikeldata Grund'!E116="","",'1. Artikeldata Grund'!E116)</f>
        <v/>
      </c>
      <c r="C113" s="461" t="str">
        <f>IF('1. Artikeldata Grund'!D116="","",'1. Artikeldata Grund'!D116)</f>
        <v/>
      </c>
      <c r="D113" s="462" t="str">
        <f>IF('APH Kategorichef'!D116="","",'APH Kategorichef'!D116)</f>
        <v/>
      </c>
      <c r="E113" s="461" t="str">
        <f>IF('APH Kategorichef'!F116="","",'APH Kategorichef'!F116)</f>
        <v/>
      </c>
      <c r="F113" s="464" t="str">
        <f>IF('APH Kategorichef'!R116="","",'APH Kategorichef'!R116)</f>
        <v xml:space="preserve">  Välj…</v>
      </c>
      <c r="G113" s="464">
        <f>IF('APH Kategorichef'!L116="","",'APH Kategorichef'!L116)</f>
        <v>910</v>
      </c>
      <c r="H113" s="463" t="str">
        <f>IF(G113&lt;&gt;200,"",IF('2. Artikeldata Utökad'!J116="","",'2. Artikeldata Utökad'!J116))</f>
        <v/>
      </c>
      <c r="I113" s="462" t="str">
        <f>IF('APH Kategorichef'!K116="Välj….","",'APH Kategorichef'!K116)</f>
        <v/>
      </c>
      <c r="J113" s="462" t="str">
        <f>IF(B113="","",_xlfn.XLOOKUP(I113,Artikelgrupper!A:A,Artikelgrupper!B:B))</f>
        <v/>
      </c>
      <c r="K113" s="462" t="str">
        <f>IF(B113="","",_xlfn.XLOOKUP(I113,Artikelgrupper!A:A,Artikelgrupper!C:C))</f>
        <v/>
      </c>
      <c r="L113" s="462" t="str">
        <f>IF(B113="","",_xlfn.XLOOKUP(I113,Artikelgrupper!A:A,Artikelgrupper!D:D))</f>
        <v/>
      </c>
      <c r="M113" s="465" t="str">
        <f>IF(B113="","",'APH Kategorichef'!P116)</f>
        <v/>
      </c>
      <c r="N113" s="464" t="str">
        <f>IF('APH Kategorichef'!Q116="","",'APH Kategorichef'!Q116)</f>
        <v/>
      </c>
      <c r="O113" s="464" t="str">
        <f>IF('APH Kategorichef'!S116="","",'APH Kategorichef'!S116)</f>
        <v/>
      </c>
      <c r="P113" s="462" t="str">
        <f>IF(B113="","",'2. Artikeldata Utökad'!E116)</f>
        <v/>
      </c>
      <c r="Q113" s="462" t="str">
        <f>IF(B113="","",'2. Artikeldata Utökad'!F116)</f>
        <v/>
      </c>
      <c r="R113" s="462" t="str">
        <f>IF(B113="","",'1. Artikeldata Grund'!K116/10)</f>
        <v/>
      </c>
      <c r="S113" s="462" t="str">
        <f>IF(B113="","",'1. Artikeldata Grund'!L116/10)</f>
        <v/>
      </c>
      <c r="T113" s="462" t="str">
        <f>IF(B113="","",'1. Artikeldata Grund'!M116/10)</f>
        <v/>
      </c>
      <c r="U113" s="496" t="str">
        <f>IF(B113="","",'APH Kategorichef'!Y116)</f>
        <v/>
      </c>
      <c r="V113" s="466" t="str">
        <f>IF(B113="","",'APH Kategorichef'!Z116)</f>
        <v/>
      </c>
      <c r="W113" s="467" t="str">
        <f>IF(B113="","",'APH Kategorichef'!AA116)</f>
        <v/>
      </c>
      <c r="X113" s="468" t="str">
        <f>IF(B113="","",'APH Kategorichef'!AC116)</f>
        <v/>
      </c>
      <c r="Y113" s="467" t="str">
        <f>IF(B113="","",'APH Kategorichef'!AB116)</f>
        <v/>
      </c>
      <c r="Z113" s="468" t="str">
        <f>IF(B113="","",'APH Kategorichef'!AH116)</f>
        <v/>
      </c>
      <c r="AA113" s="469" t="str">
        <f>IF(B113="","",'APH Kategorichef'!AI116)</f>
        <v/>
      </c>
      <c r="AB113" s="464" t="str">
        <f>IF(B113="","",'APH Kategorichef'!V116)</f>
        <v/>
      </c>
      <c r="AC113" s="465" t="str">
        <f>IF('3. Förpackningsdata'!J116="","",'3. Förpackningsdata'!J116)</f>
        <v/>
      </c>
      <c r="AD113" s="464" t="str">
        <f>IF('APH Kategorichef'!I116="","",'APH Kategorichef'!I116)</f>
        <v/>
      </c>
    </row>
    <row r="114" spans="1:30" s="336" customFormat="1" x14ac:dyDescent="0.25">
      <c r="A114" s="350">
        <v>113</v>
      </c>
      <c r="B114" s="460" t="str">
        <f>IF('1. Artikeldata Grund'!E117="","",'1. Artikeldata Grund'!E117)</f>
        <v/>
      </c>
      <c r="C114" s="461" t="str">
        <f>IF('1. Artikeldata Grund'!D117="","",'1. Artikeldata Grund'!D117)</f>
        <v/>
      </c>
      <c r="D114" s="462" t="str">
        <f>IF('APH Kategorichef'!D117="","",'APH Kategorichef'!D117)</f>
        <v/>
      </c>
      <c r="E114" s="461" t="str">
        <f>IF('APH Kategorichef'!F117="","",'APH Kategorichef'!F117)</f>
        <v/>
      </c>
      <c r="F114" s="464" t="str">
        <f>IF('APH Kategorichef'!R117="","",'APH Kategorichef'!R117)</f>
        <v xml:space="preserve">  Välj…</v>
      </c>
      <c r="G114" s="464">
        <f>IF('APH Kategorichef'!L117="","",'APH Kategorichef'!L117)</f>
        <v>910</v>
      </c>
      <c r="H114" s="463" t="str">
        <f>IF(G114&lt;&gt;200,"",IF('2. Artikeldata Utökad'!J117="","",'2. Artikeldata Utökad'!J117))</f>
        <v/>
      </c>
      <c r="I114" s="462" t="str">
        <f>IF('APH Kategorichef'!K117="Välj….","",'APH Kategorichef'!K117)</f>
        <v/>
      </c>
      <c r="J114" s="462" t="str">
        <f>IF(B114="","",_xlfn.XLOOKUP(I114,Artikelgrupper!A:A,Artikelgrupper!B:B))</f>
        <v/>
      </c>
      <c r="K114" s="462" t="str">
        <f>IF(B114="","",_xlfn.XLOOKUP(I114,Artikelgrupper!A:A,Artikelgrupper!C:C))</f>
        <v/>
      </c>
      <c r="L114" s="462" t="str">
        <f>IF(B114="","",_xlfn.XLOOKUP(I114,Artikelgrupper!A:A,Artikelgrupper!D:D))</f>
        <v/>
      </c>
      <c r="M114" s="465" t="str">
        <f>IF(B114="","",'APH Kategorichef'!P117)</f>
        <v/>
      </c>
      <c r="N114" s="464" t="str">
        <f>IF('APH Kategorichef'!Q117="","",'APH Kategorichef'!Q117)</f>
        <v/>
      </c>
      <c r="O114" s="464" t="str">
        <f>IF('APH Kategorichef'!S117="","",'APH Kategorichef'!S117)</f>
        <v/>
      </c>
      <c r="P114" s="462" t="str">
        <f>IF(B114="","",'2. Artikeldata Utökad'!E117)</f>
        <v/>
      </c>
      <c r="Q114" s="462" t="str">
        <f>IF(B114="","",'2. Artikeldata Utökad'!F117)</f>
        <v/>
      </c>
      <c r="R114" s="462" t="str">
        <f>IF(B114="","",'1. Artikeldata Grund'!K117/10)</f>
        <v/>
      </c>
      <c r="S114" s="462" t="str">
        <f>IF(B114="","",'1. Artikeldata Grund'!L117/10)</f>
        <v/>
      </c>
      <c r="T114" s="462" t="str">
        <f>IF(B114="","",'1. Artikeldata Grund'!M117/10)</f>
        <v/>
      </c>
      <c r="U114" s="496" t="str">
        <f>IF(B114="","",'APH Kategorichef'!Y117)</f>
        <v/>
      </c>
      <c r="V114" s="466" t="str">
        <f>IF(B114="","",'APH Kategorichef'!Z117)</f>
        <v/>
      </c>
      <c r="W114" s="467" t="str">
        <f>IF(B114="","",'APH Kategorichef'!AA117)</f>
        <v/>
      </c>
      <c r="X114" s="468" t="str">
        <f>IF(B114="","",'APH Kategorichef'!AC117)</f>
        <v/>
      </c>
      <c r="Y114" s="467" t="str">
        <f>IF(B114="","",'APH Kategorichef'!AB117)</f>
        <v/>
      </c>
      <c r="Z114" s="468" t="str">
        <f>IF(B114="","",'APH Kategorichef'!AH117)</f>
        <v/>
      </c>
      <c r="AA114" s="469" t="str">
        <f>IF(B114="","",'APH Kategorichef'!AI117)</f>
        <v/>
      </c>
      <c r="AB114" s="464" t="str">
        <f>IF(B114="","",'APH Kategorichef'!V117)</f>
        <v/>
      </c>
      <c r="AC114" s="465" t="str">
        <f>IF('3. Förpackningsdata'!J117="","",'3. Förpackningsdata'!J117)</f>
        <v/>
      </c>
      <c r="AD114" s="464" t="str">
        <f>IF('APH Kategorichef'!I117="","",'APH Kategorichef'!I117)</f>
        <v/>
      </c>
    </row>
    <row r="115" spans="1:30" s="336" customFormat="1" x14ac:dyDescent="0.25">
      <c r="A115" s="350">
        <v>114</v>
      </c>
      <c r="B115" s="460" t="str">
        <f>IF('1. Artikeldata Grund'!E118="","",'1. Artikeldata Grund'!E118)</f>
        <v/>
      </c>
      <c r="C115" s="461" t="str">
        <f>IF('1. Artikeldata Grund'!D118="","",'1. Artikeldata Grund'!D118)</f>
        <v/>
      </c>
      <c r="D115" s="462" t="str">
        <f>IF('APH Kategorichef'!D118="","",'APH Kategorichef'!D118)</f>
        <v/>
      </c>
      <c r="E115" s="461" t="str">
        <f>IF('APH Kategorichef'!F118="","",'APH Kategorichef'!F118)</f>
        <v/>
      </c>
      <c r="F115" s="464" t="str">
        <f>IF('APH Kategorichef'!R118="","",'APH Kategorichef'!R118)</f>
        <v xml:space="preserve">  Välj…</v>
      </c>
      <c r="G115" s="464">
        <f>IF('APH Kategorichef'!L118="","",'APH Kategorichef'!L118)</f>
        <v>910</v>
      </c>
      <c r="H115" s="463" t="str">
        <f>IF(G115&lt;&gt;200,"",IF('2. Artikeldata Utökad'!J118="","",'2. Artikeldata Utökad'!J118))</f>
        <v/>
      </c>
      <c r="I115" s="462" t="str">
        <f>IF('APH Kategorichef'!K118="Välj….","",'APH Kategorichef'!K118)</f>
        <v/>
      </c>
      <c r="J115" s="462" t="str">
        <f>IF(B115="","",_xlfn.XLOOKUP(I115,Artikelgrupper!A:A,Artikelgrupper!B:B))</f>
        <v/>
      </c>
      <c r="K115" s="462" t="str">
        <f>IF(B115="","",_xlfn.XLOOKUP(I115,Artikelgrupper!A:A,Artikelgrupper!C:C))</f>
        <v/>
      </c>
      <c r="L115" s="462" t="str">
        <f>IF(B115="","",_xlfn.XLOOKUP(I115,Artikelgrupper!A:A,Artikelgrupper!D:D))</f>
        <v/>
      </c>
      <c r="M115" s="465" t="str">
        <f>IF(B115="","",'APH Kategorichef'!P118)</f>
        <v/>
      </c>
      <c r="N115" s="464" t="str">
        <f>IF('APH Kategorichef'!Q118="","",'APH Kategorichef'!Q118)</f>
        <v/>
      </c>
      <c r="O115" s="464" t="str">
        <f>IF('APH Kategorichef'!S118="","",'APH Kategorichef'!S118)</f>
        <v/>
      </c>
      <c r="P115" s="462" t="str">
        <f>IF(B115="","",'2. Artikeldata Utökad'!E118)</f>
        <v/>
      </c>
      <c r="Q115" s="462" t="str">
        <f>IF(B115="","",'2. Artikeldata Utökad'!F118)</f>
        <v/>
      </c>
      <c r="R115" s="462" t="str">
        <f>IF(B115="","",'1. Artikeldata Grund'!K118/10)</f>
        <v/>
      </c>
      <c r="S115" s="462" t="str">
        <f>IF(B115="","",'1. Artikeldata Grund'!L118/10)</f>
        <v/>
      </c>
      <c r="T115" s="462" t="str">
        <f>IF(B115="","",'1. Artikeldata Grund'!M118/10)</f>
        <v/>
      </c>
      <c r="U115" s="496" t="str">
        <f>IF(B115="","",'APH Kategorichef'!Y118)</f>
        <v/>
      </c>
      <c r="V115" s="466" t="str">
        <f>IF(B115="","",'APH Kategorichef'!Z118)</f>
        <v/>
      </c>
      <c r="W115" s="467" t="str">
        <f>IF(B115="","",'APH Kategorichef'!AA118)</f>
        <v/>
      </c>
      <c r="X115" s="468" t="str">
        <f>IF(B115="","",'APH Kategorichef'!AC118)</f>
        <v/>
      </c>
      <c r="Y115" s="467" t="str">
        <f>IF(B115="","",'APH Kategorichef'!AB118)</f>
        <v/>
      </c>
      <c r="Z115" s="468" t="str">
        <f>IF(B115="","",'APH Kategorichef'!AH118)</f>
        <v/>
      </c>
      <c r="AA115" s="469" t="str">
        <f>IF(B115="","",'APH Kategorichef'!AI118)</f>
        <v/>
      </c>
      <c r="AB115" s="464" t="str">
        <f>IF(B115="","",'APH Kategorichef'!V118)</f>
        <v/>
      </c>
      <c r="AC115" s="465" t="str">
        <f>IF('3. Förpackningsdata'!J118="","",'3. Förpackningsdata'!J118)</f>
        <v/>
      </c>
      <c r="AD115" s="464" t="str">
        <f>IF('APH Kategorichef'!I118="","",'APH Kategorichef'!I118)</f>
        <v/>
      </c>
    </row>
    <row r="116" spans="1:30" s="336" customFormat="1" ht="15.6" customHeight="1" x14ac:dyDescent="0.25">
      <c r="A116" s="350">
        <v>115</v>
      </c>
      <c r="B116" s="460" t="str">
        <f>IF('1. Artikeldata Grund'!E119="","",'1. Artikeldata Grund'!E119)</f>
        <v/>
      </c>
      <c r="C116" s="461" t="str">
        <f>IF('1. Artikeldata Grund'!D119="","",'1. Artikeldata Grund'!D119)</f>
        <v/>
      </c>
      <c r="D116" s="462" t="str">
        <f>IF('APH Kategorichef'!D119="","",'APH Kategorichef'!D119)</f>
        <v/>
      </c>
      <c r="E116" s="461" t="str">
        <f>IF('APH Kategorichef'!F119="","",'APH Kategorichef'!F119)</f>
        <v/>
      </c>
      <c r="F116" s="464" t="str">
        <f>IF('APH Kategorichef'!R119="","",'APH Kategorichef'!R119)</f>
        <v xml:space="preserve">  Välj…</v>
      </c>
      <c r="G116" s="464">
        <f>IF('APH Kategorichef'!L119="","",'APH Kategorichef'!L119)</f>
        <v>910</v>
      </c>
      <c r="H116" s="463" t="str">
        <f>IF(G116&lt;&gt;200,"",IF('2. Artikeldata Utökad'!J119="","",'2. Artikeldata Utökad'!J119))</f>
        <v/>
      </c>
      <c r="I116" s="462" t="str">
        <f>IF('APH Kategorichef'!K119="Välj….","",'APH Kategorichef'!K119)</f>
        <v/>
      </c>
      <c r="J116" s="462" t="str">
        <f>IF(B116="","",_xlfn.XLOOKUP(I116,Artikelgrupper!A:A,Artikelgrupper!B:B))</f>
        <v/>
      </c>
      <c r="K116" s="462" t="str">
        <f>IF(B116="","",_xlfn.XLOOKUP(I116,Artikelgrupper!A:A,Artikelgrupper!C:C))</f>
        <v/>
      </c>
      <c r="L116" s="462" t="str">
        <f>IF(B116="","",_xlfn.XLOOKUP(I116,Artikelgrupper!A:A,Artikelgrupper!D:D))</f>
        <v/>
      </c>
      <c r="M116" s="465" t="str">
        <f>IF(B116="","",'APH Kategorichef'!P119)</f>
        <v/>
      </c>
      <c r="N116" s="464" t="str">
        <f>IF('APH Kategorichef'!Q119="","",'APH Kategorichef'!Q119)</f>
        <v/>
      </c>
      <c r="O116" s="464" t="str">
        <f>IF('APH Kategorichef'!S119="","",'APH Kategorichef'!S119)</f>
        <v/>
      </c>
      <c r="P116" s="462" t="str">
        <f>IF(B116="","",'2. Artikeldata Utökad'!E119)</f>
        <v/>
      </c>
      <c r="Q116" s="462" t="str">
        <f>IF(B116="","",'2. Artikeldata Utökad'!F119)</f>
        <v/>
      </c>
      <c r="R116" s="462" t="str">
        <f>IF(B116="","",'1. Artikeldata Grund'!K119/10)</f>
        <v/>
      </c>
      <c r="S116" s="462" t="str">
        <f>IF(B116="","",'1. Artikeldata Grund'!L119/10)</f>
        <v/>
      </c>
      <c r="T116" s="462" t="str">
        <f>IF(B116="","",'1. Artikeldata Grund'!M119/10)</f>
        <v/>
      </c>
      <c r="U116" s="496" t="str">
        <f>IF(B116="","",'APH Kategorichef'!Y119)</f>
        <v/>
      </c>
      <c r="V116" s="466" t="str">
        <f>IF(B116="","",'APH Kategorichef'!Z119)</f>
        <v/>
      </c>
      <c r="W116" s="467" t="str">
        <f>IF(B116="","",'APH Kategorichef'!AA119)</f>
        <v/>
      </c>
      <c r="X116" s="468" t="str">
        <f>IF(B116="","",'APH Kategorichef'!AC119)</f>
        <v/>
      </c>
      <c r="Y116" s="467" t="str">
        <f>IF(B116="","",'APH Kategorichef'!AB119)</f>
        <v/>
      </c>
      <c r="Z116" s="468" t="str">
        <f>IF(B116="","",'APH Kategorichef'!AH119)</f>
        <v/>
      </c>
      <c r="AA116" s="469" t="str">
        <f>IF(B116="","",'APH Kategorichef'!AI119)</f>
        <v/>
      </c>
      <c r="AB116" s="464" t="str">
        <f>IF(B116="","",'APH Kategorichef'!V119)</f>
        <v/>
      </c>
      <c r="AC116" s="465" t="str">
        <f>IF('3. Förpackningsdata'!J119="","",'3. Förpackningsdata'!J119)</f>
        <v/>
      </c>
      <c r="AD116" s="464" t="str">
        <f>IF('APH Kategorichef'!I119="","",'APH Kategorichef'!I119)</f>
        <v/>
      </c>
    </row>
    <row r="117" spans="1:30" s="336" customFormat="1" x14ac:dyDescent="0.25">
      <c r="A117" s="350">
        <v>116</v>
      </c>
      <c r="B117" s="460" t="str">
        <f>IF('1. Artikeldata Grund'!E120="","",'1. Artikeldata Grund'!E120)</f>
        <v/>
      </c>
      <c r="C117" s="461" t="str">
        <f>IF('1. Artikeldata Grund'!D120="","",'1. Artikeldata Grund'!D120)</f>
        <v/>
      </c>
      <c r="D117" s="462" t="str">
        <f>IF('APH Kategorichef'!D120="","",'APH Kategorichef'!D120)</f>
        <v/>
      </c>
      <c r="E117" s="461" t="str">
        <f>IF('APH Kategorichef'!F120="","",'APH Kategorichef'!F120)</f>
        <v/>
      </c>
      <c r="F117" s="464" t="str">
        <f>IF('APH Kategorichef'!R120="","",'APH Kategorichef'!R120)</f>
        <v xml:space="preserve">  Välj…</v>
      </c>
      <c r="G117" s="464">
        <f>IF('APH Kategorichef'!L120="","",'APH Kategorichef'!L120)</f>
        <v>910</v>
      </c>
      <c r="H117" s="463" t="str">
        <f>IF(G117&lt;&gt;200,"",IF('2. Artikeldata Utökad'!J120="","",'2. Artikeldata Utökad'!J120))</f>
        <v/>
      </c>
      <c r="I117" s="462" t="str">
        <f>IF('APH Kategorichef'!K120="Välj….","",'APH Kategorichef'!K120)</f>
        <v/>
      </c>
      <c r="J117" s="462" t="str">
        <f>IF(B117="","",_xlfn.XLOOKUP(I117,Artikelgrupper!A:A,Artikelgrupper!B:B))</f>
        <v/>
      </c>
      <c r="K117" s="462" t="str">
        <f>IF(B117="","",_xlfn.XLOOKUP(I117,Artikelgrupper!A:A,Artikelgrupper!C:C))</f>
        <v/>
      </c>
      <c r="L117" s="462" t="str">
        <f>IF(B117="","",_xlfn.XLOOKUP(I117,Artikelgrupper!A:A,Artikelgrupper!D:D))</f>
        <v/>
      </c>
      <c r="M117" s="465" t="str">
        <f>IF(B117="","",'APH Kategorichef'!P120)</f>
        <v/>
      </c>
      <c r="N117" s="464" t="str">
        <f>IF('APH Kategorichef'!Q120="","",'APH Kategorichef'!Q120)</f>
        <v/>
      </c>
      <c r="O117" s="464" t="str">
        <f>IF('APH Kategorichef'!S120="","",'APH Kategorichef'!S120)</f>
        <v/>
      </c>
      <c r="P117" s="462" t="str">
        <f>IF(B117="","",'2. Artikeldata Utökad'!E120)</f>
        <v/>
      </c>
      <c r="Q117" s="462" t="str">
        <f>IF(B117="","",'2. Artikeldata Utökad'!F120)</f>
        <v/>
      </c>
      <c r="R117" s="462" t="str">
        <f>IF(B117="","",'1. Artikeldata Grund'!K120/10)</f>
        <v/>
      </c>
      <c r="S117" s="462" t="str">
        <f>IF(B117="","",'1. Artikeldata Grund'!L120/10)</f>
        <v/>
      </c>
      <c r="T117" s="462" t="str">
        <f>IF(B117="","",'1. Artikeldata Grund'!M120/10)</f>
        <v/>
      </c>
      <c r="U117" s="496" t="str">
        <f>IF(B117="","",'APH Kategorichef'!Y120)</f>
        <v/>
      </c>
      <c r="V117" s="466" t="str">
        <f>IF(B117="","",'APH Kategorichef'!Z120)</f>
        <v/>
      </c>
      <c r="W117" s="467" t="str">
        <f>IF(B117="","",'APH Kategorichef'!AA120)</f>
        <v/>
      </c>
      <c r="X117" s="468" t="str">
        <f>IF(B117="","",'APH Kategorichef'!AC120)</f>
        <v/>
      </c>
      <c r="Y117" s="467" t="str">
        <f>IF(B117="","",'APH Kategorichef'!AB120)</f>
        <v/>
      </c>
      <c r="Z117" s="468" t="str">
        <f>IF(B117="","",'APH Kategorichef'!AH120)</f>
        <v/>
      </c>
      <c r="AA117" s="469" t="str">
        <f>IF(B117="","",'APH Kategorichef'!AI120)</f>
        <v/>
      </c>
      <c r="AB117" s="464" t="str">
        <f>IF(B117="","",'APH Kategorichef'!V120)</f>
        <v/>
      </c>
      <c r="AC117" s="465" t="str">
        <f>IF('3. Förpackningsdata'!J120="","",'3. Förpackningsdata'!J120)</f>
        <v/>
      </c>
      <c r="AD117" s="464" t="str">
        <f>IF('APH Kategorichef'!I120="","",'APH Kategorichef'!I120)</f>
        <v/>
      </c>
    </row>
    <row r="118" spans="1:30" s="336" customFormat="1" x14ac:dyDescent="0.25">
      <c r="A118" s="350">
        <v>117</v>
      </c>
      <c r="B118" s="460" t="str">
        <f>IF('1. Artikeldata Grund'!E121="","",'1. Artikeldata Grund'!E121)</f>
        <v/>
      </c>
      <c r="C118" s="461" t="str">
        <f>IF('1. Artikeldata Grund'!D121="","",'1. Artikeldata Grund'!D121)</f>
        <v/>
      </c>
      <c r="D118" s="462" t="str">
        <f>IF('APH Kategorichef'!D121="","",'APH Kategorichef'!D121)</f>
        <v/>
      </c>
      <c r="E118" s="461" t="str">
        <f>IF('APH Kategorichef'!F121="","",'APH Kategorichef'!F121)</f>
        <v/>
      </c>
      <c r="F118" s="464" t="str">
        <f>IF('APH Kategorichef'!R121="","",'APH Kategorichef'!R121)</f>
        <v xml:space="preserve">  Välj…</v>
      </c>
      <c r="G118" s="464">
        <f>IF('APH Kategorichef'!L121="","",'APH Kategorichef'!L121)</f>
        <v>910</v>
      </c>
      <c r="H118" s="463" t="str">
        <f>IF(G118&lt;&gt;200,"",IF('2. Artikeldata Utökad'!J121="","",'2. Artikeldata Utökad'!J121))</f>
        <v/>
      </c>
      <c r="I118" s="462" t="str">
        <f>IF('APH Kategorichef'!K121="Välj….","",'APH Kategorichef'!K121)</f>
        <v/>
      </c>
      <c r="J118" s="462" t="str">
        <f>IF(B118="","",_xlfn.XLOOKUP(I118,Artikelgrupper!A:A,Artikelgrupper!B:B))</f>
        <v/>
      </c>
      <c r="K118" s="462" t="str">
        <f>IF(B118="","",_xlfn.XLOOKUP(I118,Artikelgrupper!A:A,Artikelgrupper!C:C))</f>
        <v/>
      </c>
      <c r="L118" s="462" t="str">
        <f>IF(B118="","",_xlfn.XLOOKUP(I118,Artikelgrupper!A:A,Artikelgrupper!D:D))</f>
        <v/>
      </c>
      <c r="M118" s="465" t="str">
        <f>IF(B118="","",'APH Kategorichef'!P121)</f>
        <v/>
      </c>
      <c r="N118" s="464" t="str">
        <f>IF('APH Kategorichef'!Q121="","",'APH Kategorichef'!Q121)</f>
        <v/>
      </c>
      <c r="O118" s="464" t="str">
        <f>IF('APH Kategorichef'!S121="","",'APH Kategorichef'!S121)</f>
        <v/>
      </c>
      <c r="P118" s="462" t="str">
        <f>IF(B118="","",'2. Artikeldata Utökad'!E121)</f>
        <v/>
      </c>
      <c r="Q118" s="462" t="str">
        <f>IF(B118="","",'2. Artikeldata Utökad'!F121)</f>
        <v/>
      </c>
      <c r="R118" s="462" t="str">
        <f>IF(B118="","",'1. Artikeldata Grund'!K121/10)</f>
        <v/>
      </c>
      <c r="S118" s="462" t="str">
        <f>IF(B118="","",'1. Artikeldata Grund'!L121/10)</f>
        <v/>
      </c>
      <c r="T118" s="462" t="str">
        <f>IF(B118="","",'1. Artikeldata Grund'!M121/10)</f>
        <v/>
      </c>
      <c r="U118" s="496" t="str">
        <f>IF(B118="","",'APH Kategorichef'!Y121)</f>
        <v/>
      </c>
      <c r="V118" s="466" t="str">
        <f>IF(B118="","",'APH Kategorichef'!Z121)</f>
        <v/>
      </c>
      <c r="W118" s="467" t="str">
        <f>IF(B118="","",'APH Kategorichef'!AA121)</f>
        <v/>
      </c>
      <c r="X118" s="468" t="str">
        <f>IF(B118="","",'APH Kategorichef'!AC121)</f>
        <v/>
      </c>
      <c r="Y118" s="467" t="str">
        <f>IF(B118="","",'APH Kategorichef'!AB121)</f>
        <v/>
      </c>
      <c r="Z118" s="468" t="str">
        <f>IF(B118="","",'APH Kategorichef'!AH121)</f>
        <v/>
      </c>
      <c r="AA118" s="469" t="str">
        <f>IF(B118="","",'APH Kategorichef'!AI121)</f>
        <v/>
      </c>
      <c r="AB118" s="464" t="str">
        <f>IF(B118="","",'APH Kategorichef'!V121)</f>
        <v/>
      </c>
      <c r="AC118" s="465" t="str">
        <f>IF('3. Förpackningsdata'!J121="","",'3. Förpackningsdata'!J121)</f>
        <v/>
      </c>
      <c r="AD118" s="464" t="str">
        <f>IF('APH Kategorichef'!I121="","",'APH Kategorichef'!I121)</f>
        <v/>
      </c>
    </row>
    <row r="119" spans="1:30" s="336" customFormat="1" x14ac:dyDescent="0.25">
      <c r="A119" s="350">
        <v>118</v>
      </c>
      <c r="B119" s="460" t="str">
        <f>IF('1. Artikeldata Grund'!E122="","",'1. Artikeldata Grund'!E122)</f>
        <v/>
      </c>
      <c r="C119" s="461" t="str">
        <f>IF('1. Artikeldata Grund'!D122="","",'1. Artikeldata Grund'!D122)</f>
        <v/>
      </c>
      <c r="D119" s="462" t="str">
        <f>IF('APH Kategorichef'!D122="","",'APH Kategorichef'!D122)</f>
        <v/>
      </c>
      <c r="E119" s="461" t="str">
        <f>IF('APH Kategorichef'!F122="","",'APH Kategorichef'!F122)</f>
        <v/>
      </c>
      <c r="F119" s="464" t="str">
        <f>IF('APH Kategorichef'!R122="","",'APH Kategorichef'!R122)</f>
        <v xml:space="preserve">  Välj…</v>
      </c>
      <c r="G119" s="464">
        <f>IF('APH Kategorichef'!L122="","",'APH Kategorichef'!L122)</f>
        <v>910</v>
      </c>
      <c r="H119" s="463" t="str">
        <f>IF(G119&lt;&gt;200,"",IF('2. Artikeldata Utökad'!J122="","",'2. Artikeldata Utökad'!J122))</f>
        <v/>
      </c>
      <c r="I119" s="462" t="str">
        <f>IF('APH Kategorichef'!K122="Välj….","",'APH Kategorichef'!K122)</f>
        <v/>
      </c>
      <c r="J119" s="462" t="str">
        <f>IF(B119="","",_xlfn.XLOOKUP(I119,Artikelgrupper!A:A,Artikelgrupper!B:B))</f>
        <v/>
      </c>
      <c r="K119" s="462" t="str">
        <f>IF(B119="","",_xlfn.XLOOKUP(I119,Artikelgrupper!A:A,Artikelgrupper!C:C))</f>
        <v/>
      </c>
      <c r="L119" s="462" t="str">
        <f>IF(B119="","",_xlfn.XLOOKUP(I119,Artikelgrupper!A:A,Artikelgrupper!D:D))</f>
        <v/>
      </c>
      <c r="M119" s="465" t="str">
        <f>IF(B119="","",'APH Kategorichef'!P122)</f>
        <v/>
      </c>
      <c r="N119" s="464" t="str">
        <f>IF('APH Kategorichef'!Q122="","",'APH Kategorichef'!Q122)</f>
        <v/>
      </c>
      <c r="O119" s="464" t="str">
        <f>IF('APH Kategorichef'!S122="","",'APH Kategorichef'!S122)</f>
        <v/>
      </c>
      <c r="P119" s="462" t="str">
        <f>IF(B119="","",'2. Artikeldata Utökad'!E122)</f>
        <v/>
      </c>
      <c r="Q119" s="462" t="str">
        <f>IF(B119="","",'2. Artikeldata Utökad'!F122)</f>
        <v/>
      </c>
      <c r="R119" s="462" t="str">
        <f>IF(B119="","",'1. Artikeldata Grund'!K122/10)</f>
        <v/>
      </c>
      <c r="S119" s="462" t="str">
        <f>IF(B119="","",'1. Artikeldata Grund'!L122/10)</f>
        <v/>
      </c>
      <c r="T119" s="462" t="str">
        <f>IF(B119="","",'1. Artikeldata Grund'!M122/10)</f>
        <v/>
      </c>
      <c r="U119" s="496" t="str">
        <f>IF(B119="","",'APH Kategorichef'!Y122)</f>
        <v/>
      </c>
      <c r="V119" s="466" t="str">
        <f>IF(B119="","",'APH Kategorichef'!Z122)</f>
        <v/>
      </c>
      <c r="W119" s="467" t="str">
        <f>IF(B119="","",'APH Kategorichef'!AA122)</f>
        <v/>
      </c>
      <c r="X119" s="468" t="str">
        <f>IF(B119="","",'APH Kategorichef'!AC122)</f>
        <v/>
      </c>
      <c r="Y119" s="467" t="str">
        <f>IF(B119="","",'APH Kategorichef'!AB122)</f>
        <v/>
      </c>
      <c r="Z119" s="468" t="str">
        <f>IF(B119="","",'APH Kategorichef'!AH122)</f>
        <v/>
      </c>
      <c r="AA119" s="469" t="str">
        <f>IF(B119="","",'APH Kategorichef'!AI122)</f>
        <v/>
      </c>
      <c r="AB119" s="464" t="str">
        <f>IF(B119="","",'APH Kategorichef'!V122)</f>
        <v/>
      </c>
      <c r="AC119" s="465" t="str">
        <f>IF('3. Förpackningsdata'!J122="","",'3. Förpackningsdata'!J122)</f>
        <v/>
      </c>
      <c r="AD119" s="464" t="str">
        <f>IF('APH Kategorichef'!I122="","",'APH Kategorichef'!I122)</f>
        <v/>
      </c>
    </row>
    <row r="120" spans="1:30" s="336" customFormat="1" x14ac:dyDescent="0.25">
      <c r="A120" s="350">
        <v>119</v>
      </c>
      <c r="B120" s="460" t="str">
        <f>IF('1. Artikeldata Grund'!E123="","",'1. Artikeldata Grund'!E123)</f>
        <v/>
      </c>
      <c r="C120" s="461" t="str">
        <f>IF('1. Artikeldata Grund'!D123="","",'1. Artikeldata Grund'!D123)</f>
        <v/>
      </c>
      <c r="D120" s="462" t="str">
        <f>IF('APH Kategorichef'!D123="","",'APH Kategorichef'!D123)</f>
        <v/>
      </c>
      <c r="E120" s="461" t="str">
        <f>IF('APH Kategorichef'!F123="","",'APH Kategorichef'!F123)</f>
        <v/>
      </c>
      <c r="F120" s="464" t="str">
        <f>IF('APH Kategorichef'!R123="","",'APH Kategorichef'!R123)</f>
        <v xml:space="preserve">  Välj…</v>
      </c>
      <c r="G120" s="464">
        <f>IF('APH Kategorichef'!L123="","",'APH Kategorichef'!L123)</f>
        <v>910</v>
      </c>
      <c r="H120" s="463" t="str">
        <f>IF(G120&lt;&gt;200,"",IF('2. Artikeldata Utökad'!J123="","",'2. Artikeldata Utökad'!J123))</f>
        <v/>
      </c>
      <c r="I120" s="462" t="str">
        <f>IF('APH Kategorichef'!K123="Välj….","",'APH Kategorichef'!K123)</f>
        <v/>
      </c>
      <c r="J120" s="462" t="str">
        <f>IF(B120="","",_xlfn.XLOOKUP(I120,Artikelgrupper!A:A,Artikelgrupper!B:B))</f>
        <v/>
      </c>
      <c r="K120" s="462" t="str">
        <f>IF(B120="","",_xlfn.XLOOKUP(I120,Artikelgrupper!A:A,Artikelgrupper!C:C))</f>
        <v/>
      </c>
      <c r="L120" s="462" t="str">
        <f>IF(B120="","",_xlfn.XLOOKUP(I120,Artikelgrupper!A:A,Artikelgrupper!D:D))</f>
        <v/>
      </c>
      <c r="M120" s="465" t="str">
        <f>IF(B120="","",'APH Kategorichef'!P123)</f>
        <v/>
      </c>
      <c r="N120" s="464" t="str">
        <f>IF('APH Kategorichef'!Q123="","",'APH Kategorichef'!Q123)</f>
        <v/>
      </c>
      <c r="O120" s="464" t="str">
        <f>IF('APH Kategorichef'!S123="","",'APH Kategorichef'!S123)</f>
        <v/>
      </c>
      <c r="P120" s="462" t="str">
        <f>IF(B120="","",'2. Artikeldata Utökad'!E123)</f>
        <v/>
      </c>
      <c r="Q120" s="462" t="str">
        <f>IF(B120="","",'2. Artikeldata Utökad'!F123)</f>
        <v/>
      </c>
      <c r="R120" s="462" t="str">
        <f>IF(B120="","",'1. Artikeldata Grund'!K123/10)</f>
        <v/>
      </c>
      <c r="S120" s="462" t="str">
        <f>IF(B120="","",'1. Artikeldata Grund'!L123/10)</f>
        <v/>
      </c>
      <c r="T120" s="462" t="str">
        <f>IF(B120="","",'1. Artikeldata Grund'!M123/10)</f>
        <v/>
      </c>
      <c r="U120" s="496" t="str">
        <f>IF(B120="","",'APH Kategorichef'!Y123)</f>
        <v/>
      </c>
      <c r="V120" s="466" t="str">
        <f>IF(B120="","",'APH Kategorichef'!Z123)</f>
        <v/>
      </c>
      <c r="W120" s="467" t="str">
        <f>IF(B120="","",'APH Kategorichef'!AA123)</f>
        <v/>
      </c>
      <c r="X120" s="468" t="str">
        <f>IF(B120="","",'APH Kategorichef'!AC123)</f>
        <v/>
      </c>
      <c r="Y120" s="467" t="str">
        <f>IF(B120="","",'APH Kategorichef'!AB123)</f>
        <v/>
      </c>
      <c r="Z120" s="468" t="str">
        <f>IF(B120="","",'APH Kategorichef'!AH123)</f>
        <v/>
      </c>
      <c r="AA120" s="469" t="str">
        <f>IF(B120="","",'APH Kategorichef'!AI123)</f>
        <v/>
      </c>
      <c r="AB120" s="464" t="str">
        <f>IF(B120="","",'APH Kategorichef'!V123)</f>
        <v/>
      </c>
      <c r="AC120" s="465" t="str">
        <f>IF('3. Förpackningsdata'!J123="","",'3. Förpackningsdata'!J123)</f>
        <v/>
      </c>
      <c r="AD120" s="464" t="str">
        <f>IF('APH Kategorichef'!I123="","",'APH Kategorichef'!I123)</f>
        <v/>
      </c>
    </row>
    <row r="121" spans="1:30" s="336" customFormat="1" x14ac:dyDescent="0.25">
      <c r="A121" s="350">
        <v>120</v>
      </c>
      <c r="B121" s="460" t="str">
        <f>IF('1. Artikeldata Grund'!E124="","",'1. Artikeldata Grund'!E124)</f>
        <v/>
      </c>
      <c r="C121" s="461" t="str">
        <f>IF('1. Artikeldata Grund'!D124="","",'1. Artikeldata Grund'!D124)</f>
        <v/>
      </c>
      <c r="D121" s="462" t="str">
        <f>IF('APH Kategorichef'!D124="","",'APH Kategorichef'!D124)</f>
        <v/>
      </c>
      <c r="E121" s="461" t="str">
        <f>IF('APH Kategorichef'!F124="","",'APH Kategorichef'!F124)</f>
        <v/>
      </c>
      <c r="F121" s="464" t="str">
        <f>IF('APH Kategorichef'!R124="","",'APH Kategorichef'!R124)</f>
        <v xml:space="preserve">  Välj…</v>
      </c>
      <c r="G121" s="464">
        <f>IF('APH Kategorichef'!L124="","",'APH Kategorichef'!L124)</f>
        <v>910</v>
      </c>
      <c r="H121" s="463" t="str">
        <f>IF(G121&lt;&gt;200,"",IF('2. Artikeldata Utökad'!J124="","",'2. Artikeldata Utökad'!J124))</f>
        <v/>
      </c>
      <c r="I121" s="462" t="str">
        <f>IF('APH Kategorichef'!K124="Välj….","",'APH Kategorichef'!K124)</f>
        <v/>
      </c>
      <c r="J121" s="462" t="str">
        <f>IF(B121="","",_xlfn.XLOOKUP(I121,Artikelgrupper!A:A,Artikelgrupper!B:B))</f>
        <v/>
      </c>
      <c r="K121" s="462" t="str">
        <f>IF(B121="","",_xlfn.XLOOKUP(I121,Artikelgrupper!A:A,Artikelgrupper!C:C))</f>
        <v/>
      </c>
      <c r="L121" s="462" t="str">
        <f>IF(B121="","",_xlfn.XLOOKUP(I121,Artikelgrupper!A:A,Artikelgrupper!D:D))</f>
        <v/>
      </c>
      <c r="M121" s="465" t="str">
        <f>IF(B121="","",'APH Kategorichef'!P124)</f>
        <v/>
      </c>
      <c r="N121" s="464" t="str">
        <f>IF('APH Kategorichef'!Q124="","",'APH Kategorichef'!Q124)</f>
        <v/>
      </c>
      <c r="O121" s="464" t="str">
        <f>IF('APH Kategorichef'!S124="","",'APH Kategorichef'!S124)</f>
        <v/>
      </c>
      <c r="P121" s="462" t="str">
        <f>IF(B121="","",'2. Artikeldata Utökad'!E124)</f>
        <v/>
      </c>
      <c r="Q121" s="462" t="str">
        <f>IF(B121="","",'2. Artikeldata Utökad'!F124)</f>
        <v/>
      </c>
      <c r="R121" s="462" t="str">
        <f>IF(B121="","",'1. Artikeldata Grund'!K124/10)</f>
        <v/>
      </c>
      <c r="S121" s="462" t="str">
        <f>IF(B121="","",'1. Artikeldata Grund'!L124/10)</f>
        <v/>
      </c>
      <c r="T121" s="462" t="str">
        <f>IF(B121="","",'1. Artikeldata Grund'!M124/10)</f>
        <v/>
      </c>
      <c r="U121" s="496" t="str">
        <f>IF(B121="","",'APH Kategorichef'!Y124)</f>
        <v/>
      </c>
      <c r="V121" s="466" t="str">
        <f>IF(B121="","",'APH Kategorichef'!Z124)</f>
        <v/>
      </c>
      <c r="W121" s="467" t="str">
        <f>IF(B121="","",'APH Kategorichef'!AA124)</f>
        <v/>
      </c>
      <c r="X121" s="468" t="str">
        <f>IF(B121="","",'APH Kategorichef'!AC124)</f>
        <v/>
      </c>
      <c r="Y121" s="467" t="str">
        <f>IF(B121="","",'APH Kategorichef'!AB124)</f>
        <v/>
      </c>
      <c r="Z121" s="468" t="str">
        <f>IF(B121="","",'APH Kategorichef'!AH124)</f>
        <v/>
      </c>
      <c r="AA121" s="469" t="str">
        <f>IF(B121="","",'APH Kategorichef'!AI124)</f>
        <v/>
      </c>
      <c r="AB121" s="464" t="str">
        <f>IF(B121="","",'APH Kategorichef'!V124)</f>
        <v/>
      </c>
      <c r="AC121" s="465" t="str">
        <f>IF('3. Förpackningsdata'!J124="","",'3. Förpackningsdata'!J124)</f>
        <v/>
      </c>
      <c r="AD121" s="464" t="str">
        <f>IF('APH Kategorichef'!I124="","",'APH Kategorichef'!I124)</f>
        <v/>
      </c>
    </row>
    <row r="122" spans="1:30" s="336" customFormat="1" x14ac:dyDescent="0.25">
      <c r="A122" s="350">
        <v>121</v>
      </c>
      <c r="B122" s="460" t="str">
        <f>IF('1. Artikeldata Grund'!E125="","",'1. Artikeldata Grund'!E125)</f>
        <v/>
      </c>
      <c r="C122" s="461" t="str">
        <f>IF('1. Artikeldata Grund'!D125="","",'1. Artikeldata Grund'!D125)</f>
        <v/>
      </c>
      <c r="D122" s="462" t="str">
        <f>IF('APH Kategorichef'!D125="","",'APH Kategorichef'!D125)</f>
        <v/>
      </c>
      <c r="E122" s="461" t="str">
        <f>IF('APH Kategorichef'!F125="","",'APH Kategorichef'!F125)</f>
        <v/>
      </c>
      <c r="F122" s="464" t="str">
        <f>IF('APH Kategorichef'!R125="","",'APH Kategorichef'!R125)</f>
        <v xml:space="preserve">  Välj…</v>
      </c>
      <c r="G122" s="464">
        <f>IF('APH Kategorichef'!L125="","",'APH Kategorichef'!L125)</f>
        <v>910</v>
      </c>
      <c r="H122" s="463" t="str">
        <f>IF(G122&lt;&gt;200,"",IF('2. Artikeldata Utökad'!J125="","",'2. Artikeldata Utökad'!J125))</f>
        <v/>
      </c>
      <c r="I122" s="462" t="str">
        <f>IF('APH Kategorichef'!K125="Välj….","",'APH Kategorichef'!K125)</f>
        <v/>
      </c>
      <c r="J122" s="462" t="str">
        <f>IF(B122="","",_xlfn.XLOOKUP(I122,Artikelgrupper!A:A,Artikelgrupper!B:B))</f>
        <v/>
      </c>
      <c r="K122" s="462" t="str">
        <f>IF(B122="","",_xlfn.XLOOKUP(I122,Artikelgrupper!A:A,Artikelgrupper!C:C))</f>
        <v/>
      </c>
      <c r="L122" s="462" t="str">
        <f>IF(B122="","",_xlfn.XLOOKUP(I122,Artikelgrupper!A:A,Artikelgrupper!D:D))</f>
        <v/>
      </c>
      <c r="M122" s="465" t="str">
        <f>IF(B122="","",'APH Kategorichef'!P125)</f>
        <v/>
      </c>
      <c r="N122" s="464" t="str">
        <f>IF('APH Kategorichef'!Q125="","",'APH Kategorichef'!Q125)</f>
        <v/>
      </c>
      <c r="O122" s="464" t="str">
        <f>IF('APH Kategorichef'!S125="","",'APH Kategorichef'!S125)</f>
        <v/>
      </c>
      <c r="P122" s="462" t="str">
        <f>IF(B122="","",'2. Artikeldata Utökad'!E125)</f>
        <v/>
      </c>
      <c r="Q122" s="462" t="str">
        <f>IF(B122="","",'2. Artikeldata Utökad'!F125)</f>
        <v/>
      </c>
      <c r="R122" s="462" t="str">
        <f>IF(B122="","",'1. Artikeldata Grund'!K125/10)</f>
        <v/>
      </c>
      <c r="S122" s="462" t="str">
        <f>IF(B122="","",'1. Artikeldata Grund'!L125/10)</f>
        <v/>
      </c>
      <c r="T122" s="462" t="str">
        <f>IF(B122="","",'1. Artikeldata Grund'!M125/10)</f>
        <v/>
      </c>
      <c r="U122" s="496" t="str">
        <f>IF(B122="","",'APH Kategorichef'!Y125)</f>
        <v/>
      </c>
      <c r="V122" s="466" t="str">
        <f>IF(B122="","",'APH Kategorichef'!Z125)</f>
        <v/>
      </c>
      <c r="W122" s="467" t="str">
        <f>IF(B122="","",'APH Kategorichef'!AA125)</f>
        <v/>
      </c>
      <c r="X122" s="468" t="str">
        <f>IF(B122="","",'APH Kategorichef'!AC125)</f>
        <v/>
      </c>
      <c r="Y122" s="467" t="str">
        <f>IF(B122="","",'APH Kategorichef'!AB125)</f>
        <v/>
      </c>
      <c r="Z122" s="468" t="str">
        <f>IF(B122="","",'APH Kategorichef'!AH125)</f>
        <v/>
      </c>
      <c r="AA122" s="469" t="str">
        <f>IF(B122="","",'APH Kategorichef'!AI125)</f>
        <v/>
      </c>
      <c r="AB122" s="464" t="str">
        <f>IF(B122="","",'APH Kategorichef'!V125)</f>
        <v/>
      </c>
      <c r="AC122" s="465" t="str">
        <f>IF('3. Förpackningsdata'!J125="","",'3. Förpackningsdata'!J125)</f>
        <v/>
      </c>
      <c r="AD122" s="464" t="str">
        <f>IF('APH Kategorichef'!I125="","",'APH Kategorichef'!I125)</f>
        <v/>
      </c>
    </row>
    <row r="123" spans="1:30" s="336" customFormat="1" x14ac:dyDescent="0.25">
      <c r="A123" s="350">
        <v>122</v>
      </c>
      <c r="B123" s="460" t="str">
        <f>IF('1. Artikeldata Grund'!E126="","",'1. Artikeldata Grund'!E126)</f>
        <v/>
      </c>
      <c r="C123" s="461" t="str">
        <f>IF('1. Artikeldata Grund'!D126="","",'1. Artikeldata Grund'!D126)</f>
        <v/>
      </c>
      <c r="D123" s="462" t="str">
        <f>IF('APH Kategorichef'!D126="","",'APH Kategorichef'!D126)</f>
        <v/>
      </c>
      <c r="E123" s="461" t="str">
        <f>IF('APH Kategorichef'!F126="","",'APH Kategorichef'!F126)</f>
        <v/>
      </c>
      <c r="F123" s="464" t="str">
        <f>IF('APH Kategorichef'!R126="","",'APH Kategorichef'!R126)</f>
        <v xml:space="preserve">  Välj…</v>
      </c>
      <c r="G123" s="464">
        <f>IF('APH Kategorichef'!L126="","",'APH Kategorichef'!L126)</f>
        <v>910</v>
      </c>
      <c r="H123" s="463" t="str">
        <f>IF(G123&lt;&gt;200,"",IF('2. Artikeldata Utökad'!J126="","",'2. Artikeldata Utökad'!J126))</f>
        <v/>
      </c>
      <c r="I123" s="462" t="str">
        <f>IF('APH Kategorichef'!K126="Välj….","",'APH Kategorichef'!K126)</f>
        <v/>
      </c>
      <c r="J123" s="462" t="str">
        <f>IF(B123="","",_xlfn.XLOOKUP(I123,Artikelgrupper!A:A,Artikelgrupper!B:B))</f>
        <v/>
      </c>
      <c r="K123" s="462" t="str">
        <f>IF(B123="","",_xlfn.XLOOKUP(I123,Artikelgrupper!A:A,Artikelgrupper!C:C))</f>
        <v/>
      </c>
      <c r="L123" s="462" t="str">
        <f>IF(B123="","",_xlfn.XLOOKUP(I123,Artikelgrupper!A:A,Artikelgrupper!D:D))</f>
        <v/>
      </c>
      <c r="M123" s="465" t="str">
        <f>IF(B123="","",'APH Kategorichef'!P126)</f>
        <v/>
      </c>
      <c r="N123" s="464" t="str">
        <f>IF('APH Kategorichef'!Q126="","",'APH Kategorichef'!Q126)</f>
        <v/>
      </c>
      <c r="O123" s="464" t="str">
        <f>IF('APH Kategorichef'!S126="","",'APH Kategorichef'!S126)</f>
        <v/>
      </c>
      <c r="P123" s="462" t="str">
        <f>IF(B123="","",'2. Artikeldata Utökad'!E126)</f>
        <v/>
      </c>
      <c r="Q123" s="462" t="str">
        <f>IF(B123="","",'2. Artikeldata Utökad'!F126)</f>
        <v/>
      </c>
      <c r="R123" s="462" t="str">
        <f>IF(B123="","",'1. Artikeldata Grund'!K126/10)</f>
        <v/>
      </c>
      <c r="S123" s="462" t="str">
        <f>IF(B123="","",'1. Artikeldata Grund'!L126/10)</f>
        <v/>
      </c>
      <c r="T123" s="462" t="str">
        <f>IF(B123="","",'1. Artikeldata Grund'!M126/10)</f>
        <v/>
      </c>
      <c r="U123" s="496" t="str">
        <f>IF(B123="","",'APH Kategorichef'!Y126)</f>
        <v/>
      </c>
      <c r="V123" s="466" t="str">
        <f>IF(B123="","",'APH Kategorichef'!Z126)</f>
        <v/>
      </c>
      <c r="W123" s="467" t="str">
        <f>IF(B123="","",'APH Kategorichef'!AA126)</f>
        <v/>
      </c>
      <c r="X123" s="468" t="str">
        <f>IF(B123="","",'APH Kategorichef'!AC126)</f>
        <v/>
      </c>
      <c r="Y123" s="467" t="str">
        <f>IF(B123="","",'APH Kategorichef'!AB126)</f>
        <v/>
      </c>
      <c r="Z123" s="468" t="str">
        <f>IF(B123="","",'APH Kategorichef'!AH126)</f>
        <v/>
      </c>
      <c r="AA123" s="469" t="str">
        <f>IF(B123="","",'APH Kategorichef'!AI126)</f>
        <v/>
      </c>
      <c r="AB123" s="464" t="str">
        <f>IF(B123="","",'APH Kategorichef'!V126)</f>
        <v/>
      </c>
      <c r="AC123" s="465" t="str">
        <f>IF('3. Förpackningsdata'!J126="","",'3. Förpackningsdata'!J126)</f>
        <v/>
      </c>
      <c r="AD123" s="464" t="str">
        <f>IF('APH Kategorichef'!I126="","",'APH Kategorichef'!I126)</f>
        <v/>
      </c>
    </row>
    <row r="124" spans="1:30" s="336" customFormat="1" x14ac:dyDescent="0.25">
      <c r="A124" s="350">
        <v>123</v>
      </c>
      <c r="B124" s="460" t="str">
        <f>IF('1. Artikeldata Grund'!E127="","",'1. Artikeldata Grund'!E127)</f>
        <v/>
      </c>
      <c r="C124" s="461" t="str">
        <f>IF('1. Artikeldata Grund'!D127="","",'1. Artikeldata Grund'!D127)</f>
        <v/>
      </c>
      <c r="D124" s="462" t="str">
        <f>IF('APH Kategorichef'!D127="","",'APH Kategorichef'!D127)</f>
        <v/>
      </c>
      <c r="E124" s="461" t="str">
        <f>IF('APH Kategorichef'!F127="","",'APH Kategorichef'!F127)</f>
        <v/>
      </c>
      <c r="F124" s="464" t="str">
        <f>IF('APH Kategorichef'!R127="","",'APH Kategorichef'!R127)</f>
        <v xml:space="preserve">  Välj…</v>
      </c>
      <c r="G124" s="464">
        <f>IF('APH Kategorichef'!L127="","",'APH Kategorichef'!L127)</f>
        <v>910</v>
      </c>
      <c r="H124" s="463" t="str">
        <f>IF(G124&lt;&gt;200,"",IF('2. Artikeldata Utökad'!J127="","",'2. Artikeldata Utökad'!J127))</f>
        <v/>
      </c>
      <c r="I124" s="462" t="str">
        <f>IF('APH Kategorichef'!K127="Välj….","",'APH Kategorichef'!K127)</f>
        <v/>
      </c>
      <c r="J124" s="462" t="str">
        <f>IF(B124="","",_xlfn.XLOOKUP(I124,Artikelgrupper!A:A,Artikelgrupper!B:B))</f>
        <v/>
      </c>
      <c r="K124" s="462" t="str">
        <f>IF(B124="","",_xlfn.XLOOKUP(I124,Artikelgrupper!A:A,Artikelgrupper!C:C))</f>
        <v/>
      </c>
      <c r="L124" s="462" t="str">
        <f>IF(B124="","",_xlfn.XLOOKUP(I124,Artikelgrupper!A:A,Artikelgrupper!D:D))</f>
        <v/>
      </c>
      <c r="M124" s="465" t="str">
        <f>IF(B124="","",'APH Kategorichef'!P127)</f>
        <v/>
      </c>
      <c r="N124" s="464" t="str">
        <f>IF('APH Kategorichef'!Q127="","",'APH Kategorichef'!Q127)</f>
        <v/>
      </c>
      <c r="O124" s="464" t="str">
        <f>IF('APH Kategorichef'!S127="","",'APH Kategorichef'!S127)</f>
        <v/>
      </c>
      <c r="P124" s="462" t="str">
        <f>IF(B124="","",'2. Artikeldata Utökad'!E127)</f>
        <v/>
      </c>
      <c r="Q124" s="462" t="str">
        <f>IF(B124="","",'2. Artikeldata Utökad'!F127)</f>
        <v/>
      </c>
      <c r="R124" s="462" t="str">
        <f>IF(B124="","",'1. Artikeldata Grund'!K127/10)</f>
        <v/>
      </c>
      <c r="S124" s="462" t="str">
        <f>IF(B124="","",'1. Artikeldata Grund'!L127/10)</f>
        <v/>
      </c>
      <c r="T124" s="462" t="str">
        <f>IF(B124="","",'1. Artikeldata Grund'!M127/10)</f>
        <v/>
      </c>
      <c r="U124" s="496" t="str">
        <f>IF(B124="","",'APH Kategorichef'!Y127)</f>
        <v/>
      </c>
      <c r="V124" s="466" t="str">
        <f>IF(B124="","",'APH Kategorichef'!Z127)</f>
        <v/>
      </c>
      <c r="W124" s="467" t="str">
        <f>IF(B124="","",'APH Kategorichef'!AA127)</f>
        <v/>
      </c>
      <c r="X124" s="468" t="str">
        <f>IF(B124="","",'APH Kategorichef'!AC127)</f>
        <v/>
      </c>
      <c r="Y124" s="467" t="str">
        <f>IF(B124="","",'APH Kategorichef'!AB127)</f>
        <v/>
      </c>
      <c r="Z124" s="468" t="str">
        <f>IF(B124="","",'APH Kategorichef'!AH127)</f>
        <v/>
      </c>
      <c r="AA124" s="469" t="str">
        <f>IF(B124="","",'APH Kategorichef'!AI127)</f>
        <v/>
      </c>
      <c r="AB124" s="464" t="str">
        <f>IF(B124="","",'APH Kategorichef'!V127)</f>
        <v/>
      </c>
      <c r="AC124" s="465" t="str">
        <f>IF('3. Förpackningsdata'!J127="","",'3. Förpackningsdata'!J127)</f>
        <v/>
      </c>
      <c r="AD124" s="464" t="str">
        <f>IF('APH Kategorichef'!I127="","",'APH Kategorichef'!I127)</f>
        <v/>
      </c>
    </row>
    <row r="125" spans="1:30" s="336" customFormat="1" x14ac:dyDescent="0.25">
      <c r="A125" s="350">
        <v>124</v>
      </c>
      <c r="B125" s="460" t="str">
        <f>IF('1. Artikeldata Grund'!E128="","",'1. Artikeldata Grund'!E128)</f>
        <v/>
      </c>
      <c r="C125" s="461" t="str">
        <f>IF('1. Artikeldata Grund'!D128="","",'1. Artikeldata Grund'!D128)</f>
        <v/>
      </c>
      <c r="D125" s="462" t="str">
        <f>IF('APH Kategorichef'!D128="","",'APH Kategorichef'!D128)</f>
        <v/>
      </c>
      <c r="E125" s="461" t="str">
        <f>IF('APH Kategorichef'!F128="","",'APH Kategorichef'!F128)</f>
        <v/>
      </c>
      <c r="F125" s="464" t="str">
        <f>IF('APH Kategorichef'!R128="","",'APH Kategorichef'!R128)</f>
        <v xml:space="preserve">  Välj…</v>
      </c>
      <c r="G125" s="464">
        <f>IF('APH Kategorichef'!L128="","",'APH Kategorichef'!L128)</f>
        <v>910</v>
      </c>
      <c r="H125" s="463" t="str">
        <f>IF(G125&lt;&gt;200,"",IF('2. Artikeldata Utökad'!J128="","",'2. Artikeldata Utökad'!J128))</f>
        <v/>
      </c>
      <c r="I125" s="462" t="str">
        <f>IF('APH Kategorichef'!K128="Välj….","",'APH Kategorichef'!K128)</f>
        <v/>
      </c>
      <c r="J125" s="462" t="str">
        <f>IF(B125="","",_xlfn.XLOOKUP(I125,Artikelgrupper!A:A,Artikelgrupper!B:B))</f>
        <v/>
      </c>
      <c r="K125" s="462" t="str">
        <f>IF(B125="","",_xlfn.XLOOKUP(I125,Artikelgrupper!A:A,Artikelgrupper!C:C))</f>
        <v/>
      </c>
      <c r="L125" s="462" t="str">
        <f>IF(B125="","",_xlfn.XLOOKUP(I125,Artikelgrupper!A:A,Artikelgrupper!D:D))</f>
        <v/>
      </c>
      <c r="M125" s="465" t="str">
        <f>IF(B125="","",'APH Kategorichef'!P128)</f>
        <v/>
      </c>
      <c r="N125" s="464" t="str">
        <f>IF('APH Kategorichef'!Q128="","",'APH Kategorichef'!Q128)</f>
        <v/>
      </c>
      <c r="O125" s="464" t="str">
        <f>IF('APH Kategorichef'!S128="","",'APH Kategorichef'!S128)</f>
        <v/>
      </c>
      <c r="P125" s="462" t="str">
        <f>IF(B125="","",'2. Artikeldata Utökad'!E128)</f>
        <v/>
      </c>
      <c r="Q125" s="462" t="str">
        <f>IF(B125="","",'2. Artikeldata Utökad'!F128)</f>
        <v/>
      </c>
      <c r="R125" s="462" t="str">
        <f>IF(B125="","",'1. Artikeldata Grund'!K128/10)</f>
        <v/>
      </c>
      <c r="S125" s="462" t="str">
        <f>IF(B125="","",'1. Artikeldata Grund'!L128/10)</f>
        <v/>
      </c>
      <c r="T125" s="462" t="str">
        <f>IF(B125="","",'1. Artikeldata Grund'!M128/10)</f>
        <v/>
      </c>
      <c r="U125" s="496" t="str">
        <f>IF(B125="","",'APH Kategorichef'!Y128)</f>
        <v/>
      </c>
      <c r="V125" s="466" t="str">
        <f>IF(B125="","",'APH Kategorichef'!Z128)</f>
        <v/>
      </c>
      <c r="W125" s="467" t="str">
        <f>IF(B125="","",'APH Kategorichef'!AA128)</f>
        <v/>
      </c>
      <c r="X125" s="468" t="str">
        <f>IF(B125="","",'APH Kategorichef'!AC128)</f>
        <v/>
      </c>
      <c r="Y125" s="467" t="str">
        <f>IF(B125="","",'APH Kategorichef'!AB128)</f>
        <v/>
      </c>
      <c r="Z125" s="468" t="str">
        <f>IF(B125="","",'APH Kategorichef'!AH128)</f>
        <v/>
      </c>
      <c r="AA125" s="469" t="str">
        <f>IF(B125="","",'APH Kategorichef'!AI128)</f>
        <v/>
      </c>
      <c r="AB125" s="464" t="str">
        <f>IF(B125="","",'APH Kategorichef'!V128)</f>
        <v/>
      </c>
      <c r="AC125" s="465" t="str">
        <f>IF('3. Förpackningsdata'!J128="","",'3. Förpackningsdata'!J128)</f>
        <v/>
      </c>
      <c r="AD125" s="464" t="str">
        <f>IF('APH Kategorichef'!I128="","",'APH Kategorichef'!I128)</f>
        <v/>
      </c>
    </row>
    <row r="126" spans="1:30" s="336" customFormat="1" x14ac:dyDescent="0.25">
      <c r="A126" s="350">
        <v>125</v>
      </c>
      <c r="B126" s="460" t="str">
        <f>IF('1. Artikeldata Grund'!E129="","",'1. Artikeldata Grund'!E129)</f>
        <v/>
      </c>
      <c r="C126" s="461" t="str">
        <f>IF('1. Artikeldata Grund'!D129="","",'1. Artikeldata Grund'!D129)</f>
        <v/>
      </c>
      <c r="D126" s="462" t="str">
        <f>IF('APH Kategorichef'!D129="","",'APH Kategorichef'!D129)</f>
        <v/>
      </c>
      <c r="E126" s="461" t="str">
        <f>IF('APH Kategorichef'!F129="","",'APH Kategorichef'!F129)</f>
        <v/>
      </c>
      <c r="F126" s="464" t="str">
        <f>IF('APH Kategorichef'!R129="","",'APH Kategorichef'!R129)</f>
        <v xml:space="preserve">  Välj…</v>
      </c>
      <c r="G126" s="464">
        <f>IF('APH Kategorichef'!L129="","",'APH Kategorichef'!L129)</f>
        <v>910</v>
      </c>
      <c r="H126" s="463" t="str">
        <f>IF(G126&lt;&gt;200,"",IF('2. Artikeldata Utökad'!J129="","",'2. Artikeldata Utökad'!J129))</f>
        <v/>
      </c>
      <c r="I126" s="462" t="str">
        <f>IF('APH Kategorichef'!K129="Välj….","",'APH Kategorichef'!K129)</f>
        <v/>
      </c>
      <c r="J126" s="462" t="str">
        <f>IF(B126="","",_xlfn.XLOOKUP(I126,Artikelgrupper!A:A,Artikelgrupper!B:B))</f>
        <v/>
      </c>
      <c r="K126" s="462" t="str">
        <f>IF(B126="","",_xlfn.XLOOKUP(I126,Artikelgrupper!A:A,Artikelgrupper!C:C))</f>
        <v/>
      </c>
      <c r="L126" s="462" t="str">
        <f>IF(B126="","",_xlfn.XLOOKUP(I126,Artikelgrupper!A:A,Artikelgrupper!D:D))</f>
        <v/>
      </c>
      <c r="M126" s="465" t="str">
        <f>IF(B126="","",'APH Kategorichef'!P129)</f>
        <v/>
      </c>
      <c r="N126" s="464" t="str">
        <f>IF('APH Kategorichef'!Q129="","",'APH Kategorichef'!Q129)</f>
        <v/>
      </c>
      <c r="O126" s="464" t="str">
        <f>IF('APH Kategorichef'!S129="","",'APH Kategorichef'!S129)</f>
        <v/>
      </c>
      <c r="P126" s="462" t="str">
        <f>IF(B126="","",'2. Artikeldata Utökad'!E129)</f>
        <v/>
      </c>
      <c r="Q126" s="462" t="str">
        <f>IF(B126="","",'2. Artikeldata Utökad'!F129)</f>
        <v/>
      </c>
      <c r="R126" s="462" t="str">
        <f>IF(B126="","",'1. Artikeldata Grund'!K129/10)</f>
        <v/>
      </c>
      <c r="S126" s="462" t="str">
        <f>IF(B126="","",'1. Artikeldata Grund'!L129/10)</f>
        <v/>
      </c>
      <c r="T126" s="462" t="str">
        <f>IF(B126="","",'1. Artikeldata Grund'!M129/10)</f>
        <v/>
      </c>
      <c r="U126" s="496" t="str">
        <f>IF(B126="","",'APH Kategorichef'!Y129)</f>
        <v/>
      </c>
      <c r="V126" s="466" t="str">
        <f>IF(B126="","",'APH Kategorichef'!Z129)</f>
        <v/>
      </c>
      <c r="W126" s="467" t="str">
        <f>IF(B126="","",'APH Kategorichef'!AA129)</f>
        <v/>
      </c>
      <c r="X126" s="468" t="str">
        <f>IF(B126="","",'APH Kategorichef'!AC129)</f>
        <v/>
      </c>
      <c r="Y126" s="467" t="str">
        <f>IF(B126="","",'APH Kategorichef'!AB129)</f>
        <v/>
      </c>
      <c r="Z126" s="468" t="str">
        <f>IF(B126="","",'APH Kategorichef'!AH129)</f>
        <v/>
      </c>
      <c r="AA126" s="469" t="str">
        <f>IF(B126="","",'APH Kategorichef'!AI129)</f>
        <v/>
      </c>
      <c r="AB126" s="464" t="str">
        <f>IF(B126="","",'APH Kategorichef'!V129)</f>
        <v/>
      </c>
      <c r="AC126" s="465" t="str">
        <f>IF('3. Förpackningsdata'!J129="","",'3. Förpackningsdata'!J129)</f>
        <v/>
      </c>
      <c r="AD126" s="464" t="str">
        <f>IF('APH Kategorichef'!I129="","",'APH Kategorichef'!I129)</f>
        <v/>
      </c>
    </row>
    <row r="127" spans="1:30" s="336" customFormat="1" x14ac:dyDescent="0.25">
      <c r="A127" s="350">
        <v>126</v>
      </c>
      <c r="B127" s="460" t="str">
        <f>IF('1. Artikeldata Grund'!E130="","",'1. Artikeldata Grund'!E130)</f>
        <v/>
      </c>
      <c r="C127" s="461" t="str">
        <f>IF('1. Artikeldata Grund'!D130="","",'1. Artikeldata Grund'!D130)</f>
        <v/>
      </c>
      <c r="D127" s="462" t="str">
        <f>IF('APH Kategorichef'!D130="","",'APH Kategorichef'!D130)</f>
        <v/>
      </c>
      <c r="E127" s="461" t="str">
        <f>IF('APH Kategorichef'!F130="","",'APH Kategorichef'!F130)</f>
        <v/>
      </c>
      <c r="F127" s="464" t="str">
        <f>IF('APH Kategorichef'!R130="","",'APH Kategorichef'!R130)</f>
        <v xml:space="preserve">  Välj…</v>
      </c>
      <c r="G127" s="464">
        <f>IF('APH Kategorichef'!L130="","",'APH Kategorichef'!L130)</f>
        <v>910</v>
      </c>
      <c r="H127" s="463" t="str">
        <f>IF(G127&lt;&gt;200,"",IF('2. Artikeldata Utökad'!J130="","",'2. Artikeldata Utökad'!J130))</f>
        <v/>
      </c>
      <c r="I127" s="462" t="str">
        <f>IF('APH Kategorichef'!K130="Välj….","",'APH Kategorichef'!K130)</f>
        <v/>
      </c>
      <c r="J127" s="462" t="str">
        <f>IF(B127="","",_xlfn.XLOOKUP(I127,Artikelgrupper!A:A,Artikelgrupper!B:B))</f>
        <v/>
      </c>
      <c r="K127" s="462" t="str">
        <f>IF(B127="","",_xlfn.XLOOKUP(I127,Artikelgrupper!A:A,Artikelgrupper!C:C))</f>
        <v/>
      </c>
      <c r="L127" s="462" t="str">
        <f>IF(B127="","",_xlfn.XLOOKUP(I127,Artikelgrupper!A:A,Artikelgrupper!D:D))</f>
        <v/>
      </c>
      <c r="M127" s="465" t="str">
        <f>IF(B127="","",'APH Kategorichef'!P130)</f>
        <v/>
      </c>
      <c r="N127" s="464" t="str">
        <f>IF('APH Kategorichef'!Q130="","",'APH Kategorichef'!Q130)</f>
        <v/>
      </c>
      <c r="O127" s="464" t="str">
        <f>IF('APH Kategorichef'!S130="","",'APH Kategorichef'!S130)</f>
        <v/>
      </c>
      <c r="P127" s="462" t="str">
        <f>IF(B127="","",'2. Artikeldata Utökad'!E130)</f>
        <v/>
      </c>
      <c r="Q127" s="462" t="str">
        <f>IF(B127="","",'2. Artikeldata Utökad'!F130)</f>
        <v/>
      </c>
      <c r="R127" s="462" t="str">
        <f>IF(B127="","",'1. Artikeldata Grund'!K130/10)</f>
        <v/>
      </c>
      <c r="S127" s="462" t="str">
        <f>IF(B127="","",'1. Artikeldata Grund'!L130/10)</f>
        <v/>
      </c>
      <c r="T127" s="462" t="str">
        <f>IF(B127="","",'1. Artikeldata Grund'!M130/10)</f>
        <v/>
      </c>
      <c r="U127" s="496" t="str">
        <f>IF(B127="","",'APH Kategorichef'!Y130)</f>
        <v/>
      </c>
      <c r="V127" s="466" t="str">
        <f>IF(B127="","",'APH Kategorichef'!Z130)</f>
        <v/>
      </c>
      <c r="W127" s="467" t="str">
        <f>IF(B127="","",'APH Kategorichef'!AA130)</f>
        <v/>
      </c>
      <c r="X127" s="468" t="str">
        <f>IF(B127="","",'APH Kategorichef'!AC130)</f>
        <v/>
      </c>
      <c r="Y127" s="467" t="str">
        <f>IF(B127="","",'APH Kategorichef'!AB130)</f>
        <v/>
      </c>
      <c r="Z127" s="468" t="str">
        <f>IF(B127="","",'APH Kategorichef'!AH130)</f>
        <v/>
      </c>
      <c r="AA127" s="469" t="str">
        <f>IF(B127="","",'APH Kategorichef'!AI130)</f>
        <v/>
      </c>
      <c r="AB127" s="464" t="str">
        <f>IF(B127="","",'APH Kategorichef'!V130)</f>
        <v/>
      </c>
      <c r="AC127" s="465" t="str">
        <f>IF('3. Förpackningsdata'!J130="","",'3. Förpackningsdata'!J130)</f>
        <v/>
      </c>
      <c r="AD127" s="464" t="str">
        <f>IF('APH Kategorichef'!I130="","",'APH Kategorichef'!I130)</f>
        <v/>
      </c>
    </row>
    <row r="128" spans="1:30" s="336" customFormat="1" x14ac:dyDescent="0.25">
      <c r="A128" s="350">
        <v>127</v>
      </c>
      <c r="B128" s="460" t="str">
        <f>IF('1. Artikeldata Grund'!E131="","",'1. Artikeldata Grund'!E131)</f>
        <v/>
      </c>
      <c r="C128" s="461" t="str">
        <f>IF('1. Artikeldata Grund'!D131="","",'1. Artikeldata Grund'!D131)</f>
        <v/>
      </c>
      <c r="D128" s="462" t="str">
        <f>IF('APH Kategorichef'!D131="","",'APH Kategorichef'!D131)</f>
        <v/>
      </c>
      <c r="E128" s="461" t="str">
        <f>IF('APH Kategorichef'!F131="","",'APH Kategorichef'!F131)</f>
        <v/>
      </c>
      <c r="F128" s="464" t="str">
        <f>IF('APH Kategorichef'!R131="","",'APH Kategorichef'!R131)</f>
        <v xml:space="preserve">  Välj…</v>
      </c>
      <c r="G128" s="464">
        <f>IF('APH Kategorichef'!L131="","",'APH Kategorichef'!L131)</f>
        <v>910</v>
      </c>
      <c r="H128" s="463" t="str">
        <f>IF(G128&lt;&gt;200,"",IF('2. Artikeldata Utökad'!J131="","",'2. Artikeldata Utökad'!J131))</f>
        <v/>
      </c>
      <c r="I128" s="462" t="str">
        <f>IF('APH Kategorichef'!K131="Välj….","",'APH Kategorichef'!K131)</f>
        <v/>
      </c>
      <c r="J128" s="462" t="str">
        <f>IF(B128="","",_xlfn.XLOOKUP(I128,Artikelgrupper!A:A,Artikelgrupper!B:B))</f>
        <v/>
      </c>
      <c r="K128" s="462" t="str">
        <f>IF(B128="","",_xlfn.XLOOKUP(I128,Artikelgrupper!A:A,Artikelgrupper!C:C))</f>
        <v/>
      </c>
      <c r="L128" s="462" t="str">
        <f>IF(B128="","",_xlfn.XLOOKUP(I128,Artikelgrupper!A:A,Artikelgrupper!D:D))</f>
        <v/>
      </c>
      <c r="M128" s="465" t="str">
        <f>IF(B128="","",'APH Kategorichef'!P131)</f>
        <v/>
      </c>
      <c r="N128" s="464" t="str">
        <f>IF('APH Kategorichef'!Q131="","",'APH Kategorichef'!Q131)</f>
        <v/>
      </c>
      <c r="O128" s="464" t="str">
        <f>IF('APH Kategorichef'!S131="","",'APH Kategorichef'!S131)</f>
        <v/>
      </c>
      <c r="P128" s="462" t="str">
        <f>IF(B128="","",'2. Artikeldata Utökad'!E131)</f>
        <v/>
      </c>
      <c r="Q128" s="462" t="str">
        <f>IF(B128="","",'2. Artikeldata Utökad'!F131)</f>
        <v/>
      </c>
      <c r="R128" s="462" t="str">
        <f>IF(B128="","",'1. Artikeldata Grund'!K131/10)</f>
        <v/>
      </c>
      <c r="S128" s="462" t="str">
        <f>IF(B128="","",'1. Artikeldata Grund'!L131/10)</f>
        <v/>
      </c>
      <c r="T128" s="462" t="str">
        <f>IF(B128="","",'1. Artikeldata Grund'!M131/10)</f>
        <v/>
      </c>
      <c r="U128" s="496" t="str">
        <f>IF(B128="","",'APH Kategorichef'!Y131)</f>
        <v/>
      </c>
      <c r="V128" s="466" t="str">
        <f>IF(B128="","",'APH Kategorichef'!Z131)</f>
        <v/>
      </c>
      <c r="W128" s="467" t="str">
        <f>IF(B128="","",'APH Kategorichef'!AA131)</f>
        <v/>
      </c>
      <c r="X128" s="468" t="str">
        <f>IF(B128="","",'APH Kategorichef'!AC131)</f>
        <v/>
      </c>
      <c r="Y128" s="467" t="str">
        <f>IF(B128="","",'APH Kategorichef'!AB131)</f>
        <v/>
      </c>
      <c r="Z128" s="468" t="str">
        <f>IF(B128="","",'APH Kategorichef'!AH131)</f>
        <v/>
      </c>
      <c r="AA128" s="469" t="str">
        <f>IF(B128="","",'APH Kategorichef'!AI131)</f>
        <v/>
      </c>
      <c r="AB128" s="464" t="str">
        <f>IF(B128="","",'APH Kategorichef'!V131)</f>
        <v/>
      </c>
      <c r="AC128" s="465" t="str">
        <f>IF('3. Förpackningsdata'!J131="","",'3. Förpackningsdata'!J131)</f>
        <v/>
      </c>
      <c r="AD128" s="464" t="str">
        <f>IF('APH Kategorichef'!I131="","",'APH Kategorichef'!I131)</f>
        <v/>
      </c>
    </row>
    <row r="129" spans="1:30" s="336" customFormat="1" x14ac:dyDescent="0.25">
      <c r="A129" s="350">
        <v>128</v>
      </c>
      <c r="B129" s="460" t="str">
        <f>IF('1. Artikeldata Grund'!E132="","",'1. Artikeldata Grund'!E132)</f>
        <v/>
      </c>
      <c r="C129" s="461" t="str">
        <f>IF('1. Artikeldata Grund'!D132="","",'1. Artikeldata Grund'!D132)</f>
        <v/>
      </c>
      <c r="D129" s="462" t="str">
        <f>IF('APH Kategorichef'!D132="","",'APH Kategorichef'!D132)</f>
        <v/>
      </c>
      <c r="E129" s="461" t="str">
        <f>IF('APH Kategorichef'!F132="","",'APH Kategorichef'!F132)</f>
        <v/>
      </c>
      <c r="F129" s="464" t="str">
        <f>IF('APH Kategorichef'!R132="","",'APH Kategorichef'!R132)</f>
        <v xml:space="preserve">  Välj…</v>
      </c>
      <c r="G129" s="464">
        <f>IF('APH Kategorichef'!L132="","",'APH Kategorichef'!L132)</f>
        <v>910</v>
      </c>
      <c r="H129" s="463" t="str">
        <f>IF(G129&lt;&gt;200,"",IF('2. Artikeldata Utökad'!J132="","",'2. Artikeldata Utökad'!J132))</f>
        <v/>
      </c>
      <c r="I129" s="462" t="str">
        <f>IF('APH Kategorichef'!K132="Välj….","",'APH Kategorichef'!K132)</f>
        <v/>
      </c>
      <c r="J129" s="462" t="str">
        <f>IF(B129="","",_xlfn.XLOOKUP(I129,Artikelgrupper!A:A,Artikelgrupper!B:B))</f>
        <v/>
      </c>
      <c r="K129" s="462" t="str">
        <f>IF(B129="","",_xlfn.XLOOKUP(I129,Artikelgrupper!A:A,Artikelgrupper!C:C))</f>
        <v/>
      </c>
      <c r="L129" s="462" t="str">
        <f>IF(B129="","",_xlfn.XLOOKUP(I129,Artikelgrupper!A:A,Artikelgrupper!D:D))</f>
        <v/>
      </c>
      <c r="M129" s="465" t="str">
        <f>IF(B129="","",'APH Kategorichef'!P132)</f>
        <v/>
      </c>
      <c r="N129" s="464" t="str">
        <f>IF('APH Kategorichef'!Q132="","",'APH Kategorichef'!Q132)</f>
        <v/>
      </c>
      <c r="O129" s="464" t="str">
        <f>IF('APH Kategorichef'!S132="","",'APH Kategorichef'!S132)</f>
        <v/>
      </c>
      <c r="P129" s="462" t="str">
        <f>IF(B129="","",'2. Artikeldata Utökad'!E132)</f>
        <v/>
      </c>
      <c r="Q129" s="462" t="str">
        <f>IF(B129="","",'2. Artikeldata Utökad'!F132)</f>
        <v/>
      </c>
      <c r="R129" s="462" t="str">
        <f>IF(B129="","",'1. Artikeldata Grund'!K132/10)</f>
        <v/>
      </c>
      <c r="S129" s="462" t="str">
        <f>IF(B129="","",'1. Artikeldata Grund'!L132/10)</f>
        <v/>
      </c>
      <c r="T129" s="462" t="str">
        <f>IF(B129="","",'1. Artikeldata Grund'!M132/10)</f>
        <v/>
      </c>
      <c r="U129" s="496" t="str">
        <f>IF(B129="","",'APH Kategorichef'!Y132)</f>
        <v/>
      </c>
      <c r="V129" s="466" t="str">
        <f>IF(B129="","",'APH Kategorichef'!Z132)</f>
        <v/>
      </c>
      <c r="W129" s="467" t="str">
        <f>IF(B129="","",'APH Kategorichef'!AA132)</f>
        <v/>
      </c>
      <c r="X129" s="468" t="str">
        <f>IF(B129="","",'APH Kategorichef'!AC132)</f>
        <v/>
      </c>
      <c r="Y129" s="467" t="str">
        <f>IF(B129="","",'APH Kategorichef'!AB132)</f>
        <v/>
      </c>
      <c r="Z129" s="468" t="str">
        <f>IF(B129="","",'APH Kategorichef'!AH132)</f>
        <v/>
      </c>
      <c r="AA129" s="469" t="str">
        <f>IF(B129="","",'APH Kategorichef'!AI132)</f>
        <v/>
      </c>
      <c r="AB129" s="464" t="str">
        <f>IF(B129="","",'APH Kategorichef'!V132)</f>
        <v/>
      </c>
      <c r="AC129" s="465" t="str">
        <f>IF('3. Förpackningsdata'!J132="","",'3. Förpackningsdata'!J132)</f>
        <v/>
      </c>
      <c r="AD129" s="464" t="str">
        <f>IF('APH Kategorichef'!I132="","",'APH Kategorichef'!I132)</f>
        <v/>
      </c>
    </row>
    <row r="130" spans="1:30" s="336" customFormat="1" x14ac:dyDescent="0.25">
      <c r="A130" s="350">
        <v>129</v>
      </c>
      <c r="B130" s="460" t="str">
        <f>IF('1. Artikeldata Grund'!E133="","",'1. Artikeldata Grund'!E133)</f>
        <v/>
      </c>
      <c r="C130" s="461" t="str">
        <f>IF('1. Artikeldata Grund'!D133="","",'1. Artikeldata Grund'!D133)</f>
        <v/>
      </c>
      <c r="D130" s="462" t="str">
        <f>IF('APH Kategorichef'!D133="","",'APH Kategorichef'!D133)</f>
        <v/>
      </c>
      <c r="E130" s="461" t="str">
        <f>IF('APH Kategorichef'!F133="","",'APH Kategorichef'!F133)</f>
        <v/>
      </c>
      <c r="F130" s="464" t="str">
        <f>IF('APH Kategorichef'!R133="","",'APH Kategorichef'!R133)</f>
        <v xml:space="preserve">  Välj…</v>
      </c>
      <c r="G130" s="464">
        <f>IF('APH Kategorichef'!L133="","",'APH Kategorichef'!L133)</f>
        <v>910</v>
      </c>
      <c r="H130" s="463" t="str">
        <f>IF(G130&lt;&gt;200,"",IF('2. Artikeldata Utökad'!J133="","",'2. Artikeldata Utökad'!J133))</f>
        <v/>
      </c>
      <c r="I130" s="462" t="str">
        <f>IF('APH Kategorichef'!K133="Välj….","",'APH Kategorichef'!K133)</f>
        <v/>
      </c>
      <c r="J130" s="462" t="str">
        <f>IF(B130="","",_xlfn.XLOOKUP(I130,Artikelgrupper!A:A,Artikelgrupper!B:B))</f>
        <v/>
      </c>
      <c r="K130" s="462" t="str">
        <f>IF(B130="","",_xlfn.XLOOKUP(I130,Artikelgrupper!A:A,Artikelgrupper!C:C))</f>
        <v/>
      </c>
      <c r="L130" s="462" t="str">
        <f>IF(B130="","",_xlfn.XLOOKUP(I130,Artikelgrupper!A:A,Artikelgrupper!D:D))</f>
        <v/>
      </c>
      <c r="M130" s="465" t="str">
        <f>IF(B130="","",'APH Kategorichef'!P133)</f>
        <v/>
      </c>
      <c r="N130" s="464" t="str">
        <f>IF('APH Kategorichef'!Q133="","",'APH Kategorichef'!Q133)</f>
        <v/>
      </c>
      <c r="O130" s="464" t="str">
        <f>IF('APH Kategorichef'!S133="","",'APH Kategorichef'!S133)</f>
        <v/>
      </c>
      <c r="P130" s="462" t="str">
        <f>IF(B130="","",'2. Artikeldata Utökad'!E133)</f>
        <v/>
      </c>
      <c r="Q130" s="462" t="str">
        <f>IF(B130="","",'2. Artikeldata Utökad'!F133)</f>
        <v/>
      </c>
      <c r="R130" s="462" t="str">
        <f>IF(B130="","",'1. Artikeldata Grund'!K133/10)</f>
        <v/>
      </c>
      <c r="S130" s="462" t="str">
        <f>IF(B130="","",'1. Artikeldata Grund'!L133/10)</f>
        <v/>
      </c>
      <c r="T130" s="462" t="str">
        <f>IF(B130="","",'1. Artikeldata Grund'!M133/10)</f>
        <v/>
      </c>
      <c r="U130" s="496" t="str">
        <f>IF(B130="","",'APH Kategorichef'!Y133)</f>
        <v/>
      </c>
      <c r="V130" s="466" t="str">
        <f>IF(B130="","",'APH Kategorichef'!Z133)</f>
        <v/>
      </c>
      <c r="W130" s="467" t="str">
        <f>IF(B130="","",'APH Kategorichef'!AA133)</f>
        <v/>
      </c>
      <c r="X130" s="468" t="str">
        <f>IF(B130="","",'APH Kategorichef'!AC133)</f>
        <v/>
      </c>
      <c r="Y130" s="467" t="str">
        <f>IF(B130="","",'APH Kategorichef'!AB133)</f>
        <v/>
      </c>
      <c r="Z130" s="468" t="str">
        <f>IF(B130="","",'APH Kategorichef'!AH133)</f>
        <v/>
      </c>
      <c r="AA130" s="469" t="str">
        <f>IF(B130="","",'APH Kategorichef'!AI133)</f>
        <v/>
      </c>
      <c r="AB130" s="464" t="str">
        <f>IF(B130="","",'APH Kategorichef'!V133)</f>
        <v/>
      </c>
      <c r="AC130" s="465" t="str">
        <f>IF('3. Förpackningsdata'!J133="","",'3. Förpackningsdata'!J133)</f>
        <v/>
      </c>
      <c r="AD130" s="464" t="str">
        <f>IF('APH Kategorichef'!I133="","",'APH Kategorichef'!I133)</f>
        <v/>
      </c>
    </row>
    <row r="131" spans="1:30" s="336" customFormat="1" x14ac:dyDescent="0.25">
      <c r="A131" s="350">
        <v>130</v>
      </c>
      <c r="B131" s="460" t="str">
        <f>IF('1. Artikeldata Grund'!E134="","",'1. Artikeldata Grund'!E134)</f>
        <v/>
      </c>
      <c r="C131" s="461" t="str">
        <f>IF('1. Artikeldata Grund'!D134="","",'1. Artikeldata Grund'!D134)</f>
        <v/>
      </c>
      <c r="D131" s="462" t="str">
        <f>IF('APH Kategorichef'!D134="","",'APH Kategorichef'!D134)</f>
        <v/>
      </c>
      <c r="E131" s="461" t="str">
        <f>IF('APH Kategorichef'!F134="","",'APH Kategorichef'!F134)</f>
        <v/>
      </c>
      <c r="F131" s="464" t="str">
        <f>IF('APH Kategorichef'!R134="","",'APH Kategorichef'!R134)</f>
        <v xml:space="preserve">  Välj…</v>
      </c>
      <c r="G131" s="464">
        <f>IF('APH Kategorichef'!L134="","",'APH Kategorichef'!L134)</f>
        <v>910</v>
      </c>
      <c r="H131" s="463" t="str">
        <f>IF(G131&lt;&gt;200,"",IF('2. Artikeldata Utökad'!J134="","",'2. Artikeldata Utökad'!J134))</f>
        <v/>
      </c>
      <c r="I131" s="462" t="str">
        <f>IF('APH Kategorichef'!K134="Välj….","",'APH Kategorichef'!K134)</f>
        <v/>
      </c>
      <c r="J131" s="462" t="str">
        <f>IF(B131="","",_xlfn.XLOOKUP(I131,Artikelgrupper!A:A,Artikelgrupper!B:B))</f>
        <v/>
      </c>
      <c r="K131" s="462" t="str">
        <f>IF(B131="","",_xlfn.XLOOKUP(I131,Artikelgrupper!A:A,Artikelgrupper!C:C))</f>
        <v/>
      </c>
      <c r="L131" s="462" t="str">
        <f>IF(B131="","",_xlfn.XLOOKUP(I131,Artikelgrupper!A:A,Artikelgrupper!D:D))</f>
        <v/>
      </c>
      <c r="M131" s="465" t="str">
        <f>IF(B131="","",'APH Kategorichef'!P134)</f>
        <v/>
      </c>
      <c r="N131" s="464" t="str">
        <f>IF('APH Kategorichef'!Q134="","",'APH Kategorichef'!Q134)</f>
        <v/>
      </c>
      <c r="O131" s="464" t="str">
        <f>IF('APH Kategorichef'!S134="","",'APH Kategorichef'!S134)</f>
        <v/>
      </c>
      <c r="P131" s="462" t="str">
        <f>IF(B131="","",'2. Artikeldata Utökad'!E134)</f>
        <v/>
      </c>
      <c r="Q131" s="462" t="str">
        <f>IF(B131="","",'2. Artikeldata Utökad'!F134)</f>
        <v/>
      </c>
      <c r="R131" s="462" t="str">
        <f>IF(B131="","",'1. Artikeldata Grund'!K134/10)</f>
        <v/>
      </c>
      <c r="S131" s="462" t="str">
        <f>IF(B131="","",'1. Artikeldata Grund'!L134/10)</f>
        <v/>
      </c>
      <c r="T131" s="462" t="str">
        <f>IF(B131="","",'1. Artikeldata Grund'!M134/10)</f>
        <v/>
      </c>
      <c r="U131" s="496" t="str">
        <f>IF(B131="","",'APH Kategorichef'!Y134)</f>
        <v/>
      </c>
      <c r="V131" s="466" t="str">
        <f>IF(B131="","",'APH Kategorichef'!Z134)</f>
        <v/>
      </c>
      <c r="W131" s="467" t="str">
        <f>IF(B131="","",'APH Kategorichef'!AA134)</f>
        <v/>
      </c>
      <c r="X131" s="468" t="str">
        <f>IF(B131="","",'APH Kategorichef'!AC134)</f>
        <v/>
      </c>
      <c r="Y131" s="467" t="str">
        <f>IF(B131="","",'APH Kategorichef'!AB134)</f>
        <v/>
      </c>
      <c r="Z131" s="468" t="str">
        <f>IF(B131="","",'APH Kategorichef'!AH134)</f>
        <v/>
      </c>
      <c r="AA131" s="469" t="str">
        <f>IF(B131="","",'APH Kategorichef'!AI134)</f>
        <v/>
      </c>
      <c r="AB131" s="464" t="str">
        <f>IF(B131="","",'APH Kategorichef'!V134)</f>
        <v/>
      </c>
      <c r="AC131" s="465" t="str">
        <f>IF('3. Förpackningsdata'!J134="","",'3. Förpackningsdata'!J134)</f>
        <v/>
      </c>
      <c r="AD131" s="464" t="str">
        <f>IF('APH Kategorichef'!I134="","",'APH Kategorichef'!I134)</f>
        <v/>
      </c>
    </row>
    <row r="132" spans="1:30" s="336" customFormat="1" x14ac:dyDescent="0.25">
      <c r="A132" s="350">
        <v>131</v>
      </c>
      <c r="B132" s="460" t="str">
        <f>IF('1. Artikeldata Grund'!E135="","",'1. Artikeldata Grund'!E135)</f>
        <v/>
      </c>
      <c r="C132" s="461" t="str">
        <f>IF('1. Artikeldata Grund'!D135="","",'1. Artikeldata Grund'!D135)</f>
        <v/>
      </c>
      <c r="D132" s="462" t="str">
        <f>IF('APH Kategorichef'!D135="","",'APH Kategorichef'!D135)</f>
        <v/>
      </c>
      <c r="E132" s="461" t="str">
        <f>IF('APH Kategorichef'!F135="","",'APH Kategorichef'!F135)</f>
        <v/>
      </c>
      <c r="F132" s="464" t="str">
        <f>IF('APH Kategorichef'!R135="","",'APH Kategorichef'!R135)</f>
        <v xml:space="preserve">  Välj…</v>
      </c>
      <c r="G132" s="464">
        <f>IF('APH Kategorichef'!L135="","",'APH Kategorichef'!L135)</f>
        <v>910</v>
      </c>
      <c r="H132" s="463" t="str">
        <f>IF(G132&lt;&gt;200,"",IF('2. Artikeldata Utökad'!J135="","",'2. Artikeldata Utökad'!J135))</f>
        <v/>
      </c>
      <c r="I132" s="462" t="str">
        <f>IF('APH Kategorichef'!K135="Välj….","",'APH Kategorichef'!K135)</f>
        <v/>
      </c>
      <c r="J132" s="462" t="str">
        <f>IF(B132="","",_xlfn.XLOOKUP(I132,Artikelgrupper!A:A,Artikelgrupper!B:B))</f>
        <v/>
      </c>
      <c r="K132" s="462" t="str">
        <f>IF(B132="","",_xlfn.XLOOKUP(I132,Artikelgrupper!A:A,Artikelgrupper!C:C))</f>
        <v/>
      </c>
      <c r="L132" s="462" t="str">
        <f>IF(B132="","",_xlfn.XLOOKUP(I132,Artikelgrupper!A:A,Artikelgrupper!D:D))</f>
        <v/>
      </c>
      <c r="M132" s="465" t="str">
        <f>IF(B132="","",'APH Kategorichef'!P135)</f>
        <v/>
      </c>
      <c r="N132" s="464" t="str">
        <f>IF('APH Kategorichef'!Q135="","",'APH Kategorichef'!Q135)</f>
        <v/>
      </c>
      <c r="O132" s="464" t="str">
        <f>IF('APH Kategorichef'!S135="","",'APH Kategorichef'!S135)</f>
        <v/>
      </c>
      <c r="P132" s="462" t="str">
        <f>IF(B132="","",'2. Artikeldata Utökad'!E135)</f>
        <v/>
      </c>
      <c r="Q132" s="462" t="str">
        <f>IF(B132="","",'2. Artikeldata Utökad'!F135)</f>
        <v/>
      </c>
      <c r="R132" s="462" t="str">
        <f>IF(B132="","",'1. Artikeldata Grund'!K135/10)</f>
        <v/>
      </c>
      <c r="S132" s="462" t="str">
        <f>IF(B132="","",'1. Artikeldata Grund'!L135/10)</f>
        <v/>
      </c>
      <c r="T132" s="462" t="str">
        <f>IF(B132="","",'1. Artikeldata Grund'!M135/10)</f>
        <v/>
      </c>
      <c r="U132" s="496" t="str">
        <f>IF(B132="","",'APH Kategorichef'!Y135)</f>
        <v/>
      </c>
      <c r="V132" s="466" t="str">
        <f>IF(B132="","",'APH Kategorichef'!Z135)</f>
        <v/>
      </c>
      <c r="W132" s="467" t="str">
        <f>IF(B132="","",'APH Kategorichef'!AA135)</f>
        <v/>
      </c>
      <c r="X132" s="468" t="str">
        <f>IF(B132="","",'APH Kategorichef'!AC135)</f>
        <v/>
      </c>
      <c r="Y132" s="467" t="str">
        <f>IF(B132="","",'APH Kategorichef'!AB135)</f>
        <v/>
      </c>
      <c r="Z132" s="468" t="str">
        <f>IF(B132="","",'APH Kategorichef'!AH135)</f>
        <v/>
      </c>
      <c r="AA132" s="469" t="str">
        <f>IF(B132="","",'APH Kategorichef'!AI135)</f>
        <v/>
      </c>
      <c r="AB132" s="464" t="str">
        <f>IF(B132="","",'APH Kategorichef'!V135)</f>
        <v/>
      </c>
      <c r="AC132" s="465" t="str">
        <f>IF('3. Förpackningsdata'!J135="","",'3. Förpackningsdata'!J135)</f>
        <v/>
      </c>
      <c r="AD132" s="464" t="str">
        <f>IF('APH Kategorichef'!I135="","",'APH Kategorichef'!I135)</f>
        <v/>
      </c>
    </row>
    <row r="133" spans="1:30" s="336" customFormat="1" x14ac:dyDescent="0.25">
      <c r="A133" s="350">
        <v>132</v>
      </c>
      <c r="B133" s="460" t="str">
        <f>IF('1. Artikeldata Grund'!E136="","",'1. Artikeldata Grund'!E136)</f>
        <v/>
      </c>
      <c r="C133" s="461" t="str">
        <f>IF('1. Artikeldata Grund'!D136="","",'1. Artikeldata Grund'!D136)</f>
        <v/>
      </c>
      <c r="D133" s="462" t="str">
        <f>IF('APH Kategorichef'!D136="","",'APH Kategorichef'!D136)</f>
        <v/>
      </c>
      <c r="E133" s="461" t="str">
        <f>IF('APH Kategorichef'!F136="","",'APH Kategorichef'!F136)</f>
        <v/>
      </c>
      <c r="F133" s="464" t="str">
        <f>IF('APH Kategorichef'!R136="","",'APH Kategorichef'!R136)</f>
        <v xml:space="preserve">  Välj…</v>
      </c>
      <c r="G133" s="464">
        <f>IF('APH Kategorichef'!L136="","",'APH Kategorichef'!L136)</f>
        <v>910</v>
      </c>
      <c r="H133" s="463" t="str">
        <f>IF(G133&lt;&gt;200,"",IF('2. Artikeldata Utökad'!J136="","",'2. Artikeldata Utökad'!J136))</f>
        <v/>
      </c>
      <c r="I133" s="462" t="str">
        <f>IF('APH Kategorichef'!K136="Välj….","",'APH Kategorichef'!K136)</f>
        <v/>
      </c>
      <c r="J133" s="462" t="str">
        <f>IF(B133="","",_xlfn.XLOOKUP(I133,Artikelgrupper!A:A,Artikelgrupper!B:B))</f>
        <v/>
      </c>
      <c r="K133" s="462" t="str">
        <f>IF(B133="","",_xlfn.XLOOKUP(I133,Artikelgrupper!A:A,Artikelgrupper!C:C))</f>
        <v/>
      </c>
      <c r="L133" s="462" t="str">
        <f>IF(B133="","",_xlfn.XLOOKUP(I133,Artikelgrupper!A:A,Artikelgrupper!D:D))</f>
        <v/>
      </c>
      <c r="M133" s="465" t="str">
        <f>IF(B133="","",'APH Kategorichef'!P136)</f>
        <v/>
      </c>
      <c r="N133" s="464" t="str">
        <f>IF('APH Kategorichef'!Q136="","",'APH Kategorichef'!Q136)</f>
        <v/>
      </c>
      <c r="O133" s="464" t="str">
        <f>IF('APH Kategorichef'!S136="","",'APH Kategorichef'!S136)</f>
        <v/>
      </c>
      <c r="P133" s="462" t="str">
        <f>IF(B133="","",'2. Artikeldata Utökad'!E136)</f>
        <v/>
      </c>
      <c r="Q133" s="462" t="str">
        <f>IF(B133="","",'2. Artikeldata Utökad'!F136)</f>
        <v/>
      </c>
      <c r="R133" s="462" t="str">
        <f>IF(B133="","",'1. Artikeldata Grund'!K136/10)</f>
        <v/>
      </c>
      <c r="S133" s="462" t="str">
        <f>IF(B133="","",'1. Artikeldata Grund'!L136/10)</f>
        <v/>
      </c>
      <c r="T133" s="462" t="str">
        <f>IF(B133="","",'1. Artikeldata Grund'!M136/10)</f>
        <v/>
      </c>
      <c r="U133" s="496" t="str">
        <f>IF(B133="","",'APH Kategorichef'!Y136)</f>
        <v/>
      </c>
      <c r="V133" s="466" t="str">
        <f>IF(B133="","",'APH Kategorichef'!Z136)</f>
        <v/>
      </c>
      <c r="W133" s="467" t="str">
        <f>IF(B133="","",'APH Kategorichef'!AA136)</f>
        <v/>
      </c>
      <c r="X133" s="468" t="str">
        <f>IF(B133="","",'APH Kategorichef'!AC136)</f>
        <v/>
      </c>
      <c r="Y133" s="467" t="str">
        <f>IF(B133="","",'APH Kategorichef'!AB136)</f>
        <v/>
      </c>
      <c r="Z133" s="468" t="str">
        <f>IF(B133="","",'APH Kategorichef'!AH136)</f>
        <v/>
      </c>
      <c r="AA133" s="469" t="str">
        <f>IF(B133="","",'APH Kategorichef'!AI136)</f>
        <v/>
      </c>
      <c r="AB133" s="464" t="str">
        <f>IF(B133="","",'APH Kategorichef'!V136)</f>
        <v/>
      </c>
      <c r="AC133" s="465" t="str">
        <f>IF('3. Förpackningsdata'!J136="","",'3. Förpackningsdata'!J136)</f>
        <v/>
      </c>
      <c r="AD133" s="464" t="str">
        <f>IF('APH Kategorichef'!I136="","",'APH Kategorichef'!I136)</f>
        <v/>
      </c>
    </row>
    <row r="134" spans="1:30" s="336" customFormat="1" x14ac:dyDescent="0.25">
      <c r="A134" s="350">
        <v>133</v>
      </c>
      <c r="B134" s="460" t="str">
        <f>IF('1. Artikeldata Grund'!E137="","",'1. Artikeldata Grund'!E137)</f>
        <v/>
      </c>
      <c r="C134" s="461" t="str">
        <f>IF('1. Artikeldata Grund'!D137="","",'1. Artikeldata Grund'!D137)</f>
        <v/>
      </c>
      <c r="D134" s="462" t="str">
        <f>IF('APH Kategorichef'!D137="","",'APH Kategorichef'!D137)</f>
        <v/>
      </c>
      <c r="E134" s="461" t="str">
        <f>IF('APH Kategorichef'!F137="","",'APH Kategorichef'!F137)</f>
        <v/>
      </c>
      <c r="F134" s="464" t="str">
        <f>IF('APH Kategorichef'!R137="","",'APH Kategorichef'!R137)</f>
        <v xml:space="preserve">  Välj…</v>
      </c>
      <c r="G134" s="464">
        <f>IF('APH Kategorichef'!L137="","",'APH Kategorichef'!L137)</f>
        <v>910</v>
      </c>
      <c r="H134" s="463" t="str">
        <f>IF(G134&lt;&gt;200,"",IF('2. Artikeldata Utökad'!J137="","",'2. Artikeldata Utökad'!J137))</f>
        <v/>
      </c>
      <c r="I134" s="462" t="str">
        <f>IF('APH Kategorichef'!K137="Välj….","",'APH Kategorichef'!K137)</f>
        <v/>
      </c>
      <c r="J134" s="462" t="str">
        <f>IF(B134="","",_xlfn.XLOOKUP(I134,Artikelgrupper!A:A,Artikelgrupper!B:B))</f>
        <v/>
      </c>
      <c r="K134" s="462" t="str">
        <f>IF(B134="","",_xlfn.XLOOKUP(I134,Artikelgrupper!A:A,Artikelgrupper!C:C))</f>
        <v/>
      </c>
      <c r="L134" s="462" t="str">
        <f>IF(B134="","",_xlfn.XLOOKUP(I134,Artikelgrupper!A:A,Artikelgrupper!D:D))</f>
        <v/>
      </c>
      <c r="M134" s="465" t="str">
        <f>IF(B134="","",'APH Kategorichef'!P137)</f>
        <v/>
      </c>
      <c r="N134" s="464" t="str">
        <f>IF('APH Kategorichef'!Q137="","",'APH Kategorichef'!Q137)</f>
        <v/>
      </c>
      <c r="O134" s="464" t="str">
        <f>IF('APH Kategorichef'!S137="","",'APH Kategorichef'!S137)</f>
        <v/>
      </c>
      <c r="P134" s="462" t="str">
        <f>IF(B134="","",'2. Artikeldata Utökad'!E137)</f>
        <v/>
      </c>
      <c r="Q134" s="462" t="str">
        <f>IF(B134="","",'2. Artikeldata Utökad'!F137)</f>
        <v/>
      </c>
      <c r="R134" s="462" t="str">
        <f>IF(B134="","",'1. Artikeldata Grund'!K137/10)</f>
        <v/>
      </c>
      <c r="S134" s="462" t="str">
        <f>IF(B134="","",'1. Artikeldata Grund'!L137/10)</f>
        <v/>
      </c>
      <c r="T134" s="462" t="str">
        <f>IF(B134="","",'1. Artikeldata Grund'!M137/10)</f>
        <v/>
      </c>
      <c r="U134" s="496" t="str">
        <f>IF(B134="","",'APH Kategorichef'!Y137)</f>
        <v/>
      </c>
      <c r="V134" s="466" t="str">
        <f>IF(B134="","",'APH Kategorichef'!Z137)</f>
        <v/>
      </c>
      <c r="W134" s="467" t="str">
        <f>IF(B134="","",'APH Kategorichef'!AA137)</f>
        <v/>
      </c>
      <c r="X134" s="468" t="str">
        <f>IF(B134="","",'APH Kategorichef'!AC137)</f>
        <v/>
      </c>
      <c r="Y134" s="467" t="str">
        <f>IF(B134="","",'APH Kategorichef'!AB137)</f>
        <v/>
      </c>
      <c r="Z134" s="468" t="str">
        <f>IF(B134="","",'APH Kategorichef'!AH137)</f>
        <v/>
      </c>
      <c r="AA134" s="469" t="str">
        <f>IF(B134="","",'APH Kategorichef'!AI137)</f>
        <v/>
      </c>
      <c r="AB134" s="464" t="str">
        <f>IF(B134="","",'APH Kategorichef'!V137)</f>
        <v/>
      </c>
      <c r="AC134" s="465" t="str">
        <f>IF('3. Förpackningsdata'!J137="","",'3. Förpackningsdata'!J137)</f>
        <v/>
      </c>
      <c r="AD134" s="464" t="str">
        <f>IF('APH Kategorichef'!I137="","",'APH Kategorichef'!I137)</f>
        <v/>
      </c>
    </row>
    <row r="135" spans="1:30" s="336" customFormat="1" x14ac:dyDescent="0.25">
      <c r="A135" s="350">
        <v>134</v>
      </c>
      <c r="B135" s="460" t="str">
        <f>IF('1. Artikeldata Grund'!E138="","",'1. Artikeldata Grund'!E138)</f>
        <v/>
      </c>
      <c r="C135" s="461" t="str">
        <f>IF('1. Artikeldata Grund'!D138="","",'1. Artikeldata Grund'!D138)</f>
        <v/>
      </c>
      <c r="D135" s="462" t="str">
        <f>IF('APH Kategorichef'!D138="","",'APH Kategorichef'!D138)</f>
        <v/>
      </c>
      <c r="E135" s="461" t="str">
        <f>IF('APH Kategorichef'!F138="","",'APH Kategorichef'!F138)</f>
        <v/>
      </c>
      <c r="F135" s="464" t="str">
        <f>IF('APH Kategorichef'!R138="","",'APH Kategorichef'!R138)</f>
        <v xml:space="preserve">  Välj…</v>
      </c>
      <c r="G135" s="464">
        <f>IF('APH Kategorichef'!L138="","",'APH Kategorichef'!L138)</f>
        <v>910</v>
      </c>
      <c r="H135" s="463" t="str">
        <f>IF(G135&lt;&gt;200,"",IF('2. Artikeldata Utökad'!J138="","",'2. Artikeldata Utökad'!J138))</f>
        <v/>
      </c>
      <c r="I135" s="462" t="str">
        <f>IF('APH Kategorichef'!K138="Välj….","",'APH Kategorichef'!K138)</f>
        <v/>
      </c>
      <c r="J135" s="462" t="str">
        <f>IF(B135="","",_xlfn.XLOOKUP(I135,Artikelgrupper!A:A,Artikelgrupper!B:B))</f>
        <v/>
      </c>
      <c r="K135" s="462" t="str">
        <f>IF(B135="","",_xlfn.XLOOKUP(I135,Artikelgrupper!A:A,Artikelgrupper!C:C))</f>
        <v/>
      </c>
      <c r="L135" s="462" t="str">
        <f>IF(B135="","",_xlfn.XLOOKUP(I135,Artikelgrupper!A:A,Artikelgrupper!D:D))</f>
        <v/>
      </c>
      <c r="M135" s="465" t="str">
        <f>IF(B135="","",'APH Kategorichef'!P138)</f>
        <v/>
      </c>
      <c r="N135" s="464" t="str">
        <f>IF('APH Kategorichef'!Q138="","",'APH Kategorichef'!Q138)</f>
        <v/>
      </c>
      <c r="O135" s="464" t="str">
        <f>IF('APH Kategorichef'!S138="","",'APH Kategorichef'!S138)</f>
        <v/>
      </c>
      <c r="P135" s="462" t="str">
        <f>IF(B135="","",'2. Artikeldata Utökad'!E138)</f>
        <v/>
      </c>
      <c r="Q135" s="462" t="str">
        <f>IF(B135="","",'2. Artikeldata Utökad'!F138)</f>
        <v/>
      </c>
      <c r="R135" s="462" t="str">
        <f>IF(B135="","",'1. Artikeldata Grund'!K138/10)</f>
        <v/>
      </c>
      <c r="S135" s="462" t="str">
        <f>IF(B135="","",'1. Artikeldata Grund'!L138/10)</f>
        <v/>
      </c>
      <c r="T135" s="462" t="str">
        <f>IF(B135="","",'1. Artikeldata Grund'!M138/10)</f>
        <v/>
      </c>
      <c r="U135" s="496" t="str">
        <f>IF(B135="","",'APH Kategorichef'!Y138)</f>
        <v/>
      </c>
      <c r="V135" s="466" t="str">
        <f>IF(B135="","",'APH Kategorichef'!Z138)</f>
        <v/>
      </c>
      <c r="W135" s="467" t="str">
        <f>IF(B135="","",'APH Kategorichef'!AA138)</f>
        <v/>
      </c>
      <c r="X135" s="468" t="str">
        <f>IF(B135="","",'APH Kategorichef'!AC138)</f>
        <v/>
      </c>
      <c r="Y135" s="467" t="str">
        <f>IF(B135="","",'APH Kategorichef'!AB138)</f>
        <v/>
      </c>
      <c r="Z135" s="468" t="str">
        <f>IF(B135="","",'APH Kategorichef'!AH138)</f>
        <v/>
      </c>
      <c r="AA135" s="469" t="str">
        <f>IF(B135="","",'APH Kategorichef'!AI138)</f>
        <v/>
      </c>
      <c r="AB135" s="464" t="str">
        <f>IF(B135="","",'APH Kategorichef'!V138)</f>
        <v/>
      </c>
      <c r="AC135" s="465" t="str">
        <f>IF('3. Förpackningsdata'!J138="","",'3. Förpackningsdata'!J138)</f>
        <v/>
      </c>
      <c r="AD135" s="464" t="str">
        <f>IF('APH Kategorichef'!I138="","",'APH Kategorichef'!I138)</f>
        <v/>
      </c>
    </row>
    <row r="136" spans="1:30" s="336" customFormat="1" x14ac:dyDescent="0.25">
      <c r="A136" s="350">
        <v>135</v>
      </c>
      <c r="B136" s="460" t="str">
        <f>IF('1. Artikeldata Grund'!E139="","",'1. Artikeldata Grund'!E139)</f>
        <v/>
      </c>
      <c r="C136" s="461" t="str">
        <f>IF('1. Artikeldata Grund'!D139="","",'1. Artikeldata Grund'!D139)</f>
        <v/>
      </c>
      <c r="D136" s="462" t="str">
        <f>IF('APH Kategorichef'!D139="","",'APH Kategorichef'!D139)</f>
        <v/>
      </c>
      <c r="E136" s="461" t="str">
        <f>IF('APH Kategorichef'!F139="","",'APH Kategorichef'!F139)</f>
        <v/>
      </c>
      <c r="F136" s="464" t="str">
        <f>IF('APH Kategorichef'!R139="","",'APH Kategorichef'!R139)</f>
        <v xml:space="preserve">  Välj…</v>
      </c>
      <c r="G136" s="464">
        <f>IF('APH Kategorichef'!L139="","",'APH Kategorichef'!L139)</f>
        <v>910</v>
      </c>
      <c r="H136" s="463" t="str">
        <f>IF(G136&lt;&gt;200,"",IF('2. Artikeldata Utökad'!J139="","",'2. Artikeldata Utökad'!J139))</f>
        <v/>
      </c>
      <c r="I136" s="462" t="str">
        <f>IF('APH Kategorichef'!K139="Välj….","",'APH Kategorichef'!K139)</f>
        <v/>
      </c>
      <c r="J136" s="462" t="str">
        <f>IF(B136="","",_xlfn.XLOOKUP(I136,Artikelgrupper!A:A,Artikelgrupper!B:B))</f>
        <v/>
      </c>
      <c r="K136" s="462" t="str">
        <f>IF(B136="","",_xlfn.XLOOKUP(I136,Artikelgrupper!A:A,Artikelgrupper!C:C))</f>
        <v/>
      </c>
      <c r="L136" s="462" t="str">
        <f>IF(B136="","",_xlfn.XLOOKUP(I136,Artikelgrupper!A:A,Artikelgrupper!D:D))</f>
        <v/>
      </c>
      <c r="M136" s="465" t="str">
        <f>IF(B136="","",'APH Kategorichef'!P139)</f>
        <v/>
      </c>
      <c r="N136" s="464" t="str">
        <f>IF('APH Kategorichef'!Q139="","",'APH Kategorichef'!Q139)</f>
        <v/>
      </c>
      <c r="O136" s="464" t="str">
        <f>IF('APH Kategorichef'!S139="","",'APH Kategorichef'!S139)</f>
        <v/>
      </c>
      <c r="P136" s="462" t="str">
        <f>IF(B136="","",'2. Artikeldata Utökad'!E139)</f>
        <v/>
      </c>
      <c r="Q136" s="462" t="str">
        <f>IF(B136="","",'2. Artikeldata Utökad'!F139)</f>
        <v/>
      </c>
      <c r="R136" s="462" t="str">
        <f>IF(B136="","",'1. Artikeldata Grund'!K139/10)</f>
        <v/>
      </c>
      <c r="S136" s="462" t="str">
        <f>IF(B136="","",'1. Artikeldata Grund'!L139/10)</f>
        <v/>
      </c>
      <c r="T136" s="462" t="str">
        <f>IF(B136="","",'1. Artikeldata Grund'!M139/10)</f>
        <v/>
      </c>
      <c r="U136" s="496" t="str">
        <f>IF(B136="","",'APH Kategorichef'!Y139)</f>
        <v/>
      </c>
      <c r="V136" s="466" t="str">
        <f>IF(B136="","",'APH Kategorichef'!Z139)</f>
        <v/>
      </c>
      <c r="W136" s="467" t="str">
        <f>IF(B136="","",'APH Kategorichef'!AA139)</f>
        <v/>
      </c>
      <c r="X136" s="468" t="str">
        <f>IF(B136="","",'APH Kategorichef'!AC139)</f>
        <v/>
      </c>
      <c r="Y136" s="467" t="str">
        <f>IF(B136="","",'APH Kategorichef'!AB139)</f>
        <v/>
      </c>
      <c r="Z136" s="468" t="str">
        <f>IF(B136="","",'APH Kategorichef'!AH139)</f>
        <v/>
      </c>
      <c r="AA136" s="469" t="str">
        <f>IF(B136="","",'APH Kategorichef'!AI139)</f>
        <v/>
      </c>
      <c r="AB136" s="464" t="str">
        <f>IF(B136="","",'APH Kategorichef'!V139)</f>
        <v/>
      </c>
      <c r="AC136" s="465" t="str">
        <f>IF('3. Förpackningsdata'!J139="","",'3. Förpackningsdata'!J139)</f>
        <v/>
      </c>
      <c r="AD136" s="464" t="str">
        <f>IF('APH Kategorichef'!I139="","",'APH Kategorichef'!I139)</f>
        <v/>
      </c>
    </row>
    <row r="137" spans="1:30" s="336" customFormat="1" x14ac:dyDescent="0.25">
      <c r="A137" s="350">
        <v>136</v>
      </c>
      <c r="B137" s="460" t="str">
        <f>IF('1. Artikeldata Grund'!E140="","",'1. Artikeldata Grund'!E140)</f>
        <v/>
      </c>
      <c r="C137" s="461" t="str">
        <f>IF('1. Artikeldata Grund'!D140="","",'1. Artikeldata Grund'!D140)</f>
        <v/>
      </c>
      <c r="D137" s="462" t="str">
        <f>IF('APH Kategorichef'!D140="","",'APH Kategorichef'!D140)</f>
        <v/>
      </c>
      <c r="E137" s="461" t="str">
        <f>IF('APH Kategorichef'!F140="","",'APH Kategorichef'!F140)</f>
        <v/>
      </c>
      <c r="F137" s="464" t="str">
        <f>IF('APH Kategorichef'!R140="","",'APH Kategorichef'!R140)</f>
        <v xml:space="preserve">  Välj…</v>
      </c>
      <c r="G137" s="464">
        <f>IF('APH Kategorichef'!L140="","",'APH Kategorichef'!L140)</f>
        <v>910</v>
      </c>
      <c r="H137" s="463" t="str">
        <f>IF(G137&lt;&gt;200,"",IF('2. Artikeldata Utökad'!J140="","",'2. Artikeldata Utökad'!J140))</f>
        <v/>
      </c>
      <c r="I137" s="462" t="str">
        <f>IF('APH Kategorichef'!K140="Välj….","",'APH Kategorichef'!K140)</f>
        <v/>
      </c>
      <c r="J137" s="462" t="str">
        <f>IF(B137="","",_xlfn.XLOOKUP(I137,Artikelgrupper!A:A,Artikelgrupper!B:B))</f>
        <v/>
      </c>
      <c r="K137" s="462" t="str">
        <f>IF(B137="","",_xlfn.XLOOKUP(I137,Artikelgrupper!A:A,Artikelgrupper!C:C))</f>
        <v/>
      </c>
      <c r="L137" s="462" t="str">
        <f>IF(B137="","",_xlfn.XLOOKUP(I137,Artikelgrupper!A:A,Artikelgrupper!D:D))</f>
        <v/>
      </c>
      <c r="M137" s="465" t="str">
        <f>IF(B137="","",'APH Kategorichef'!P140)</f>
        <v/>
      </c>
      <c r="N137" s="464" t="str">
        <f>IF('APH Kategorichef'!Q140="","",'APH Kategorichef'!Q140)</f>
        <v/>
      </c>
      <c r="O137" s="464" t="str">
        <f>IF('APH Kategorichef'!S140="","",'APH Kategorichef'!S140)</f>
        <v/>
      </c>
      <c r="P137" s="462" t="str">
        <f>IF(B137="","",'2. Artikeldata Utökad'!E140)</f>
        <v/>
      </c>
      <c r="Q137" s="462" t="str">
        <f>IF(B137="","",'2. Artikeldata Utökad'!F140)</f>
        <v/>
      </c>
      <c r="R137" s="462" t="str">
        <f>IF(B137="","",'1. Artikeldata Grund'!K140/10)</f>
        <v/>
      </c>
      <c r="S137" s="462" t="str">
        <f>IF(B137="","",'1. Artikeldata Grund'!L140/10)</f>
        <v/>
      </c>
      <c r="T137" s="462" t="str">
        <f>IF(B137="","",'1. Artikeldata Grund'!M140/10)</f>
        <v/>
      </c>
      <c r="U137" s="496" t="str">
        <f>IF(B137="","",'APH Kategorichef'!Y140)</f>
        <v/>
      </c>
      <c r="V137" s="466" t="str">
        <f>IF(B137="","",'APH Kategorichef'!Z140)</f>
        <v/>
      </c>
      <c r="W137" s="467" t="str">
        <f>IF(B137="","",'APH Kategorichef'!AA140)</f>
        <v/>
      </c>
      <c r="X137" s="468" t="str">
        <f>IF(B137="","",'APH Kategorichef'!AC140)</f>
        <v/>
      </c>
      <c r="Y137" s="467" t="str">
        <f>IF(B137="","",'APH Kategorichef'!AB140)</f>
        <v/>
      </c>
      <c r="Z137" s="468" t="str">
        <f>IF(B137="","",'APH Kategorichef'!AH140)</f>
        <v/>
      </c>
      <c r="AA137" s="469" t="str">
        <f>IF(B137="","",'APH Kategorichef'!AI140)</f>
        <v/>
      </c>
      <c r="AB137" s="464" t="str">
        <f>IF(B137="","",'APH Kategorichef'!V140)</f>
        <v/>
      </c>
      <c r="AC137" s="465" t="str">
        <f>IF('3. Förpackningsdata'!J140="","",'3. Förpackningsdata'!J140)</f>
        <v/>
      </c>
      <c r="AD137" s="464" t="str">
        <f>IF('APH Kategorichef'!I140="","",'APH Kategorichef'!I140)</f>
        <v/>
      </c>
    </row>
    <row r="138" spans="1:30" s="336" customFormat="1" x14ac:dyDescent="0.25">
      <c r="A138" s="350">
        <v>137</v>
      </c>
      <c r="B138" s="460" t="str">
        <f>IF('1. Artikeldata Grund'!E141="","",'1. Artikeldata Grund'!E141)</f>
        <v/>
      </c>
      <c r="C138" s="461" t="str">
        <f>IF('1. Artikeldata Grund'!D141="","",'1. Artikeldata Grund'!D141)</f>
        <v/>
      </c>
      <c r="D138" s="462" t="str">
        <f>IF('APH Kategorichef'!D141="","",'APH Kategorichef'!D141)</f>
        <v/>
      </c>
      <c r="E138" s="461" t="str">
        <f>IF('APH Kategorichef'!F141="","",'APH Kategorichef'!F141)</f>
        <v/>
      </c>
      <c r="F138" s="464" t="str">
        <f>IF('APH Kategorichef'!R141="","",'APH Kategorichef'!R141)</f>
        <v xml:space="preserve">  Välj…</v>
      </c>
      <c r="G138" s="464">
        <f>IF('APH Kategorichef'!L141="","",'APH Kategorichef'!L141)</f>
        <v>910</v>
      </c>
      <c r="H138" s="463" t="str">
        <f>IF(G138&lt;&gt;200,"",IF('2. Artikeldata Utökad'!J141="","",'2. Artikeldata Utökad'!J141))</f>
        <v/>
      </c>
      <c r="I138" s="462" t="str">
        <f>IF('APH Kategorichef'!K141="Välj….","",'APH Kategorichef'!K141)</f>
        <v/>
      </c>
      <c r="J138" s="462" t="str">
        <f>IF(B138="","",_xlfn.XLOOKUP(I138,Artikelgrupper!A:A,Artikelgrupper!B:B))</f>
        <v/>
      </c>
      <c r="K138" s="462" t="str">
        <f>IF(B138="","",_xlfn.XLOOKUP(I138,Artikelgrupper!A:A,Artikelgrupper!C:C))</f>
        <v/>
      </c>
      <c r="L138" s="462" t="str">
        <f>IF(B138="","",_xlfn.XLOOKUP(I138,Artikelgrupper!A:A,Artikelgrupper!D:D))</f>
        <v/>
      </c>
      <c r="M138" s="465" t="str">
        <f>IF(B138="","",'APH Kategorichef'!P141)</f>
        <v/>
      </c>
      <c r="N138" s="464" t="str">
        <f>IF('APH Kategorichef'!Q141="","",'APH Kategorichef'!Q141)</f>
        <v/>
      </c>
      <c r="O138" s="464" t="str">
        <f>IF('APH Kategorichef'!S141="","",'APH Kategorichef'!S141)</f>
        <v/>
      </c>
      <c r="P138" s="462" t="str">
        <f>IF(B138="","",'2. Artikeldata Utökad'!E141)</f>
        <v/>
      </c>
      <c r="Q138" s="462" t="str">
        <f>IF(B138="","",'2. Artikeldata Utökad'!F141)</f>
        <v/>
      </c>
      <c r="R138" s="462" t="str">
        <f>IF(B138="","",'1. Artikeldata Grund'!K141/10)</f>
        <v/>
      </c>
      <c r="S138" s="462" t="str">
        <f>IF(B138="","",'1. Artikeldata Grund'!L141/10)</f>
        <v/>
      </c>
      <c r="T138" s="462" t="str">
        <f>IF(B138="","",'1. Artikeldata Grund'!M141/10)</f>
        <v/>
      </c>
      <c r="U138" s="496" t="str">
        <f>IF(B138="","",'APH Kategorichef'!Y141)</f>
        <v/>
      </c>
      <c r="V138" s="466" t="str">
        <f>IF(B138="","",'APH Kategorichef'!Z141)</f>
        <v/>
      </c>
      <c r="W138" s="467" t="str">
        <f>IF(B138="","",'APH Kategorichef'!AA141)</f>
        <v/>
      </c>
      <c r="X138" s="468" t="str">
        <f>IF(B138="","",'APH Kategorichef'!AC141)</f>
        <v/>
      </c>
      <c r="Y138" s="467" t="str">
        <f>IF(B138="","",'APH Kategorichef'!AB141)</f>
        <v/>
      </c>
      <c r="Z138" s="468" t="str">
        <f>IF(B138="","",'APH Kategorichef'!AH141)</f>
        <v/>
      </c>
      <c r="AA138" s="469" t="str">
        <f>IF(B138="","",'APH Kategorichef'!AI141)</f>
        <v/>
      </c>
      <c r="AB138" s="464" t="str">
        <f>IF(B138="","",'APH Kategorichef'!V141)</f>
        <v/>
      </c>
      <c r="AC138" s="465" t="str">
        <f>IF('3. Förpackningsdata'!J141="","",'3. Förpackningsdata'!J141)</f>
        <v/>
      </c>
      <c r="AD138" s="464" t="str">
        <f>IF('APH Kategorichef'!I141="","",'APH Kategorichef'!I141)</f>
        <v/>
      </c>
    </row>
    <row r="139" spans="1:30" s="336" customFormat="1" x14ac:dyDescent="0.25">
      <c r="A139" s="350">
        <v>138</v>
      </c>
      <c r="B139" s="460" t="str">
        <f>IF('1. Artikeldata Grund'!E142="","",'1. Artikeldata Grund'!E142)</f>
        <v/>
      </c>
      <c r="C139" s="461" t="str">
        <f>IF('1. Artikeldata Grund'!D142="","",'1. Artikeldata Grund'!D142)</f>
        <v/>
      </c>
      <c r="D139" s="462" t="str">
        <f>IF('APH Kategorichef'!D142="","",'APH Kategorichef'!D142)</f>
        <v/>
      </c>
      <c r="E139" s="461" t="str">
        <f>IF('APH Kategorichef'!F142="","",'APH Kategorichef'!F142)</f>
        <v/>
      </c>
      <c r="F139" s="464" t="str">
        <f>IF('APH Kategorichef'!R142="","",'APH Kategorichef'!R142)</f>
        <v xml:space="preserve">  Välj…</v>
      </c>
      <c r="G139" s="464">
        <f>IF('APH Kategorichef'!L142="","",'APH Kategorichef'!L142)</f>
        <v>910</v>
      </c>
      <c r="H139" s="463" t="str">
        <f>IF(G139&lt;&gt;200,"",IF('2. Artikeldata Utökad'!J142="","",'2. Artikeldata Utökad'!J142))</f>
        <v/>
      </c>
      <c r="I139" s="462" t="str">
        <f>IF('APH Kategorichef'!K142="Välj….","",'APH Kategorichef'!K142)</f>
        <v/>
      </c>
      <c r="J139" s="462" t="str">
        <f>IF(B139="","",_xlfn.XLOOKUP(I139,Artikelgrupper!A:A,Artikelgrupper!B:B))</f>
        <v/>
      </c>
      <c r="K139" s="462" t="str">
        <f>IF(B139="","",_xlfn.XLOOKUP(I139,Artikelgrupper!A:A,Artikelgrupper!C:C))</f>
        <v/>
      </c>
      <c r="L139" s="462" t="str">
        <f>IF(B139="","",_xlfn.XLOOKUP(I139,Artikelgrupper!A:A,Artikelgrupper!D:D))</f>
        <v/>
      </c>
      <c r="M139" s="465" t="str">
        <f>IF(B139="","",'APH Kategorichef'!P142)</f>
        <v/>
      </c>
      <c r="N139" s="464" t="str">
        <f>IF('APH Kategorichef'!Q142="","",'APH Kategorichef'!Q142)</f>
        <v/>
      </c>
      <c r="O139" s="464" t="str">
        <f>IF('APH Kategorichef'!S142="","",'APH Kategorichef'!S142)</f>
        <v/>
      </c>
      <c r="P139" s="462" t="str">
        <f>IF(B139="","",'2. Artikeldata Utökad'!E142)</f>
        <v/>
      </c>
      <c r="Q139" s="462" t="str">
        <f>IF(B139="","",'2. Artikeldata Utökad'!F142)</f>
        <v/>
      </c>
      <c r="R139" s="462" t="str">
        <f>IF(B139="","",'1. Artikeldata Grund'!K142/10)</f>
        <v/>
      </c>
      <c r="S139" s="462" t="str">
        <f>IF(B139="","",'1. Artikeldata Grund'!L142/10)</f>
        <v/>
      </c>
      <c r="T139" s="462" t="str">
        <f>IF(B139="","",'1. Artikeldata Grund'!M142/10)</f>
        <v/>
      </c>
      <c r="U139" s="496" t="str">
        <f>IF(B139="","",'APH Kategorichef'!Y142)</f>
        <v/>
      </c>
      <c r="V139" s="466" t="str">
        <f>IF(B139="","",'APH Kategorichef'!Z142)</f>
        <v/>
      </c>
      <c r="W139" s="467" t="str">
        <f>IF(B139="","",'APH Kategorichef'!AA142)</f>
        <v/>
      </c>
      <c r="X139" s="468" t="str">
        <f>IF(B139="","",'APH Kategorichef'!AC142)</f>
        <v/>
      </c>
      <c r="Y139" s="467" t="str">
        <f>IF(B139="","",'APH Kategorichef'!AB142)</f>
        <v/>
      </c>
      <c r="Z139" s="468" t="str">
        <f>IF(B139="","",'APH Kategorichef'!AH142)</f>
        <v/>
      </c>
      <c r="AA139" s="469" t="str">
        <f>IF(B139="","",'APH Kategorichef'!AI142)</f>
        <v/>
      </c>
      <c r="AB139" s="464" t="str">
        <f>IF(B139="","",'APH Kategorichef'!V142)</f>
        <v/>
      </c>
      <c r="AC139" s="465" t="str">
        <f>IF('3. Förpackningsdata'!J142="","",'3. Förpackningsdata'!J142)</f>
        <v/>
      </c>
      <c r="AD139" s="464" t="str">
        <f>IF('APH Kategorichef'!I142="","",'APH Kategorichef'!I142)</f>
        <v/>
      </c>
    </row>
    <row r="140" spans="1:30" s="336" customFormat="1" x14ac:dyDescent="0.25">
      <c r="A140" s="350">
        <v>139</v>
      </c>
      <c r="B140" s="460" t="str">
        <f>IF('1. Artikeldata Grund'!E143="","",'1. Artikeldata Grund'!E143)</f>
        <v/>
      </c>
      <c r="C140" s="461" t="str">
        <f>IF('1. Artikeldata Grund'!D143="","",'1. Artikeldata Grund'!D143)</f>
        <v/>
      </c>
      <c r="D140" s="462" t="str">
        <f>IF('APH Kategorichef'!D143="","",'APH Kategorichef'!D143)</f>
        <v/>
      </c>
      <c r="E140" s="461" t="str">
        <f>IF('APH Kategorichef'!F143="","",'APH Kategorichef'!F143)</f>
        <v/>
      </c>
      <c r="F140" s="464" t="str">
        <f>IF('APH Kategorichef'!R143="","",'APH Kategorichef'!R143)</f>
        <v xml:space="preserve">  Välj…</v>
      </c>
      <c r="G140" s="464">
        <f>IF('APH Kategorichef'!L143="","",'APH Kategorichef'!L143)</f>
        <v>910</v>
      </c>
      <c r="H140" s="463" t="str">
        <f>IF(G140&lt;&gt;200,"",IF('2. Artikeldata Utökad'!J143="","",'2. Artikeldata Utökad'!J143))</f>
        <v/>
      </c>
      <c r="I140" s="462" t="str">
        <f>IF('APH Kategorichef'!K143="Välj….","",'APH Kategorichef'!K143)</f>
        <v/>
      </c>
      <c r="J140" s="462" t="str">
        <f>IF(B140="","",_xlfn.XLOOKUP(I140,Artikelgrupper!A:A,Artikelgrupper!B:B))</f>
        <v/>
      </c>
      <c r="K140" s="462" t="str">
        <f>IF(B140="","",_xlfn.XLOOKUP(I140,Artikelgrupper!A:A,Artikelgrupper!C:C))</f>
        <v/>
      </c>
      <c r="L140" s="462" t="str">
        <f>IF(B140="","",_xlfn.XLOOKUP(I140,Artikelgrupper!A:A,Artikelgrupper!D:D))</f>
        <v/>
      </c>
      <c r="M140" s="465" t="str">
        <f>IF(B140="","",'APH Kategorichef'!P143)</f>
        <v/>
      </c>
      <c r="N140" s="464" t="str">
        <f>IF('APH Kategorichef'!Q143="","",'APH Kategorichef'!Q143)</f>
        <v/>
      </c>
      <c r="O140" s="464" t="str">
        <f>IF('APH Kategorichef'!S143="","",'APH Kategorichef'!S143)</f>
        <v/>
      </c>
      <c r="P140" s="462" t="str">
        <f>IF(B140="","",'2. Artikeldata Utökad'!E143)</f>
        <v/>
      </c>
      <c r="Q140" s="462" t="str">
        <f>IF(B140="","",'2. Artikeldata Utökad'!F143)</f>
        <v/>
      </c>
      <c r="R140" s="462" t="str">
        <f>IF(B140="","",'1. Artikeldata Grund'!K143/10)</f>
        <v/>
      </c>
      <c r="S140" s="462" t="str">
        <f>IF(B140="","",'1. Artikeldata Grund'!L143/10)</f>
        <v/>
      </c>
      <c r="T140" s="462" t="str">
        <f>IF(B140="","",'1. Artikeldata Grund'!M143/10)</f>
        <v/>
      </c>
      <c r="U140" s="496" t="str">
        <f>IF(B140="","",'APH Kategorichef'!Y143)</f>
        <v/>
      </c>
      <c r="V140" s="466" t="str">
        <f>IF(B140="","",'APH Kategorichef'!Z143)</f>
        <v/>
      </c>
      <c r="W140" s="467" t="str">
        <f>IF(B140="","",'APH Kategorichef'!AA143)</f>
        <v/>
      </c>
      <c r="X140" s="468" t="str">
        <f>IF(B140="","",'APH Kategorichef'!AC143)</f>
        <v/>
      </c>
      <c r="Y140" s="467" t="str">
        <f>IF(B140="","",'APH Kategorichef'!AB143)</f>
        <v/>
      </c>
      <c r="Z140" s="468" t="str">
        <f>IF(B140="","",'APH Kategorichef'!AH143)</f>
        <v/>
      </c>
      <c r="AA140" s="469" t="str">
        <f>IF(B140="","",'APH Kategorichef'!AI143)</f>
        <v/>
      </c>
      <c r="AB140" s="464" t="str">
        <f>IF(B140="","",'APH Kategorichef'!V143)</f>
        <v/>
      </c>
      <c r="AC140" s="465" t="str">
        <f>IF('3. Förpackningsdata'!J143="","",'3. Förpackningsdata'!J143)</f>
        <v/>
      </c>
      <c r="AD140" s="464" t="str">
        <f>IF('APH Kategorichef'!I143="","",'APH Kategorichef'!I143)</f>
        <v/>
      </c>
    </row>
    <row r="141" spans="1:30" s="336" customFormat="1" x14ac:dyDescent="0.25">
      <c r="A141" s="350">
        <v>140</v>
      </c>
      <c r="B141" s="460" t="str">
        <f>IF('1. Artikeldata Grund'!E144="","",'1. Artikeldata Grund'!E144)</f>
        <v/>
      </c>
      <c r="C141" s="461" t="str">
        <f>IF('1. Artikeldata Grund'!D144="","",'1. Artikeldata Grund'!D144)</f>
        <v/>
      </c>
      <c r="D141" s="462" t="str">
        <f>IF('APH Kategorichef'!D144="","",'APH Kategorichef'!D144)</f>
        <v/>
      </c>
      <c r="E141" s="461" t="str">
        <f>IF('APH Kategorichef'!F144="","",'APH Kategorichef'!F144)</f>
        <v/>
      </c>
      <c r="F141" s="464" t="str">
        <f>IF('APH Kategorichef'!R144="","",'APH Kategorichef'!R144)</f>
        <v xml:space="preserve">  Välj…</v>
      </c>
      <c r="G141" s="464">
        <f>IF('APH Kategorichef'!L144="","",'APH Kategorichef'!L144)</f>
        <v>910</v>
      </c>
      <c r="H141" s="463" t="str">
        <f>IF(G141&lt;&gt;200,"",IF('2. Artikeldata Utökad'!J144="","",'2. Artikeldata Utökad'!J144))</f>
        <v/>
      </c>
      <c r="I141" s="462" t="str">
        <f>IF('APH Kategorichef'!K144="Välj….","",'APH Kategorichef'!K144)</f>
        <v/>
      </c>
      <c r="J141" s="462" t="str">
        <f>IF(B141="","",_xlfn.XLOOKUP(I141,Artikelgrupper!A:A,Artikelgrupper!B:B))</f>
        <v/>
      </c>
      <c r="K141" s="462" t="str">
        <f>IF(B141="","",_xlfn.XLOOKUP(I141,Artikelgrupper!A:A,Artikelgrupper!C:C))</f>
        <v/>
      </c>
      <c r="L141" s="462" t="str">
        <f>IF(B141="","",_xlfn.XLOOKUP(I141,Artikelgrupper!A:A,Artikelgrupper!D:D))</f>
        <v/>
      </c>
      <c r="M141" s="465" t="str">
        <f>IF(B141="","",'APH Kategorichef'!P144)</f>
        <v/>
      </c>
      <c r="N141" s="464" t="str">
        <f>IF('APH Kategorichef'!Q144="","",'APH Kategorichef'!Q144)</f>
        <v/>
      </c>
      <c r="O141" s="464" t="str">
        <f>IF('APH Kategorichef'!S144="","",'APH Kategorichef'!S144)</f>
        <v/>
      </c>
      <c r="P141" s="462" t="str">
        <f>IF(B141="","",'2. Artikeldata Utökad'!E144)</f>
        <v/>
      </c>
      <c r="Q141" s="462" t="str">
        <f>IF(B141="","",'2. Artikeldata Utökad'!F144)</f>
        <v/>
      </c>
      <c r="R141" s="462" t="str">
        <f>IF(B141="","",'1. Artikeldata Grund'!K144/10)</f>
        <v/>
      </c>
      <c r="S141" s="462" t="str">
        <f>IF(B141="","",'1. Artikeldata Grund'!L144/10)</f>
        <v/>
      </c>
      <c r="T141" s="462" t="str">
        <f>IF(B141="","",'1. Artikeldata Grund'!M144/10)</f>
        <v/>
      </c>
      <c r="U141" s="496" t="str">
        <f>IF(B141="","",'APH Kategorichef'!Y144)</f>
        <v/>
      </c>
      <c r="V141" s="466" t="str">
        <f>IF(B141="","",'APH Kategorichef'!Z144)</f>
        <v/>
      </c>
      <c r="W141" s="467" t="str">
        <f>IF(B141="","",'APH Kategorichef'!AA144)</f>
        <v/>
      </c>
      <c r="X141" s="468" t="str">
        <f>IF(B141="","",'APH Kategorichef'!AC144)</f>
        <v/>
      </c>
      <c r="Y141" s="467" t="str">
        <f>IF(B141="","",'APH Kategorichef'!AB144)</f>
        <v/>
      </c>
      <c r="Z141" s="468" t="str">
        <f>IF(B141="","",'APH Kategorichef'!AH144)</f>
        <v/>
      </c>
      <c r="AA141" s="469" t="str">
        <f>IF(B141="","",'APH Kategorichef'!AI144)</f>
        <v/>
      </c>
      <c r="AB141" s="464" t="str">
        <f>IF(B141="","",'APH Kategorichef'!V144)</f>
        <v/>
      </c>
      <c r="AC141" s="465" t="str">
        <f>IF('3. Förpackningsdata'!J144="","",'3. Förpackningsdata'!J144)</f>
        <v/>
      </c>
      <c r="AD141" s="464" t="str">
        <f>IF('APH Kategorichef'!I144="","",'APH Kategorichef'!I144)</f>
        <v/>
      </c>
    </row>
    <row r="142" spans="1:30" s="336" customFormat="1" x14ac:dyDescent="0.25">
      <c r="A142" s="350">
        <v>141</v>
      </c>
      <c r="B142" s="460" t="str">
        <f>IF('1. Artikeldata Grund'!E145="","",'1. Artikeldata Grund'!E145)</f>
        <v/>
      </c>
      <c r="C142" s="461" t="str">
        <f>IF('1. Artikeldata Grund'!D145="","",'1. Artikeldata Grund'!D145)</f>
        <v/>
      </c>
      <c r="D142" s="462" t="str">
        <f>IF('APH Kategorichef'!D145="","",'APH Kategorichef'!D145)</f>
        <v/>
      </c>
      <c r="E142" s="461" t="str">
        <f>IF('APH Kategorichef'!F145="","",'APH Kategorichef'!F145)</f>
        <v/>
      </c>
      <c r="F142" s="464" t="str">
        <f>IF('APH Kategorichef'!R145="","",'APH Kategorichef'!R145)</f>
        <v xml:space="preserve">  Välj…</v>
      </c>
      <c r="G142" s="464">
        <f>IF('APH Kategorichef'!L145="","",'APH Kategorichef'!L145)</f>
        <v>910</v>
      </c>
      <c r="H142" s="463" t="str">
        <f>IF(G142&lt;&gt;200,"",IF('2. Artikeldata Utökad'!J145="","",'2. Artikeldata Utökad'!J145))</f>
        <v/>
      </c>
      <c r="I142" s="462" t="str">
        <f>IF('APH Kategorichef'!K145="Välj….","",'APH Kategorichef'!K145)</f>
        <v/>
      </c>
      <c r="J142" s="462" t="str">
        <f>IF(B142="","",_xlfn.XLOOKUP(I142,Artikelgrupper!A:A,Artikelgrupper!B:B))</f>
        <v/>
      </c>
      <c r="K142" s="462" t="str">
        <f>IF(B142="","",_xlfn.XLOOKUP(I142,Artikelgrupper!A:A,Artikelgrupper!C:C))</f>
        <v/>
      </c>
      <c r="L142" s="462" t="str">
        <f>IF(B142="","",_xlfn.XLOOKUP(I142,Artikelgrupper!A:A,Artikelgrupper!D:D))</f>
        <v/>
      </c>
      <c r="M142" s="465" t="str">
        <f>IF(B142="","",'APH Kategorichef'!P145)</f>
        <v/>
      </c>
      <c r="N142" s="464" t="str">
        <f>IF('APH Kategorichef'!Q145="","",'APH Kategorichef'!Q145)</f>
        <v/>
      </c>
      <c r="O142" s="464" t="str">
        <f>IF('APH Kategorichef'!S145="","",'APH Kategorichef'!S145)</f>
        <v/>
      </c>
      <c r="P142" s="462" t="str">
        <f>IF(B142="","",'2. Artikeldata Utökad'!E145)</f>
        <v/>
      </c>
      <c r="Q142" s="462" t="str">
        <f>IF(B142="","",'2. Artikeldata Utökad'!F145)</f>
        <v/>
      </c>
      <c r="R142" s="462" t="str">
        <f>IF(B142="","",'1. Artikeldata Grund'!K145/10)</f>
        <v/>
      </c>
      <c r="S142" s="462" t="str">
        <f>IF(B142="","",'1. Artikeldata Grund'!L145/10)</f>
        <v/>
      </c>
      <c r="T142" s="462" t="str">
        <f>IF(B142="","",'1. Artikeldata Grund'!M145/10)</f>
        <v/>
      </c>
      <c r="U142" s="496" t="str">
        <f>IF(B142="","",'APH Kategorichef'!Y145)</f>
        <v/>
      </c>
      <c r="V142" s="466" t="str">
        <f>IF(B142="","",'APH Kategorichef'!Z145)</f>
        <v/>
      </c>
      <c r="W142" s="467" t="str">
        <f>IF(B142="","",'APH Kategorichef'!AA145)</f>
        <v/>
      </c>
      <c r="X142" s="468" t="str">
        <f>IF(B142="","",'APH Kategorichef'!AC145)</f>
        <v/>
      </c>
      <c r="Y142" s="467" t="str">
        <f>IF(B142="","",'APH Kategorichef'!AB145)</f>
        <v/>
      </c>
      <c r="Z142" s="468" t="str">
        <f>IF(B142="","",'APH Kategorichef'!AH145)</f>
        <v/>
      </c>
      <c r="AA142" s="469" t="str">
        <f>IF(B142="","",'APH Kategorichef'!AI145)</f>
        <v/>
      </c>
      <c r="AB142" s="464" t="str">
        <f>IF(B142="","",'APH Kategorichef'!V145)</f>
        <v/>
      </c>
      <c r="AC142" s="465" t="str">
        <f>IF('3. Förpackningsdata'!J145="","",'3. Förpackningsdata'!J145)</f>
        <v/>
      </c>
      <c r="AD142" s="464" t="str">
        <f>IF('APH Kategorichef'!I145="","",'APH Kategorichef'!I145)</f>
        <v/>
      </c>
    </row>
    <row r="143" spans="1:30" s="336" customFormat="1" x14ac:dyDescent="0.25">
      <c r="A143" s="350">
        <v>142</v>
      </c>
      <c r="B143" s="460" t="str">
        <f>IF('1. Artikeldata Grund'!E146="","",'1. Artikeldata Grund'!E146)</f>
        <v/>
      </c>
      <c r="C143" s="461" t="str">
        <f>IF('1. Artikeldata Grund'!D146="","",'1. Artikeldata Grund'!D146)</f>
        <v/>
      </c>
      <c r="D143" s="462" t="str">
        <f>IF('APH Kategorichef'!D146="","",'APH Kategorichef'!D146)</f>
        <v/>
      </c>
      <c r="E143" s="461" t="str">
        <f>IF('APH Kategorichef'!F146="","",'APH Kategorichef'!F146)</f>
        <v/>
      </c>
      <c r="F143" s="464" t="str">
        <f>IF('APH Kategorichef'!R146="","",'APH Kategorichef'!R146)</f>
        <v xml:space="preserve">  Välj…</v>
      </c>
      <c r="G143" s="464">
        <f>IF('APH Kategorichef'!L146="","",'APH Kategorichef'!L146)</f>
        <v>910</v>
      </c>
      <c r="H143" s="463" t="str">
        <f>IF(G143&lt;&gt;200,"",IF('2. Artikeldata Utökad'!J146="","",'2. Artikeldata Utökad'!J146))</f>
        <v/>
      </c>
      <c r="I143" s="462" t="str">
        <f>IF('APH Kategorichef'!K146="Välj….","",'APH Kategorichef'!K146)</f>
        <v/>
      </c>
      <c r="J143" s="462" t="str">
        <f>IF(B143="","",_xlfn.XLOOKUP(I143,Artikelgrupper!A:A,Artikelgrupper!B:B))</f>
        <v/>
      </c>
      <c r="K143" s="462" t="str">
        <f>IF(B143="","",_xlfn.XLOOKUP(I143,Artikelgrupper!A:A,Artikelgrupper!C:C))</f>
        <v/>
      </c>
      <c r="L143" s="462" t="str">
        <f>IF(B143="","",_xlfn.XLOOKUP(I143,Artikelgrupper!A:A,Artikelgrupper!D:D))</f>
        <v/>
      </c>
      <c r="M143" s="465" t="str">
        <f>IF(B143="","",'APH Kategorichef'!P146)</f>
        <v/>
      </c>
      <c r="N143" s="464" t="str">
        <f>IF('APH Kategorichef'!Q146="","",'APH Kategorichef'!Q146)</f>
        <v/>
      </c>
      <c r="O143" s="464" t="str">
        <f>IF('APH Kategorichef'!S146="","",'APH Kategorichef'!S146)</f>
        <v/>
      </c>
      <c r="P143" s="462" t="str">
        <f>IF(B143="","",'2. Artikeldata Utökad'!E146)</f>
        <v/>
      </c>
      <c r="Q143" s="462" t="str">
        <f>IF(B143="","",'2. Artikeldata Utökad'!F146)</f>
        <v/>
      </c>
      <c r="R143" s="462" t="str">
        <f>IF(B143="","",'1. Artikeldata Grund'!K146/10)</f>
        <v/>
      </c>
      <c r="S143" s="462" t="str">
        <f>IF(B143="","",'1. Artikeldata Grund'!L146/10)</f>
        <v/>
      </c>
      <c r="T143" s="462" t="str">
        <f>IF(B143="","",'1. Artikeldata Grund'!M146/10)</f>
        <v/>
      </c>
      <c r="U143" s="496" t="str">
        <f>IF(B143="","",'APH Kategorichef'!Y146)</f>
        <v/>
      </c>
      <c r="V143" s="466" t="str">
        <f>IF(B143="","",'APH Kategorichef'!Z146)</f>
        <v/>
      </c>
      <c r="W143" s="467" t="str">
        <f>IF(B143="","",'APH Kategorichef'!AA146)</f>
        <v/>
      </c>
      <c r="X143" s="468" t="str">
        <f>IF(B143="","",'APH Kategorichef'!AC146)</f>
        <v/>
      </c>
      <c r="Y143" s="467" t="str">
        <f>IF(B143="","",'APH Kategorichef'!AB146)</f>
        <v/>
      </c>
      <c r="Z143" s="468" t="str">
        <f>IF(B143="","",'APH Kategorichef'!AH146)</f>
        <v/>
      </c>
      <c r="AA143" s="469" t="str">
        <f>IF(B143="","",'APH Kategorichef'!AI146)</f>
        <v/>
      </c>
      <c r="AB143" s="464" t="str">
        <f>IF(B143="","",'APH Kategorichef'!V146)</f>
        <v/>
      </c>
      <c r="AC143" s="465" t="str">
        <f>IF('3. Förpackningsdata'!J146="","",'3. Förpackningsdata'!J146)</f>
        <v/>
      </c>
      <c r="AD143" s="464" t="str">
        <f>IF('APH Kategorichef'!I146="","",'APH Kategorichef'!I146)</f>
        <v/>
      </c>
    </row>
    <row r="144" spans="1:30" s="336" customFormat="1" x14ac:dyDescent="0.25">
      <c r="A144" s="350">
        <v>143</v>
      </c>
      <c r="B144" s="460" t="str">
        <f>IF('1. Artikeldata Grund'!E147="","",'1. Artikeldata Grund'!E147)</f>
        <v/>
      </c>
      <c r="C144" s="461" t="str">
        <f>IF('1. Artikeldata Grund'!D147="","",'1. Artikeldata Grund'!D147)</f>
        <v/>
      </c>
      <c r="D144" s="462" t="str">
        <f>IF('APH Kategorichef'!D147="","",'APH Kategorichef'!D147)</f>
        <v/>
      </c>
      <c r="E144" s="461" t="str">
        <f>IF('APH Kategorichef'!F147="","",'APH Kategorichef'!F147)</f>
        <v/>
      </c>
      <c r="F144" s="464" t="str">
        <f>IF('APH Kategorichef'!R147="","",'APH Kategorichef'!R147)</f>
        <v xml:space="preserve">  Välj…</v>
      </c>
      <c r="G144" s="464">
        <f>IF('APH Kategorichef'!L147="","",'APH Kategorichef'!L147)</f>
        <v>910</v>
      </c>
      <c r="H144" s="463" t="str">
        <f>IF(G144&lt;&gt;200,"",IF('2. Artikeldata Utökad'!J147="","",'2. Artikeldata Utökad'!J147))</f>
        <v/>
      </c>
      <c r="I144" s="462" t="str">
        <f>IF('APH Kategorichef'!K147="Välj….","",'APH Kategorichef'!K147)</f>
        <v/>
      </c>
      <c r="J144" s="462" t="str">
        <f>IF(B144="","",_xlfn.XLOOKUP(I144,Artikelgrupper!A:A,Artikelgrupper!B:B))</f>
        <v/>
      </c>
      <c r="K144" s="462" t="str">
        <f>IF(B144="","",_xlfn.XLOOKUP(I144,Artikelgrupper!A:A,Artikelgrupper!C:C))</f>
        <v/>
      </c>
      <c r="L144" s="462" t="str">
        <f>IF(B144="","",_xlfn.XLOOKUP(I144,Artikelgrupper!A:A,Artikelgrupper!D:D))</f>
        <v/>
      </c>
      <c r="M144" s="465" t="str">
        <f>IF(B144="","",'APH Kategorichef'!P147)</f>
        <v/>
      </c>
      <c r="N144" s="464" t="str">
        <f>IF('APH Kategorichef'!Q147="","",'APH Kategorichef'!Q147)</f>
        <v/>
      </c>
      <c r="O144" s="464" t="str">
        <f>IF('APH Kategorichef'!S147="","",'APH Kategorichef'!S147)</f>
        <v/>
      </c>
      <c r="P144" s="462" t="str">
        <f>IF(B144="","",'2. Artikeldata Utökad'!E147)</f>
        <v/>
      </c>
      <c r="Q144" s="462" t="str">
        <f>IF(B144="","",'2. Artikeldata Utökad'!F147)</f>
        <v/>
      </c>
      <c r="R144" s="462" t="str">
        <f>IF(B144="","",'1. Artikeldata Grund'!K147/10)</f>
        <v/>
      </c>
      <c r="S144" s="462" t="str">
        <f>IF(B144="","",'1. Artikeldata Grund'!L147/10)</f>
        <v/>
      </c>
      <c r="T144" s="462" t="str">
        <f>IF(B144="","",'1. Artikeldata Grund'!M147/10)</f>
        <v/>
      </c>
      <c r="U144" s="496" t="str">
        <f>IF(B144="","",'APH Kategorichef'!Y147)</f>
        <v/>
      </c>
      <c r="V144" s="466" t="str">
        <f>IF(B144="","",'APH Kategorichef'!Z147)</f>
        <v/>
      </c>
      <c r="W144" s="467" t="str">
        <f>IF(B144="","",'APH Kategorichef'!AA147)</f>
        <v/>
      </c>
      <c r="X144" s="468" t="str">
        <f>IF(B144="","",'APH Kategorichef'!AC147)</f>
        <v/>
      </c>
      <c r="Y144" s="467" t="str">
        <f>IF(B144="","",'APH Kategorichef'!AB147)</f>
        <v/>
      </c>
      <c r="Z144" s="468" t="str">
        <f>IF(B144="","",'APH Kategorichef'!AH147)</f>
        <v/>
      </c>
      <c r="AA144" s="469" t="str">
        <f>IF(B144="","",'APH Kategorichef'!AI147)</f>
        <v/>
      </c>
      <c r="AB144" s="464" t="str">
        <f>IF(B144="","",'APH Kategorichef'!V147)</f>
        <v/>
      </c>
      <c r="AC144" s="465" t="str">
        <f>IF('3. Förpackningsdata'!J147="","",'3. Förpackningsdata'!J147)</f>
        <v/>
      </c>
      <c r="AD144" s="464" t="str">
        <f>IF('APH Kategorichef'!I147="","",'APH Kategorichef'!I147)</f>
        <v/>
      </c>
    </row>
    <row r="145" spans="1:30" s="336" customFormat="1" x14ac:dyDescent="0.25">
      <c r="A145" s="350">
        <v>144</v>
      </c>
      <c r="B145" s="460" t="str">
        <f>IF('1. Artikeldata Grund'!E148="","",'1. Artikeldata Grund'!E148)</f>
        <v/>
      </c>
      <c r="C145" s="461" t="str">
        <f>IF('1. Artikeldata Grund'!D148="","",'1. Artikeldata Grund'!D148)</f>
        <v/>
      </c>
      <c r="D145" s="462" t="str">
        <f>IF('APH Kategorichef'!D148="","",'APH Kategorichef'!D148)</f>
        <v/>
      </c>
      <c r="E145" s="461" t="str">
        <f>IF('APH Kategorichef'!F148="","",'APH Kategorichef'!F148)</f>
        <v/>
      </c>
      <c r="F145" s="464" t="str">
        <f>IF('APH Kategorichef'!R148="","",'APH Kategorichef'!R148)</f>
        <v xml:space="preserve">  Välj…</v>
      </c>
      <c r="G145" s="464">
        <f>IF('APH Kategorichef'!L148="","",'APH Kategorichef'!L148)</f>
        <v>910</v>
      </c>
      <c r="H145" s="463" t="str">
        <f>IF(G145&lt;&gt;200,"",IF('2. Artikeldata Utökad'!J148="","",'2. Artikeldata Utökad'!J148))</f>
        <v/>
      </c>
      <c r="I145" s="462" t="str">
        <f>IF('APH Kategorichef'!K148="Välj….","",'APH Kategorichef'!K148)</f>
        <v/>
      </c>
      <c r="J145" s="462" t="str">
        <f>IF(B145="","",_xlfn.XLOOKUP(I145,Artikelgrupper!A:A,Artikelgrupper!B:B))</f>
        <v/>
      </c>
      <c r="K145" s="462" t="str">
        <f>IF(B145="","",_xlfn.XLOOKUP(I145,Artikelgrupper!A:A,Artikelgrupper!C:C))</f>
        <v/>
      </c>
      <c r="L145" s="462" t="str">
        <f>IF(B145="","",_xlfn.XLOOKUP(I145,Artikelgrupper!A:A,Artikelgrupper!D:D))</f>
        <v/>
      </c>
      <c r="M145" s="465" t="str">
        <f>IF(B145="","",'APH Kategorichef'!P148)</f>
        <v/>
      </c>
      <c r="N145" s="464" t="str">
        <f>IF('APH Kategorichef'!Q148="","",'APH Kategorichef'!Q148)</f>
        <v/>
      </c>
      <c r="O145" s="464" t="str">
        <f>IF('APH Kategorichef'!S148="","",'APH Kategorichef'!S148)</f>
        <v/>
      </c>
      <c r="P145" s="462" t="str">
        <f>IF(B145="","",'2. Artikeldata Utökad'!E148)</f>
        <v/>
      </c>
      <c r="Q145" s="462" t="str">
        <f>IF(B145="","",'2. Artikeldata Utökad'!F148)</f>
        <v/>
      </c>
      <c r="R145" s="462" t="str">
        <f>IF(B145="","",'1. Artikeldata Grund'!K148/10)</f>
        <v/>
      </c>
      <c r="S145" s="462" t="str">
        <f>IF(B145="","",'1. Artikeldata Grund'!L148/10)</f>
        <v/>
      </c>
      <c r="T145" s="462" t="str">
        <f>IF(B145="","",'1. Artikeldata Grund'!M148/10)</f>
        <v/>
      </c>
      <c r="U145" s="496" t="str">
        <f>IF(B145="","",'APH Kategorichef'!Y148)</f>
        <v/>
      </c>
      <c r="V145" s="466" t="str">
        <f>IF(B145="","",'APH Kategorichef'!Z148)</f>
        <v/>
      </c>
      <c r="W145" s="467" t="str">
        <f>IF(B145="","",'APH Kategorichef'!AA148)</f>
        <v/>
      </c>
      <c r="X145" s="468" t="str">
        <f>IF(B145="","",'APH Kategorichef'!AC148)</f>
        <v/>
      </c>
      <c r="Y145" s="467" t="str">
        <f>IF(B145="","",'APH Kategorichef'!AB148)</f>
        <v/>
      </c>
      <c r="Z145" s="468" t="str">
        <f>IF(B145="","",'APH Kategorichef'!AH148)</f>
        <v/>
      </c>
      <c r="AA145" s="469" t="str">
        <f>IF(B145="","",'APH Kategorichef'!AI148)</f>
        <v/>
      </c>
      <c r="AB145" s="464" t="str">
        <f>IF(B145="","",'APH Kategorichef'!V148)</f>
        <v/>
      </c>
      <c r="AC145" s="465" t="str">
        <f>IF('3. Förpackningsdata'!J148="","",'3. Förpackningsdata'!J148)</f>
        <v/>
      </c>
      <c r="AD145" s="464" t="str">
        <f>IF('APH Kategorichef'!I148="","",'APH Kategorichef'!I148)</f>
        <v/>
      </c>
    </row>
    <row r="146" spans="1:30" s="336" customFormat="1" x14ac:dyDescent="0.25">
      <c r="A146" s="350">
        <v>145</v>
      </c>
      <c r="B146" s="460" t="str">
        <f>IF('1. Artikeldata Grund'!E149="","",'1. Artikeldata Grund'!E149)</f>
        <v/>
      </c>
      <c r="C146" s="461" t="str">
        <f>IF('1. Artikeldata Grund'!D149="","",'1. Artikeldata Grund'!D149)</f>
        <v/>
      </c>
      <c r="D146" s="462" t="str">
        <f>IF('APH Kategorichef'!D149="","",'APH Kategorichef'!D149)</f>
        <v/>
      </c>
      <c r="E146" s="461" t="str">
        <f>IF('APH Kategorichef'!F149="","",'APH Kategorichef'!F149)</f>
        <v/>
      </c>
      <c r="F146" s="464" t="str">
        <f>IF('APH Kategorichef'!R149="","",'APH Kategorichef'!R149)</f>
        <v xml:space="preserve">  Välj…</v>
      </c>
      <c r="G146" s="464">
        <f>IF('APH Kategorichef'!L149="","",'APH Kategorichef'!L149)</f>
        <v>910</v>
      </c>
      <c r="H146" s="463" t="str">
        <f>IF(G146&lt;&gt;200,"",IF('2. Artikeldata Utökad'!J149="","",'2. Artikeldata Utökad'!J149))</f>
        <v/>
      </c>
      <c r="I146" s="462" t="str">
        <f>IF('APH Kategorichef'!K149="Välj….","",'APH Kategorichef'!K149)</f>
        <v/>
      </c>
      <c r="J146" s="462" t="str">
        <f>IF(B146="","",_xlfn.XLOOKUP(I146,Artikelgrupper!A:A,Artikelgrupper!B:B))</f>
        <v/>
      </c>
      <c r="K146" s="462" t="str">
        <f>IF(B146="","",_xlfn.XLOOKUP(I146,Artikelgrupper!A:A,Artikelgrupper!C:C))</f>
        <v/>
      </c>
      <c r="L146" s="462" t="str">
        <f>IF(B146="","",_xlfn.XLOOKUP(I146,Artikelgrupper!A:A,Artikelgrupper!D:D))</f>
        <v/>
      </c>
      <c r="M146" s="465" t="str">
        <f>IF(B146="","",'APH Kategorichef'!P149)</f>
        <v/>
      </c>
      <c r="N146" s="464" t="str">
        <f>IF('APH Kategorichef'!Q149="","",'APH Kategorichef'!Q149)</f>
        <v/>
      </c>
      <c r="O146" s="464" t="str">
        <f>IF('APH Kategorichef'!S149="","",'APH Kategorichef'!S149)</f>
        <v/>
      </c>
      <c r="P146" s="462" t="str">
        <f>IF(B146="","",'2. Artikeldata Utökad'!E149)</f>
        <v/>
      </c>
      <c r="Q146" s="462" t="str">
        <f>IF(B146="","",'2. Artikeldata Utökad'!F149)</f>
        <v/>
      </c>
      <c r="R146" s="462" t="str">
        <f>IF(B146="","",'1. Artikeldata Grund'!K149/10)</f>
        <v/>
      </c>
      <c r="S146" s="462" t="str">
        <f>IF(B146="","",'1. Artikeldata Grund'!L149/10)</f>
        <v/>
      </c>
      <c r="T146" s="462" t="str">
        <f>IF(B146="","",'1. Artikeldata Grund'!M149/10)</f>
        <v/>
      </c>
      <c r="U146" s="496" t="str">
        <f>IF(B146="","",'APH Kategorichef'!Y149)</f>
        <v/>
      </c>
      <c r="V146" s="466" t="str">
        <f>IF(B146="","",'APH Kategorichef'!Z149)</f>
        <v/>
      </c>
      <c r="W146" s="467" t="str">
        <f>IF(B146="","",'APH Kategorichef'!AA149)</f>
        <v/>
      </c>
      <c r="X146" s="468" t="str">
        <f>IF(B146="","",'APH Kategorichef'!AC149)</f>
        <v/>
      </c>
      <c r="Y146" s="467" t="str">
        <f>IF(B146="","",'APH Kategorichef'!AB149)</f>
        <v/>
      </c>
      <c r="Z146" s="468" t="str">
        <f>IF(B146="","",'APH Kategorichef'!AH149)</f>
        <v/>
      </c>
      <c r="AA146" s="469" t="str">
        <f>IF(B146="","",'APH Kategorichef'!AI149)</f>
        <v/>
      </c>
      <c r="AB146" s="464" t="str">
        <f>IF(B146="","",'APH Kategorichef'!V149)</f>
        <v/>
      </c>
      <c r="AC146" s="465" t="str">
        <f>IF('3. Förpackningsdata'!J149="","",'3. Förpackningsdata'!J149)</f>
        <v/>
      </c>
      <c r="AD146" s="464" t="str">
        <f>IF('APH Kategorichef'!I149="","",'APH Kategorichef'!I149)</f>
        <v/>
      </c>
    </row>
    <row r="147" spans="1:30" s="336" customFormat="1" x14ac:dyDescent="0.25">
      <c r="A147" s="350">
        <v>146</v>
      </c>
      <c r="B147" s="460" t="str">
        <f>IF('1. Artikeldata Grund'!E150="","",'1. Artikeldata Grund'!E150)</f>
        <v/>
      </c>
      <c r="C147" s="461" t="str">
        <f>IF('1. Artikeldata Grund'!D150="","",'1. Artikeldata Grund'!D150)</f>
        <v/>
      </c>
      <c r="D147" s="462" t="str">
        <f>IF('APH Kategorichef'!D150="","",'APH Kategorichef'!D150)</f>
        <v/>
      </c>
      <c r="E147" s="461" t="str">
        <f>IF('APH Kategorichef'!F150="","",'APH Kategorichef'!F150)</f>
        <v/>
      </c>
      <c r="F147" s="464" t="str">
        <f>IF('APH Kategorichef'!R150="","",'APH Kategorichef'!R150)</f>
        <v xml:space="preserve">  Välj…</v>
      </c>
      <c r="G147" s="464">
        <f>IF('APH Kategorichef'!L150="","",'APH Kategorichef'!L150)</f>
        <v>910</v>
      </c>
      <c r="H147" s="463" t="str">
        <f>IF(G147&lt;&gt;200,"",IF('2. Artikeldata Utökad'!J150="","",'2. Artikeldata Utökad'!J150))</f>
        <v/>
      </c>
      <c r="I147" s="462" t="str">
        <f>IF('APH Kategorichef'!K150="Välj….","",'APH Kategorichef'!K150)</f>
        <v/>
      </c>
      <c r="J147" s="462" t="str">
        <f>IF(B147="","",_xlfn.XLOOKUP(I147,Artikelgrupper!A:A,Artikelgrupper!B:B))</f>
        <v/>
      </c>
      <c r="K147" s="462" t="str">
        <f>IF(B147="","",_xlfn.XLOOKUP(I147,Artikelgrupper!A:A,Artikelgrupper!C:C))</f>
        <v/>
      </c>
      <c r="L147" s="462" t="str">
        <f>IF(B147="","",_xlfn.XLOOKUP(I147,Artikelgrupper!A:A,Artikelgrupper!D:D))</f>
        <v/>
      </c>
      <c r="M147" s="465" t="str">
        <f>IF(B147="","",'APH Kategorichef'!P150)</f>
        <v/>
      </c>
      <c r="N147" s="464" t="str">
        <f>IF('APH Kategorichef'!Q150="","",'APH Kategorichef'!Q150)</f>
        <v/>
      </c>
      <c r="O147" s="464" t="str">
        <f>IF('APH Kategorichef'!S150="","",'APH Kategorichef'!S150)</f>
        <v/>
      </c>
      <c r="P147" s="462" t="str">
        <f>IF(B147="","",'2. Artikeldata Utökad'!E150)</f>
        <v/>
      </c>
      <c r="Q147" s="462" t="str">
        <f>IF(B147="","",'2. Artikeldata Utökad'!F150)</f>
        <v/>
      </c>
      <c r="R147" s="462" t="str">
        <f>IF(B147="","",'1. Artikeldata Grund'!K150/10)</f>
        <v/>
      </c>
      <c r="S147" s="462" t="str">
        <f>IF(B147="","",'1. Artikeldata Grund'!L150/10)</f>
        <v/>
      </c>
      <c r="T147" s="462" t="str">
        <f>IF(B147="","",'1. Artikeldata Grund'!M150/10)</f>
        <v/>
      </c>
      <c r="U147" s="496" t="str">
        <f>IF(B147="","",'APH Kategorichef'!Y150)</f>
        <v/>
      </c>
      <c r="V147" s="466" t="str">
        <f>IF(B147="","",'APH Kategorichef'!Z150)</f>
        <v/>
      </c>
      <c r="W147" s="467" t="str">
        <f>IF(B147="","",'APH Kategorichef'!AA150)</f>
        <v/>
      </c>
      <c r="X147" s="468" t="str">
        <f>IF(B147="","",'APH Kategorichef'!AC150)</f>
        <v/>
      </c>
      <c r="Y147" s="467" t="str">
        <f>IF(B147="","",'APH Kategorichef'!AB150)</f>
        <v/>
      </c>
      <c r="Z147" s="468" t="str">
        <f>IF(B147="","",'APH Kategorichef'!AH150)</f>
        <v/>
      </c>
      <c r="AA147" s="469" t="str">
        <f>IF(B147="","",'APH Kategorichef'!AI150)</f>
        <v/>
      </c>
      <c r="AB147" s="464" t="str">
        <f>IF(B147="","",'APH Kategorichef'!V150)</f>
        <v/>
      </c>
      <c r="AC147" s="465" t="str">
        <f>IF('3. Förpackningsdata'!J150="","",'3. Förpackningsdata'!J150)</f>
        <v/>
      </c>
      <c r="AD147" s="464" t="str">
        <f>IF('APH Kategorichef'!I150="","",'APH Kategorichef'!I150)</f>
        <v/>
      </c>
    </row>
    <row r="148" spans="1:30" s="336" customFormat="1" x14ac:dyDescent="0.25">
      <c r="A148" s="350">
        <v>147</v>
      </c>
      <c r="B148" s="460" t="str">
        <f>IF('1. Artikeldata Grund'!E151="","",'1. Artikeldata Grund'!E151)</f>
        <v/>
      </c>
      <c r="C148" s="461" t="str">
        <f>IF('1. Artikeldata Grund'!D151="","",'1. Artikeldata Grund'!D151)</f>
        <v/>
      </c>
      <c r="D148" s="462" t="str">
        <f>IF('APH Kategorichef'!D151="","",'APH Kategorichef'!D151)</f>
        <v/>
      </c>
      <c r="E148" s="461" t="str">
        <f>IF('APH Kategorichef'!F151="","",'APH Kategorichef'!F151)</f>
        <v/>
      </c>
      <c r="F148" s="464" t="str">
        <f>IF('APH Kategorichef'!R151="","",'APH Kategorichef'!R151)</f>
        <v xml:space="preserve">  Välj…</v>
      </c>
      <c r="G148" s="464">
        <f>IF('APH Kategorichef'!L151="","",'APH Kategorichef'!L151)</f>
        <v>910</v>
      </c>
      <c r="H148" s="463" t="str">
        <f>IF(G148&lt;&gt;200,"",IF('2. Artikeldata Utökad'!J151="","",'2. Artikeldata Utökad'!J151))</f>
        <v/>
      </c>
      <c r="I148" s="462" t="str">
        <f>IF('APH Kategorichef'!K151="Välj….","",'APH Kategorichef'!K151)</f>
        <v/>
      </c>
      <c r="J148" s="462" t="str">
        <f>IF(B148="","",_xlfn.XLOOKUP(I148,Artikelgrupper!A:A,Artikelgrupper!B:B))</f>
        <v/>
      </c>
      <c r="K148" s="462" t="str">
        <f>IF(B148="","",_xlfn.XLOOKUP(I148,Artikelgrupper!A:A,Artikelgrupper!C:C))</f>
        <v/>
      </c>
      <c r="L148" s="462" t="str">
        <f>IF(B148="","",_xlfn.XLOOKUP(I148,Artikelgrupper!A:A,Artikelgrupper!D:D))</f>
        <v/>
      </c>
      <c r="M148" s="465" t="str">
        <f>IF(B148="","",'APH Kategorichef'!P151)</f>
        <v/>
      </c>
      <c r="N148" s="464" t="str">
        <f>IF('APH Kategorichef'!Q151="","",'APH Kategorichef'!Q151)</f>
        <v/>
      </c>
      <c r="O148" s="464" t="str">
        <f>IF('APH Kategorichef'!S151="","",'APH Kategorichef'!S151)</f>
        <v/>
      </c>
      <c r="P148" s="462" t="str">
        <f>IF(B148="","",'2. Artikeldata Utökad'!E151)</f>
        <v/>
      </c>
      <c r="Q148" s="462" t="str">
        <f>IF(B148="","",'2. Artikeldata Utökad'!F151)</f>
        <v/>
      </c>
      <c r="R148" s="462" t="str">
        <f>IF(B148="","",'1. Artikeldata Grund'!K151/10)</f>
        <v/>
      </c>
      <c r="S148" s="462" t="str">
        <f>IF(B148="","",'1. Artikeldata Grund'!L151/10)</f>
        <v/>
      </c>
      <c r="T148" s="462" t="str">
        <f>IF(B148="","",'1. Artikeldata Grund'!M151/10)</f>
        <v/>
      </c>
      <c r="U148" s="496" t="str">
        <f>IF(B148="","",'APH Kategorichef'!Y151)</f>
        <v/>
      </c>
      <c r="V148" s="466" t="str">
        <f>IF(B148="","",'APH Kategorichef'!Z151)</f>
        <v/>
      </c>
      <c r="W148" s="467" t="str">
        <f>IF(B148="","",'APH Kategorichef'!AA151)</f>
        <v/>
      </c>
      <c r="X148" s="468" t="str">
        <f>IF(B148="","",'APH Kategorichef'!AC151)</f>
        <v/>
      </c>
      <c r="Y148" s="467" t="str">
        <f>IF(B148="","",'APH Kategorichef'!AB151)</f>
        <v/>
      </c>
      <c r="Z148" s="468" t="str">
        <f>IF(B148="","",'APH Kategorichef'!AH151)</f>
        <v/>
      </c>
      <c r="AA148" s="469" t="str">
        <f>IF(B148="","",'APH Kategorichef'!AI151)</f>
        <v/>
      </c>
      <c r="AB148" s="464" t="str">
        <f>IF(B148="","",'APH Kategorichef'!V151)</f>
        <v/>
      </c>
      <c r="AC148" s="465" t="str">
        <f>IF('3. Förpackningsdata'!J151="","",'3. Förpackningsdata'!J151)</f>
        <v/>
      </c>
      <c r="AD148" s="464" t="str">
        <f>IF('APH Kategorichef'!I151="","",'APH Kategorichef'!I151)</f>
        <v/>
      </c>
    </row>
    <row r="149" spans="1:30" s="336" customFormat="1" x14ac:dyDescent="0.25">
      <c r="A149" s="350">
        <v>148</v>
      </c>
      <c r="B149" s="460" t="str">
        <f>IF('1. Artikeldata Grund'!E152="","",'1. Artikeldata Grund'!E152)</f>
        <v/>
      </c>
      <c r="C149" s="461" t="str">
        <f>IF('1. Artikeldata Grund'!D152="","",'1. Artikeldata Grund'!D152)</f>
        <v/>
      </c>
      <c r="D149" s="462" t="str">
        <f>IF('APH Kategorichef'!D152="","",'APH Kategorichef'!D152)</f>
        <v/>
      </c>
      <c r="E149" s="461" t="str">
        <f>IF('APH Kategorichef'!F152="","",'APH Kategorichef'!F152)</f>
        <v/>
      </c>
      <c r="F149" s="464" t="str">
        <f>IF('APH Kategorichef'!R152="","",'APH Kategorichef'!R152)</f>
        <v xml:space="preserve">  Välj…</v>
      </c>
      <c r="G149" s="464">
        <f>IF('APH Kategorichef'!L152="","",'APH Kategorichef'!L152)</f>
        <v>910</v>
      </c>
      <c r="H149" s="463" t="str">
        <f>IF(G149&lt;&gt;200,"",IF('2. Artikeldata Utökad'!J152="","",'2. Artikeldata Utökad'!J152))</f>
        <v/>
      </c>
      <c r="I149" s="462" t="str">
        <f>IF('APH Kategorichef'!K152="Välj….","",'APH Kategorichef'!K152)</f>
        <v/>
      </c>
      <c r="J149" s="462" t="str">
        <f>IF(B149="","",_xlfn.XLOOKUP(I149,Artikelgrupper!A:A,Artikelgrupper!B:B))</f>
        <v/>
      </c>
      <c r="K149" s="462" t="str">
        <f>IF(B149="","",_xlfn.XLOOKUP(I149,Artikelgrupper!A:A,Artikelgrupper!C:C))</f>
        <v/>
      </c>
      <c r="L149" s="462" t="str">
        <f>IF(B149="","",_xlfn.XLOOKUP(I149,Artikelgrupper!A:A,Artikelgrupper!D:D))</f>
        <v/>
      </c>
      <c r="M149" s="465" t="str">
        <f>IF(B149="","",'APH Kategorichef'!P152)</f>
        <v/>
      </c>
      <c r="N149" s="464" t="str">
        <f>IF('APH Kategorichef'!Q152="","",'APH Kategorichef'!Q152)</f>
        <v/>
      </c>
      <c r="O149" s="464" t="str">
        <f>IF('APH Kategorichef'!S152="","",'APH Kategorichef'!S152)</f>
        <v/>
      </c>
      <c r="P149" s="462" t="str">
        <f>IF(B149="","",'2. Artikeldata Utökad'!E152)</f>
        <v/>
      </c>
      <c r="Q149" s="462" t="str">
        <f>IF(B149="","",'2. Artikeldata Utökad'!F152)</f>
        <v/>
      </c>
      <c r="R149" s="462" t="str">
        <f>IF(B149="","",'1. Artikeldata Grund'!K152/10)</f>
        <v/>
      </c>
      <c r="S149" s="462" t="str">
        <f>IF(B149="","",'1. Artikeldata Grund'!L152/10)</f>
        <v/>
      </c>
      <c r="T149" s="462" t="str">
        <f>IF(B149="","",'1. Artikeldata Grund'!M152/10)</f>
        <v/>
      </c>
      <c r="U149" s="496" t="str">
        <f>IF(B149="","",'APH Kategorichef'!Y152)</f>
        <v/>
      </c>
      <c r="V149" s="466" t="str">
        <f>IF(B149="","",'APH Kategorichef'!Z152)</f>
        <v/>
      </c>
      <c r="W149" s="467" t="str">
        <f>IF(B149="","",'APH Kategorichef'!AA152)</f>
        <v/>
      </c>
      <c r="X149" s="468" t="str">
        <f>IF(B149="","",'APH Kategorichef'!AC152)</f>
        <v/>
      </c>
      <c r="Y149" s="467" t="str">
        <f>IF(B149="","",'APH Kategorichef'!AB152)</f>
        <v/>
      </c>
      <c r="Z149" s="468" t="str">
        <f>IF(B149="","",'APH Kategorichef'!AH152)</f>
        <v/>
      </c>
      <c r="AA149" s="469" t="str">
        <f>IF(B149="","",'APH Kategorichef'!AI152)</f>
        <v/>
      </c>
      <c r="AB149" s="464" t="str">
        <f>IF(B149="","",'APH Kategorichef'!V152)</f>
        <v/>
      </c>
      <c r="AC149" s="465" t="str">
        <f>IF('3. Förpackningsdata'!J152="","",'3. Förpackningsdata'!J152)</f>
        <v/>
      </c>
      <c r="AD149" s="464" t="str">
        <f>IF('APH Kategorichef'!I152="","",'APH Kategorichef'!I152)</f>
        <v/>
      </c>
    </row>
    <row r="150" spans="1:30" s="336" customFormat="1" x14ac:dyDescent="0.25">
      <c r="A150" s="350">
        <v>149</v>
      </c>
      <c r="B150" s="460" t="str">
        <f>IF('1. Artikeldata Grund'!E153="","",'1. Artikeldata Grund'!E153)</f>
        <v/>
      </c>
      <c r="C150" s="461" t="str">
        <f>IF('1. Artikeldata Grund'!D153="","",'1. Artikeldata Grund'!D153)</f>
        <v/>
      </c>
      <c r="D150" s="462" t="str">
        <f>IF('APH Kategorichef'!D153="","",'APH Kategorichef'!D153)</f>
        <v/>
      </c>
      <c r="E150" s="461" t="str">
        <f>IF('APH Kategorichef'!F153="","",'APH Kategorichef'!F153)</f>
        <v/>
      </c>
      <c r="F150" s="464" t="str">
        <f>IF('APH Kategorichef'!R153="","",'APH Kategorichef'!R153)</f>
        <v xml:space="preserve">  Välj…</v>
      </c>
      <c r="G150" s="464">
        <f>IF('APH Kategorichef'!L153="","",'APH Kategorichef'!L153)</f>
        <v>910</v>
      </c>
      <c r="H150" s="463" t="str">
        <f>IF(G150&lt;&gt;200,"",IF('2. Artikeldata Utökad'!J153="","",'2. Artikeldata Utökad'!J153))</f>
        <v/>
      </c>
      <c r="I150" s="462" t="str">
        <f>IF('APH Kategorichef'!K153="Välj….","",'APH Kategorichef'!K153)</f>
        <v/>
      </c>
      <c r="J150" s="462" t="str">
        <f>IF(B150="","",_xlfn.XLOOKUP(I150,Artikelgrupper!A:A,Artikelgrupper!B:B))</f>
        <v/>
      </c>
      <c r="K150" s="462" t="str">
        <f>IF(B150="","",_xlfn.XLOOKUP(I150,Artikelgrupper!A:A,Artikelgrupper!C:C))</f>
        <v/>
      </c>
      <c r="L150" s="462" t="str">
        <f>IF(B150="","",_xlfn.XLOOKUP(I150,Artikelgrupper!A:A,Artikelgrupper!D:D))</f>
        <v/>
      </c>
      <c r="M150" s="465" t="str">
        <f>IF(B150="","",'APH Kategorichef'!P153)</f>
        <v/>
      </c>
      <c r="N150" s="464" t="str">
        <f>IF('APH Kategorichef'!Q153="","",'APH Kategorichef'!Q153)</f>
        <v/>
      </c>
      <c r="O150" s="464" t="str">
        <f>IF('APH Kategorichef'!S153="","",'APH Kategorichef'!S153)</f>
        <v/>
      </c>
      <c r="P150" s="462" t="str">
        <f>IF(B150="","",'2. Artikeldata Utökad'!E153)</f>
        <v/>
      </c>
      <c r="Q150" s="462" t="str">
        <f>IF(B150="","",'2. Artikeldata Utökad'!F153)</f>
        <v/>
      </c>
      <c r="R150" s="462" t="str">
        <f>IF(B150="","",'1. Artikeldata Grund'!K153/10)</f>
        <v/>
      </c>
      <c r="S150" s="462" t="str">
        <f>IF(B150="","",'1. Artikeldata Grund'!L153/10)</f>
        <v/>
      </c>
      <c r="T150" s="462" t="str">
        <f>IF(B150="","",'1. Artikeldata Grund'!M153/10)</f>
        <v/>
      </c>
      <c r="U150" s="496" t="str">
        <f>IF(B150="","",'APH Kategorichef'!Y153)</f>
        <v/>
      </c>
      <c r="V150" s="466" t="str">
        <f>IF(B150="","",'APH Kategorichef'!Z153)</f>
        <v/>
      </c>
      <c r="W150" s="467" t="str">
        <f>IF(B150="","",'APH Kategorichef'!AA153)</f>
        <v/>
      </c>
      <c r="X150" s="468" t="str">
        <f>IF(B150="","",'APH Kategorichef'!AC153)</f>
        <v/>
      </c>
      <c r="Y150" s="467" t="str">
        <f>IF(B150="","",'APH Kategorichef'!AB153)</f>
        <v/>
      </c>
      <c r="Z150" s="468" t="str">
        <f>IF(B150="","",'APH Kategorichef'!AH153)</f>
        <v/>
      </c>
      <c r="AA150" s="469" t="str">
        <f>IF(B150="","",'APH Kategorichef'!AI153)</f>
        <v/>
      </c>
      <c r="AB150" s="464" t="str">
        <f>IF(B150="","",'APH Kategorichef'!V153)</f>
        <v/>
      </c>
      <c r="AC150" s="465" t="str">
        <f>IF('3. Förpackningsdata'!J153="","",'3. Förpackningsdata'!J153)</f>
        <v/>
      </c>
      <c r="AD150" s="464" t="str">
        <f>IF('APH Kategorichef'!I153="","",'APH Kategorichef'!I153)</f>
        <v/>
      </c>
    </row>
    <row r="151" spans="1:30" s="336" customFormat="1" x14ac:dyDescent="0.25">
      <c r="A151" s="350">
        <v>150</v>
      </c>
      <c r="B151" s="460" t="str">
        <f>IF('1. Artikeldata Grund'!E154="","",'1. Artikeldata Grund'!E154)</f>
        <v/>
      </c>
      <c r="C151" s="461" t="str">
        <f>IF('1. Artikeldata Grund'!D154="","",'1. Artikeldata Grund'!D154)</f>
        <v/>
      </c>
      <c r="D151" s="462" t="str">
        <f>IF('APH Kategorichef'!D154="","",'APH Kategorichef'!D154)</f>
        <v/>
      </c>
      <c r="E151" s="461" t="str">
        <f>IF('APH Kategorichef'!F154="","",'APH Kategorichef'!F154)</f>
        <v/>
      </c>
      <c r="F151" s="464" t="str">
        <f>IF('APH Kategorichef'!R154="","",'APH Kategorichef'!R154)</f>
        <v xml:space="preserve">  Välj…</v>
      </c>
      <c r="G151" s="464">
        <f>IF('APH Kategorichef'!L154="","",'APH Kategorichef'!L154)</f>
        <v>910</v>
      </c>
      <c r="H151" s="463" t="str">
        <f>IF(G151&lt;&gt;200,"",IF('2. Artikeldata Utökad'!J154="","",'2. Artikeldata Utökad'!J154))</f>
        <v/>
      </c>
      <c r="I151" s="462" t="str">
        <f>IF('APH Kategorichef'!K154="Välj….","",'APH Kategorichef'!K154)</f>
        <v/>
      </c>
      <c r="J151" s="462" t="str">
        <f>IF(B151="","",_xlfn.XLOOKUP(I151,Artikelgrupper!A:A,Artikelgrupper!B:B))</f>
        <v/>
      </c>
      <c r="K151" s="462" t="str">
        <f>IF(B151="","",_xlfn.XLOOKUP(I151,Artikelgrupper!A:A,Artikelgrupper!C:C))</f>
        <v/>
      </c>
      <c r="L151" s="462" t="str">
        <f>IF(B151="","",_xlfn.XLOOKUP(I151,Artikelgrupper!A:A,Artikelgrupper!D:D))</f>
        <v/>
      </c>
      <c r="M151" s="465" t="str">
        <f>IF(B151="","",'APH Kategorichef'!P154)</f>
        <v/>
      </c>
      <c r="N151" s="464" t="str">
        <f>IF('APH Kategorichef'!Q154="","",'APH Kategorichef'!Q154)</f>
        <v/>
      </c>
      <c r="O151" s="464" t="str">
        <f>IF('APH Kategorichef'!S154="","",'APH Kategorichef'!S154)</f>
        <v/>
      </c>
      <c r="P151" s="462" t="str">
        <f>IF(B151="","",'2. Artikeldata Utökad'!E154)</f>
        <v/>
      </c>
      <c r="Q151" s="462" t="str">
        <f>IF(B151="","",'2. Artikeldata Utökad'!F154)</f>
        <v/>
      </c>
      <c r="R151" s="462" t="str">
        <f>IF(B151="","",'1. Artikeldata Grund'!K154/10)</f>
        <v/>
      </c>
      <c r="S151" s="462" t="str">
        <f>IF(B151="","",'1. Artikeldata Grund'!L154/10)</f>
        <v/>
      </c>
      <c r="T151" s="462" t="str">
        <f>IF(B151="","",'1. Artikeldata Grund'!M154/10)</f>
        <v/>
      </c>
      <c r="U151" s="496" t="str">
        <f>IF(B151="","",'APH Kategorichef'!Y154)</f>
        <v/>
      </c>
      <c r="V151" s="466" t="str">
        <f>IF(B151="","",'APH Kategorichef'!Z154)</f>
        <v/>
      </c>
      <c r="W151" s="467" t="str">
        <f>IF(B151="","",'APH Kategorichef'!AA154)</f>
        <v/>
      </c>
      <c r="X151" s="468" t="str">
        <f>IF(B151="","",'APH Kategorichef'!AC154)</f>
        <v/>
      </c>
      <c r="Y151" s="467" t="str">
        <f>IF(B151="","",'APH Kategorichef'!AB154)</f>
        <v/>
      </c>
      <c r="Z151" s="468" t="str">
        <f>IF(B151="","",'APH Kategorichef'!AH154)</f>
        <v/>
      </c>
      <c r="AA151" s="469" t="str">
        <f>IF(B151="","",'APH Kategorichef'!AI154)</f>
        <v/>
      </c>
      <c r="AB151" s="464" t="str">
        <f>IF(B151="","",'APH Kategorichef'!V154)</f>
        <v/>
      </c>
      <c r="AC151" s="465" t="str">
        <f>IF('3. Förpackningsdata'!J154="","",'3. Förpackningsdata'!J154)</f>
        <v/>
      </c>
      <c r="AD151" s="464" t="str">
        <f>IF('APH Kategorichef'!I154="","",'APH Kategorichef'!I154)</f>
        <v/>
      </c>
    </row>
    <row r="152" spans="1:30" s="336" customFormat="1" x14ac:dyDescent="0.25">
      <c r="A152" s="350">
        <v>151</v>
      </c>
      <c r="B152" s="460" t="str">
        <f>IF('1. Artikeldata Grund'!E155="","",'1. Artikeldata Grund'!E155)</f>
        <v/>
      </c>
      <c r="C152" s="461" t="str">
        <f>IF('1. Artikeldata Grund'!D155="","",'1. Artikeldata Grund'!D155)</f>
        <v/>
      </c>
      <c r="D152" s="462" t="str">
        <f>IF('APH Kategorichef'!D155="","",'APH Kategorichef'!D155)</f>
        <v/>
      </c>
      <c r="E152" s="461" t="str">
        <f>IF('APH Kategorichef'!F155="","",'APH Kategorichef'!F155)</f>
        <v/>
      </c>
      <c r="F152" s="464" t="str">
        <f>IF('APH Kategorichef'!R155="","",'APH Kategorichef'!R155)</f>
        <v xml:space="preserve">  Välj…</v>
      </c>
      <c r="G152" s="464">
        <f>IF('APH Kategorichef'!L155="","",'APH Kategorichef'!L155)</f>
        <v>910</v>
      </c>
      <c r="H152" s="463" t="str">
        <f>IF(G152&lt;&gt;200,"",IF('2. Artikeldata Utökad'!J155="","",'2. Artikeldata Utökad'!J155))</f>
        <v/>
      </c>
      <c r="I152" s="462" t="str">
        <f>IF('APH Kategorichef'!K155="Välj….","",'APH Kategorichef'!K155)</f>
        <v/>
      </c>
      <c r="J152" s="462" t="str">
        <f>IF(B152="","",_xlfn.XLOOKUP(I152,Artikelgrupper!A:A,Artikelgrupper!B:B))</f>
        <v/>
      </c>
      <c r="K152" s="462" t="str">
        <f>IF(B152="","",_xlfn.XLOOKUP(I152,Artikelgrupper!A:A,Artikelgrupper!C:C))</f>
        <v/>
      </c>
      <c r="L152" s="462" t="str">
        <f>IF(B152="","",_xlfn.XLOOKUP(I152,Artikelgrupper!A:A,Artikelgrupper!D:D))</f>
        <v/>
      </c>
      <c r="M152" s="465" t="str">
        <f>IF(B152="","",'APH Kategorichef'!P155)</f>
        <v/>
      </c>
      <c r="N152" s="464" t="str">
        <f>IF('APH Kategorichef'!Q155="","",'APH Kategorichef'!Q155)</f>
        <v/>
      </c>
      <c r="O152" s="464" t="str">
        <f>IF('APH Kategorichef'!S155="","",'APH Kategorichef'!S155)</f>
        <v/>
      </c>
      <c r="P152" s="462" t="str">
        <f>IF(B152="","",'2. Artikeldata Utökad'!E155)</f>
        <v/>
      </c>
      <c r="Q152" s="462" t="str">
        <f>IF(B152="","",'2. Artikeldata Utökad'!F155)</f>
        <v/>
      </c>
      <c r="R152" s="462" t="str">
        <f>IF(B152="","",'1. Artikeldata Grund'!K155/10)</f>
        <v/>
      </c>
      <c r="S152" s="462" t="str">
        <f>IF(B152="","",'1. Artikeldata Grund'!L155/10)</f>
        <v/>
      </c>
      <c r="T152" s="462" t="str">
        <f>IF(B152="","",'1. Artikeldata Grund'!M155/10)</f>
        <v/>
      </c>
      <c r="U152" s="496" t="str">
        <f>IF(B152="","",'APH Kategorichef'!Y155)</f>
        <v/>
      </c>
      <c r="V152" s="466" t="str">
        <f>IF(B152="","",'APH Kategorichef'!Z155)</f>
        <v/>
      </c>
      <c r="W152" s="467" t="str">
        <f>IF(B152="","",'APH Kategorichef'!AA155)</f>
        <v/>
      </c>
      <c r="X152" s="468" t="str">
        <f>IF(B152="","",'APH Kategorichef'!AC155)</f>
        <v/>
      </c>
      <c r="Y152" s="467" t="str">
        <f>IF(B152="","",'APH Kategorichef'!AB155)</f>
        <v/>
      </c>
      <c r="Z152" s="468" t="str">
        <f>IF(B152="","",'APH Kategorichef'!AH155)</f>
        <v/>
      </c>
      <c r="AA152" s="469" t="str">
        <f>IF(B152="","",'APH Kategorichef'!AI155)</f>
        <v/>
      </c>
      <c r="AB152" s="464" t="str">
        <f>IF(B152="","",'APH Kategorichef'!V155)</f>
        <v/>
      </c>
      <c r="AC152" s="465" t="str">
        <f>IF('3. Förpackningsdata'!J155="","",'3. Förpackningsdata'!J155)</f>
        <v/>
      </c>
      <c r="AD152" s="464" t="str">
        <f>IF('APH Kategorichef'!I155="","",'APH Kategorichef'!I155)</f>
        <v/>
      </c>
    </row>
    <row r="153" spans="1:30" s="336" customFormat="1" x14ac:dyDescent="0.25">
      <c r="A153" s="350">
        <v>152</v>
      </c>
      <c r="B153" s="460" t="str">
        <f>IF('1. Artikeldata Grund'!E156="","",'1. Artikeldata Grund'!E156)</f>
        <v/>
      </c>
      <c r="C153" s="461" t="str">
        <f>IF('1. Artikeldata Grund'!D156="","",'1. Artikeldata Grund'!D156)</f>
        <v/>
      </c>
      <c r="D153" s="462" t="str">
        <f>IF('APH Kategorichef'!D156="","",'APH Kategorichef'!D156)</f>
        <v/>
      </c>
      <c r="E153" s="461" t="str">
        <f>IF('APH Kategorichef'!F156="","",'APH Kategorichef'!F156)</f>
        <v/>
      </c>
      <c r="F153" s="464" t="str">
        <f>IF('APH Kategorichef'!R156="","",'APH Kategorichef'!R156)</f>
        <v xml:space="preserve">  Välj…</v>
      </c>
      <c r="G153" s="464">
        <f>IF('APH Kategorichef'!L156="","",'APH Kategorichef'!L156)</f>
        <v>910</v>
      </c>
      <c r="H153" s="463" t="str">
        <f>IF(G153&lt;&gt;200,"",IF('2. Artikeldata Utökad'!J156="","",'2. Artikeldata Utökad'!J156))</f>
        <v/>
      </c>
      <c r="I153" s="462" t="str">
        <f>IF('APH Kategorichef'!K156="Välj….","",'APH Kategorichef'!K156)</f>
        <v/>
      </c>
      <c r="J153" s="462" t="str">
        <f>IF(B153="","",_xlfn.XLOOKUP(I153,Artikelgrupper!A:A,Artikelgrupper!B:B))</f>
        <v/>
      </c>
      <c r="K153" s="462" t="str">
        <f>IF(B153="","",_xlfn.XLOOKUP(I153,Artikelgrupper!A:A,Artikelgrupper!C:C))</f>
        <v/>
      </c>
      <c r="L153" s="462" t="str">
        <f>IF(B153="","",_xlfn.XLOOKUP(I153,Artikelgrupper!A:A,Artikelgrupper!D:D))</f>
        <v/>
      </c>
      <c r="M153" s="465" t="str">
        <f>IF(B153="","",'APH Kategorichef'!P156)</f>
        <v/>
      </c>
      <c r="N153" s="464" t="str">
        <f>IF('APH Kategorichef'!Q156="","",'APH Kategorichef'!Q156)</f>
        <v/>
      </c>
      <c r="O153" s="464" t="str">
        <f>IF('APH Kategorichef'!S156="","",'APH Kategorichef'!S156)</f>
        <v/>
      </c>
      <c r="P153" s="462" t="str">
        <f>IF(B153="","",'2. Artikeldata Utökad'!E156)</f>
        <v/>
      </c>
      <c r="Q153" s="462" t="str">
        <f>IF(B153="","",'2. Artikeldata Utökad'!F156)</f>
        <v/>
      </c>
      <c r="R153" s="462" t="str">
        <f>IF(B153="","",'1. Artikeldata Grund'!K156/10)</f>
        <v/>
      </c>
      <c r="S153" s="462" t="str">
        <f>IF(B153="","",'1. Artikeldata Grund'!L156/10)</f>
        <v/>
      </c>
      <c r="T153" s="462" t="str">
        <f>IF(B153="","",'1. Artikeldata Grund'!M156/10)</f>
        <v/>
      </c>
      <c r="U153" s="496" t="str">
        <f>IF(B153="","",'APH Kategorichef'!Y156)</f>
        <v/>
      </c>
      <c r="V153" s="466" t="str">
        <f>IF(B153="","",'APH Kategorichef'!Z156)</f>
        <v/>
      </c>
      <c r="W153" s="467" t="str">
        <f>IF(B153="","",'APH Kategorichef'!AA156)</f>
        <v/>
      </c>
      <c r="X153" s="468" t="str">
        <f>IF(B153="","",'APH Kategorichef'!AC156)</f>
        <v/>
      </c>
      <c r="Y153" s="467" t="str">
        <f>IF(B153="","",'APH Kategorichef'!AB156)</f>
        <v/>
      </c>
      <c r="Z153" s="468" t="str">
        <f>IF(B153="","",'APH Kategorichef'!AH156)</f>
        <v/>
      </c>
      <c r="AA153" s="469" t="str">
        <f>IF(B153="","",'APH Kategorichef'!AI156)</f>
        <v/>
      </c>
      <c r="AB153" s="464" t="str">
        <f>IF(B153="","",'APH Kategorichef'!V156)</f>
        <v/>
      </c>
      <c r="AC153" s="465" t="str">
        <f>IF('3. Förpackningsdata'!J156="","",'3. Förpackningsdata'!J156)</f>
        <v/>
      </c>
      <c r="AD153" s="464" t="str">
        <f>IF('APH Kategorichef'!I156="","",'APH Kategorichef'!I156)</f>
        <v/>
      </c>
    </row>
    <row r="154" spans="1:30" s="336" customFormat="1" x14ac:dyDescent="0.25">
      <c r="A154" s="350">
        <v>153</v>
      </c>
      <c r="B154" s="460" t="str">
        <f>IF('1. Artikeldata Grund'!E157="","",'1. Artikeldata Grund'!E157)</f>
        <v/>
      </c>
      <c r="C154" s="461" t="str">
        <f>IF('1. Artikeldata Grund'!D157="","",'1. Artikeldata Grund'!D157)</f>
        <v/>
      </c>
      <c r="D154" s="462" t="str">
        <f>IF('APH Kategorichef'!D157="","",'APH Kategorichef'!D157)</f>
        <v/>
      </c>
      <c r="E154" s="461" t="str">
        <f>IF('APH Kategorichef'!F157="","",'APH Kategorichef'!F157)</f>
        <v/>
      </c>
      <c r="F154" s="464" t="str">
        <f>IF('APH Kategorichef'!R157="","",'APH Kategorichef'!R157)</f>
        <v xml:space="preserve">  Välj…</v>
      </c>
      <c r="G154" s="464">
        <f>IF('APH Kategorichef'!L157="","",'APH Kategorichef'!L157)</f>
        <v>910</v>
      </c>
      <c r="H154" s="463" t="str">
        <f>IF(G154&lt;&gt;200,"",IF('2. Artikeldata Utökad'!J157="","",'2. Artikeldata Utökad'!J157))</f>
        <v/>
      </c>
      <c r="I154" s="462" t="str">
        <f>IF('APH Kategorichef'!K157="Välj….","",'APH Kategorichef'!K157)</f>
        <v/>
      </c>
      <c r="J154" s="462" t="str">
        <f>IF(B154="","",_xlfn.XLOOKUP(I154,Artikelgrupper!A:A,Artikelgrupper!B:B))</f>
        <v/>
      </c>
      <c r="K154" s="462" t="str">
        <f>IF(B154="","",_xlfn.XLOOKUP(I154,Artikelgrupper!A:A,Artikelgrupper!C:C))</f>
        <v/>
      </c>
      <c r="L154" s="462" t="str">
        <f>IF(B154="","",_xlfn.XLOOKUP(I154,Artikelgrupper!A:A,Artikelgrupper!D:D))</f>
        <v/>
      </c>
      <c r="M154" s="465" t="str">
        <f>IF(B154="","",'APH Kategorichef'!P157)</f>
        <v/>
      </c>
      <c r="N154" s="464" t="str">
        <f>IF('APH Kategorichef'!Q157="","",'APH Kategorichef'!Q157)</f>
        <v/>
      </c>
      <c r="O154" s="464" t="str">
        <f>IF('APH Kategorichef'!S157="","",'APH Kategorichef'!S157)</f>
        <v/>
      </c>
      <c r="P154" s="462" t="str">
        <f>IF(B154="","",'2. Artikeldata Utökad'!E157)</f>
        <v/>
      </c>
      <c r="Q154" s="462" t="str">
        <f>IF(B154="","",'2. Artikeldata Utökad'!F157)</f>
        <v/>
      </c>
      <c r="R154" s="462" t="str">
        <f>IF(B154="","",'1. Artikeldata Grund'!K157/10)</f>
        <v/>
      </c>
      <c r="S154" s="462" t="str">
        <f>IF(B154="","",'1. Artikeldata Grund'!L157/10)</f>
        <v/>
      </c>
      <c r="T154" s="462" t="str">
        <f>IF(B154="","",'1. Artikeldata Grund'!M157/10)</f>
        <v/>
      </c>
      <c r="U154" s="496" t="str">
        <f>IF(B154="","",'APH Kategorichef'!Y157)</f>
        <v/>
      </c>
      <c r="V154" s="466" t="str">
        <f>IF(B154="","",'APH Kategorichef'!Z157)</f>
        <v/>
      </c>
      <c r="W154" s="467" t="str">
        <f>IF(B154="","",'APH Kategorichef'!AA157)</f>
        <v/>
      </c>
      <c r="X154" s="468" t="str">
        <f>IF(B154="","",'APH Kategorichef'!AC157)</f>
        <v/>
      </c>
      <c r="Y154" s="467" t="str">
        <f>IF(B154="","",'APH Kategorichef'!AB157)</f>
        <v/>
      </c>
      <c r="Z154" s="468" t="str">
        <f>IF(B154="","",'APH Kategorichef'!AH157)</f>
        <v/>
      </c>
      <c r="AA154" s="469" t="str">
        <f>IF(B154="","",'APH Kategorichef'!AI157)</f>
        <v/>
      </c>
      <c r="AB154" s="464" t="str">
        <f>IF(B154="","",'APH Kategorichef'!V157)</f>
        <v/>
      </c>
      <c r="AC154" s="465" t="str">
        <f>IF('3. Förpackningsdata'!J157="","",'3. Förpackningsdata'!J157)</f>
        <v/>
      </c>
      <c r="AD154" s="464" t="str">
        <f>IF('APH Kategorichef'!I157="","",'APH Kategorichef'!I157)</f>
        <v/>
      </c>
    </row>
    <row r="155" spans="1:30" s="336" customFormat="1" x14ac:dyDescent="0.25">
      <c r="A155" s="350">
        <v>154</v>
      </c>
      <c r="B155" s="460" t="str">
        <f>IF('1. Artikeldata Grund'!E158="","",'1. Artikeldata Grund'!E158)</f>
        <v/>
      </c>
      <c r="C155" s="461" t="str">
        <f>IF('1. Artikeldata Grund'!D158="","",'1. Artikeldata Grund'!D158)</f>
        <v/>
      </c>
      <c r="D155" s="462" t="str">
        <f>IF('APH Kategorichef'!D158="","",'APH Kategorichef'!D158)</f>
        <v/>
      </c>
      <c r="E155" s="461" t="str">
        <f>IF('APH Kategorichef'!F158="","",'APH Kategorichef'!F158)</f>
        <v/>
      </c>
      <c r="F155" s="464" t="str">
        <f>IF('APH Kategorichef'!R158="","",'APH Kategorichef'!R158)</f>
        <v xml:space="preserve">  Välj…</v>
      </c>
      <c r="G155" s="464">
        <f>IF('APH Kategorichef'!L158="","",'APH Kategorichef'!L158)</f>
        <v>910</v>
      </c>
      <c r="H155" s="463" t="str">
        <f>IF(G155&lt;&gt;200,"",IF('2. Artikeldata Utökad'!J158="","",'2. Artikeldata Utökad'!J158))</f>
        <v/>
      </c>
      <c r="I155" s="462" t="str">
        <f>IF('APH Kategorichef'!K158="Välj….","",'APH Kategorichef'!K158)</f>
        <v/>
      </c>
      <c r="J155" s="462" t="str">
        <f>IF(B155="","",_xlfn.XLOOKUP(I155,Artikelgrupper!A:A,Artikelgrupper!B:B))</f>
        <v/>
      </c>
      <c r="K155" s="462" t="str">
        <f>IF(B155="","",_xlfn.XLOOKUP(I155,Artikelgrupper!A:A,Artikelgrupper!C:C))</f>
        <v/>
      </c>
      <c r="L155" s="462" t="str">
        <f>IF(B155="","",_xlfn.XLOOKUP(I155,Artikelgrupper!A:A,Artikelgrupper!D:D))</f>
        <v/>
      </c>
      <c r="M155" s="465" t="str">
        <f>IF(B155="","",'APH Kategorichef'!P158)</f>
        <v/>
      </c>
      <c r="N155" s="464" t="str">
        <f>IF('APH Kategorichef'!Q158="","",'APH Kategorichef'!Q158)</f>
        <v/>
      </c>
      <c r="O155" s="464" t="str">
        <f>IF('APH Kategorichef'!S158="","",'APH Kategorichef'!S158)</f>
        <v/>
      </c>
      <c r="P155" s="462" t="str">
        <f>IF(B155="","",'2. Artikeldata Utökad'!E158)</f>
        <v/>
      </c>
      <c r="Q155" s="462" t="str">
        <f>IF(B155="","",'2. Artikeldata Utökad'!F158)</f>
        <v/>
      </c>
      <c r="R155" s="462" t="str">
        <f>IF(B155="","",'1. Artikeldata Grund'!K158/10)</f>
        <v/>
      </c>
      <c r="S155" s="462" t="str">
        <f>IF(B155="","",'1. Artikeldata Grund'!L158/10)</f>
        <v/>
      </c>
      <c r="T155" s="462" t="str">
        <f>IF(B155="","",'1. Artikeldata Grund'!M158/10)</f>
        <v/>
      </c>
      <c r="U155" s="496" t="str">
        <f>IF(B155="","",'APH Kategorichef'!Y158)</f>
        <v/>
      </c>
      <c r="V155" s="466" t="str">
        <f>IF(B155="","",'APH Kategorichef'!Z158)</f>
        <v/>
      </c>
      <c r="W155" s="467" t="str">
        <f>IF(B155="","",'APH Kategorichef'!AA158)</f>
        <v/>
      </c>
      <c r="X155" s="468" t="str">
        <f>IF(B155="","",'APH Kategorichef'!AC158)</f>
        <v/>
      </c>
      <c r="Y155" s="467" t="str">
        <f>IF(B155="","",'APH Kategorichef'!AB158)</f>
        <v/>
      </c>
      <c r="Z155" s="468" t="str">
        <f>IF(B155="","",'APH Kategorichef'!AH158)</f>
        <v/>
      </c>
      <c r="AA155" s="469" t="str">
        <f>IF(B155="","",'APH Kategorichef'!AI158)</f>
        <v/>
      </c>
      <c r="AB155" s="464" t="str">
        <f>IF(B155="","",'APH Kategorichef'!V158)</f>
        <v/>
      </c>
      <c r="AC155" s="465" t="str">
        <f>IF('3. Förpackningsdata'!J158="","",'3. Förpackningsdata'!J158)</f>
        <v/>
      </c>
      <c r="AD155" s="464" t="str">
        <f>IF('APH Kategorichef'!I158="","",'APH Kategorichef'!I158)</f>
        <v/>
      </c>
    </row>
    <row r="156" spans="1:30" s="336" customFormat="1" x14ac:dyDescent="0.25">
      <c r="A156" s="350">
        <v>155</v>
      </c>
      <c r="B156" s="460" t="str">
        <f>IF('1. Artikeldata Grund'!E159="","",'1. Artikeldata Grund'!E159)</f>
        <v/>
      </c>
      <c r="C156" s="461" t="str">
        <f>IF('1. Artikeldata Grund'!D159="","",'1. Artikeldata Grund'!D159)</f>
        <v/>
      </c>
      <c r="D156" s="462" t="str">
        <f>IF('APH Kategorichef'!D159="","",'APH Kategorichef'!D159)</f>
        <v/>
      </c>
      <c r="E156" s="461" t="str">
        <f>IF('APH Kategorichef'!F159="","",'APH Kategorichef'!F159)</f>
        <v/>
      </c>
      <c r="F156" s="464" t="str">
        <f>IF('APH Kategorichef'!R159="","",'APH Kategorichef'!R159)</f>
        <v xml:space="preserve">  Välj…</v>
      </c>
      <c r="G156" s="464">
        <f>IF('APH Kategorichef'!L159="","",'APH Kategorichef'!L159)</f>
        <v>910</v>
      </c>
      <c r="H156" s="463" t="str">
        <f>IF(G156&lt;&gt;200,"",IF('2. Artikeldata Utökad'!J159="","",'2. Artikeldata Utökad'!J159))</f>
        <v/>
      </c>
      <c r="I156" s="462" t="str">
        <f>IF('APH Kategorichef'!K159="Välj….","",'APH Kategorichef'!K159)</f>
        <v/>
      </c>
      <c r="J156" s="462" t="str">
        <f>IF(B156="","",_xlfn.XLOOKUP(I156,Artikelgrupper!A:A,Artikelgrupper!B:B))</f>
        <v/>
      </c>
      <c r="K156" s="462" t="str">
        <f>IF(B156="","",_xlfn.XLOOKUP(I156,Artikelgrupper!A:A,Artikelgrupper!C:C))</f>
        <v/>
      </c>
      <c r="L156" s="462" t="str">
        <f>IF(B156="","",_xlfn.XLOOKUP(I156,Artikelgrupper!A:A,Artikelgrupper!D:D))</f>
        <v/>
      </c>
      <c r="M156" s="465" t="str">
        <f>IF(B156="","",'APH Kategorichef'!P159)</f>
        <v/>
      </c>
      <c r="N156" s="464" t="str">
        <f>IF('APH Kategorichef'!Q159="","",'APH Kategorichef'!Q159)</f>
        <v/>
      </c>
      <c r="O156" s="464" t="str">
        <f>IF('APH Kategorichef'!S159="","",'APH Kategorichef'!S159)</f>
        <v/>
      </c>
      <c r="P156" s="462" t="str">
        <f>IF(B156="","",'2. Artikeldata Utökad'!E159)</f>
        <v/>
      </c>
      <c r="Q156" s="462" t="str">
        <f>IF(B156="","",'2. Artikeldata Utökad'!F159)</f>
        <v/>
      </c>
      <c r="R156" s="462" t="str">
        <f>IF(B156="","",'1. Artikeldata Grund'!K159/10)</f>
        <v/>
      </c>
      <c r="S156" s="462" t="str">
        <f>IF(B156="","",'1. Artikeldata Grund'!L159/10)</f>
        <v/>
      </c>
      <c r="T156" s="462" t="str">
        <f>IF(B156="","",'1. Artikeldata Grund'!M159/10)</f>
        <v/>
      </c>
      <c r="U156" s="496" t="str">
        <f>IF(B156="","",'APH Kategorichef'!Y159)</f>
        <v/>
      </c>
      <c r="V156" s="466" t="str">
        <f>IF(B156="","",'APH Kategorichef'!Z159)</f>
        <v/>
      </c>
      <c r="W156" s="467" t="str">
        <f>IF(B156="","",'APH Kategorichef'!AA159)</f>
        <v/>
      </c>
      <c r="X156" s="468" t="str">
        <f>IF(B156="","",'APH Kategorichef'!AC159)</f>
        <v/>
      </c>
      <c r="Y156" s="467" t="str">
        <f>IF(B156="","",'APH Kategorichef'!AB159)</f>
        <v/>
      </c>
      <c r="Z156" s="468" t="str">
        <f>IF(B156="","",'APH Kategorichef'!AH159)</f>
        <v/>
      </c>
      <c r="AA156" s="469" t="str">
        <f>IF(B156="","",'APH Kategorichef'!AI159)</f>
        <v/>
      </c>
      <c r="AB156" s="464" t="str">
        <f>IF(B156="","",'APH Kategorichef'!V159)</f>
        <v/>
      </c>
      <c r="AC156" s="465" t="str">
        <f>IF('3. Förpackningsdata'!J159="","",'3. Förpackningsdata'!J159)</f>
        <v/>
      </c>
      <c r="AD156" s="464" t="str">
        <f>IF('APH Kategorichef'!I159="","",'APH Kategorichef'!I159)</f>
        <v/>
      </c>
    </row>
    <row r="157" spans="1:30" s="336" customFormat="1" x14ac:dyDescent="0.25">
      <c r="A157" s="350">
        <v>156</v>
      </c>
      <c r="B157" s="460" t="str">
        <f>IF('1. Artikeldata Grund'!E160="","",'1. Artikeldata Grund'!E160)</f>
        <v/>
      </c>
      <c r="C157" s="461" t="str">
        <f>IF('1. Artikeldata Grund'!D160="","",'1. Artikeldata Grund'!D160)</f>
        <v/>
      </c>
      <c r="D157" s="462" t="str">
        <f>IF('APH Kategorichef'!D160="","",'APH Kategorichef'!D160)</f>
        <v/>
      </c>
      <c r="E157" s="461" t="str">
        <f>IF('APH Kategorichef'!F160="","",'APH Kategorichef'!F160)</f>
        <v/>
      </c>
      <c r="F157" s="464" t="str">
        <f>IF('APH Kategorichef'!R160="","",'APH Kategorichef'!R160)</f>
        <v xml:space="preserve">  Välj…</v>
      </c>
      <c r="G157" s="464">
        <f>IF('APH Kategorichef'!L160="","",'APH Kategorichef'!L160)</f>
        <v>910</v>
      </c>
      <c r="H157" s="463" t="str">
        <f>IF(G157&lt;&gt;200,"",IF('2. Artikeldata Utökad'!J160="","",'2. Artikeldata Utökad'!J160))</f>
        <v/>
      </c>
      <c r="I157" s="462" t="str">
        <f>IF('APH Kategorichef'!K160="Välj….","",'APH Kategorichef'!K160)</f>
        <v/>
      </c>
      <c r="J157" s="462" t="str">
        <f>IF(B157="","",_xlfn.XLOOKUP(I157,Artikelgrupper!A:A,Artikelgrupper!B:B))</f>
        <v/>
      </c>
      <c r="K157" s="462" t="str">
        <f>IF(B157="","",_xlfn.XLOOKUP(I157,Artikelgrupper!A:A,Artikelgrupper!C:C))</f>
        <v/>
      </c>
      <c r="L157" s="462" t="str">
        <f>IF(B157="","",_xlfn.XLOOKUP(I157,Artikelgrupper!A:A,Artikelgrupper!D:D))</f>
        <v/>
      </c>
      <c r="M157" s="465" t="str">
        <f>IF(B157="","",'APH Kategorichef'!P160)</f>
        <v/>
      </c>
      <c r="N157" s="464" t="str">
        <f>IF('APH Kategorichef'!Q160="","",'APH Kategorichef'!Q160)</f>
        <v/>
      </c>
      <c r="O157" s="464" t="str">
        <f>IF('APH Kategorichef'!S160="","",'APH Kategorichef'!S160)</f>
        <v/>
      </c>
      <c r="P157" s="462" t="str">
        <f>IF(B157="","",'2. Artikeldata Utökad'!E160)</f>
        <v/>
      </c>
      <c r="Q157" s="462" t="str">
        <f>IF(B157="","",'2. Artikeldata Utökad'!F160)</f>
        <v/>
      </c>
      <c r="R157" s="462" t="str">
        <f>IF(B157="","",'1. Artikeldata Grund'!K160/10)</f>
        <v/>
      </c>
      <c r="S157" s="462" t="str">
        <f>IF(B157="","",'1. Artikeldata Grund'!L160/10)</f>
        <v/>
      </c>
      <c r="T157" s="462" t="str">
        <f>IF(B157="","",'1. Artikeldata Grund'!M160/10)</f>
        <v/>
      </c>
      <c r="U157" s="496" t="str">
        <f>IF(B157="","",'APH Kategorichef'!Y160)</f>
        <v/>
      </c>
      <c r="V157" s="466" t="str">
        <f>IF(B157="","",'APH Kategorichef'!Z160)</f>
        <v/>
      </c>
      <c r="W157" s="467" t="str">
        <f>IF(B157="","",'APH Kategorichef'!AA160)</f>
        <v/>
      </c>
      <c r="X157" s="468" t="str">
        <f>IF(B157="","",'APH Kategorichef'!AC160)</f>
        <v/>
      </c>
      <c r="Y157" s="467" t="str">
        <f>IF(B157="","",'APH Kategorichef'!AB160)</f>
        <v/>
      </c>
      <c r="Z157" s="468" t="str">
        <f>IF(B157="","",'APH Kategorichef'!AH160)</f>
        <v/>
      </c>
      <c r="AA157" s="469" t="str">
        <f>IF(B157="","",'APH Kategorichef'!AI160)</f>
        <v/>
      </c>
      <c r="AB157" s="464" t="str">
        <f>IF(B157="","",'APH Kategorichef'!V160)</f>
        <v/>
      </c>
      <c r="AC157" s="465" t="str">
        <f>IF('3. Förpackningsdata'!J160="","",'3. Förpackningsdata'!J160)</f>
        <v/>
      </c>
      <c r="AD157" s="464" t="str">
        <f>IF('APH Kategorichef'!I160="","",'APH Kategorichef'!I160)</f>
        <v/>
      </c>
    </row>
    <row r="158" spans="1:30" s="336" customFormat="1" x14ac:dyDescent="0.25">
      <c r="A158" s="350">
        <v>157</v>
      </c>
      <c r="B158" s="460" t="str">
        <f>IF('1. Artikeldata Grund'!E161="","",'1. Artikeldata Grund'!E161)</f>
        <v/>
      </c>
      <c r="C158" s="461" t="str">
        <f>IF('1. Artikeldata Grund'!D161="","",'1. Artikeldata Grund'!D161)</f>
        <v/>
      </c>
      <c r="D158" s="462" t="str">
        <f>IF('APH Kategorichef'!D161="","",'APH Kategorichef'!D161)</f>
        <v/>
      </c>
      <c r="E158" s="461" t="str">
        <f>IF('APH Kategorichef'!F161="","",'APH Kategorichef'!F161)</f>
        <v/>
      </c>
      <c r="F158" s="464" t="str">
        <f>IF('APH Kategorichef'!R161="","",'APH Kategorichef'!R161)</f>
        <v xml:space="preserve">  Välj…</v>
      </c>
      <c r="G158" s="464">
        <f>IF('APH Kategorichef'!L161="","",'APH Kategorichef'!L161)</f>
        <v>910</v>
      </c>
      <c r="H158" s="463" t="str">
        <f>IF(G158&lt;&gt;200,"",IF('2. Artikeldata Utökad'!J161="","",'2. Artikeldata Utökad'!J161))</f>
        <v/>
      </c>
      <c r="I158" s="462" t="str">
        <f>IF('APH Kategorichef'!K161="Välj….","",'APH Kategorichef'!K161)</f>
        <v/>
      </c>
      <c r="J158" s="462" t="str">
        <f>IF(B158="","",_xlfn.XLOOKUP(I158,Artikelgrupper!A:A,Artikelgrupper!B:B))</f>
        <v/>
      </c>
      <c r="K158" s="462" t="str">
        <f>IF(B158="","",_xlfn.XLOOKUP(I158,Artikelgrupper!A:A,Artikelgrupper!C:C))</f>
        <v/>
      </c>
      <c r="L158" s="462" t="str">
        <f>IF(B158="","",_xlfn.XLOOKUP(I158,Artikelgrupper!A:A,Artikelgrupper!D:D))</f>
        <v/>
      </c>
      <c r="M158" s="465" t="str">
        <f>IF(B158="","",'APH Kategorichef'!P161)</f>
        <v/>
      </c>
      <c r="N158" s="464" t="str">
        <f>IF('APH Kategorichef'!Q161="","",'APH Kategorichef'!Q161)</f>
        <v/>
      </c>
      <c r="O158" s="464" t="str">
        <f>IF('APH Kategorichef'!S161="","",'APH Kategorichef'!S161)</f>
        <v/>
      </c>
      <c r="P158" s="462" t="str">
        <f>IF(B158="","",'2. Artikeldata Utökad'!E161)</f>
        <v/>
      </c>
      <c r="Q158" s="462" t="str">
        <f>IF(B158="","",'2. Artikeldata Utökad'!F161)</f>
        <v/>
      </c>
      <c r="R158" s="462" t="str">
        <f>IF(B158="","",'1. Artikeldata Grund'!K161/10)</f>
        <v/>
      </c>
      <c r="S158" s="462" t="str">
        <f>IF(B158="","",'1. Artikeldata Grund'!L161/10)</f>
        <v/>
      </c>
      <c r="T158" s="462" t="str">
        <f>IF(B158="","",'1. Artikeldata Grund'!M161/10)</f>
        <v/>
      </c>
      <c r="U158" s="496" t="str">
        <f>IF(B158="","",'APH Kategorichef'!Y161)</f>
        <v/>
      </c>
      <c r="V158" s="466" t="str">
        <f>IF(B158="","",'APH Kategorichef'!Z161)</f>
        <v/>
      </c>
      <c r="W158" s="467" t="str">
        <f>IF(B158="","",'APH Kategorichef'!AA161)</f>
        <v/>
      </c>
      <c r="X158" s="468" t="str">
        <f>IF(B158="","",'APH Kategorichef'!AC161)</f>
        <v/>
      </c>
      <c r="Y158" s="467" t="str">
        <f>IF(B158="","",'APH Kategorichef'!AB161)</f>
        <v/>
      </c>
      <c r="Z158" s="468" t="str">
        <f>IF(B158="","",'APH Kategorichef'!AH161)</f>
        <v/>
      </c>
      <c r="AA158" s="469" t="str">
        <f>IF(B158="","",'APH Kategorichef'!AI161)</f>
        <v/>
      </c>
      <c r="AB158" s="464" t="str">
        <f>IF(B158="","",'APH Kategorichef'!V161)</f>
        <v/>
      </c>
      <c r="AC158" s="465" t="str">
        <f>IF('3. Förpackningsdata'!J161="","",'3. Förpackningsdata'!J161)</f>
        <v/>
      </c>
      <c r="AD158" s="464" t="str">
        <f>IF('APH Kategorichef'!I161="","",'APH Kategorichef'!I161)</f>
        <v/>
      </c>
    </row>
    <row r="159" spans="1:30" s="336" customFormat="1" x14ac:dyDescent="0.25">
      <c r="A159" s="350">
        <v>158</v>
      </c>
      <c r="B159" s="460" t="str">
        <f>IF('1. Artikeldata Grund'!E162="","",'1. Artikeldata Grund'!E162)</f>
        <v/>
      </c>
      <c r="C159" s="461" t="str">
        <f>IF('1. Artikeldata Grund'!D162="","",'1. Artikeldata Grund'!D162)</f>
        <v/>
      </c>
      <c r="D159" s="462" t="str">
        <f>IF('APH Kategorichef'!D162="","",'APH Kategorichef'!D162)</f>
        <v/>
      </c>
      <c r="E159" s="461" t="str">
        <f>IF('APH Kategorichef'!F162="","",'APH Kategorichef'!F162)</f>
        <v/>
      </c>
      <c r="F159" s="464" t="str">
        <f>IF('APH Kategorichef'!R162="","",'APH Kategorichef'!R162)</f>
        <v xml:space="preserve">  Välj…</v>
      </c>
      <c r="G159" s="464">
        <f>IF('APH Kategorichef'!L162="","",'APH Kategorichef'!L162)</f>
        <v>910</v>
      </c>
      <c r="H159" s="463" t="str">
        <f>IF(G159&lt;&gt;200,"",IF('2. Artikeldata Utökad'!J162="","",'2. Artikeldata Utökad'!J162))</f>
        <v/>
      </c>
      <c r="I159" s="462" t="str">
        <f>IF('APH Kategorichef'!K162="Välj….","",'APH Kategorichef'!K162)</f>
        <v/>
      </c>
      <c r="J159" s="462" t="str">
        <f>IF(B159="","",_xlfn.XLOOKUP(I159,Artikelgrupper!A:A,Artikelgrupper!B:B))</f>
        <v/>
      </c>
      <c r="K159" s="462" t="str">
        <f>IF(B159="","",_xlfn.XLOOKUP(I159,Artikelgrupper!A:A,Artikelgrupper!C:C))</f>
        <v/>
      </c>
      <c r="L159" s="462" t="str">
        <f>IF(B159="","",_xlfn.XLOOKUP(I159,Artikelgrupper!A:A,Artikelgrupper!D:D))</f>
        <v/>
      </c>
      <c r="M159" s="465" t="str">
        <f>IF(B159="","",'APH Kategorichef'!P162)</f>
        <v/>
      </c>
      <c r="N159" s="464" t="str">
        <f>IF('APH Kategorichef'!Q162="","",'APH Kategorichef'!Q162)</f>
        <v/>
      </c>
      <c r="O159" s="464" t="str">
        <f>IF('APH Kategorichef'!S162="","",'APH Kategorichef'!S162)</f>
        <v/>
      </c>
      <c r="P159" s="462" t="str">
        <f>IF(B159="","",'2. Artikeldata Utökad'!E162)</f>
        <v/>
      </c>
      <c r="Q159" s="462" t="str">
        <f>IF(B159="","",'2. Artikeldata Utökad'!F162)</f>
        <v/>
      </c>
      <c r="R159" s="462" t="str">
        <f>IF(B159="","",'1. Artikeldata Grund'!K162/10)</f>
        <v/>
      </c>
      <c r="S159" s="462" t="str">
        <f>IF(B159="","",'1. Artikeldata Grund'!L162/10)</f>
        <v/>
      </c>
      <c r="T159" s="462" t="str">
        <f>IF(B159="","",'1. Artikeldata Grund'!M162/10)</f>
        <v/>
      </c>
      <c r="U159" s="496" t="str">
        <f>IF(B159="","",'APH Kategorichef'!Y162)</f>
        <v/>
      </c>
      <c r="V159" s="466" t="str">
        <f>IF(B159="","",'APH Kategorichef'!Z162)</f>
        <v/>
      </c>
      <c r="W159" s="467" t="str">
        <f>IF(B159="","",'APH Kategorichef'!AA162)</f>
        <v/>
      </c>
      <c r="X159" s="468" t="str">
        <f>IF(B159="","",'APH Kategorichef'!AC162)</f>
        <v/>
      </c>
      <c r="Y159" s="467" t="str">
        <f>IF(B159="","",'APH Kategorichef'!AB162)</f>
        <v/>
      </c>
      <c r="Z159" s="468" t="str">
        <f>IF(B159="","",'APH Kategorichef'!AH162)</f>
        <v/>
      </c>
      <c r="AA159" s="469" t="str">
        <f>IF(B159="","",'APH Kategorichef'!AI162)</f>
        <v/>
      </c>
      <c r="AB159" s="464" t="str">
        <f>IF(B159="","",'APH Kategorichef'!V162)</f>
        <v/>
      </c>
      <c r="AC159" s="465" t="str">
        <f>IF('3. Förpackningsdata'!J162="","",'3. Förpackningsdata'!J162)</f>
        <v/>
      </c>
      <c r="AD159" s="464" t="str">
        <f>IF('APH Kategorichef'!I162="","",'APH Kategorichef'!I162)</f>
        <v/>
      </c>
    </row>
    <row r="160" spans="1:30" s="336" customFormat="1" x14ac:dyDescent="0.25">
      <c r="A160" s="350">
        <v>159</v>
      </c>
      <c r="B160" s="460" t="str">
        <f>IF('1. Artikeldata Grund'!E163="","",'1. Artikeldata Grund'!E163)</f>
        <v/>
      </c>
      <c r="C160" s="461" t="str">
        <f>IF('1. Artikeldata Grund'!D163="","",'1. Artikeldata Grund'!D163)</f>
        <v/>
      </c>
      <c r="D160" s="462" t="str">
        <f>IF('APH Kategorichef'!D163="","",'APH Kategorichef'!D163)</f>
        <v/>
      </c>
      <c r="E160" s="461" t="str">
        <f>IF('APH Kategorichef'!F163="","",'APH Kategorichef'!F163)</f>
        <v/>
      </c>
      <c r="F160" s="464" t="str">
        <f>IF('APH Kategorichef'!R163="","",'APH Kategorichef'!R163)</f>
        <v xml:space="preserve">  Välj…</v>
      </c>
      <c r="G160" s="464">
        <f>IF('APH Kategorichef'!L163="","",'APH Kategorichef'!L163)</f>
        <v>910</v>
      </c>
      <c r="H160" s="463" t="str">
        <f>IF(G160&lt;&gt;200,"",IF('2. Artikeldata Utökad'!J163="","",'2. Artikeldata Utökad'!J163))</f>
        <v/>
      </c>
      <c r="I160" s="462" t="str">
        <f>IF('APH Kategorichef'!K163="Välj….","",'APH Kategorichef'!K163)</f>
        <v/>
      </c>
      <c r="J160" s="462" t="str">
        <f>IF(B160="","",_xlfn.XLOOKUP(I160,Artikelgrupper!A:A,Artikelgrupper!B:B))</f>
        <v/>
      </c>
      <c r="K160" s="462" t="str">
        <f>IF(B160="","",_xlfn.XLOOKUP(I160,Artikelgrupper!A:A,Artikelgrupper!C:C))</f>
        <v/>
      </c>
      <c r="L160" s="462" t="str">
        <f>IF(B160="","",_xlfn.XLOOKUP(I160,Artikelgrupper!A:A,Artikelgrupper!D:D))</f>
        <v/>
      </c>
      <c r="M160" s="465" t="str">
        <f>IF(B160="","",'APH Kategorichef'!P163)</f>
        <v/>
      </c>
      <c r="N160" s="464" t="str">
        <f>IF('APH Kategorichef'!Q163="","",'APH Kategorichef'!Q163)</f>
        <v/>
      </c>
      <c r="O160" s="464" t="str">
        <f>IF('APH Kategorichef'!S163="","",'APH Kategorichef'!S163)</f>
        <v/>
      </c>
      <c r="P160" s="462" t="str">
        <f>IF(B160="","",'2. Artikeldata Utökad'!E163)</f>
        <v/>
      </c>
      <c r="Q160" s="462" t="str">
        <f>IF(B160="","",'2. Artikeldata Utökad'!F163)</f>
        <v/>
      </c>
      <c r="R160" s="462" t="str">
        <f>IF(B160="","",'1. Artikeldata Grund'!K163/10)</f>
        <v/>
      </c>
      <c r="S160" s="462" t="str">
        <f>IF(B160="","",'1. Artikeldata Grund'!L163/10)</f>
        <v/>
      </c>
      <c r="T160" s="462" t="str">
        <f>IF(B160="","",'1. Artikeldata Grund'!M163/10)</f>
        <v/>
      </c>
      <c r="U160" s="496" t="str">
        <f>IF(B160="","",'APH Kategorichef'!Y163)</f>
        <v/>
      </c>
      <c r="V160" s="466" t="str">
        <f>IF(B160="","",'APH Kategorichef'!Z163)</f>
        <v/>
      </c>
      <c r="W160" s="467" t="str">
        <f>IF(B160="","",'APH Kategorichef'!AA163)</f>
        <v/>
      </c>
      <c r="X160" s="468" t="str">
        <f>IF(B160="","",'APH Kategorichef'!AC163)</f>
        <v/>
      </c>
      <c r="Y160" s="467" t="str">
        <f>IF(B160="","",'APH Kategorichef'!AB163)</f>
        <v/>
      </c>
      <c r="Z160" s="468" t="str">
        <f>IF(B160="","",'APH Kategorichef'!AH163)</f>
        <v/>
      </c>
      <c r="AA160" s="469" t="str">
        <f>IF(B160="","",'APH Kategorichef'!AI163)</f>
        <v/>
      </c>
      <c r="AB160" s="464" t="str">
        <f>IF(B160="","",'APH Kategorichef'!V163)</f>
        <v/>
      </c>
      <c r="AC160" s="465" t="str">
        <f>IF('3. Förpackningsdata'!J163="","",'3. Förpackningsdata'!J163)</f>
        <v/>
      </c>
      <c r="AD160" s="464" t="str">
        <f>IF('APH Kategorichef'!I163="","",'APH Kategorichef'!I163)</f>
        <v/>
      </c>
    </row>
    <row r="161" spans="1:30" s="336" customFormat="1" x14ac:dyDescent="0.25">
      <c r="A161" s="350">
        <v>160</v>
      </c>
      <c r="B161" s="460" t="str">
        <f>IF('1. Artikeldata Grund'!E164="","",'1. Artikeldata Grund'!E164)</f>
        <v/>
      </c>
      <c r="C161" s="461" t="str">
        <f>IF('1. Artikeldata Grund'!D164="","",'1. Artikeldata Grund'!D164)</f>
        <v/>
      </c>
      <c r="D161" s="462" t="str">
        <f>IF('APH Kategorichef'!D164="","",'APH Kategorichef'!D164)</f>
        <v/>
      </c>
      <c r="E161" s="461" t="str">
        <f>IF('APH Kategorichef'!F164="","",'APH Kategorichef'!F164)</f>
        <v/>
      </c>
      <c r="F161" s="464" t="str">
        <f>IF('APH Kategorichef'!R164="","",'APH Kategorichef'!R164)</f>
        <v xml:space="preserve">  Välj…</v>
      </c>
      <c r="G161" s="464">
        <f>IF('APH Kategorichef'!L164="","",'APH Kategorichef'!L164)</f>
        <v>910</v>
      </c>
      <c r="H161" s="463" t="str">
        <f>IF(G161&lt;&gt;200,"",IF('2. Artikeldata Utökad'!J164="","",'2. Artikeldata Utökad'!J164))</f>
        <v/>
      </c>
      <c r="I161" s="462" t="str">
        <f>IF('APH Kategorichef'!K164="Välj….","",'APH Kategorichef'!K164)</f>
        <v/>
      </c>
      <c r="J161" s="462" t="str">
        <f>IF(B161="","",_xlfn.XLOOKUP(I161,Artikelgrupper!A:A,Artikelgrupper!B:B))</f>
        <v/>
      </c>
      <c r="K161" s="462" t="str">
        <f>IF(B161="","",_xlfn.XLOOKUP(I161,Artikelgrupper!A:A,Artikelgrupper!C:C))</f>
        <v/>
      </c>
      <c r="L161" s="462" t="str">
        <f>IF(B161="","",_xlfn.XLOOKUP(I161,Artikelgrupper!A:A,Artikelgrupper!D:D))</f>
        <v/>
      </c>
      <c r="M161" s="465" t="str">
        <f>IF(B161="","",'APH Kategorichef'!P164)</f>
        <v/>
      </c>
      <c r="N161" s="464" t="str">
        <f>IF('APH Kategorichef'!Q164="","",'APH Kategorichef'!Q164)</f>
        <v/>
      </c>
      <c r="O161" s="464" t="str">
        <f>IF('APH Kategorichef'!S164="","",'APH Kategorichef'!S164)</f>
        <v/>
      </c>
      <c r="P161" s="462" t="str">
        <f>IF(B161="","",'2. Artikeldata Utökad'!E164)</f>
        <v/>
      </c>
      <c r="Q161" s="462" t="str">
        <f>IF(B161="","",'2. Artikeldata Utökad'!F164)</f>
        <v/>
      </c>
      <c r="R161" s="462" t="str">
        <f>IF(B161="","",'1. Artikeldata Grund'!K164/10)</f>
        <v/>
      </c>
      <c r="S161" s="462" t="str">
        <f>IF(B161="","",'1. Artikeldata Grund'!L164/10)</f>
        <v/>
      </c>
      <c r="T161" s="462" t="str">
        <f>IF(B161="","",'1. Artikeldata Grund'!M164/10)</f>
        <v/>
      </c>
      <c r="U161" s="496" t="str">
        <f>IF(B161="","",'APH Kategorichef'!Y164)</f>
        <v/>
      </c>
      <c r="V161" s="466" t="str">
        <f>IF(B161="","",'APH Kategorichef'!Z164)</f>
        <v/>
      </c>
      <c r="W161" s="467" t="str">
        <f>IF(B161="","",'APH Kategorichef'!AA164)</f>
        <v/>
      </c>
      <c r="X161" s="468" t="str">
        <f>IF(B161="","",'APH Kategorichef'!AC164)</f>
        <v/>
      </c>
      <c r="Y161" s="467" t="str">
        <f>IF(B161="","",'APH Kategorichef'!AB164)</f>
        <v/>
      </c>
      <c r="Z161" s="468" t="str">
        <f>IF(B161="","",'APH Kategorichef'!AH164)</f>
        <v/>
      </c>
      <c r="AA161" s="469" t="str">
        <f>IF(B161="","",'APH Kategorichef'!AI164)</f>
        <v/>
      </c>
      <c r="AB161" s="464" t="str">
        <f>IF(B161="","",'APH Kategorichef'!V164)</f>
        <v/>
      </c>
      <c r="AC161" s="465" t="str">
        <f>IF('3. Förpackningsdata'!J164="","",'3. Förpackningsdata'!J164)</f>
        <v/>
      </c>
      <c r="AD161" s="464" t="str">
        <f>IF('APH Kategorichef'!I164="","",'APH Kategorichef'!I164)</f>
        <v/>
      </c>
    </row>
    <row r="162" spans="1:30" s="336" customFormat="1" x14ac:dyDescent="0.25">
      <c r="A162" s="350">
        <v>161</v>
      </c>
      <c r="B162" s="460" t="str">
        <f>IF('1. Artikeldata Grund'!E165="","",'1. Artikeldata Grund'!E165)</f>
        <v/>
      </c>
      <c r="C162" s="461" t="str">
        <f>IF('1. Artikeldata Grund'!D165="","",'1. Artikeldata Grund'!D165)</f>
        <v/>
      </c>
      <c r="D162" s="462" t="str">
        <f>IF('APH Kategorichef'!D165="","",'APH Kategorichef'!D165)</f>
        <v/>
      </c>
      <c r="E162" s="461" t="str">
        <f>IF('APH Kategorichef'!F165="","",'APH Kategorichef'!F165)</f>
        <v/>
      </c>
      <c r="F162" s="464" t="str">
        <f>IF('APH Kategorichef'!R165="","",'APH Kategorichef'!R165)</f>
        <v xml:space="preserve">  Välj…</v>
      </c>
      <c r="G162" s="464">
        <f>IF('APH Kategorichef'!L165="","",'APH Kategorichef'!L165)</f>
        <v>910</v>
      </c>
      <c r="H162" s="463" t="str">
        <f>IF(G162&lt;&gt;200,"",IF('2. Artikeldata Utökad'!J165="","",'2. Artikeldata Utökad'!J165))</f>
        <v/>
      </c>
      <c r="I162" s="462" t="str">
        <f>IF('APH Kategorichef'!K165="Välj….","",'APH Kategorichef'!K165)</f>
        <v/>
      </c>
      <c r="J162" s="462" t="str">
        <f>IF(B162="","",_xlfn.XLOOKUP(I162,Artikelgrupper!A:A,Artikelgrupper!B:B))</f>
        <v/>
      </c>
      <c r="K162" s="462" t="str">
        <f>IF(B162="","",_xlfn.XLOOKUP(I162,Artikelgrupper!A:A,Artikelgrupper!C:C))</f>
        <v/>
      </c>
      <c r="L162" s="462" t="str">
        <f>IF(B162="","",_xlfn.XLOOKUP(I162,Artikelgrupper!A:A,Artikelgrupper!D:D))</f>
        <v/>
      </c>
      <c r="M162" s="465" t="str">
        <f>IF(B162="","",'APH Kategorichef'!P165)</f>
        <v/>
      </c>
      <c r="N162" s="464" t="str">
        <f>IF('APH Kategorichef'!Q165="","",'APH Kategorichef'!Q165)</f>
        <v/>
      </c>
      <c r="O162" s="464" t="str">
        <f>IF('APH Kategorichef'!S165="","",'APH Kategorichef'!S165)</f>
        <v/>
      </c>
      <c r="P162" s="462" t="str">
        <f>IF(B162="","",'2. Artikeldata Utökad'!E165)</f>
        <v/>
      </c>
      <c r="Q162" s="462" t="str">
        <f>IF(B162="","",'2. Artikeldata Utökad'!F165)</f>
        <v/>
      </c>
      <c r="R162" s="462" t="str">
        <f>IF(B162="","",'1. Artikeldata Grund'!K165/10)</f>
        <v/>
      </c>
      <c r="S162" s="462" t="str">
        <f>IF(B162="","",'1. Artikeldata Grund'!L165/10)</f>
        <v/>
      </c>
      <c r="T162" s="462" t="str">
        <f>IF(B162="","",'1. Artikeldata Grund'!M165/10)</f>
        <v/>
      </c>
      <c r="U162" s="496" t="str">
        <f>IF(B162="","",'APH Kategorichef'!Y165)</f>
        <v/>
      </c>
      <c r="V162" s="466" t="str">
        <f>IF(B162="","",'APH Kategorichef'!Z165)</f>
        <v/>
      </c>
      <c r="W162" s="467" t="str">
        <f>IF(B162="","",'APH Kategorichef'!AA165)</f>
        <v/>
      </c>
      <c r="X162" s="468" t="str">
        <f>IF(B162="","",'APH Kategorichef'!AC165)</f>
        <v/>
      </c>
      <c r="Y162" s="467" t="str">
        <f>IF(B162="","",'APH Kategorichef'!AB165)</f>
        <v/>
      </c>
      <c r="Z162" s="468" t="str">
        <f>IF(B162="","",'APH Kategorichef'!AH165)</f>
        <v/>
      </c>
      <c r="AA162" s="469" t="str">
        <f>IF(B162="","",'APH Kategorichef'!AI165)</f>
        <v/>
      </c>
      <c r="AB162" s="464" t="str">
        <f>IF(B162="","",'APH Kategorichef'!V165)</f>
        <v/>
      </c>
      <c r="AC162" s="465" t="str">
        <f>IF('3. Förpackningsdata'!J165="","",'3. Förpackningsdata'!J165)</f>
        <v/>
      </c>
      <c r="AD162" s="464" t="str">
        <f>IF('APH Kategorichef'!I165="","",'APH Kategorichef'!I165)</f>
        <v/>
      </c>
    </row>
    <row r="163" spans="1:30" s="336" customFormat="1" x14ac:dyDescent="0.25">
      <c r="A163" s="350">
        <v>162</v>
      </c>
      <c r="B163" s="460" t="str">
        <f>IF('1. Artikeldata Grund'!E166="","",'1. Artikeldata Grund'!E166)</f>
        <v/>
      </c>
      <c r="C163" s="461" t="str">
        <f>IF('1. Artikeldata Grund'!D166="","",'1. Artikeldata Grund'!D166)</f>
        <v/>
      </c>
      <c r="D163" s="462" t="str">
        <f>IF('APH Kategorichef'!D166="","",'APH Kategorichef'!D166)</f>
        <v/>
      </c>
      <c r="E163" s="461" t="str">
        <f>IF('APH Kategorichef'!F166="","",'APH Kategorichef'!F166)</f>
        <v/>
      </c>
      <c r="F163" s="464" t="str">
        <f>IF('APH Kategorichef'!R166="","",'APH Kategorichef'!R166)</f>
        <v xml:space="preserve">  Välj…</v>
      </c>
      <c r="G163" s="464">
        <f>IF('APH Kategorichef'!L166="","",'APH Kategorichef'!L166)</f>
        <v>910</v>
      </c>
      <c r="H163" s="463" t="str">
        <f>IF(G163&lt;&gt;200,"",IF('2. Artikeldata Utökad'!J166="","",'2. Artikeldata Utökad'!J166))</f>
        <v/>
      </c>
      <c r="I163" s="462" t="str">
        <f>IF('APH Kategorichef'!K166="Välj….","",'APH Kategorichef'!K166)</f>
        <v/>
      </c>
      <c r="J163" s="462" t="str">
        <f>IF(B163="","",_xlfn.XLOOKUP(I163,Artikelgrupper!A:A,Artikelgrupper!B:B))</f>
        <v/>
      </c>
      <c r="K163" s="462" t="str">
        <f>IF(B163="","",_xlfn.XLOOKUP(I163,Artikelgrupper!A:A,Artikelgrupper!C:C))</f>
        <v/>
      </c>
      <c r="L163" s="462" t="str">
        <f>IF(B163="","",_xlfn.XLOOKUP(I163,Artikelgrupper!A:A,Artikelgrupper!D:D))</f>
        <v/>
      </c>
      <c r="M163" s="465" t="str">
        <f>IF(B163="","",'APH Kategorichef'!P166)</f>
        <v/>
      </c>
      <c r="N163" s="464" t="str">
        <f>IF('APH Kategorichef'!Q166="","",'APH Kategorichef'!Q166)</f>
        <v/>
      </c>
      <c r="O163" s="464" t="str">
        <f>IF('APH Kategorichef'!S166="","",'APH Kategorichef'!S166)</f>
        <v/>
      </c>
      <c r="P163" s="462" t="str">
        <f>IF(B163="","",'2. Artikeldata Utökad'!E166)</f>
        <v/>
      </c>
      <c r="Q163" s="462" t="str">
        <f>IF(B163="","",'2. Artikeldata Utökad'!F166)</f>
        <v/>
      </c>
      <c r="R163" s="462" t="str">
        <f>IF(B163="","",'1. Artikeldata Grund'!K166/10)</f>
        <v/>
      </c>
      <c r="S163" s="462" t="str">
        <f>IF(B163="","",'1. Artikeldata Grund'!L166/10)</f>
        <v/>
      </c>
      <c r="T163" s="462" t="str">
        <f>IF(B163="","",'1. Artikeldata Grund'!M166/10)</f>
        <v/>
      </c>
      <c r="U163" s="496" t="str">
        <f>IF(B163="","",'APH Kategorichef'!Y166)</f>
        <v/>
      </c>
      <c r="V163" s="466" t="str">
        <f>IF(B163="","",'APH Kategorichef'!Z166)</f>
        <v/>
      </c>
      <c r="W163" s="467" t="str">
        <f>IF(B163="","",'APH Kategorichef'!AA166)</f>
        <v/>
      </c>
      <c r="X163" s="468" t="str">
        <f>IF(B163="","",'APH Kategorichef'!AC166)</f>
        <v/>
      </c>
      <c r="Y163" s="467" t="str">
        <f>IF(B163="","",'APH Kategorichef'!AB166)</f>
        <v/>
      </c>
      <c r="Z163" s="468" t="str">
        <f>IF(B163="","",'APH Kategorichef'!AH166)</f>
        <v/>
      </c>
      <c r="AA163" s="469" t="str">
        <f>IF(B163="","",'APH Kategorichef'!AI166)</f>
        <v/>
      </c>
      <c r="AB163" s="464" t="str">
        <f>IF(B163="","",'APH Kategorichef'!V166)</f>
        <v/>
      </c>
      <c r="AC163" s="465" t="str">
        <f>IF('3. Förpackningsdata'!J166="","",'3. Förpackningsdata'!J166)</f>
        <v/>
      </c>
      <c r="AD163" s="464" t="str">
        <f>IF('APH Kategorichef'!I166="","",'APH Kategorichef'!I166)</f>
        <v/>
      </c>
    </row>
    <row r="164" spans="1:30" s="336" customFormat="1" x14ac:dyDescent="0.25">
      <c r="A164" s="350">
        <v>163</v>
      </c>
      <c r="B164" s="460" t="str">
        <f>IF('1. Artikeldata Grund'!E167="","",'1. Artikeldata Grund'!E167)</f>
        <v/>
      </c>
      <c r="C164" s="461" t="str">
        <f>IF('1. Artikeldata Grund'!D167="","",'1. Artikeldata Grund'!D167)</f>
        <v/>
      </c>
      <c r="D164" s="462" t="str">
        <f>IF('APH Kategorichef'!D167="","",'APH Kategorichef'!D167)</f>
        <v/>
      </c>
      <c r="E164" s="461" t="str">
        <f>IF('APH Kategorichef'!F167="","",'APH Kategorichef'!F167)</f>
        <v/>
      </c>
      <c r="F164" s="464" t="str">
        <f>IF('APH Kategorichef'!R167="","",'APH Kategorichef'!R167)</f>
        <v xml:space="preserve">  Välj…</v>
      </c>
      <c r="G164" s="464">
        <f>IF('APH Kategorichef'!L167="","",'APH Kategorichef'!L167)</f>
        <v>910</v>
      </c>
      <c r="H164" s="463" t="str">
        <f>IF(G164&lt;&gt;200,"",IF('2. Artikeldata Utökad'!J167="","",'2. Artikeldata Utökad'!J167))</f>
        <v/>
      </c>
      <c r="I164" s="462" t="str">
        <f>IF('APH Kategorichef'!K167="Välj….","",'APH Kategorichef'!K167)</f>
        <v/>
      </c>
      <c r="J164" s="462" t="str">
        <f>IF(B164="","",_xlfn.XLOOKUP(I164,Artikelgrupper!A:A,Artikelgrupper!B:B))</f>
        <v/>
      </c>
      <c r="K164" s="462" t="str">
        <f>IF(B164="","",_xlfn.XLOOKUP(I164,Artikelgrupper!A:A,Artikelgrupper!C:C))</f>
        <v/>
      </c>
      <c r="L164" s="462" t="str">
        <f>IF(B164="","",_xlfn.XLOOKUP(I164,Artikelgrupper!A:A,Artikelgrupper!D:D))</f>
        <v/>
      </c>
      <c r="M164" s="465" t="str">
        <f>IF(B164="","",'APH Kategorichef'!P167)</f>
        <v/>
      </c>
      <c r="N164" s="464" t="str">
        <f>IF('APH Kategorichef'!Q167="","",'APH Kategorichef'!Q167)</f>
        <v/>
      </c>
      <c r="O164" s="464" t="str">
        <f>IF('APH Kategorichef'!S167="","",'APH Kategorichef'!S167)</f>
        <v/>
      </c>
      <c r="P164" s="462" t="str">
        <f>IF(B164="","",'2. Artikeldata Utökad'!E167)</f>
        <v/>
      </c>
      <c r="Q164" s="462" t="str">
        <f>IF(B164="","",'2. Artikeldata Utökad'!F167)</f>
        <v/>
      </c>
      <c r="R164" s="462" t="str">
        <f>IF(B164="","",'1. Artikeldata Grund'!K167/10)</f>
        <v/>
      </c>
      <c r="S164" s="462" t="str">
        <f>IF(B164="","",'1. Artikeldata Grund'!L167/10)</f>
        <v/>
      </c>
      <c r="T164" s="462" t="str">
        <f>IF(B164="","",'1. Artikeldata Grund'!M167/10)</f>
        <v/>
      </c>
      <c r="U164" s="496" t="str">
        <f>IF(B164="","",'APH Kategorichef'!Y167)</f>
        <v/>
      </c>
      <c r="V164" s="466" t="str">
        <f>IF(B164="","",'APH Kategorichef'!Z167)</f>
        <v/>
      </c>
      <c r="W164" s="467" t="str">
        <f>IF(B164="","",'APH Kategorichef'!AA167)</f>
        <v/>
      </c>
      <c r="X164" s="468" t="str">
        <f>IF(B164="","",'APH Kategorichef'!AC167)</f>
        <v/>
      </c>
      <c r="Y164" s="467" t="str">
        <f>IF(B164="","",'APH Kategorichef'!AB167)</f>
        <v/>
      </c>
      <c r="Z164" s="468" t="str">
        <f>IF(B164="","",'APH Kategorichef'!AH167)</f>
        <v/>
      </c>
      <c r="AA164" s="469" t="str">
        <f>IF(B164="","",'APH Kategorichef'!AI167)</f>
        <v/>
      </c>
      <c r="AB164" s="464" t="str">
        <f>IF(B164="","",'APH Kategorichef'!V167)</f>
        <v/>
      </c>
      <c r="AC164" s="465" t="str">
        <f>IF('3. Förpackningsdata'!J167="","",'3. Förpackningsdata'!J167)</f>
        <v/>
      </c>
      <c r="AD164" s="464" t="str">
        <f>IF('APH Kategorichef'!I167="","",'APH Kategorichef'!I167)</f>
        <v/>
      </c>
    </row>
    <row r="165" spans="1:30" s="336" customFormat="1" x14ac:dyDescent="0.25">
      <c r="A165" s="350">
        <v>164</v>
      </c>
      <c r="B165" s="460" t="str">
        <f>IF('1. Artikeldata Grund'!E168="","",'1. Artikeldata Grund'!E168)</f>
        <v/>
      </c>
      <c r="C165" s="461" t="str">
        <f>IF('1. Artikeldata Grund'!D168="","",'1. Artikeldata Grund'!D168)</f>
        <v/>
      </c>
      <c r="D165" s="462" t="str">
        <f>IF('APH Kategorichef'!D168="","",'APH Kategorichef'!D168)</f>
        <v/>
      </c>
      <c r="E165" s="461" t="str">
        <f>IF('APH Kategorichef'!F168="","",'APH Kategorichef'!F168)</f>
        <v/>
      </c>
      <c r="F165" s="464" t="str">
        <f>IF('APH Kategorichef'!R168="","",'APH Kategorichef'!R168)</f>
        <v xml:space="preserve">  Välj…</v>
      </c>
      <c r="G165" s="464">
        <f>IF('APH Kategorichef'!L168="","",'APH Kategorichef'!L168)</f>
        <v>910</v>
      </c>
      <c r="H165" s="463" t="str">
        <f>IF(G165&lt;&gt;200,"",IF('2. Artikeldata Utökad'!J168="","",'2. Artikeldata Utökad'!J168))</f>
        <v/>
      </c>
      <c r="I165" s="462" t="str">
        <f>IF('APH Kategorichef'!K168="Välj….","",'APH Kategorichef'!K168)</f>
        <v/>
      </c>
      <c r="J165" s="462" t="str">
        <f>IF(B165="","",_xlfn.XLOOKUP(I165,Artikelgrupper!A:A,Artikelgrupper!B:B))</f>
        <v/>
      </c>
      <c r="K165" s="462" t="str">
        <f>IF(B165="","",_xlfn.XLOOKUP(I165,Artikelgrupper!A:A,Artikelgrupper!C:C))</f>
        <v/>
      </c>
      <c r="L165" s="462" t="str">
        <f>IF(B165="","",_xlfn.XLOOKUP(I165,Artikelgrupper!A:A,Artikelgrupper!D:D))</f>
        <v/>
      </c>
      <c r="M165" s="465" t="str">
        <f>IF(B165="","",'APH Kategorichef'!P168)</f>
        <v/>
      </c>
      <c r="N165" s="464" t="str">
        <f>IF('APH Kategorichef'!Q168="","",'APH Kategorichef'!Q168)</f>
        <v/>
      </c>
      <c r="O165" s="464" t="str">
        <f>IF('APH Kategorichef'!S168="","",'APH Kategorichef'!S168)</f>
        <v/>
      </c>
      <c r="P165" s="462" t="str">
        <f>IF(B165="","",'2. Artikeldata Utökad'!E168)</f>
        <v/>
      </c>
      <c r="Q165" s="462" t="str">
        <f>IF(B165="","",'2. Artikeldata Utökad'!F168)</f>
        <v/>
      </c>
      <c r="R165" s="462" t="str">
        <f>IF(B165="","",'1. Artikeldata Grund'!K168/10)</f>
        <v/>
      </c>
      <c r="S165" s="462" t="str">
        <f>IF(B165="","",'1. Artikeldata Grund'!L168/10)</f>
        <v/>
      </c>
      <c r="T165" s="462" t="str">
        <f>IF(B165="","",'1. Artikeldata Grund'!M168/10)</f>
        <v/>
      </c>
      <c r="U165" s="496" t="str">
        <f>IF(B165="","",'APH Kategorichef'!Y168)</f>
        <v/>
      </c>
      <c r="V165" s="466" t="str">
        <f>IF(B165="","",'APH Kategorichef'!Z168)</f>
        <v/>
      </c>
      <c r="W165" s="467" t="str">
        <f>IF(B165="","",'APH Kategorichef'!AA168)</f>
        <v/>
      </c>
      <c r="X165" s="468" t="str">
        <f>IF(B165="","",'APH Kategorichef'!AC168)</f>
        <v/>
      </c>
      <c r="Y165" s="467" t="str">
        <f>IF(B165="","",'APH Kategorichef'!AB168)</f>
        <v/>
      </c>
      <c r="Z165" s="468" t="str">
        <f>IF(B165="","",'APH Kategorichef'!AH168)</f>
        <v/>
      </c>
      <c r="AA165" s="469" t="str">
        <f>IF(B165="","",'APH Kategorichef'!AI168)</f>
        <v/>
      </c>
      <c r="AB165" s="464" t="str">
        <f>IF(B165="","",'APH Kategorichef'!V168)</f>
        <v/>
      </c>
      <c r="AC165" s="465" t="str">
        <f>IF('3. Förpackningsdata'!J168="","",'3. Förpackningsdata'!J168)</f>
        <v/>
      </c>
      <c r="AD165" s="464" t="str">
        <f>IF('APH Kategorichef'!I168="","",'APH Kategorichef'!I168)</f>
        <v/>
      </c>
    </row>
    <row r="166" spans="1:30" s="336" customFormat="1" x14ac:dyDescent="0.25">
      <c r="A166" s="350">
        <v>165</v>
      </c>
      <c r="B166" s="460" t="str">
        <f>IF('1. Artikeldata Grund'!E169="","",'1. Artikeldata Grund'!E169)</f>
        <v/>
      </c>
      <c r="C166" s="461" t="str">
        <f>IF('1. Artikeldata Grund'!D169="","",'1. Artikeldata Grund'!D169)</f>
        <v/>
      </c>
      <c r="D166" s="462" t="str">
        <f>IF('APH Kategorichef'!D169="","",'APH Kategorichef'!D169)</f>
        <v/>
      </c>
      <c r="E166" s="461" t="str">
        <f>IF('APH Kategorichef'!F169="","",'APH Kategorichef'!F169)</f>
        <v/>
      </c>
      <c r="F166" s="464" t="str">
        <f>IF('APH Kategorichef'!R169="","",'APH Kategorichef'!R169)</f>
        <v xml:space="preserve">  Välj…</v>
      </c>
      <c r="G166" s="464">
        <f>IF('APH Kategorichef'!L169="","",'APH Kategorichef'!L169)</f>
        <v>910</v>
      </c>
      <c r="H166" s="463" t="str">
        <f>IF(G166&lt;&gt;200,"",IF('2. Artikeldata Utökad'!J169="","",'2. Artikeldata Utökad'!J169))</f>
        <v/>
      </c>
      <c r="I166" s="462" t="str">
        <f>IF('APH Kategorichef'!K169="Välj….","",'APH Kategorichef'!K169)</f>
        <v/>
      </c>
      <c r="J166" s="462" t="str">
        <f>IF(B166="","",_xlfn.XLOOKUP(I166,Artikelgrupper!A:A,Artikelgrupper!B:B))</f>
        <v/>
      </c>
      <c r="K166" s="462" t="str">
        <f>IF(B166="","",_xlfn.XLOOKUP(I166,Artikelgrupper!A:A,Artikelgrupper!C:C))</f>
        <v/>
      </c>
      <c r="L166" s="462" t="str">
        <f>IF(B166="","",_xlfn.XLOOKUP(I166,Artikelgrupper!A:A,Artikelgrupper!D:D))</f>
        <v/>
      </c>
      <c r="M166" s="465" t="str">
        <f>IF(B166="","",'APH Kategorichef'!P169)</f>
        <v/>
      </c>
      <c r="N166" s="464" t="str">
        <f>IF('APH Kategorichef'!Q169="","",'APH Kategorichef'!Q169)</f>
        <v/>
      </c>
      <c r="O166" s="464" t="str">
        <f>IF('APH Kategorichef'!S169="","",'APH Kategorichef'!S169)</f>
        <v/>
      </c>
      <c r="P166" s="462" t="str">
        <f>IF(B166="","",'2. Artikeldata Utökad'!E169)</f>
        <v/>
      </c>
      <c r="Q166" s="462" t="str">
        <f>IF(B166="","",'2. Artikeldata Utökad'!F169)</f>
        <v/>
      </c>
      <c r="R166" s="462" t="str">
        <f>IF(B166="","",'1. Artikeldata Grund'!K169/10)</f>
        <v/>
      </c>
      <c r="S166" s="462" t="str">
        <f>IF(B166="","",'1. Artikeldata Grund'!L169/10)</f>
        <v/>
      </c>
      <c r="T166" s="462" t="str">
        <f>IF(B166="","",'1. Artikeldata Grund'!M169/10)</f>
        <v/>
      </c>
      <c r="U166" s="496" t="str">
        <f>IF(B166="","",'APH Kategorichef'!Y169)</f>
        <v/>
      </c>
      <c r="V166" s="466" t="str">
        <f>IF(B166="","",'APH Kategorichef'!Z169)</f>
        <v/>
      </c>
      <c r="W166" s="467" t="str">
        <f>IF(B166="","",'APH Kategorichef'!AA169)</f>
        <v/>
      </c>
      <c r="X166" s="468" t="str">
        <f>IF(B166="","",'APH Kategorichef'!AC169)</f>
        <v/>
      </c>
      <c r="Y166" s="467" t="str">
        <f>IF(B166="","",'APH Kategorichef'!AB169)</f>
        <v/>
      </c>
      <c r="Z166" s="468" t="str">
        <f>IF(B166="","",'APH Kategorichef'!AH169)</f>
        <v/>
      </c>
      <c r="AA166" s="469" t="str">
        <f>IF(B166="","",'APH Kategorichef'!AI169)</f>
        <v/>
      </c>
      <c r="AB166" s="464" t="str">
        <f>IF(B166="","",'APH Kategorichef'!V169)</f>
        <v/>
      </c>
      <c r="AC166" s="465" t="str">
        <f>IF('3. Förpackningsdata'!J169="","",'3. Förpackningsdata'!J169)</f>
        <v/>
      </c>
      <c r="AD166" s="464" t="str">
        <f>IF('APH Kategorichef'!I169="","",'APH Kategorichef'!I169)</f>
        <v/>
      </c>
    </row>
    <row r="167" spans="1:30" s="336" customFormat="1" x14ac:dyDescent="0.25">
      <c r="A167" s="350">
        <v>166</v>
      </c>
      <c r="B167" s="460" t="str">
        <f>IF('1. Artikeldata Grund'!E170="","",'1. Artikeldata Grund'!E170)</f>
        <v/>
      </c>
      <c r="C167" s="461" t="str">
        <f>IF('1. Artikeldata Grund'!D170="","",'1. Artikeldata Grund'!D170)</f>
        <v/>
      </c>
      <c r="D167" s="462" t="str">
        <f>IF('APH Kategorichef'!D170="","",'APH Kategorichef'!D170)</f>
        <v/>
      </c>
      <c r="E167" s="461" t="str">
        <f>IF('APH Kategorichef'!F170="","",'APH Kategorichef'!F170)</f>
        <v/>
      </c>
      <c r="F167" s="464" t="str">
        <f>IF('APH Kategorichef'!R170="","",'APH Kategorichef'!R170)</f>
        <v xml:space="preserve">  Välj…</v>
      </c>
      <c r="G167" s="464">
        <f>IF('APH Kategorichef'!L170="","",'APH Kategorichef'!L170)</f>
        <v>910</v>
      </c>
      <c r="H167" s="463" t="str">
        <f>IF(G167&lt;&gt;200,"",IF('2. Artikeldata Utökad'!J170="","",'2. Artikeldata Utökad'!J170))</f>
        <v/>
      </c>
      <c r="I167" s="462" t="str">
        <f>IF('APH Kategorichef'!K170="Välj….","",'APH Kategorichef'!K170)</f>
        <v/>
      </c>
      <c r="J167" s="462" t="str">
        <f>IF(B167="","",_xlfn.XLOOKUP(I167,Artikelgrupper!A:A,Artikelgrupper!B:B))</f>
        <v/>
      </c>
      <c r="K167" s="462" t="str">
        <f>IF(B167="","",_xlfn.XLOOKUP(I167,Artikelgrupper!A:A,Artikelgrupper!C:C))</f>
        <v/>
      </c>
      <c r="L167" s="462" t="str">
        <f>IF(B167="","",_xlfn.XLOOKUP(I167,Artikelgrupper!A:A,Artikelgrupper!D:D))</f>
        <v/>
      </c>
      <c r="M167" s="465" t="str">
        <f>IF(B167="","",'APH Kategorichef'!P170)</f>
        <v/>
      </c>
      <c r="N167" s="464" t="str">
        <f>IF('APH Kategorichef'!Q170="","",'APH Kategorichef'!Q170)</f>
        <v/>
      </c>
      <c r="O167" s="464" t="str">
        <f>IF('APH Kategorichef'!S170="","",'APH Kategorichef'!S170)</f>
        <v/>
      </c>
      <c r="P167" s="462" t="str">
        <f>IF(B167="","",'2. Artikeldata Utökad'!E170)</f>
        <v/>
      </c>
      <c r="Q167" s="462" t="str">
        <f>IF(B167="","",'2. Artikeldata Utökad'!F170)</f>
        <v/>
      </c>
      <c r="R167" s="462" t="str">
        <f>IF(B167="","",'1. Artikeldata Grund'!K170/10)</f>
        <v/>
      </c>
      <c r="S167" s="462" t="str">
        <f>IF(B167="","",'1. Artikeldata Grund'!L170/10)</f>
        <v/>
      </c>
      <c r="T167" s="462" t="str">
        <f>IF(B167="","",'1. Artikeldata Grund'!M170/10)</f>
        <v/>
      </c>
      <c r="U167" s="496" t="str">
        <f>IF(B167="","",'APH Kategorichef'!Y170)</f>
        <v/>
      </c>
      <c r="V167" s="466" t="str">
        <f>IF(B167="","",'APH Kategorichef'!Z170)</f>
        <v/>
      </c>
      <c r="W167" s="467" t="str">
        <f>IF(B167="","",'APH Kategorichef'!AA170)</f>
        <v/>
      </c>
      <c r="X167" s="468" t="str">
        <f>IF(B167="","",'APH Kategorichef'!AC170)</f>
        <v/>
      </c>
      <c r="Y167" s="467" t="str">
        <f>IF(B167="","",'APH Kategorichef'!AB170)</f>
        <v/>
      </c>
      <c r="Z167" s="468" t="str">
        <f>IF(B167="","",'APH Kategorichef'!AH170)</f>
        <v/>
      </c>
      <c r="AA167" s="469" t="str">
        <f>IF(B167="","",'APH Kategorichef'!AI170)</f>
        <v/>
      </c>
      <c r="AB167" s="464" t="str">
        <f>IF(B167="","",'APH Kategorichef'!V170)</f>
        <v/>
      </c>
      <c r="AC167" s="465" t="str">
        <f>IF('3. Förpackningsdata'!J170="","",'3. Förpackningsdata'!J170)</f>
        <v/>
      </c>
      <c r="AD167" s="464" t="str">
        <f>IF('APH Kategorichef'!I170="","",'APH Kategorichef'!I170)</f>
        <v/>
      </c>
    </row>
    <row r="168" spans="1:30" s="336" customFormat="1" x14ac:dyDescent="0.25">
      <c r="A168" s="350">
        <v>167</v>
      </c>
      <c r="B168" s="460" t="str">
        <f>IF('1. Artikeldata Grund'!E171="","",'1. Artikeldata Grund'!E171)</f>
        <v/>
      </c>
      <c r="C168" s="461" t="str">
        <f>IF('1. Artikeldata Grund'!D171="","",'1. Artikeldata Grund'!D171)</f>
        <v/>
      </c>
      <c r="D168" s="462" t="str">
        <f>IF('APH Kategorichef'!D171="","",'APH Kategorichef'!D171)</f>
        <v/>
      </c>
      <c r="E168" s="461" t="str">
        <f>IF('APH Kategorichef'!F171="","",'APH Kategorichef'!F171)</f>
        <v/>
      </c>
      <c r="F168" s="464" t="str">
        <f>IF('APH Kategorichef'!R171="","",'APH Kategorichef'!R171)</f>
        <v xml:space="preserve">  Välj…</v>
      </c>
      <c r="G168" s="464">
        <f>IF('APH Kategorichef'!L171="","",'APH Kategorichef'!L171)</f>
        <v>910</v>
      </c>
      <c r="H168" s="463" t="str">
        <f>IF(G168&lt;&gt;200,"",IF('2. Artikeldata Utökad'!J171="","",'2. Artikeldata Utökad'!J171))</f>
        <v/>
      </c>
      <c r="I168" s="462" t="str">
        <f>IF('APH Kategorichef'!K171="Välj….","",'APH Kategorichef'!K171)</f>
        <v/>
      </c>
      <c r="J168" s="462" t="str">
        <f>IF(B168="","",_xlfn.XLOOKUP(I168,Artikelgrupper!A:A,Artikelgrupper!B:B))</f>
        <v/>
      </c>
      <c r="K168" s="462" t="str">
        <f>IF(B168="","",_xlfn.XLOOKUP(I168,Artikelgrupper!A:A,Artikelgrupper!C:C))</f>
        <v/>
      </c>
      <c r="L168" s="462" t="str">
        <f>IF(B168="","",_xlfn.XLOOKUP(I168,Artikelgrupper!A:A,Artikelgrupper!D:D))</f>
        <v/>
      </c>
      <c r="M168" s="465" t="str">
        <f>IF(B168="","",'APH Kategorichef'!P171)</f>
        <v/>
      </c>
      <c r="N168" s="464" t="str">
        <f>IF('APH Kategorichef'!Q171="","",'APH Kategorichef'!Q171)</f>
        <v/>
      </c>
      <c r="O168" s="464" t="str">
        <f>IF('APH Kategorichef'!S171="","",'APH Kategorichef'!S171)</f>
        <v/>
      </c>
      <c r="P168" s="462" t="str">
        <f>IF(B168="","",'2. Artikeldata Utökad'!E171)</f>
        <v/>
      </c>
      <c r="Q168" s="462" t="str">
        <f>IF(B168="","",'2. Artikeldata Utökad'!F171)</f>
        <v/>
      </c>
      <c r="R168" s="462" t="str">
        <f>IF(B168="","",'1. Artikeldata Grund'!K171/10)</f>
        <v/>
      </c>
      <c r="S168" s="462" t="str">
        <f>IF(B168="","",'1. Artikeldata Grund'!L171/10)</f>
        <v/>
      </c>
      <c r="T168" s="462" t="str">
        <f>IF(B168="","",'1. Artikeldata Grund'!M171/10)</f>
        <v/>
      </c>
      <c r="U168" s="496" t="str">
        <f>IF(B168="","",'APH Kategorichef'!Y171)</f>
        <v/>
      </c>
      <c r="V168" s="466" t="str">
        <f>IF(B168="","",'APH Kategorichef'!Z171)</f>
        <v/>
      </c>
      <c r="W168" s="467" t="str">
        <f>IF(B168="","",'APH Kategorichef'!AA171)</f>
        <v/>
      </c>
      <c r="X168" s="468" t="str">
        <f>IF(B168="","",'APH Kategorichef'!AC171)</f>
        <v/>
      </c>
      <c r="Y168" s="467" t="str">
        <f>IF(B168="","",'APH Kategorichef'!AB171)</f>
        <v/>
      </c>
      <c r="Z168" s="468" t="str">
        <f>IF(B168="","",'APH Kategorichef'!AH171)</f>
        <v/>
      </c>
      <c r="AA168" s="469" t="str">
        <f>IF(B168="","",'APH Kategorichef'!AI171)</f>
        <v/>
      </c>
      <c r="AB168" s="464" t="str">
        <f>IF(B168="","",'APH Kategorichef'!V171)</f>
        <v/>
      </c>
      <c r="AC168" s="465" t="str">
        <f>IF('3. Förpackningsdata'!J171="","",'3. Förpackningsdata'!J171)</f>
        <v/>
      </c>
      <c r="AD168" s="464" t="str">
        <f>IF('APH Kategorichef'!I171="","",'APH Kategorichef'!I171)</f>
        <v/>
      </c>
    </row>
    <row r="169" spans="1:30" s="336" customFormat="1" x14ac:dyDescent="0.25">
      <c r="A169" s="350">
        <v>168</v>
      </c>
      <c r="B169" s="460" t="str">
        <f>IF('1. Artikeldata Grund'!E172="","",'1. Artikeldata Grund'!E172)</f>
        <v/>
      </c>
      <c r="C169" s="461" t="str">
        <f>IF('1. Artikeldata Grund'!D172="","",'1. Artikeldata Grund'!D172)</f>
        <v/>
      </c>
      <c r="D169" s="462" t="str">
        <f>IF('APH Kategorichef'!D172="","",'APH Kategorichef'!D172)</f>
        <v/>
      </c>
      <c r="E169" s="461" t="str">
        <f>IF('APH Kategorichef'!F172="","",'APH Kategorichef'!F172)</f>
        <v/>
      </c>
      <c r="F169" s="464" t="str">
        <f>IF('APH Kategorichef'!R172="","",'APH Kategorichef'!R172)</f>
        <v xml:space="preserve">  Välj…</v>
      </c>
      <c r="G169" s="464">
        <f>IF('APH Kategorichef'!L172="","",'APH Kategorichef'!L172)</f>
        <v>910</v>
      </c>
      <c r="H169" s="463" t="str">
        <f>IF(G169&lt;&gt;200,"",IF('2. Artikeldata Utökad'!J172="","",'2. Artikeldata Utökad'!J172))</f>
        <v/>
      </c>
      <c r="I169" s="462" t="str">
        <f>IF('APH Kategorichef'!K172="Välj….","",'APH Kategorichef'!K172)</f>
        <v/>
      </c>
      <c r="J169" s="462" t="str">
        <f>IF(B169="","",_xlfn.XLOOKUP(I169,Artikelgrupper!A:A,Artikelgrupper!B:B))</f>
        <v/>
      </c>
      <c r="K169" s="462" t="str">
        <f>IF(B169="","",_xlfn.XLOOKUP(I169,Artikelgrupper!A:A,Artikelgrupper!C:C))</f>
        <v/>
      </c>
      <c r="L169" s="462" t="str">
        <f>IF(B169="","",_xlfn.XLOOKUP(I169,Artikelgrupper!A:A,Artikelgrupper!D:D))</f>
        <v/>
      </c>
      <c r="M169" s="465" t="str">
        <f>IF(B169="","",'APH Kategorichef'!P172)</f>
        <v/>
      </c>
      <c r="N169" s="464" t="str">
        <f>IF('APH Kategorichef'!Q172="","",'APH Kategorichef'!Q172)</f>
        <v/>
      </c>
      <c r="O169" s="464" t="str">
        <f>IF('APH Kategorichef'!S172="","",'APH Kategorichef'!S172)</f>
        <v/>
      </c>
      <c r="P169" s="462" t="str">
        <f>IF(B169="","",'2. Artikeldata Utökad'!E172)</f>
        <v/>
      </c>
      <c r="Q169" s="462" t="str">
        <f>IF(B169="","",'2. Artikeldata Utökad'!F172)</f>
        <v/>
      </c>
      <c r="R169" s="462" t="str">
        <f>IF(B169="","",'1. Artikeldata Grund'!K172/10)</f>
        <v/>
      </c>
      <c r="S169" s="462" t="str">
        <f>IF(B169="","",'1. Artikeldata Grund'!L172/10)</f>
        <v/>
      </c>
      <c r="T169" s="462" t="str">
        <f>IF(B169="","",'1. Artikeldata Grund'!M172/10)</f>
        <v/>
      </c>
      <c r="U169" s="496" t="str">
        <f>IF(B169="","",'APH Kategorichef'!Y172)</f>
        <v/>
      </c>
      <c r="V169" s="466" t="str">
        <f>IF(B169="","",'APH Kategorichef'!Z172)</f>
        <v/>
      </c>
      <c r="W169" s="467" t="str">
        <f>IF(B169="","",'APH Kategorichef'!AA172)</f>
        <v/>
      </c>
      <c r="X169" s="468" t="str">
        <f>IF(B169="","",'APH Kategorichef'!AC172)</f>
        <v/>
      </c>
      <c r="Y169" s="467" t="str">
        <f>IF(B169="","",'APH Kategorichef'!AB172)</f>
        <v/>
      </c>
      <c r="Z169" s="468" t="str">
        <f>IF(B169="","",'APH Kategorichef'!AH172)</f>
        <v/>
      </c>
      <c r="AA169" s="469" t="str">
        <f>IF(B169="","",'APH Kategorichef'!AI172)</f>
        <v/>
      </c>
      <c r="AB169" s="464" t="str">
        <f>IF(B169="","",'APH Kategorichef'!V172)</f>
        <v/>
      </c>
      <c r="AC169" s="465" t="str">
        <f>IF('3. Förpackningsdata'!J172="","",'3. Förpackningsdata'!J172)</f>
        <v/>
      </c>
      <c r="AD169" s="464" t="str">
        <f>IF('APH Kategorichef'!I172="","",'APH Kategorichef'!I172)</f>
        <v/>
      </c>
    </row>
    <row r="170" spans="1:30" s="336" customFormat="1" x14ac:dyDescent="0.25">
      <c r="A170" s="350">
        <v>169</v>
      </c>
      <c r="B170" s="460" t="str">
        <f>IF('1. Artikeldata Grund'!E173="","",'1. Artikeldata Grund'!E173)</f>
        <v/>
      </c>
      <c r="C170" s="461" t="str">
        <f>IF('1. Artikeldata Grund'!D173="","",'1. Artikeldata Grund'!D173)</f>
        <v/>
      </c>
      <c r="D170" s="462" t="str">
        <f>IF('APH Kategorichef'!D173="","",'APH Kategorichef'!D173)</f>
        <v/>
      </c>
      <c r="E170" s="461" t="str">
        <f>IF('APH Kategorichef'!F173="","",'APH Kategorichef'!F173)</f>
        <v/>
      </c>
      <c r="F170" s="464" t="str">
        <f>IF('APH Kategorichef'!R173="","",'APH Kategorichef'!R173)</f>
        <v xml:space="preserve">  Välj…</v>
      </c>
      <c r="G170" s="464">
        <f>IF('APH Kategorichef'!L173="","",'APH Kategorichef'!L173)</f>
        <v>910</v>
      </c>
      <c r="H170" s="463" t="str">
        <f>IF(G170&lt;&gt;200,"",IF('2. Artikeldata Utökad'!J173="","",'2. Artikeldata Utökad'!J173))</f>
        <v/>
      </c>
      <c r="I170" s="462" t="str">
        <f>IF('APH Kategorichef'!K173="Välj….","",'APH Kategorichef'!K173)</f>
        <v/>
      </c>
      <c r="J170" s="462" t="str">
        <f>IF(B170="","",_xlfn.XLOOKUP(I170,Artikelgrupper!A:A,Artikelgrupper!B:B))</f>
        <v/>
      </c>
      <c r="K170" s="462" t="str">
        <f>IF(B170="","",_xlfn.XLOOKUP(I170,Artikelgrupper!A:A,Artikelgrupper!C:C))</f>
        <v/>
      </c>
      <c r="L170" s="462" t="str">
        <f>IF(B170="","",_xlfn.XLOOKUP(I170,Artikelgrupper!A:A,Artikelgrupper!D:D))</f>
        <v/>
      </c>
      <c r="M170" s="465" t="str">
        <f>IF(B170="","",'APH Kategorichef'!P173)</f>
        <v/>
      </c>
      <c r="N170" s="464" t="str">
        <f>IF('APH Kategorichef'!Q173="","",'APH Kategorichef'!Q173)</f>
        <v/>
      </c>
      <c r="O170" s="464" t="str">
        <f>IF('APH Kategorichef'!S173="","",'APH Kategorichef'!S173)</f>
        <v/>
      </c>
      <c r="P170" s="462" t="str">
        <f>IF(B170="","",'2. Artikeldata Utökad'!E173)</f>
        <v/>
      </c>
      <c r="Q170" s="462" t="str">
        <f>IF(B170="","",'2. Artikeldata Utökad'!F173)</f>
        <v/>
      </c>
      <c r="R170" s="462" t="str">
        <f>IF(B170="","",'1. Artikeldata Grund'!K173/10)</f>
        <v/>
      </c>
      <c r="S170" s="462" t="str">
        <f>IF(B170="","",'1. Artikeldata Grund'!L173/10)</f>
        <v/>
      </c>
      <c r="T170" s="462" t="str">
        <f>IF(B170="","",'1. Artikeldata Grund'!M173/10)</f>
        <v/>
      </c>
      <c r="U170" s="496" t="str">
        <f>IF(B170="","",'APH Kategorichef'!Y173)</f>
        <v/>
      </c>
      <c r="V170" s="466" t="str">
        <f>IF(B170="","",'APH Kategorichef'!Z173)</f>
        <v/>
      </c>
      <c r="W170" s="467" t="str">
        <f>IF(B170="","",'APH Kategorichef'!AA173)</f>
        <v/>
      </c>
      <c r="X170" s="468" t="str">
        <f>IF(B170="","",'APH Kategorichef'!AC173)</f>
        <v/>
      </c>
      <c r="Y170" s="467" t="str">
        <f>IF(B170="","",'APH Kategorichef'!AB173)</f>
        <v/>
      </c>
      <c r="Z170" s="468" t="str">
        <f>IF(B170="","",'APH Kategorichef'!AH173)</f>
        <v/>
      </c>
      <c r="AA170" s="469" t="str">
        <f>IF(B170="","",'APH Kategorichef'!AI173)</f>
        <v/>
      </c>
      <c r="AB170" s="464" t="str">
        <f>IF(B170="","",'APH Kategorichef'!V173)</f>
        <v/>
      </c>
      <c r="AC170" s="465" t="str">
        <f>IF('3. Förpackningsdata'!J173="","",'3. Förpackningsdata'!J173)</f>
        <v/>
      </c>
      <c r="AD170" s="464" t="str">
        <f>IF('APH Kategorichef'!I173="","",'APH Kategorichef'!I173)</f>
        <v/>
      </c>
    </row>
    <row r="171" spans="1:30" s="336" customFormat="1" x14ac:dyDescent="0.25">
      <c r="A171" s="350">
        <v>170</v>
      </c>
      <c r="B171" s="460" t="str">
        <f>IF('1. Artikeldata Grund'!E174="","",'1. Artikeldata Grund'!E174)</f>
        <v/>
      </c>
      <c r="C171" s="461" t="str">
        <f>IF('1. Artikeldata Grund'!D174="","",'1. Artikeldata Grund'!D174)</f>
        <v/>
      </c>
      <c r="D171" s="462" t="str">
        <f>IF('APH Kategorichef'!D174="","",'APH Kategorichef'!D174)</f>
        <v/>
      </c>
      <c r="E171" s="461" t="str">
        <f>IF('APH Kategorichef'!F174="","",'APH Kategorichef'!F174)</f>
        <v/>
      </c>
      <c r="F171" s="464" t="str">
        <f>IF('APH Kategorichef'!R174="","",'APH Kategorichef'!R174)</f>
        <v xml:space="preserve">  Välj…</v>
      </c>
      <c r="G171" s="464">
        <f>IF('APH Kategorichef'!L174="","",'APH Kategorichef'!L174)</f>
        <v>910</v>
      </c>
      <c r="H171" s="463" t="str">
        <f>IF(G171&lt;&gt;200,"",IF('2. Artikeldata Utökad'!J174="","",'2. Artikeldata Utökad'!J174))</f>
        <v/>
      </c>
      <c r="I171" s="462" t="str">
        <f>IF('APH Kategorichef'!K174="Välj….","",'APH Kategorichef'!K174)</f>
        <v/>
      </c>
      <c r="J171" s="462" t="str">
        <f>IF(B171="","",_xlfn.XLOOKUP(I171,Artikelgrupper!A:A,Artikelgrupper!B:B))</f>
        <v/>
      </c>
      <c r="K171" s="462" t="str">
        <f>IF(B171="","",_xlfn.XLOOKUP(I171,Artikelgrupper!A:A,Artikelgrupper!C:C))</f>
        <v/>
      </c>
      <c r="L171" s="462" t="str">
        <f>IF(B171="","",_xlfn.XLOOKUP(I171,Artikelgrupper!A:A,Artikelgrupper!D:D))</f>
        <v/>
      </c>
      <c r="M171" s="465" t="str">
        <f>IF(B171="","",'APH Kategorichef'!P174)</f>
        <v/>
      </c>
      <c r="N171" s="464" t="str">
        <f>IF('APH Kategorichef'!Q174="","",'APH Kategorichef'!Q174)</f>
        <v/>
      </c>
      <c r="O171" s="464" t="str">
        <f>IF('APH Kategorichef'!S174="","",'APH Kategorichef'!S174)</f>
        <v/>
      </c>
      <c r="P171" s="462" t="str">
        <f>IF(B171="","",'2. Artikeldata Utökad'!E174)</f>
        <v/>
      </c>
      <c r="Q171" s="462" t="str">
        <f>IF(B171="","",'2. Artikeldata Utökad'!F174)</f>
        <v/>
      </c>
      <c r="R171" s="462" t="str">
        <f>IF(B171="","",'1. Artikeldata Grund'!K174/10)</f>
        <v/>
      </c>
      <c r="S171" s="462" t="str">
        <f>IF(B171="","",'1. Artikeldata Grund'!L174/10)</f>
        <v/>
      </c>
      <c r="T171" s="462" t="str">
        <f>IF(B171="","",'1. Artikeldata Grund'!M174/10)</f>
        <v/>
      </c>
      <c r="U171" s="496" t="str">
        <f>IF(B171="","",'APH Kategorichef'!Y174)</f>
        <v/>
      </c>
      <c r="V171" s="466" t="str">
        <f>IF(B171="","",'APH Kategorichef'!Z174)</f>
        <v/>
      </c>
      <c r="W171" s="467" t="str">
        <f>IF(B171="","",'APH Kategorichef'!AA174)</f>
        <v/>
      </c>
      <c r="X171" s="468" t="str">
        <f>IF(B171="","",'APH Kategorichef'!AC174)</f>
        <v/>
      </c>
      <c r="Y171" s="467" t="str">
        <f>IF(B171="","",'APH Kategorichef'!AB174)</f>
        <v/>
      </c>
      <c r="Z171" s="468" t="str">
        <f>IF(B171="","",'APH Kategorichef'!AH174)</f>
        <v/>
      </c>
      <c r="AA171" s="469" t="str">
        <f>IF(B171="","",'APH Kategorichef'!AI174)</f>
        <v/>
      </c>
      <c r="AB171" s="464" t="str">
        <f>IF(B171="","",'APH Kategorichef'!V174)</f>
        <v/>
      </c>
      <c r="AC171" s="465" t="str">
        <f>IF('3. Förpackningsdata'!J174="","",'3. Förpackningsdata'!J174)</f>
        <v/>
      </c>
      <c r="AD171" s="464" t="str">
        <f>IF('APH Kategorichef'!I174="","",'APH Kategorichef'!I174)</f>
        <v/>
      </c>
    </row>
    <row r="172" spans="1:30" s="336" customFormat="1" x14ac:dyDescent="0.25">
      <c r="A172" s="350">
        <v>171</v>
      </c>
      <c r="B172" s="460" t="str">
        <f>IF('1. Artikeldata Grund'!E175="","",'1. Artikeldata Grund'!E175)</f>
        <v/>
      </c>
      <c r="C172" s="461" t="str">
        <f>IF('1. Artikeldata Grund'!D175="","",'1. Artikeldata Grund'!D175)</f>
        <v/>
      </c>
      <c r="D172" s="462" t="str">
        <f>IF('APH Kategorichef'!D175="","",'APH Kategorichef'!D175)</f>
        <v/>
      </c>
      <c r="E172" s="461" t="str">
        <f>IF('APH Kategorichef'!F175="","",'APH Kategorichef'!F175)</f>
        <v/>
      </c>
      <c r="F172" s="464" t="str">
        <f>IF('APH Kategorichef'!R175="","",'APH Kategorichef'!R175)</f>
        <v xml:space="preserve">  Välj…</v>
      </c>
      <c r="G172" s="464">
        <f>IF('APH Kategorichef'!L175="","",'APH Kategorichef'!L175)</f>
        <v>910</v>
      </c>
      <c r="H172" s="463" t="str">
        <f>IF(G172&lt;&gt;200,"",IF('2. Artikeldata Utökad'!J175="","",'2. Artikeldata Utökad'!J175))</f>
        <v/>
      </c>
      <c r="I172" s="462" t="str">
        <f>IF('APH Kategorichef'!K175="Välj….","",'APH Kategorichef'!K175)</f>
        <v/>
      </c>
      <c r="J172" s="462" t="str">
        <f>IF(B172="","",_xlfn.XLOOKUP(I172,Artikelgrupper!A:A,Artikelgrupper!B:B))</f>
        <v/>
      </c>
      <c r="K172" s="462" t="str">
        <f>IF(B172="","",_xlfn.XLOOKUP(I172,Artikelgrupper!A:A,Artikelgrupper!C:C))</f>
        <v/>
      </c>
      <c r="L172" s="462" t="str">
        <f>IF(B172="","",_xlfn.XLOOKUP(I172,Artikelgrupper!A:A,Artikelgrupper!D:D))</f>
        <v/>
      </c>
      <c r="M172" s="465" t="str">
        <f>IF(B172="","",'APH Kategorichef'!P175)</f>
        <v/>
      </c>
      <c r="N172" s="464" t="str">
        <f>IF('APH Kategorichef'!Q175="","",'APH Kategorichef'!Q175)</f>
        <v/>
      </c>
      <c r="O172" s="464" t="str">
        <f>IF('APH Kategorichef'!S175="","",'APH Kategorichef'!S175)</f>
        <v/>
      </c>
      <c r="P172" s="462" t="str">
        <f>IF(B172="","",'2. Artikeldata Utökad'!E175)</f>
        <v/>
      </c>
      <c r="Q172" s="462" t="str">
        <f>IF(B172="","",'2. Artikeldata Utökad'!F175)</f>
        <v/>
      </c>
      <c r="R172" s="462" t="str">
        <f>IF(B172="","",'1. Artikeldata Grund'!K175/10)</f>
        <v/>
      </c>
      <c r="S172" s="462" t="str">
        <f>IF(B172="","",'1. Artikeldata Grund'!L175/10)</f>
        <v/>
      </c>
      <c r="T172" s="462" t="str">
        <f>IF(B172="","",'1. Artikeldata Grund'!M175/10)</f>
        <v/>
      </c>
      <c r="U172" s="496" t="str">
        <f>IF(B172="","",'APH Kategorichef'!Y175)</f>
        <v/>
      </c>
      <c r="V172" s="466" t="str">
        <f>IF(B172="","",'APH Kategorichef'!Z175)</f>
        <v/>
      </c>
      <c r="W172" s="467" t="str">
        <f>IF(B172="","",'APH Kategorichef'!AA175)</f>
        <v/>
      </c>
      <c r="X172" s="468" t="str">
        <f>IF(B172="","",'APH Kategorichef'!AC175)</f>
        <v/>
      </c>
      <c r="Y172" s="467" t="str">
        <f>IF(B172="","",'APH Kategorichef'!AB175)</f>
        <v/>
      </c>
      <c r="Z172" s="468" t="str">
        <f>IF(B172="","",'APH Kategorichef'!AH175)</f>
        <v/>
      </c>
      <c r="AA172" s="469" t="str">
        <f>IF(B172="","",'APH Kategorichef'!AI175)</f>
        <v/>
      </c>
      <c r="AB172" s="464" t="str">
        <f>IF(B172="","",'APH Kategorichef'!V175)</f>
        <v/>
      </c>
      <c r="AC172" s="465" t="str">
        <f>IF('3. Förpackningsdata'!J175="","",'3. Förpackningsdata'!J175)</f>
        <v/>
      </c>
      <c r="AD172" s="464" t="str">
        <f>IF('APH Kategorichef'!I175="","",'APH Kategorichef'!I175)</f>
        <v/>
      </c>
    </row>
    <row r="173" spans="1:30" s="336" customFormat="1" x14ac:dyDescent="0.25">
      <c r="A173" s="350">
        <v>172</v>
      </c>
      <c r="B173" s="460" t="str">
        <f>IF('1. Artikeldata Grund'!E176="","",'1. Artikeldata Grund'!E176)</f>
        <v/>
      </c>
      <c r="C173" s="461" t="str">
        <f>IF('1. Artikeldata Grund'!D176="","",'1. Artikeldata Grund'!D176)</f>
        <v/>
      </c>
      <c r="D173" s="462" t="str">
        <f>IF('APH Kategorichef'!D176="","",'APH Kategorichef'!D176)</f>
        <v/>
      </c>
      <c r="E173" s="461" t="str">
        <f>IF('APH Kategorichef'!F176="","",'APH Kategorichef'!F176)</f>
        <v/>
      </c>
      <c r="F173" s="464" t="str">
        <f>IF('APH Kategorichef'!R176="","",'APH Kategorichef'!R176)</f>
        <v xml:space="preserve">  Välj…</v>
      </c>
      <c r="G173" s="464">
        <f>IF('APH Kategorichef'!L176="","",'APH Kategorichef'!L176)</f>
        <v>910</v>
      </c>
      <c r="H173" s="463" t="str">
        <f>IF(G173&lt;&gt;200,"",IF('2. Artikeldata Utökad'!J176="","",'2. Artikeldata Utökad'!J176))</f>
        <v/>
      </c>
      <c r="I173" s="462" t="str">
        <f>IF('APH Kategorichef'!K176="Välj….","",'APH Kategorichef'!K176)</f>
        <v/>
      </c>
      <c r="J173" s="462" t="str">
        <f>IF(B173="","",_xlfn.XLOOKUP(I173,Artikelgrupper!A:A,Artikelgrupper!B:B))</f>
        <v/>
      </c>
      <c r="K173" s="462" t="str">
        <f>IF(B173="","",_xlfn.XLOOKUP(I173,Artikelgrupper!A:A,Artikelgrupper!C:C))</f>
        <v/>
      </c>
      <c r="L173" s="462" t="str">
        <f>IF(B173="","",_xlfn.XLOOKUP(I173,Artikelgrupper!A:A,Artikelgrupper!D:D))</f>
        <v/>
      </c>
      <c r="M173" s="465" t="str">
        <f>IF(B173="","",'APH Kategorichef'!P176)</f>
        <v/>
      </c>
      <c r="N173" s="464" t="str">
        <f>IF('APH Kategorichef'!Q176="","",'APH Kategorichef'!Q176)</f>
        <v/>
      </c>
      <c r="O173" s="464" t="str">
        <f>IF('APH Kategorichef'!S176="","",'APH Kategorichef'!S176)</f>
        <v/>
      </c>
      <c r="P173" s="462" t="str">
        <f>IF(B173="","",'2. Artikeldata Utökad'!E176)</f>
        <v/>
      </c>
      <c r="Q173" s="462" t="str">
        <f>IF(B173="","",'2. Artikeldata Utökad'!F176)</f>
        <v/>
      </c>
      <c r="R173" s="462" t="str">
        <f>IF(B173="","",'1. Artikeldata Grund'!K176/10)</f>
        <v/>
      </c>
      <c r="S173" s="462" t="str">
        <f>IF(B173="","",'1. Artikeldata Grund'!L176/10)</f>
        <v/>
      </c>
      <c r="T173" s="462" t="str">
        <f>IF(B173="","",'1. Artikeldata Grund'!M176/10)</f>
        <v/>
      </c>
      <c r="U173" s="496" t="str">
        <f>IF(B173="","",'APH Kategorichef'!Y176)</f>
        <v/>
      </c>
      <c r="V173" s="466" t="str">
        <f>IF(B173="","",'APH Kategorichef'!Z176)</f>
        <v/>
      </c>
      <c r="W173" s="467" t="str">
        <f>IF(B173="","",'APH Kategorichef'!AA176)</f>
        <v/>
      </c>
      <c r="X173" s="468" t="str">
        <f>IF(B173="","",'APH Kategorichef'!AC176)</f>
        <v/>
      </c>
      <c r="Y173" s="467" t="str">
        <f>IF(B173="","",'APH Kategorichef'!AB176)</f>
        <v/>
      </c>
      <c r="Z173" s="468" t="str">
        <f>IF(B173="","",'APH Kategorichef'!AH176)</f>
        <v/>
      </c>
      <c r="AA173" s="469" t="str">
        <f>IF(B173="","",'APH Kategorichef'!AI176)</f>
        <v/>
      </c>
      <c r="AB173" s="464" t="str">
        <f>IF(B173="","",'APH Kategorichef'!V176)</f>
        <v/>
      </c>
      <c r="AC173" s="465" t="str">
        <f>IF('3. Förpackningsdata'!J176="","",'3. Förpackningsdata'!J176)</f>
        <v/>
      </c>
      <c r="AD173" s="464" t="str">
        <f>IF('APH Kategorichef'!I176="","",'APH Kategorichef'!I176)</f>
        <v/>
      </c>
    </row>
    <row r="174" spans="1:30" s="336" customFormat="1" x14ac:dyDescent="0.25">
      <c r="A174" s="350">
        <v>173</v>
      </c>
      <c r="B174" s="460" t="str">
        <f>IF('1. Artikeldata Grund'!E177="","",'1. Artikeldata Grund'!E177)</f>
        <v/>
      </c>
      <c r="C174" s="461" t="str">
        <f>IF('1. Artikeldata Grund'!D177="","",'1. Artikeldata Grund'!D177)</f>
        <v/>
      </c>
      <c r="D174" s="462" t="str">
        <f>IF('APH Kategorichef'!D177="","",'APH Kategorichef'!D177)</f>
        <v/>
      </c>
      <c r="E174" s="461" t="str">
        <f>IF('APH Kategorichef'!F177="","",'APH Kategorichef'!F177)</f>
        <v/>
      </c>
      <c r="F174" s="464" t="str">
        <f>IF('APH Kategorichef'!R177="","",'APH Kategorichef'!R177)</f>
        <v xml:space="preserve">  Välj…</v>
      </c>
      <c r="G174" s="464">
        <f>IF('APH Kategorichef'!L177="","",'APH Kategorichef'!L177)</f>
        <v>910</v>
      </c>
      <c r="H174" s="463" t="str">
        <f>IF(G174&lt;&gt;200,"",IF('2. Artikeldata Utökad'!J177="","",'2. Artikeldata Utökad'!J177))</f>
        <v/>
      </c>
      <c r="I174" s="462" t="str">
        <f>IF('APH Kategorichef'!K177="Välj….","",'APH Kategorichef'!K177)</f>
        <v/>
      </c>
      <c r="J174" s="462" t="str">
        <f>IF(B174="","",_xlfn.XLOOKUP(I174,Artikelgrupper!A:A,Artikelgrupper!B:B))</f>
        <v/>
      </c>
      <c r="K174" s="462" t="str">
        <f>IF(B174="","",_xlfn.XLOOKUP(I174,Artikelgrupper!A:A,Artikelgrupper!C:C))</f>
        <v/>
      </c>
      <c r="L174" s="462" t="str">
        <f>IF(B174="","",_xlfn.XLOOKUP(I174,Artikelgrupper!A:A,Artikelgrupper!D:D))</f>
        <v/>
      </c>
      <c r="M174" s="465" t="str">
        <f>IF(B174="","",'APH Kategorichef'!P177)</f>
        <v/>
      </c>
      <c r="N174" s="464" t="str">
        <f>IF('APH Kategorichef'!Q177="","",'APH Kategorichef'!Q177)</f>
        <v/>
      </c>
      <c r="O174" s="464" t="str">
        <f>IF('APH Kategorichef'!S177="","",'APH Kategorichef'!S177)</f>
        <v/>
      </c>
      <c r="P174" s="462" t="str">
        <f>IF(B174="","",'2. Artikeldata Utökad'!E177)</f>
        <v/>
      </c>
      <c r="Q174" s="462" t="str">
        <f>IF(B174="","",'2. Artikeldata Utökad'!F177)</f>
        <v/>
      </c>
      <c r="R174" s="462" t="str">
        <f>IF(B174="","",'1. Artikeldata Grund'!K177/10)</f>
        <v/>
      </c>
      <c r="S174" s="462" t="str">
        <f>IF(B174="","",'1. Artikeldata Grund'!L177/10)</f>
        <v/>
      </c>
      <c r="T174" s="462" t="str">
        <f>IF(B174="","",'1. Artikeldata Grund'!M177/10)</f>
        <v/>
      </c>
      <c r="U174" s="496" t="str">
        <f>IF(B174="","",'APH Kategorichef'!Y177)</f>
        <v/>
      </c>
      <c r="V174" s="466" t="str">
        <f>IF(B174="","",'APH Kategorichef'!Z177)</f>
        <v/>
      </c>
      <c r="W174" s="467" t="str">
        <f>IF(B174="","",'APH Kategorichef'!AA177)</f>
        <v/>
      </c>
      <c r="X174" s="468" t="str">
        <f>IF(B174="","",'APH Kategorichef'!AC177)</f>
        <v/>
      </c>
      <c r="Y174" s="467" t="str">
        <f>IF(B174="","",'APH Kategorichef'!AB177)</f>
        <v/>
      </c>
      <c r="Z174" s="468" t="str">
        <f>IF(B174="","",'APH Kategorichef'!AH177)</f>
        <v/>
      </c>
      <c r="AA174" s="469" t="str">
        <f>IF(B174="","",'APH Kategorichef'!AI177)</f>
        <v/>
      </c>
      <c r="AB174" s="464" t="str">
        <f>IF(B174="","",'APH Kategorichef'!V177)</f>
        <v/>
      </c>
      <c r="AC174" s="465" t="str">
        <f>IF('3. Förpackningsdata'!J177="","",'3. Förpackningsdata'!J177)</f>
        <v/>
      </c>
      <c r="AD174" s="464" t="str">
        <f>IF('APH Kategorichef'!I177="","",'APH Kategorichef'!I177)</f>
        <v/>
      </c>
    </row>
    <row r="175" spans="1:30" s="336" customFormat="1" x14ac:dyDescent="0.25">
      <c r="A175" s="350">
        <v>174</v>
      </c>
      <c r="B175" s="460" t="str">
        <f>IF('1. Artikeldata Grund'!E178="","",'1. Artikeldata Grund'!E178)</f>
        <v/>
      </c>
      <c r="C175" s="461" t="str">
        <f>IF('1. Artikeldata Grund'!D178="","",'1. Artikeldata Grund'!D178)</f>
        <v/>
      </c>
      <c r="D175" s="462" t="str">
        <f>IF('APH Kategorichef'!D178="","",'APH Kategorichef'!D178)</f>
        <v/>
      </c>
      <c r="E175" s="461" t="str">
        <f>IF('APH Kategorichef'!F178="","",'APH Kategorichef'!F178)</f>
        <v/>
      </c>
      <c r="F175" s="464" t="str">
        <f>IF('APH Kategorichef'!R178="","",'APH Kategorichef'!R178)</f>
        <v xml:space="preserve">  Välj…</v>
      </c>
      <c r="G175" s="464">
        <f>IF('APH Kategorichef'!L178="","",'APH Kategorichef'!L178)</f>
        <v>910</v>
      </c>
      <c r="H175" s="463" t="str">
        <f>IF(G175&lt;&gt;200,"",IF('2. Artikeldata Utökad'!J178="","",'2. Artikeldata Utökad'!J178))</f>
        <v/>
      </c>
      <c r="I175" s="462" t="str">
        <f>IF('APH Kategorichef'!K178="Välj….","",'APH Kategorichef'!K178)</f>
        <v/>
      </c>
      <c r="J175" s="462" t="str">
        <f>IF(B175="","",_xlfn.XLOOKUP(I175,Artikelgrupper!A:A,Artikelgrupper!B:B))</f>
        <v/>
      </c>
      <c r="K175" s="462" t="str">
        <f>IF(B175="","",_xlfn.XLOOKUP(I175,Artikelgrupper!A:A,Artikelgrupper!C:C))</f>
        <v/>
      </c>
      <c r="L175" s="462" t="str">
        <f>IF(B175="","",_xlfn.XLOOKUP(I175,Artikelgrupper!A:A,Artikelgrupper!D:D))</f>
        <v/>
      </c>
      <c r="M175" s="465" t="str">
        <f>IF(B175="","",'APH Kategorichef'!P178)</f>
        <v/>
      </c>
      <c r="N175" s="464" t="str">
        <f>IF('APH Kategorichef'!Q178="","",'APH Kategorichef'!Q178)</f>
        <v/>
      </c>
      <c r="O175" s="464" t="str">
        <f>IF('APH Kategorichef'!S178="","",'APH Kategorichef'!S178)</f>
        <v/>
      </c>
      <c r="P175" s="462" t="str">
        <f>IF(B175="","",'2. Artikeldata Utökad'!E178)</f>
        <v/>
      </c>
      <c r="Q175" s="462" t="str">
        <f>IF(B175="","",'2. Artikeldata Utökad'!F178)</f>
        <v/>
      </c>
      <c r="R175" s="462" t="str">
        <f>IF(B175="","",'1. Artikeldata Grund'!K178/10)</f>
        <v/>
      </c>
      <c r="S175" s="462" t="str">
        <f>IF(B175="","",'1. Artikeldata Grund'!L178/10)</f>
        <v/>
      </c>
      <c r="T175" s="462" t="str">
        <f>IF(B175="","",'1. Artikeldata Grund'!M178/10)</f>
        <v/>
      </c>
      <c r="U175" s="496" t="str">
        <f>IF(B175="","",'APH Kategorichef'!Y178)</f>
        <v/>
      </c>
      <c r="V175" s="466" t="str">
        <f>IF(B175="","",'APH Kategorichef'!Z178)</f>
        <v/>
      </c>
      <c r="W175" s="467" t="str">
        <f>IF(B175="","",'APH Kategorichef'!AA178)</f>
        <v/>
      </c>
      <c r="X175" s="468" t="str">
        <f>IF(B175="","",'APH Kategorichef'!AC178)</f>
        <v/>
      </c>
      <c r="Y175" s="467" t="str">
        <f>IF(B175="","",'APH Kategorichef'!AB178)</f>
        <v/>
      </c>
      <c r="Z175" s="468" t="str">
        <f>IF(B175="","",'APH Kategorichef'!AH178)</f>
        <v/>
      </c>
      <c r="AA175" s="469" t="str">
        <f>IF(B175="","",'APH Kategorichef'!AI178)</f>
        <v/>
      </c>
      <c r="AB175" s="464" t="str">
        <f>IF(B175="","",'APH Kategorichef'!V178)</f>
        <v/>
      </c>
      <c r="AC175" s="465" t="str">
        <f>IF('3. Förpackningsdata'!J178="","",'3. Förpackningsdata'!J178)</f>
        <v/>
      </c>
      <c r="AD175" s="464" t="str">
        <f>IF('APH Kategorichef'!I178="","",'APH Kategorichef'!I178)</f>
        <v/>
      </c>
    </row>
    <row r="176" spans="1:30" s="336" customFormat="1" x14ac:dyDescent="0.25">
      <c r="A176" s="350">
        <v>175</v>
      </c>
      <c r="B176" s="460" t="str">
        <f>IF('1. Artikeldata Grund'!E179="","",'1. Artikeldata Grund'!E179)</f>
        <v/>
      </c>
      <c r="C176" s="461" t="str">
        <f>IF('1. Artikeldata Grund'!D179="","",'1. Artikeldata Grund'!D179)</f>
        <v/>
      </c>
      <c r="D176" s="462" t="str">
        <f>IF('APH Kategorichef'!D179="","",'APH Kategorichef'!D179)</f>
        <v/>
      </c>
      <c r="E176" s="461" t="str">
        <f>IF('APH Kategorichef'!F179="","",'APH Kategorichef'!F179)</f>
        <v/>
      </c>
      <c r="F176" s="464" t="str">
        <f>IF('APH Kategorichef'!R179="","",'APH Kategorichef'!R179)</f>
        <v xml:space="preserve">  Välj…</v>
      </c>
      <c r="G176" s="464">
        <f>IF('APH Kategorichef'!L179="","",'APH Kategorichef'!L179)</f>
        <v>910</v>
      </c>
      <c r="H176" s="463" t="str">
        <f>IF(G176&lt;&gt;200,"",IF('2. Artikeldata Utökad'!J179="","",'2. Artikeldata Utökad'!J179))</f>
        <v/>
      </c>
      <c r="I176" s="462" t="str">
        <f>IF('APH Kategorichef'!K179="Välj….","",'APH Kategorichef'!K179)</f>
        <v/>
      </c>
      <c r="J176" s="462" t="str">
        <f>IF(B176="","",_xlfn.XLOOKUP(I176,Artikelgrupper!A:A,Artikelgrupper!B:B))</f>
        <v/>
      </c>
      <c r="K176" s="462" t="str">
        <f>IF(B176="","",_xlfn.XLOOKUP(I176,Artikelgrupper!A:A,Artikelgrupper!C:C))</f>
        <v/>
      </c>
      <c r="L176" s="462" t="str">
        <f>IF(B176="","",_xlfn.XLOOKUP(I176,Artikelgrupper!A:A,Artikelgrupper!D:D))</f>
        <v/>
      </c>
      <c r="M176" s="465" t="str">
        <f>IF(B176="","",'APH Kategorichef'!P179)</f>
        <v/>
      </c>
      <c r="N176" s="464" t="str">
        <f>IF('APH Kategorichef'!Q179="","",'APH Kategorichef'!Q179)</f>
        <v/>
      </c>
      <c r="O176" s="464" t="str">
        <f>IF('APH Kategorichef'!S179="","",'APH Kategorichef'!S179)</f>
        <v/>
      </c>
      <c r="P176" s="462" t="str">
        <f>IF(B176="","",'2. Artikeldata Utökad'!E179)</f>
        <v/>
      </c>
      <c r="Q176" s="462" t="str">
        <f>IF(B176="","",'2. Artikeldata Utökad'!F179)</f>
        <v/>
      </c>
      <c r="R176" s="462" t="str">
        <f>IF(B176="","",'1. Artikeldata Grund'!K179/10)</f>
        <v/>
      </c>
      <c r="S176" s="462" t="str">
        <f>IF(B176="","",'1. Artikeldata Grund'!L179/10)</f>
        <v/>
      </c>
      <c r="T176" s="462" t="str">
        <f>IF(B176="","",'1. Artikeldata Grund'!M179/10)</f>
        <v/>
      </c>
      <c r="U176" s="496" t="str">
        <f>IF(B176="","",'APH Kategorichef'!Y179)</f>
        <v/>
      </c>
      <c r="V176" s="466" t="str">
        <f>IF(B176="","",'APH Kategorichef'!Z179)</f>
        <v/>
      </c>
      <c r="W176" s="467" t="str">
        <f>IF(B176="","",'APH Kategorichef'!AA179)</f>
        <v/>
      </c>
      <c r="X176" s="468" t="str">
        <f>IF(B176="","",'APH Kategorichef'!AC179)</f>
        <v/>
      </c>
      <c r="Y176" s="467" t="str">
        <f>IF(B176="","",'APH Kategorichef'!AB179)</f>
        <v/>
      </c>
      <c r="Z176" s="468" t="str">
        <f>IF(B176="","",'APH Kategorichef'!AH179)</f>
        <v/>
      </c>
      <c r="AA176" s="469" t="str">
        <f>IF(B176="","",'APH Kategorichef'!AI179)</f>
        <v/>
      </c>
      <c r="AB176" s="464" t="str">
        <f>IF(B176="","",'APH Kategorichef'!V179)</f>
        <v/>
      </c>
      <c r="AC176" s="465" t="str">
        <f>IF('3. Förpackningsdata'!J179="","",'3. Förpackningsdata'!J179)</f>
        <v/>
      </c>
      <c r="AD176" s="464" t="str">
        <f>IF('APH Kategorichef'!I179="","",'APH Kategorichef'!I179)</f>
        <v/>
      </c>
    </row>
    <row r="177" spans="1:30" s="336" customFormat="1" x14ac:dyDescent="0.25">
      <c r="A177" s="350">
        <v>176</v>
      </c>
      <c r="B177" s="460" t="str">
        <f>IF('1. Artikeldata Grund'!E180="","",'1. Artikeldata Grund'!E180)</f>
        <v/>
      </c>
      <c r="C177" s="461" t="str">
        <f>IF('1. Artikeldata Grund'!D180="","",'1. Artikeldata Grund'!D180)</f>
        <v/>
      </c>
      <c r="D177" s="462" t="str">
        <f>IF('APH Kategorichef'!D180="","",'APH Kategorichef'!D180)</f>
        <v/>
      </c>
      <c r="E177" s="461" t="str">
        <f>IF('APH Kategorichef'!F180="","",'APH Kategorichef'!F180)</f>
        <v/>
      </c>
      <c r="F177" s="464" t="str">
        <f>IF('APH Kategorichef'!R180="","",'APH Kategorichef'!R180)</f>
        <v xml:space="preserve">  Välj…</v>
      </c>
      <c r="G177" s="464">
        <f>IF('APH Kategorichef'!L180="","",'APH Kategorichef'!L180)</f>
        <v>910</v>
      </c>
      <c r="H177" s="463" t="str">
        <f>IF(G177&lt;&gt;200,"",IF('2. Artikeldata Utökad'!J180="","",'2. Artikeldata Utökad'!J180))</f>
        <v/>
      </c>
      <c r="I177" s="462" t="str">
        <f>IF('APH Kategorichef'!K180="Välj….","",'APH Kategorichef'!K180)</f>
        <v/>
      </c>
      <c r="J177" s="462" t="str">
        <f>IF(B177="","",_xlfn.XLOOKUP(I177,Artikelgrupper!A:A,Artikelgrupper!B:B))</f>
        <v/>
      </c>
      <c r="K177" s="462" t="str">
        <f>IF(B177="","",_xlfn.XLOOKUP(I177,Artikelgrupper!A:A,Artikelgrupper!C:C))</f>
        <v/>
      </c>
      <c r="L177" s="462" t="str">
        <f>IF(B177="","",_xlfn.XLOOKUP(I177,Artikelgrupper!A:A,Artikelgrupper!D:D))</f>
        <v/>
      </c>
      <c r="M177" s="465" t="str">
        <f>IF(B177="","",'APH Kategorichef'!P180)</f>
        <v/>
      </c>
      <c r="N177" s="464" t="str">
        <f>IF('APH Kategorichef'!Q180="","",'APH Kategorichef'!Q180)</f>
        <v/>
      </c>
      <c r="O177" s="464" t="str">
        <f>IF('APH Kategorichef'!S180="","",'APH Kategorichef'!S180)</f>
        <v/>
      </c>
      <c r="P177" s="462" t="str">
        <f>IF(B177="","",'2. Artikeldata Utökad'!E180)</f>
        <v/>
      </c>
      <c r="Q177" s="462" t="str">
        <f>IF(B177="","",'2. Artikeldata Utökad'!F180)</f>
        <v/>
      </c>
      <c r="R177" s="462" t="str">
        <f>IF(B177="","",'1. Artikeldata Grund'!K180/10)</f>
        <v/>
      </c>
      <c r="S177" s="462" t="str">
        <f>IF(B177="","",'1. Artikeldata Grund'!L180/10)</f>
        <v/>
      </c>
      <c r="T177" s="462" t="str">
        <f>IF(B177="","",'1. Artikeldata Grund'!M180/10)</f>
        <v/>
      </c>
      <c r="U177" s="496" t="str">
        <f>IF(B177="","",'APH Kategorichef'!Y180)</f>
        <v/>
      </c>
      <c r="V177" s="466" t="str">
        <f>IF(B177="","",'APH Kategorichef'!Z180)</f>
        <v/>
      </c>
      <c r="W177" s="467" t="str">
        <f>IF(B177="","",'APH Kategorichef'!AA180)</f>
        <v/>
      </c>
      <c r="X177" s="468" t="str">
        <f>IF(B177="","",'APH Kategorichef'!AC180)</f>
        <v/>
      </c>
      <c r="Y177" s="467" t="str">
        <f>IF(B177="","",'APH Kategorichef'!AB180)</f>
        <v/>
      </c>
      <c r="Z177" s="468" t="str">
        <f>IF(B177="","",'APH Kategorichef'!AH180)</f>
        <v/>
      </c>
      <c r="AA177" s="469" t="str">
        <f>IF(B177="","",'APH Kategorichef'!AI180)</f>
        <v/>
      </c>
      <c r="AB177" s="464" t="str">
        <f>IF(B177="","",'APH Kategorichef'!V180)</f>
        <v/>
      </c>
      <c r="AC177" s="465" t="str">
        <f>IF('3. Förpackningsdata'!J180="","",'3. Förpackningsdata'!J180)</f>
        <v/>
      </c>
      <c r="AD177" s="464" t="str">
        <f>IF('APH Kategorichef'!I180="","",'APH Kategorichef'!I180)</f>
        <v/>
      </c>
    </row>
    <row r="178" spans="1:30" s="336" customFormat="1" x14ac:dyDescent="0.25">
      <c r="A178" s="350">
        <v>177</v>
      </c>
      <c r="B178" s="460" t="str">
        <f>IF('1. Artikeldata Grund'!E181="","",'1. Artikeldata Grund'!E181)</f>
        <v/>
      </c>
      <c r="C178" s="461" t="str">
        <f>IF('1. Artikeldata Grund'!D181="","",'1. Artikeldata Grund'!D181)</f>
        <v/>
      </c>
      <c r="D178" s="462" t="str">
        <f>IF('APH Kategorichef'!D181="","",'APH Kategorichef'!D181)</f>
        <v/>
      </c>
      <c r="E178" s="461" t="str">
        <f>IF('APH Kategorichef'!F181="","",'APH Kategorichef'!F181)</f>
        <v/>
      </c>
      <c r="F178" s="464" t="str">
        <f>IF('APH Kategorichef'!R181="","",'APH Kategorichef'!R181)</f>
        <v xml:space="preserve">  Välj…</v>
      </c>
      <c r="G178" s="464">
        <f>IF('APH Kategorichef'!L181="","",'APH Kategorichef'!L181)</f>
        <v>910</v>
      </c>
      <c r="H178" s="463" t="str">
        <f>IF(G178&lt;&gt;200,"",IF('2. Artikeldata Utökad'!J181="","",'2. Artikeldata Utökad'!J181))</f>
        <v/>
      </c>
      <c r="I178" s="462" t="str">
        <f>IF('APH Kategorichef'!K181="Välj….","",'APH Kategorichef'!K181)</f>
        <v/>
      </c>
      <c r="J178" s="462" t="str">
        <f>IF(B178="","",_xlfn.XLOOKUP(I178,Artikelgrupper!A:A,Artikelgrupper!B:B))</f>
        <v/>
      </c>
      <c r="K178" s="462" t="str">
        <f>IF(B178="","",_xlfn.XLOOKUP(I178,Artikelgrupper!A:A,Artikelgrupper!C:C))</f>
        <v/>
      </c>
      <c r="L178" s="462" t="str">
        <f>IF(B178="","",_xlfn.XLOOKUP(I178,Artikelgrupper!A:A,Artikelgrupper!D:D))</f>
        <v/>
      </c>
      <c r="M178" s="465" t="str">
        <f>IF(B178="","",'APH Kategorichef'!P181)</f>
        <v/>
      </c>
      <c r="N178" s="464" t="str">
        <f>IF('APH Kategorichef'!Q181="","",'APH Kategorichef'!Q181)</f>
        <v/>
      </c>
      <c r="O178" s="464" t="str">
        <f>IF('APH Kategorichef'!S181="","",'APH Kategorichef'!S181)</f>
        <v/>
      </c>
      <c r="P178" s="462" t="str">
        <f>IF(B178="","",'2. Artikeldata Utökad'!E181)</f>
        <v/>
      </c>
      <c r="Q178" s="462" t="str">
        <f>IF(B178="","",'2. Artikeldata Utökad'!F181)</f>
        <v/>
      </c>
      <c r="R178" s="462" t="str">
        <f>IF(B178="","",'1. Artikeldata Grund'!K181/10)</f>
        <v/>
      </c>
      <c r="S178" s="462" t="str">
        <f>IF(B178="","",'1. Artikeldata Grund'!L181/10)</f>
        <v/>
      </c>
      <c r="T178" s="462" t="str">
        <f>IF(B178="","",'1. Artikeldata Grund'!M181/10)</f>
        <v/>
      </c>
      <c r="U178" s="496" t="str">
        <f>IF(B178="","",'APH Kategorichef'!Y181)</f>
        <v/>
      </c>
      <c r="V178" s="466" t="str">
        <f>IF(B178="","",'APH Kategorichef'!Z181)</f>
        <v/>
      </c>
      <c r="W178" s="467" t="str">
        <f>IF(B178="","",'APH Kategorichef'!AA181)</f>
        <v/>
      </c>
      <c r="X178" s="468" t="str">
        <f>IF(B178="","",'APH Kategorichef'!AC181)</f>
        <v/>
      </c>
      <c r="Y178" s="467" t="str">
        <f>IF(B178="","",'APH Kategorichef'!AB181)</f>
        <v/>
      </c>
      <c r="Z178" s="468" t="str">
        <f>IF(B178="","",'APH Kategorichef'!AH181)</f>
        <v/>
      </c>
      <c r="AA178" s="469" t="str">
        <f>IF(B178="","",'APH Kategorichef'!AI181)</f>
        <v/>
      </c>
      <c r="AB178" s="464" t="str">
        <f>IF(B178="","",'APH Kategorichef'!V181)</f>
        <v/>
      </c>
      <c r="AC178" s="465" t="str">
        <f>IF('3. Förpackningsdata'!J181="","",'3. Förpackningsdata'!J181)</f>
        <v/>
      </c>
      <c r="AD178" s="464" t="str">
        <f>IF('APH Kategorichef'!I181="","",'APH Kategorichef'!I181)</f>
        <v/>
      </c>
    </row>
    <row r="179" spans="1:30" s="336" customFormat="1" x14ac:dyDescent="0.25">
      <c r="A179" s="350">
        <v>178</v>
      </c>
      <c r="B179" s="460" t="str">
        <f>IF('1. Artikeldata Grund'!E182="","",'1. Artikeldata Grund'!E182)</f>
        <v/>
      </c>
      <c r="C179" s="461" t="str">
        <f>IF('1. Artikeldata Grund'!D182="","",'1. Artikeldata Grund'!D182)</f>
        <v/>
      </c>
      <c r="D179" s="462" t="str">
        <f>IF('APH Kategorichef'!D182="","",'APH Kategorichef'!D182)</f>
        <v/>
      </c>
      <c r="E179" s="461" t="str">
        <f>IF('APH Kategorichef'!F182="","",'APH Kategorichef'!F182)</f>
        <v/>
      </c>
      <c r="F179" s="464" t="str">
        <f>IF('APH Kategorichef'!R182="","",'APH Kategorichef'!R182)</f>
        <v xml:space="preserve">  Välj…</v>
      </c>
      <c r="G179" s="464">
        <f>IF('APH Kategorichef'!L182="","",'APH Kategorichef'!L182)</f>
        <v>910</v>
      </c>
      <c r="H179" s="463" t="str">
        <f>IF(G179&lt;&gt;200,"",IF('2. Artikeldata Utökad'!J182="","",'2. Artikeldata Utökad'!J182))</f>
        <v/>
      </c>
      <c r="I179" s="462" t="str">
        <f>IF('APH Kategorichef'!K182="Välj….","",'APH Kategorichef'!K182)</f>
        <v/>
      </c>
      <c r="J179" s="462" t="str">
        <f>IF(B179="","",_xlfn.XLOOKUP(I179,Artikelgrupper!A:A,Artikelgrupper!B:B))</f>
        <v/>
      </c>
      <c r="K179" s="462" t="str">
        <f>IF(B179="","",_xlfn.XLOOKUP(I179,Artikelgrupper!A:A,Artikelgrupper!C:C))</f>
        <v/>
      </c>
      <c r="L179" s="462" t="str">
        <f>IF(B179="","",_xlfn.XLOOKUP(I179,Artikelgrupper!A:A,Artikelgrupper!D:D))</f>
        <v/>
      </c>
      <c r="M179" s="465" t="str">
        <f>IF(B179="","",'APH Kategorichef'!P182)</f>
        <v/>
      </c>
      <c r="N179" s="464" t="str">
        <f>IF('APH Kategorichef'!Q182="","",'APH Kategorichef'!Q182)</f>
        <v/>
      </c>
      <c r="O179" s="464" t="str">
        <f>IF('APH Kategorichef'!S182="","",'APH Kategorichef'!S182)</f>
        <v/>
      </c>
      <c r="P179" s="462" t="str">
        <f>IF(B179="","",'2. Artikeldata Utökad'!E182)</f>
        <v/>
      </c>
      <c r="Q179" s="462" t="str">
        <f>IF(B179="","",'2. Artikeldata Utökad'!F182)</f>
        <v/>
      </c>
      <c r="R179" s="462" t="str">
        <f>IF(B179="","",'1. Artikeldata Grund'!K182/10)</f>
        <v/>
      </c>
      <c r="S179" s="462" t="str">
        <f>IF(B179="","",'1. Artikeldata Grund'!L182/10)</f>
        <v/>
      </c>
      <c r="T179" s="462" t="str">
        <f>IF(B179="","",'1. Artikeldata Grund'!M182/10)</f>
        <v/>
      </c>
      <c r="U179" s="496" t="str">
        <f>IF(B179="","",'APH Kategorichef'!Y182)</f>
        <v/>
      </c>
      <c r="V179" s="466" t="str">
        <f>IF(B179="","",'APH Kategorichef'!Z182)</f>
        <v/>
      </c>
      <c r="W179" s="467" t="str">
        <f>IF(B179="","",'APH Kategorichef'!AA182)</f>
        <v/>
      </c>
      <c r="X179" s="468" t="str">
        <f>IF(B179="","",'APH Kategorichef'!AC182)</f>
        <v/>
      </c>
      <c r="Y179" s="467" t="str">
        <f>IF(B179="","",'APH Kategorichef'!AB182)</f>
        <v/>
      </c>
      <c r="Z179" s="468" t="str">
        <f>IF(B179="","",'APH Kategorichef'!AH182)</f>
        <v/>
      </c>
      <c r="AA179" s="469" t="str">
        <f>IF(B179="","",'APH Kategorichef'!AI182)</f>
        <v/>
      </c>
      <c r="AB179" s="464" t="str">
        <f>IF(B179="","",'APH Kategorichef'!V182)</f>
        <v/>
      </c>
      <c r="AC179" s="465" t="str">
        <f>IF('3. Förpackningsdata'!J182="","",'3. Förpackningsdata'!J182)</f>
        <v/>
      </c>
      <c r="AD179" s="464" t="str">
        <f>IF('APH Kategorichef'!I182="","",'APH Kategorichef'!I182)</f>
        <v/>
      </c>
    </row>
    <row r="180" spans="1:30" s="336" customFormat="1" x14ac:dyDescent="0.25">
      <c r="A180" s="350">
        <v>179</v>
      </c>
      <c r="B180" s="460" t="str">
        <f>IF('1. Artikeldata Grund'!E183="","",'1. Artikeldata Grund'!E183)</f>
        <v/>
      </c>
      <c r="C180" s="461" t="str">
        <f>IF('1. Artikeldata Grund'!D183="","",'1. Artikeldata Grund'!D183)</f>
        <v/>
      </c>
      <c r="D180" s="462" t="str">
        <f>IF('APH Kategorichef'!D183="","",'APH Kategorichef'!D183)</f>
        <v/>
      </c>
      <c r="E180" s="461" t="str">
        <f>IF('APH Kategorichef'!F183="","",'APH Kategorichef'!F183)</f>
        <v/>
      </c>
      <c r="F180" s="464" t="str">
        <f>IF('APH Kategorichef'!R183="","",'APH Kategorichef'!R183)</f>
        <v xml:space="preserve">  Välj…</v>
      </c>
      <c r="G180" s="464">
        <f>IF('APH Kategorichef'!L183="","",'APH Kategorichef'!L183)</f>
        <v>910</v>
      </c>
      <c r="H180" s="463" t="str">
        <f>IF(G180&lt;&gt;200,"",IF('2. Artikeldata Utökad'!J183="","",'2. Artikeldata Utökad'!J183))</f>
        <v/>
      </c>
      <c r="I180" s="462" t="str">
        <f>IF('APH Kategorichef'!K183="Välj….","",'APH Kategorichef'!K183)</f>
        <v/>
      </c>
      <c r="J180" s="462" t="str">
        <f>IF(B180="","",_xlfn.XLOOKUP(I180,Artikelgrupper!A:A,Artikelgrupper!B:B))</f>
        <v/>
      </c>
      <c r="K180" s="462" t="str">
        <f>IF(B180="","",_xlfn.XLOOKUP(I180,Artikelgrupper!A:A,Artikelgrupper!C:C))</f>
        <v/>
      </c>
      <c r="L180" s="462" t="str">
        <f>IF(B180="","",_xlfn.XLOOKUP(I180,Artikelgrupper!A:A,Artikelgrupper!D:D))</f>
        <v/>
      </c>
      <c r="M180" s="465" t="str">
        <f>IF(B180="","",'APH Kategorichef'!P183)</f>
        <v/>
      </c>
      <c r="N180" s="464" t="str">
        <f>IF('APH Kategorichef'!Q183="","",'APH Kategorichef'!Q183)</f>
        <v/>
      </c>
      <c r="O180" s="464" t="str">
        <f>IF('APH Kategorichef'!S183="","",'APH Kategorichef'!S183)</f>
        <v/>
      </c>
      <c r="P180" s="462" t="str">
        <f>IF(B180="","",'2. Artikeldata Utökad'!E183)</f>
        <v/>
      </c>
      <c r="Q180" s="462" t="str">
        <f>IF(B180="","",'2. Artikeldata Utökad'!F183)</f>
        <v/>
      </c>
      <c r="R180" s="462" t="str">
        <f>IF(B180="","",'1. Artikeldata Grund'!K183/10)</f>
        <v/>
      </c>
      <c r="S180" s="462" t="str">
        <f>IF(B180="","",'1. Artikeldata Grund'!L183/10)</f>
        <v/>
      </c>
      <c r="T180" s="462" t="str">
        <f>IF(B180="","",'1. Artikeldata Grund'!M183/10)</f>
        <v/>
      </c>
      <c r="U180" s="496" t="str">
        <f>IF(B180="","",'APH Kategorichef'!Y183)</f>
        <v/>
      </c>
      <c r="V180" s="466" t="str">
        <f>IF(B180="","",'APH Kategorichef'!Z183)</f>
        <v/>
      </c>
      <c r="W180" s="467" t="str">
        <f>IF(B180="","",'APH Kategorichef'!AA183)</f>
        <v/>
      </c>
      <c r="X180" s="468" t="str">
        <f>IF(B180="","",'APH Kategorichef'!AC183)</f>
        <v/>
      </c>
      <c r="Y180" s="467" t="str">
        <f>IF(B180="","",'APH Kategorichef'!AB183)</f>
        <v/>
      </c>
      <c r="Z180" s="468" t="str">
        <f>IF(B180="","",'APH Kategorichef'!AH183)</f>
        <v/>
      </c>
      <c r="AA180" s="469" t="str">
        <f>IF(B180="","",'APH Kategorichef'!AI183)</f>
        <v/>
      </c>
      <c r="AB180" s="464" t="str">
        <f>IF(B180="","",'APH Kategorichef'!V183)</f>
        <v/>
      </c>
      <c r="AC180" s="465" t="str">
        <f>IF('3. Förpackningsdata'!J183="","",'3. Förpackningsdata'!J183)</f>
        <v/>
      </c>
      <c r="AD180" s="464" t="str">
        <f>IF('APH Kategorichef'!I183="","",'APH Kategorichef'!I183)</f>
        <v/>
      </c>
    </row>
    <row r="181" spans="1:30" s="336" customFormat="1" x14ac:dyDescent="0.25">
      <c r="A181" s="350">
        <v>180</v>
      </c>
      <c r="B181" s="460" t="str">
        <f>IF('1. Artikeldata Grund'!E184="","",'1. Artikeldata Grund'!E184)</f>
        <v/>
      </c>
      <c r="C181" s="461" t="str">
        <f>IF('1. Artikeldata Grund'!D184="","",'1. Artikeldata Grund'!D184)</f>
        <v/>
      </c>
      <c r="D181" s="462" t="str">
        <f>IF('APH Kategorichef'!D184="","",'APH Kategorichef'!D184)</f>
        <v/>
      </c>
      <c r="E181" s="461" t="str">
        <f>IF('APH Kategorichef'!F184="","",'APH Kategorichef'!F184)</f>
        <v/>
      </c>
      <c r="F181" s="464" t="str">
        <f>IF('APH Kategorichef'!R184="","",'APH Kategorichef'!R184)</f>
        <v xml:space="preserve">  Välj…</v>
      </c>
      <c r="G181" s="464">
        <f>IF('APH Kategorichef'!L184="","",'APH Kategorichef'!L184)</f>
        <v>910</v>
      </c>
      <c r="H181" s="463" t="str">
        <f>IF(G181&lt;&gt;200,"",IF('2. Artikeldata Utökad'!J184="","",'2. Artikeldata Utökad'!J184))</f>
        <v/>
      </c>
      <c r="I181" s="462" t="str">
        <f>IF('APH Kategorichef'!K184="Välj….","",'APH Kategorichef'!K184)</f>
        <v/>
      </c>
      <c r="J181" s="462" t="str">
        <f>IF(B181="","",_xlfn.XLOOKUP(I181,Artikelgrupper!A:A,Artikelgrupper!B:B))</f>
        <v/>
      </c>
      <c r="K181" s="462" t="str">
        <f>IF(B181="","",_xlfn.XLOOKUP(I181,Artikelgrupper!A:A,Artikelgrupper!C:C))</f>
        <v/>
      </c>
      <c r="L181" s="462" t="str">
        <f>IF(B181="","",_xlfn.XLOOKUP(I181,Artikelgrupper!A:A,Artikelgrupper!D:D))</f>
        <v/>
      </c>
      <c r="M181" s="465" t="str">
        <f>IF(B181="","",'APH Kategorichef'!P184)</f>
        <v/>
      </c>
      <c r="N181" s="464" t="str">
        <f>IF('APH Kategorichef'!Q184="","",'APH Kategorichef'!Q184)</f>
        <v/>
      </c>
      <c r="O181" s="464" t="str">
        <f>IF('APH Kategorichef'!S184="","",'APH Kategorichef'!S184)</f>
        <v/>
      </c>
      <c r="P181" s="462" t="str">
        <f>IF(B181="","",'2. Artikeldata Utökad'!E184)</f>
        <v/>
      </c>
      <c r="Q181" s="462" t="str">
        <f>IF(B181="","",'2. Artikeldata Utökad'!F184)</f>
        <v/>
      </c>
      <c r="R181" s="462" t="str">
        <f>IF(B181="","",'1. Artikeldata Grund'!K184/10)</f>
        <v/>
      </c>
      <c r="S181" s="462" t="str">
        <f>IF(B181="","",'1. Artikeldata Grund'!L184/10)</f>
        <v/>
      </c>
      <c r="T181" s="462" t="str">
        <f>IF(B181="","",'1. Artikeldata Grund'!M184/10)</f>
        <v/>
      </c>
      <c r="U181" s="496" t="str">
        <f>IF(B181="","",'APH Kategorichef'!Y184)</f>
        <v/>
      </c>
      <c r="V181" s="466" t="str">
        <f>IF(B181="","",'APH Kategorichef'!Z184)</f>
        <v/>
      </c>
      <c r="W181" s="467" t="str">
        <f>IF(B181="","",'APH Kategorichef'!AA184)</f>
        <v/>
      </c>
      <c r="X181" s="468" t="str">
        <f>IF(B181="","",'APH Kategorichef'!AC184)</f>
        <v/>
      </c>
      <c r="Y181" s="467" t="str">
        <f>IF(B181="","",'APH Kategorichef'!AB184)</f>
        <v/>
      </c>
      <c r="Z181" s="468" t="str">
        <f>IF(B181="","",'APH Kategorichef'!AH184)</f>
        <v/>
      </c>
      <c r="AA181" s="469" t="str">
        <f>IF(B181="","",'APH Kategorichef'!AI184)</f>
        <v/>
      </c>
      <c r="AB181" s="464" t="str">
        <f>IF(B181="","",'APH Kategorichef'!V184)</f>
        <v/>
      </c>
      <c r="AC181" s="465" t="str">
        <f>IF('3. Förpackningsdata'!J184="","",'3. Förpackningsdata'!J184)</f>
        <v/>
      </c>
      <c r="AD181" s="464" t="str">
        <f>IF('APH Kategorichef'!I184="","",'APH Kategorichef'!I184)</f>
        <v/>
      </c>
    </row>
    <row r="182" spans="1:30" s="336" customFormat="1" x14ac:dyDescent="0.25">
      <c r="A182" s="350">
        <v>181</v>
      </c>
      <c r="B182" s="460" t="str">
        <f>IF('1. Artikeldata Grund'!E185="","",'1. Artikeldata Grund'!E185)</f>
        <v/>
      </c>
      <c r="C182" s="461" t="str">
        <f>IF('1. Artikeldata Grund'!D185="","",'1. Artikeldata Grund'!D185)</f>
        <v/>
      </c>
      <c r="D182" s="462" t="str">
        <f>IF('APH Kategorichef'!D185="","",'APH Kategorichef'!D185)</f>
        <v/>
      </c>
      <c r="E182" s="461" t="str">
        <f>IF('APH Kategorichef'!F185="","",'APH Kategorichef'!F185)</f>
        <v/>
      </c>
      <c r="F182" s="464" t="str">
        <f>IF('APH Kategorichef'!R185="","",'APH Kategorichef'!R185)</f>
        <v xml:space="preserve">  Välj…</v>
      </c>
      <c r="G182" s="464">
        <f>IF('APH Kategorichef'!L185="","",'APH Kategorichef'!L185)</f>
        <v>910</v>
      </c>
      <c r="H182" s="463" t="str">
        <f>IF(G182&lt;&gt;200,"",IF('2. Artikeldata Utökad'!J185="","",'2. Artikeldata Utökad'!J185))</f>
        <v/>
      </c>
      <c r="I182" s="462" t="str">
        <f>IF('APH Kategorichef'!K185="Välj….","",'APH Kategorichef'!K185)</f>
        <v/>
      </c>
      <c r="J182" s="462" t="str">
        <f>IF(B182="","",_xlfn.XLOOKUP(I182,Artikelgrupper!A:A,Artikelgrupper!B:B))</f>
        <v/>
      </c>
      <c r="K182" s="462" t="str">
        <f>IF(B182="","",_xlfn.XLOOKUP(I182,Artikelgrupper!A:A,Artikelgrupper!C:C))</f>
        <v/>
      </c>
      <c r="L182" s="462" t="str">
        <f>IF(B182="","",_xlfn.XLOOKUP(I182,Artikelgrupper!A:A,Artikelgrupper!D:D))</f>
        <v/>
      </c>
      <c r="M182" s="465" t="str">
        <f>IF(B182="","",'APH Kategorichef'!P185)</f>
        <v/>
      </c>
      <c r="N182" s="464" t="str">
        <f>IF('APH Kategorichef'!Q185="","",'APH Kategorichef'!Q185)</f>
        <v/>
      </c>
      <c r="O182" s="464" t="str">
        <f>IF('APH Kategorichef'!S185="","",'APH Kategorichef'!S185)</f>
        <v/>
      </c>
      <c r="P182" s="462" t="str">
        <f>IF(B182="","",'2. Artikeldata Utökad'!E185)</f>
        <v/>
      </c>
      <c r="Q182" s="462" t="str">
        <f>IF(B182="","",'2. Artikeldata Utökad'!F185)</f>
        <v/>
      </c>
      <c r="R182" s="462" t="str">
        <f>IF(B182="","",'1. Artikeldata Grund'!K185/10)</f>
        <v/>
      </c>
      <c r="S182" s="462" t="str">
        <f>IF(B182="","",'1. Artikeldata Grund'!L185/10)</f>
        <v/>
      </c>
      <c r="T182" s="462" t="str">
        <f>IF(B182="","",'1. Artikeldata Grund'!M185/10)</f>
        <v/>
      </c>
      <c r="U182" s="496" t="str">
        <f>IF(B182="","",'APH Kategorichef'!Y185)</f>
        <v/>
      </c>
      <c r="V182" s="466" t="str">
        <f>IF(B182="","",'APH Kategorichef'!Z185)</f>
        <v/>
      </c>
      <c r="W182" s="467" t="str">
        <f>IF(B182="","",'APH Kategorichef'!AA185)</f>
        <v/>
      </c>
      <c r="X182" s="468" t="str">
        <f>IF(B182="","",'APH Kategorichef'!AC185)</f>
        <v/>
      </c>
      <c r="Y182" s="467" t="str">
        <f>IF(B182="","",'APH Kategorichef'!AB185)</f>
        <v/>
      </c>
      <c r="Z182" s="468" t="str">
        <f>IF(B182="","",'APH Kategorichef'!AH185)</f>
        <v/>
      </c>
      <c r="AA182" s="469" t="str">
        <f>IF(B182="","",'APH Kategorichef'!AI185)</f>
        <v/>
      </c>
      <c r="AB182" s="464" t="str">
        <f>IF(B182="","",'APH Kategorichef'!V185)</f>
        <v/>
      </c>
      <c r="AC182" s="465" t="str">
        <f>IF('3. Förpackningsdata'!J185="","",'3. Förpackningsdata'!J185)</f>
        <v/>
      </c>
      <c r="AD182" s="464" t="str">
        <f>IF('APH Kategorichef'!I185="","",'APH Kategorichef'!I185)</f>
        <v/>
      </c>
    </row>
    <row r="183" spans="1:30" s="336" customFormat="1" x14ac:dyDescent="0.25">
      <c r="A183" s="350">
        <v>182</v>
      </c>
      <c r="B183" s="460" t="str">
        <f>IF('1. Artikeldata Grund'!E186="","",'1. Artikeldata Grund'!E186)</f>
        <v/>
      </c>
      <c r="C183" s="461" t="str">
        <f>IF('1. Artikeldata Grund'!D186="","",'1. Artikeldata Grund'!D186)</f>
        <v/>
      </c>
      <c r="D183" s="462" t="str">
        <f>IF('APH Kategorichef'!D186="","",'APH Kategorichef'!D186)</f>
        <v/>
      </c>
      <c r="E183" s="461" t="str">
        <f>IF('APH Kategorichef'!F186="","",'APH Kategorichef'!F186)</f>
        <v/>
      </c>
      <c r="F183" s="464" t="str">
        <f>IF('APH Kategorichef'!R186="","",'APH Kategorichef'!R186)</f>
        <v xml:space="preserve">  Välj…</v>
      </c>
      <c r="G183" s="464">
        <f>IF('APH Kategorichef'!L186="","",'APH Kategorichef'!L186)</f>
        <v>910</v>
      </c>
      <c r="H183" s="463" t="str">
        <f>IF(G183&lt;&gt;200,"",IF('2. Artikeldata Utökad'!J186="","",'2. Artikeldata Utökad'!J186))</f>
        <v/>
      </c>
      <c r="I183" s="462" t="str">
        <f>IF('APH Kategorichef'!K186="Välj….","",'APH Kategorichef'!K186)</f>
        <v/>
      </c>
      <c r="J183" s="462" t="str">
        <f>IF(B183="","",_xlfn.XLOOKUP(I183,Artikelgrupper!A:A,Artikelgrupper!B:B))</f>
        <v/>
      </c>
      <c r="K183" s="462" t="str">
        <f>IF(B183="","",_xlfn.XLOOKUP(I183,Artikelgrupper!A:A,Artikelgrupper!C:C))</f>
        <v/>
      </c>
      <c r="L183" s="462" t="str">
        <f>IF(B183="","",_xlfn.XLOOKUP(I183,Artikelgrupper!A:A,Artikelgrupper!D:D))</f>
        <v/>
      </c>
      <c r="M183" s="465" t="str">
        <f>IF(B183="","",'APH Kategorichef'!P186)</f>
        <v/>
      </c>
      <c r="N183" s="464" t="str">
        <f>IF('APH Kategorichef'!Q186="","",'APH Kategorichef'!Q186)</f>
        <v/>
      </c>
      <c r="O183" s="464" t="str">
        <f>IF('APH Kategorichef'!S186="","",'APH Kategorichef'!S186)</f>
        <v/>
      </c>
      <c r="P183" s="462" t="str">
        <f>IF(B183="","",'2. Artikeldata Utökad'!E186)</f>
        <v/>
      </c>
      <c r="Q183" s="462" t="str">
        <f>IF(B183="","",'2. Artikeldata Utökad'!F186)</f>
        <v/>
      </c>
      <c r="R183" s="462" t="str">
        <f>IF(B183="","",'1. Artikeldata Grund'!K186/10)</f>
        <v/>
      </c>
      <c r="S183" s="462" t="str">
        <f>IF(B183="","",'1. Artikeldata Grund'!L186/10)</f>
        <v/>
      </c>
      <c r="T183" s="462" t="str">
        <f>IF(B183="","",'1. Artikeldata Grund'!M186/10)</f>
        <v/>
      </c>
      <c r="U183" s="496" t="str">
        <f>IF(B183="","",'APH Kategorichef'!Y186)</f>
        <v/>
      </c>
      <c r="V183" s="466" t="str">
        <f>IF(B183="","",'APH Kategorichef'!Z186)</f>
        <v/>
      </c>
      <c r="W183" s="467" t="str">
        <f>IF(B183="","",'APH Kategorichef'!AA186)</f>
        <v/>
      </c>
      <c r="X183" s="468" t="str">
        <f>IF(B183="","",'APH Kategorichef'!AC186)</f>
        <v/>
      </c>
      <c r="Y183" s="467" t="str">
        <f>IF(B183="","",'APH Kategorichef'!AB186)</f>
        <v/>
      </c>
      <c r="Z183" s="468" t="str">
        <f>IF(B183="","",'APH Kategorichef'!AH186)</f>
        <v/>
      </c>
      <c r="AA183" s="469" t="str">
        <f>IF(B183="","",'APH Kategorichef'!AI186)</f>
        <v/>
      </c>
      <c r="AB183" s="464" t="str">
        <f>IF(B183="","",'APH Kategorichef'!V186)</f>
        <v/>
      </c>
      <c r="AC183" s="465" t="str">
        <f>IF('3. Förpackningsdata'!J186="","",'3. Förpackningsdata'!J186)</f>
        <v/>
      </c>
      <c r="AD183" s="464" t="str">
        <f>IF('APH Kategorichef'!I186="","",'APH Kategorichef'!I186)</f>
        <v/>
      </c>
    </row>
    <row r="184" spans="1:30" s="336" customFormat="1" x14ac:dyDescent="0.25">
      <c r="A184" s="350">
        <v>183</v>
      </c>
      <c r="B184" s="460" t="str">
        <f>IF('1. Artikeldata Grund'!E187="","",'1. Artikeldata Grund'!E187)</f>
        <v/>
      </c>
      <c r="C184" s="461" t="str">
        <f>IF('1. Artikeldata Grund'!D187="","",'1. Artikeldata Grund'!D187)</f>
        <v/>
      </c>
      <c r="D184" s="462" t="str">
        <f>IF('APH Kategorichef'!D187="","",'APH Kategorichef'!D187)</f>
        <v/>
      </c>
      <c r="E184" s="461" t="str">
        <f>IF('APH Kategorichef'!F187="","",'APH Kategorichef'!F187)</f>
        <v/>
      </c>
      <c r="F184" s="464" t="str">
        <f>IF('APH Kategorichef'!R187="","",'APH Kategorichef'!R187)</f>
        <v xml:space="preserve">  Välj…</v>
      </c>
      <c r="G184" s="464">
        <f>IF('APH Kategorichef'!L187="","",'APH Kategorichef'!L187)</f>
        <v>910</v>
      </c>
      <c r="H184" s="463" t="str">
        <f>IF(G184&lt;&gt;200,"",IF('2. Artikeldata Utökad'!J187="","",'2. Artikeldata Utökad'!J187))</f>
        <v/>
      </c>
      <c r="I184" s="462" t="str">
        <f>IF('APH Kategorichef'!K187="Välj….","",'APH Kategorichef'!K187)</f>
        <v/>
      </c>
      <c r="J184" s="462" t="str">
        <f>IF(B184="","",_xlfn.XLOOKUP(I184,Artikelgrupper!A:A,Artikelgrupper!B:B))</f>
        <v/>
      </c>
      <c r="K184" s="462" t="str">
        <f>IF(B184="","",_xlfn.XLOOKUP(I184,Artikelgrupper!A:A,Artikelgrupper!C:C))</f>
        <v/>
      </c>
      <c r="L184" s="462" t="str">
        <f>IF(B184="","",_xlfn.XLOOKUP(I184,Artikelgrupper!A:A,Artikelgrupper!D:D))</f>
        <v/>
      </c>
      <c r="M184" s="465" t="str">
        <f>IF(B184="","",'APH Kategorichef'!P187)</f>
        <v/>
      </c>
      <c r="N184" s="464" t="str">
        <f>IF('APH Kategorichef'!Q187="","",'APH Kategorichef'!Q187)</f>
        <v/>
      </c>
      <c r="O184" s="464" t="str">
        <f>IF('APH Kategorichef'!S187="","",'APH Kategorichef'!S187)</f>
        <v/>
      </c>
      <c r="P184" s="462" t="str">
        <f>IF(B184="","",'2. Artikeldata Utökad'!E187)</f>
        <v/>
      </c>
      <c r="Q184" s="462" t="str">
        <f>IF(B184="","",'2. Artikeldata Utökad'!F187)</f>
        <v/>
      </c>
      <c r="R184" s="462" t="str">
        <f>IF(B184="","",'1. Artikeldata Grund'!K187/10)</f>
        <v/>
      </c>
      <c r="S184" s="462" t="str">
        <f>IF(B184="","",'1. Artikeldata Grund'!L187/10)</f>
        <v/>
      </c>
      <c r="T184" s="462" t="str">
        <f>IF(B184="","",'1. Artikeldata Grund'!M187/10)</f>
        <v/>
      </c>
      <c r="U184" s="496" t="str">
        <f>IF(B184="","",'APH Kategorichef'!Y187)</f>
        <v/>
      </c>
      <c r="V184" s="466" t="str">
        <f>IF(B184="","",'APH Kategorichef'!Z187)</f>
        <v/>
      </c>
      <c r="W184" s="467" t="str">
        <f>IF(B184="","",'APH Kategorichef'!AA187)</f>
        <v/>
      </c>
      <c r="X184" s="468" t="str">
        <f>IF(B184="","",'APH Kategorichef'!AC187)</f>
        <v/>
      </c>
      <c r="Y184" s="467" t="str">
        <f>IF(B184="","",'APH Kategorichef'!AB187)</f>
        <v/>
      </c>
      <c r="Z184" s="468" t="str">
        <f>IF(B184="","",'APH Kategorichef'!AH187)</f>
        <v/>
      </c>
      <c r="AA184" s="469" t="str">
        <f>IF(B184="","",'APH Kategorichef'!AI187)</f>
        <v/>
      </c>
      <c r="AB184" s="464" t="str">
        <f>IF(B184="","",'APH Kategorichef'!V187)</f>
        <v/>
      </c>
      <c r="AC184" s="465" t="str">
        <f>IF('3. Förpackningsdata'!J187="","",'3. Förpackningsdata'!J187)</f>
        <v/>
      </c>
      <c r="AD184" s="464" t="str">
        <f>IF('APH Kategorichef'!I187="","",'APH Kategorichef'!I187)</f>
        <v/>
      </c>
    </row>
    <row r="185" spans="1:30" s="336" customFormat="1" x14ac:dyDescent="0.25">
      <c r="A185" s="350">
        <v>184</v>
      </c>
      <c r="B185" s="460" t="str">
        <f>IF('1. Artikeldata Grund'!E188="","",'1. Artikeldata Grund'!E188)</f>
        <v/>
      </c>
      <c r="C185" s="461" t="str">
        <f>IF('1. Artikeldata Grund'!D188="","",'1. Artikeldata Grund'!D188)</f>
        <v/>
      </c>
      <c r="D185" s="462" t="str">
        <f>IF('APH Kategorichef'!D188="","",'APH Kategorichef'!D188)</f>
        <v/>
      </c>
      <c r="E185" s="461" t="str">
        <f>IF('APH Kategorichef'!F188="","",'APH Kategorichef'!F188)</f>
        <v/>
      </c>
      <c r="F185" s="464" t="str">
        <f>IF('APH Kategorichef'!R188="","",'APH Kategorichef'!R188)</f>
        <v xml:space="preserve">  Välj…</v>
      </c>
      <c r="G185" s="464">
        <f>IF('APH Kategorichef'!L188="","",'APH Kategorichef'!L188)</f>
        <v>910</v>
      </c>
      <c r="H185" s="463" t="str">
        <f>IF(G185&lt;&gt;200,"",IF('2. Artikeldata Utökad'!J188="","",'2. Artikeldata Utökad'!J188))</f>
        <v/>
      </c>
      <c r="I185" s="462" t="str">
        <f>IF('APH Kategorichef'!K188="Välj….","",'APH Kategorichef'!K188)</f>
        <v/>
      </c>
      <c r="J185" s="462" t="str">
        <f>IF(B185="","",_xlfn.XLOOKUP(I185,Artikelgrupper!A:A,Artikelgrupper!B:B))</f>
        <v/>
      </c>
      <c r="K185" s="462" t="str">
        <f>IF(B185="","",_xlfn.XLOOKUP(I185,Artikelgrupper!A:A,Artikelgrupper!C:C))</f>
        <v/>
      </c>
      <c r="L185" s="462" t="str">
        <f>IF(B185="","",_xlfn.XLOOKUP(I185,Artikelgrupper!A:A,Artikelgrupper!D:D))</f>
        <v/>
      </c>
      <c r="M185" s="465" t="str">
        <f>IF(B185="","",'APH Kategorichef'!P188)</f>
        <v/>
      </c>
      <c r="N185" s="464" t="str">
        <f>IF('APH Kategorichef'!Q188="","",'APH Kategorichef'!Q188)</f>
        <v/>
      </c>
      <c r="O185" s="464" t="str">
        <f>IF('APH Kategorichef'!S188="","",'APH Kategorichef'!S188)</f>
        <v/>
      </c>
      <c r="P185" s="462" t="str">
        <f>IF(B185="","",'2. Artikeldata Utökad'!E188)</f>
        <v/>
      </c>
      <c r="Q185" s="462" t="str">
        <f>IF(B185="","",'2. Artikeldata Utökad'!F188)</f>
        <v/>
      </c>
      <c r="R185" s="462" t="str">
        <f>IF(B185="","",'1. Artikeldata Grund'!K188/10)</f>
        <v/>
      </c>
      <c r="S185" s="462" t="str">
        <f>IF(B185="","",'1. Artikeldata Grund'!L188/10)</f>
        <v/>
      </c>
      <c r="T185" s="462" t="str">
        <f>IF(B185="","",'1. Artikeldata Grund'!M188/10)</f>
        <v/>
      </c>
      <c r="U185" s="496" t="str">
        <f>IF(B185="","",'APH Kategorichef'!Y188)</f>
        <v/>
      </c>
      <c r="V185" s="466" t="str">
        <f>IF(B185="","",'APH Kategorichef'!Z188)</f>
        <v/>
      </c>
      <c r="W185" s="467" t="str">
        <f>IF(B185="","",'APH Kategorichef'!AA188)</f>
        <v/>
      </c>
      <c r="X185" s="468" t="str">
        <f>IF(B185="","",'APH Kategorichef'!AC188)</f>
        <v/>
      </c>
      <c r="Y185" s="467" t="str">
        <f>IF(B185="","",'APH Kategorichef'!AB188)</f>
        <v/>
      </c>
      <c r="Z185" s="468" t="str">
        <f>IF(B185="","",'APH Kategorichef'!AH188)</f>
        <v/>
      </c>
      <c r="AA185" s="469" t="str">
        <f>IF(B185="","",'APH Kategorichef'!AI188)</f>
        <v/>
      </c>
      <c r="AB185" s="464" t="str">
        <f>IF(B185="","",'APH Kategorichef'!V188)</f>
        <v/>
      </c>
      <c r="AC185" s="465" t="str">
        <f>IF('3. Förpackningsdata'!J188="","",'3. Förpackningsdata'!J188)</f>
        <v/>
      </c>
      <c r="AD185" s="464" t="str">
        <f>IF('APH Kategorichef'!I188="","",'APH Kategorichef'!I188)</f>
        <v/>
      </c>
    </row>
    <row r="186" spans="1:30" s="336" customFormat="1" x14ac:dyDescent="0.25">
      <c r="A186" s="350">
        <v>185</v>
      </c>
      <c r="B186" s="460" t="str">
        <f>IF('1. Artikeldata Grund'!E189="","",'1. Artikeldata Grund'!E189)</f>
        <v/>
      </c>
      <c r="C186" s="461" t="str">
        <f>IF('1. Artikeldata Grund'!D189="","",'1. Artikeldata Grund'!D189)</f>
        <v/>
      </c>
      <c r="D186" s="462" t="str">
        <f>IF('APH Kategorichef'!D189="","",'APH Kategorichef'!D189)</f>
        <v/>
      </c>
      <c r="E186" s="461" t="str">
        <f>IF('APH Kategorichef'!F189="","",'APH Kategorichef'!F189)</f>
        <v/>
      </c>
      <c r="F186" s="464" t="str">
        <f>IF('APH Kategorichef'!R189="","",'APH Kategorichef'!R189)</f>
        <v xml:space="preserve">  Välj…</v>
      </c>
      <c r="G186" s="464">
        <f>IF('APH Kategorichef'!L189="","",'APH Kategorichef'!L189)</f>
        <v>910</v>
      </c>
      <c r="H186" s="463" t="str">
        <f>IF(G186&lt;&gt;200,"",IF('2. Artikeldata Utökad'!J189="","",'2. Artikeldata Utökad'!J189))</f>
        <v/>
      </c>
      <c r="I186" s="462" t="str">
        <f>IF('APH Kategorichef'!K189="Välj….","",'APH Kategorichef'!K189)</f>
        <v/>
      </c>
      <c r="J186" s="462" t="str">
        <f>IF(B186="","",_xlfn.XLOOKUP(I186,Artikelgrupper!A:A,Artikelgrupper!B:B))</f>
        <v/>
      </c>
      <c r="K186" s="462" t="str">
        <f>IF(B186="","",_xlfn.XLOOKUP(I186,Artikelgrupper!A:A,Artikelgrupper!C:C))</f>
        <v/>
      </c>
      <c r="L186" s="462" t="str">
        <f>IF(B186="","",_xlfn.XLOOKUP(I186,Artikelgrupper!A:A,Artikelgrupper!D:D))</f>
        <v/>
      </c>
      <c r="M186" s="465" t="str">
        <f>IF(B186="","",'APH Kategorichef'!P189)</f>
        <v/>
      </c>
      <c r="N186" s="464" t="str">
        <f>IF('APH Kategorichef'!Q189="","",'APH Kategorichef'!Q189)</f>
        <v/>
      </c>
      <c r="O186" s="464" t="str">
        <f>IF('APH Kategorichef'!S189="","",'APH Kategorichef'!S189)</f>
        <v/>
      </c>
      <c r="P186" s="462" t="str">
        <f>IF(B186="","",'2. Artikeldata Utökad'!E189)</f>
        <v/>
      </c>
      <c r="Q186" s="462" t="str">
        <f>IF(B186="","",'2. Artikeldata Utökad'!F189)</f>
        <v/>
      </c>
      <c r="R186" s="462" t="str">
        <f>IF(B186="","",'1. Artikeldata Grund'!K189/10)</f>
        <v/>
      </c>
      <c r="S186" s="462" t="str">
        <f>IF(B186="","",'1. Artikeldata Grund'!L189/10)</f>
        <v/>
      </c>
      <c r="T186" s="462" t="str">
        <f>IF(B186="","",'1. Artikeldata Grund'!M189/10)</f>
        <v/>
      </c>
      <c r="U186" s="496" t="str">
        <f>IF(B186="","",'APH Kategorichef'!Y189)</f>
        <v/>
      </c>
      <c r="V186" s="466" t="str">
        <f>IF(B186="","",'APH Kategorichef'!Z189)</f>
        <v/>
      </c>
      <c r="W186" s="467" t="str">
        <f>IF(B186="","",'APH Kategorichef'!AA189)</f>
        <v/>
      </c>
      <c r="X186" s="468" t="str">
        <f>IF(B186="","",'APH Kategorichef'!AC189)</f>
        <v/>
      </c>
      <c r="Y186" s="467" t="str">
        <f>IF(B186="","",'APH Kategorichef'!AB189)</f>
        <v/>
      </c>
      <c r="Z186" s="468" t="str">
        <f>IF(B186="","",'APH Kategorichef'!AH189)</f>
        <v/>
      </c>
      <c r="AA186" s="469" t="str">
        <f>IF(B186="","",'APH Kategorichef'!AI189)</f>
        <v/>
      </c>
      <c r="AB186" s="464" t="str">
        <f>IF(B186="","",'APH Kategorichef'!V189)</f>
        <v/>
      </c>
      <c r="AC186" s="465" t="str">
        <f>IF('3. Förpackningsdata'!J189="","",'3. Förpackningsdata'!J189)</f>
        <v/>
      </c>
      <c r="AD186" s="464" t="str">
        <f>IF('APH Kategorichef'!I189="","",'APH Kategorichef'!I189)</f>
        <v/>
      </c>
    </row>
    <row r="187" spans="1:30" s="336" customFormat="1" x14ac:dyDescent="0.25">
      <c r="A187" s="350">
        <v>186</v>
      </c>
      <c r="B187" s="460" t="str">
        <f>IF('1. Artikeldata Grund'!E190="","",'1. Artikeldata Grund'!E190)</f>
        <v/>
      </c>
      <c r="C187" s="461" t="str">
        <f>IF('1. Artikeldata Grund'!D190="","",'1. Artikeldata Grund'!D190)</f>
        <v/>
      </c>
      <c r="D187" s="462" t="str">
        <f>IF('APH Kategorichef'!D190="","",'APH Kategorichef'!D190)</f>
        <v/>
      </c>
      <c r="E187" s="461" t="str">
        <f>IF('APH Kategorichef'!F190="","",'APH Kategorichef'!F190)</f>
        <v/>
      </c>
      <c r="F187" s="464" t="str">
        <f>IF('APH Kategorichef'!R190="","",'APH Kategorichef'!R190)</f>
        <v xml:space="preserve">  Välj…</v>
      </c>
      <c r="G187" s="464">
        <f>IF('APH Kategorichef'!L190="","",'APH Kategorichef'!L190)</f>
        <v>910</v>
      </c>
      <c r="H187" s="463" t="str">
        <f>IF(G187&lt;&gt;200,"",IF('2. Artikeldata Utökad'!J190="","",'2. Artikeldata Utökad'!J190))</f>
        <v/>
      </c>
      <c r="I187" s="462" t="str">
        <f>IF('APH Kategorichef'!K190="Välj….","",'APH Kategorichef'!K190)</f>
        <v/>
      </c>
      <c r="J187" s="462" t="str">
        <f>IF(B187="","",_xlfn.XLOOKUP(I187,Artikelgrupper!A:A,Artikelgrupper!B:B))</f>
        <v/>
      </c>
      <c r="K187" s="462" t="str">
        <f>IF(B187="","",_xlfn.XLOOKUP(I187,Artikelgrupper!A:A,Artikelgrupper!C:C))</f>
        <v/>
      </c>
      <c r="L187" s="462" t="str">
        <f>IF(B187="","",_xlfn.XLOOKUP(I187,Artikelgrupper!A:A,Artikelgrupper!D:D))</f>
        <v/>
      </c>
      <c r="M187" s="465" t="str">
        <f>IF(B187="","",'APH Kategorichef'!P190)</f>
        <v/>
      </c>
      <c r="N187" s="464" t="str">
        <f>IF('APH Kategorichef'!Q190="","",'APH Kategorichef'!Q190)</f>
        <v/>
      </c>
      <c r="O187" s="464" t="str">
        <f>IF('APH Kategorichef'!S190="","",'APH Kategorichef'!S190)</f>
        <v/>
      </c>
      <c r="P187" s="462" t="str">
        <f>IF(B187="","",'2. Artikeldata Utökad'!E190)</f>
        <v/>
      </c>
      <c r="Q187" s="462" t="str">
        <f>IF(B187="","",'2. Artikeldata Utökad'!F190)</f>
        <v/>
      </c>
      <c r="R187" s="462" t="str">
        <f>IF(B187="","",'1. Artikeldata Grund'!K190/10)</f>
        <v/>
      </c>
      <c r="S187" s="462" t="str">
        <f>IF(B187="","",'1. Artikeldata Grund'!L190/10)</f>
        <v/>
      </c>
      <c r="T187" s="462" t="str">
        <f>IF(B187="","",'1. Artikeldata Grund'!M190/10)</f>
        <v/>
      </c>
      <c r="U187" s="496" t="str">
        <f>IF(B187="","",'APH Kategorichef'!Y190)</f>
        <v/>
      </c>
      <c r="V187" s="466" t="str">
        <f>IF(B187="","",'APH Kategorichef'!Z190)</f>
        <v/>
      </c>
      <c r="W187" s="467" t="str">
        <f>IF(B187="","",'APH Kategorichef'!AA190)</f>
        <v/>
      </c>
      <c r="X187" s="468" t="str">
        <f>IF(B187="","",'APH Kategorichef'!AC190)</f>
        <v/>
      </c>
      <c r="Y187" s="467" t="str">
        <f>IF(B187="","",'APH Kategorichef'!AB190)</f>
        <v/>
      </c>
      <c r="Z187" s="468" t="str">
        <f>IF(B187="","",'APH Kategorichef'!AH190)</f>
        <v/>
      </c>
      <c r="AA187" s="469" t="str">
        <f>IF(B187="","",'APH Kategorichef'!AI190)</f>
        <v/>
      </c>
      <c r="AB187" s="464" t="str">
        <f>IF(B187="","",'APH Kategorichef'!V190)</f>
        <v/>
      </c>
      <c r="AC187" s="465" t="str">
        <f>IF('3. Förpackningsdata'!J190="","",'3. Förpackningsdata'!J190)</f>
        <v/>
      </c>
      <c r="AD187" s="464" t="str">
        <f>IF('APH Kategorichef'!I190="","",'APH Kategorichef'!I190)</f>
        <v/>
      </c>
    </row>
    <row r="188" spans="1:30" s="336" customFormat="1" x14ac:dyDescent="0.25">
      <c r="A188" s="350">
        <v>187</v>
      </c>
      <c r="B188" s="460" t="str">
        <f>IF('1. Artikeldata Grund'!E191="","",'1. Artikeldata Grund'!E191)</f>
        <v/>
      </c>
      <c r="C188" s="461" t="str">
        <f>IF('1. Artikeldata Grund'!D191="","",'1. Artikeldata Grund'!D191)</f>
        <v/>
      </c>
      <c r="D188" s="462" t="str">
        <f>IF('APH Kategorichef'!D191="","",'APH Kategorichef'!D191)</f>
        <v/>
      </c>
      <c r="E188" s="461" t="str">
        <f>IF('APH Kategorichef'!F191="","",'APH Kategorichef'!F191)</f>
        <v/>
      </c>
      <c r="F188" s="464" t="str">
        <f>IF('APH Kategorichef'!R191="","",'APH Kategorichef'!R191)</f>
        <v xml:space="preserve">  Välj…</v>
      </c>
      <c r="G188" s="464">
        <f>IF('APH Kategorichef'!L191="","",'APH Kategorichef'!L191)</f>
        <v>910</v>
      </c>
      <c r="H188" s="463" t="str">
        <f>IF(G188&lt;&gt;200,"",IF('2. Artikeldata Utökad'!J191="","",'2. Artikeldata Utökad'!J191))</f>
        <v/>
      </c>
      <c r="I188" s="462" t="str">
        <f>IF('APH Kategorichef'!K191="Välj….","",'APH Kategorichef'!K191)</f>
        <v/>
      </c>
      <c r="J188" s="462" t="str">
        <f>IF(B188="","",_xlfn.XLOOKUP(I188,Artikelgrupper!A:A,Artikelgrupper!B:B))</f>
        <v/>
      </c>
      <c r="K188" s="462" t="str">
        <f>IF(B188="","",_xlfn.XLOOKUP(I188,Artikelgrupper!A:A,Artikelgrupper!C:C))</f>
        <v/>
      </c>
      <c r="L188" s="462" t="str">
        <f>IF(B188="","",_xlfn.XLOOKUP(I188,Artikelgrupper!A:A,Artikelgrupper!D:D))</f>
        <v/>
      </c>
      <c r="M188" s="465" t="str">
        <f>IF(B188="","",'APH Kategorichef'!P191)</f>
        <v/>
      </c>
      <c r="N188" s="464" t="str">
        <f>IF('APH Kategorichef'!Q191="","",'APH Kategorichef'!Q191)</f>
        <v/>
      </c>
      <c r="O188" s="464" t="str">
        <f>IF('APH Kategorichef'!S191="","",'APH Kategorichef'!S191)</f>
        <v/>
      </c>
      <c r="P188" s="462" t="str">
        <f>IF(B188="","",'2. Artikeldata Utökad'!E191)</f>
        <v/>
      </c>
      <c r="Q188" s="462" t="str">
        <f>IF(B188="","",'2. Artikeldata Utökad'!F191)</f>
        <v/>
      </c>
      <c r="R188" s="462" t="str">
        <f>IF(B188="","",'1. Artikeldata Grund'!K191/10)</f>
        <v/>
      </c>
      <c r="S188" s="462" t="str">
        <f>IF(B188="","",'1. Artikeldata Grund'!L191/10)</f>
        <v/>
      </c>
      <c r="T188" s="462" t="str">
        <f>IF(B188="","",'1. Artikeldata Grund'!M191/10)</f>
        <v/>
      </c>
      <c r="U188" s="496" t="str">
        <f>IF(B188="","",'APH Kategorichef'!Y191)</f>
        <v/>
      </c>
      <c r="V188" s="466" t="str">
        <f>IF(B188="","",'APH Kategorichef'!Z191)</f>
        <v/>
      </c>
      <c r="W188" s="467" t="str">
        <f>IF(B188="","",'APH Kategorichef'!AA191)</f>
        <v/>
      </c>
      <c r="X188" s="468" t="str">
        <f>IF(B188="","",'APH Kategorichef'!AC191)</f>
        <v/>
      </c>
      <c r="Y188" s="467" t="str">
        <f>IF(B188="","",'APH Kategorichef'!AB191)</f>
        <v/>
      </c>
      <c r="Z188" s="468" t="str">
        <f>IF(B188="","",'APH Kategorichef'!AH191)</f>
        <v/>
      </c>
      <c r="AA188" s="469" t="str">
        <f>IF(B188="","",'APH Kategorichef'!AI191)</f>
        <v/>
      </c>
      <c r="AB188" s="464" t="str">
        <f>IF(B188="","",'APH Kategorichef'!V191)</f>
        <v/>
      </c>
      <c r="AC188" s="465" t="str">
        <f>IF('3. Förpackningsdata'!J191="","",'3. Förpackningsdata'!J191)</f>
        <v/>
      </c>
      <c r="AD188" s="464" t="str">
        <f>IF('APH Kategorichef'!I191="","",'APH Kategorichef'!I191)</f>
        <v/>
      </c>
    </row>
    <row r="189" spans="1:30" s="336" customFormat="1" x14ac:dyDescent="0.25">
      <c r="A189" s="350">
        <v>188</v>
      </c>
      <c r="B189" s="460" t="str">
        <f>IF('1. Artikeldata Grund'!E192="","",'1. Artikeldata Grund'!E192)</f>
        <v/>
      </c>
      <c r="C189" s="461" t="str">
        <f>IF('1. Artikeldata Grund'!D192="","",'1. Artikeldata Grund'!D192)</f>
        <v/>
      </c>
      <c r="D189" s="462" t="str">
        <f>IF('APH Kategorichef'!D192="","",'APH Kategorichef'!D192)</f>
        <v/>
      </c>
      <c r="E189" s="461" t="str">
        <f>IF('APH Kategorichef'!F192="","",'APH Kategorichef'!F192)</f>
        <v/>
      </c>
      <c r="F189" s="464" t="str">
        <f>IF('APH Kategorichef'!R192="","",'APH Kategorichef'!R192)</f>
        <v xml:space="preserve">  Välj…</v>
      </c>
      <c r="G189" s="464">
        <f>IF('APH Kategorichef'!L192="","",'APH Kategorichef'!L192)</f>
        <v>910</v>
      </c>
      <c r="H189" s="463" t="str">
        <f>IF(G189&lt;&gt;200,"",IF('2. Artikeldata Utökad'!J192="","",'2. Artikeldata Utökad'!J192))</f>
        <v/>
      </c>
      <c r="I189" s="462" t="str">
        <f>IF('APH Kategorichef'!K192="Välj….","",'APH Kategorichef'!K192)</f>
        <v/>
      </c>
      <c r="J189" s="462" t="str">
        <f>IF(B189="","",_xlfn.XLOOKUP(I189,Artikelgrupper!A:A,Artikelgrupper!B:B))</f>
        <v/>
      </c>
      <c r="K189" s="462" t="str">
        <f>IF(B189="","",_xlfn.XLOOKUP(I189,Artikelgrupper!A:A,Artikelgrupper!C:C))</f>
        <v/>
      </c>
      <c r="L189" s="462" t="str">
        <f>IF(B189="","",_xlfn.XLOOKUP(I189,Artikelgrupper!A:A,Artikelgrupper!D:D))</f>
        <v/>
      </c>
      <c r="M189" s="465" t="str">
        <f>IF(B189="","",'APH Kategorichef'!P192)</f>
        <v/>
      </c>
      <c r="N189" s="464" t="str">
        <f>IF('APH Kategorichef'!Q192="","",'APH Kategorichef'!Q192)</f>
        <v/>
      </c>
      <c r="O189" s="464" t="str">
        <f>IF('APH Kategorichef'!S192="","",'APH Kategorichef'!S192)</f>
        <v/>
      </c>
      <c r="P189" s="462" t="str">
        <f>IF(B189="","",'2. Artikeldata Utökad'!E192)</f>
        <v/>
      </c>
      <c r="Q189" s="462" t="str">
        <f>IF(B189="","",'2. Artikeldata Utökad'!F192)</f>
        <v/>
      </c>
      <c r="R189" s="462" t="str">
        <f>IF(B189="","",'1. Artikeldata Grund'!K192/10)</f>
        <v/>
      </c>
      <c r="S189" s="462" t="str">
        <f>IF(B189="","",'1. Artikeldata Grund'!L192/10)</f>
        <v/>
      </c>
      <c r="T189" s="462" t="str">
        <f>IF(B189="","",'1. Artikeldata Grund'!M192/10)</f>
        <v/>
      </c>
      <c r="U189" s="496" t="str">
        <f>IF(B189="","",'APH Kategorichef'!Y192)</f>
        <v/>
      </c>
      <c r="V189" s="466" t="str">
        <f>IF(B189="","",'APH Kategorichef'!Z192)</f>
        <v/>
      </c>
      <c r="W189" s="467" t="str">
        <f>IF(B189="","",'APH Kategorichef'!AA192)</f>
        <v/>
      </c>
      <c r="X189" s="468" t="str">
        <f>IF(B189="","",'APH Kategorichef'!AC192)</f>
        <v/>
      </c>
      <c r="Y189" s="467" t="str">
        <f>IF(B189="","",'APH Kategorichef'!AB192)</f>
        <v/>
      </c>
      <c r="Z189" s="468" t="str">
        <f>IF(B189="","",'APH Kategorichef'!AH192)</f>
        <v/>
      </c>
      <c r="AA189" s="469" t="str">
        <f>IF(B189="","",'APH Kategorichef'!AI192)</f>
        <v/>
      </c>
      <c r="AB189" s="464" t="str">
        <f>IF(B189="","",'APH Kategorichef'!V192)</f>
        <v/>
      </c>
      <c r="AC189" s="465" t="str">
        <f>IF('3. Förpackningsdata'!J192="","",'3. Förpackningsdata'!J192)</f>
        <v/>
      </c>
      <c r="AD189" s="464" t="str">
        <f>IF('APH Kategorichef'!I192="","",'APH Kategorichef'!I192)</f>
        <v/>
      </c>
    </row>
    <row r="190" spans="1:30" s="336" customFormat="1" x14ac:dyDescent="0.25">
      <c r="A190" s="350">
        <v>189</v>
      </c>
      <c r="B190" s="460" t="str">
        <f>IF('1. Artikeldata Grund'!E193="","",'1. Artikeldata Grund'!E193)</f>
        <v/>
      </c>
      <c r="C190" s="461" t="str">
        <f>IF('1. Artikeldata Grund'!D193="","",'1. Artikeldata Grund'!D193)</f>
        <v/>
      </c>
      <c r="D190" s="462" t="str">
        <f>IF('APH Kategorichef'!D193="","",'APH Kategorichef'!D193)</f>
        <v/>
      </c>
      <c r="E190" s="461" t="str">
        <f>IF('APH Kategorichef'!F193="","",'APH Kategorichef'!F193)</f>
        <v/>
      </c>
      <c r="F190" s="464" t="str">
        <f>IF('APH Kategorichef'!R193="","",'APH Kategorichef'!R193)</f>
        <v xml:space="preserve">  Välj…</v>
      </c>
      <c r="G190" s="464">
        <f>IF('APH Kategorichef'!L193="","",'APH Kategorichef'!L193)</f>
        <v>910</v>
      </c>
      <c r="H190" s="463" t="str">
        <f>IF(G190&lt;&gt;200,"",IF('2. Artikeldata Utökad'!J193="","",'2. Artikeldata Utökad'!J193))</f>
        <v/>
      </c>
      <c r="I190" s="462" t="str">
        <f>IF('APH Kategorichef'!K193="Välj….","",'APH Kategorichef'!K193)</f>
        <v/>
      </c>
      <c r="J190" s="462" t="str">
        <f>IF(B190="","",_xlfn.XLOOKUP(I190,Artikelgrupper!A:A,Artikelgrupper!B:B))</f>
        <v/>
      </c>
      <c r="K190" s="462" t="str">
        <f>IF(B190="","",_xlfn.XLOOKUP(I190,Artikelgrupper!A:A,Artikelgrupper!C:C))</f>
        <v/>
      </c>
      <c r="L190" s="462" t="str">
        <f>IF(B190="","",_xlfn.XLOOKUP(I190,Artikelgrupper!A:A,Artikelgrupper!D:D))</f>
        <v/>
      </c>
      <c r="M190" s="465" t="str">
        <f>IF(B190="","",'APH Kategorichef'!P193)</f>
        <v/>
      </c>
      <c r="N190" s="464" t="str">
        <f>IF('APH Kategorichef'!Q193="","",'APH Kategorichef'!Q193)</f>
        <v/>
      </c>
      <c r="O190" s="464" t="str">
        <f>IF('APH Kategorichef'!S193="","",'APH Kategorichef'!S193)</f>
        <v/>
      </c>
      <c r="P190" s="462" t="str">
        <f>IF(B190="","",'2. Artikeldata Utökad'!E193)</f>
        <v/>
      </c>
      <c r="Q190" s="462" t="str">
        <f>IF(B190="","",'2. Artikeldata Utökad'!F193)</f>
        <v/>
      </c>
      <c r="R190" s="462" t="str">
        <f>IF(B190="","",'1. Artikeldata Grund'!K193/10)</f>
        <v/>
      </c>
      <c r="S190" s="462" t="str">
        <f>IF(B190="","",'1. Artikeldata Grund'!L193/10)</f>
        <v/>
      </c>
      <c r="T190" s="462" t="str">
        <f>IF(B190="","",'1. Artikeldata Grund'!M193/10)</f>
        <v/>
      </c>
      <c r="U190" s="496" t="str">
        <f>IF(B190="","",'APH Kategorichef'!Y193)</f>
        <v/>
      </c>
      <c r="V190" s="466" t="str">
        <f>IF(B190="","",'APH Kategorichef'!Z193)</f>
        <v/>
      </c>
      <c r="W190" s="467" t="str">
        <f>IF(B190="","",'APH Kategorichef'!AA193)</f>
        <v/>
      </c>
      <c r="X190" s="468" t="str">
        <f>IF(B190="","",'APH Kategorichef'!AC193)</f>
        <v/>
      </c>
      <c r="Y190" s="467" t="str">
        <f>IF(B190="","",'APH Kategorichef'!AB193)</f>
        <v/>
      </c>
      <c r="Z190" s="468" t="str">
        <f>IF(B190="","",'APH Kategorichef'!AH193)</f>
        <v/>
      </c>
      <c r="AA190" s="469" t="str">
        <f>IF(B190="","",'APH Kategorichef'!AI193)</f>
        <v/>
      </c>
      <c r="AB190" s="464" t="str">
        <f>IF(B190="","",'APH Kategorichef'!V193)</f>
        <v/>
      </c>
      <c r="AC190" s="465" t="str">
        <f>IF('3. Förpackningsdata'!J193="","",'3. Förpackningsdata'!J193)</f>
        <v/>
      </c>
      <c r="AD190" s="464" t="str">
        <f>IF('APH Kategorichef'!I193="","",'APH Kategorichef'!I193)</f>
        <v/>
      </c>
    </row>
    <row r="191" spans="1:30" s="336" customFormat="1" x14ac:dyDescent="0.25">
      <c r="A191" s="350">
        <v>190</v>
      </c>
      <c r="B191" s="460" t="str">
        <f>IF('1. Artikeldata Grund'!E194="","",'1. Artikeldata Grund'!E194)</f>
        <v/>
      </c>
      <c r="C191" s="461" t="str">
        <f>IF('1. Artikeldata Grund'!D194="","",'1. Artikeldata Grund'!D194)</f>
        <v/>
      </c>
      <c r="D191" s="462" t="str">
        <f>IF('APH Kategorichef'!D194="","",'APH Kategorichef'!D194)</f>
        <v/>
      </c>
      <c r="E191" s="461" t="str">
        <f>IF('APH Kategorichef'!F194="","",'APH Kategorichef'!F194)</f>
        <v/>
      </c>
      <c r="F191" s="464" t="str">
        <f>IF('APH Kategorichef'!R194="","",'APH Kategorichef'!R194)</f>
        <v xml:space="preserve">  Välj…</v>
      </c>
      <c r="G191" s="464">
        <f>IF('APH Kategorichef'!L194="","",'APH Kategorichef'!L194)</f>
        <v>910</v>
      </c>
      <c r="H191" s="463" t="str">
        <f>IF(G191&lt;&gt;200,"",IF('2. Artikeldata Utökad'!J194="","",'2. Artikeldata Utökad'!J194))</f>
        <v/>
      </c>
      <c r="I191" s="462" t="str">
        <f>IF('APH Kategorichef'!K194="Välj….","",'APH Kategorichef'!K194)</f>
        <v/>
      </c>
      <c r="J191" s="462" t="str">
        <f>IF(B191="","",_xlfn.XLOOKUP(I191,Artikelgrupper!A:A,Artikelgrupper!B:B))</f>
        <v/>
      </c>
      <c r="K191" s="462" t="str">
        <f>IF(B191="","",_xlfn.XLOOKUP(I191,Artikelgrupper!A:A,Artikelgrupper!C:C))</f>
        <v/>
      </c>
      <c r="L191" s="462" t="str">
        <f>IF(B191="","",_xlfn.XLOOKUP(I191,Artikelgrupper!A:A,Artikelgrupper!D:D))</f>
        <v/>
      </c>
      <c r="M191" s="465" t="str">
        <f>IF(B191="","",'APH Kategorichef'!P194)</f>
        <v/>
      </c>
      <c r="N191" s="464" t="str">
        <f>IF('APH Kategorichef'!Q194="","",'APH Kategorichef'!Q194)</f>
        <v/>
      </c>
      <c r="O191" s="464" t="str">
        <f>IF('APH Kategorichef'!S194="","",'APH Kategorichef'!S194)</f>
        <v/>
      </c>
      <c r="P191" s="462" t="str">
        <f>IF(B191="","",'2. Artikeldata Utökad'!E194)</f>
        <v/>
      </c>
      <c r="Q191" s="462" t="str">
        <f>IF(B191="","",'2. Artikeldata Utökad'!F194)</f>
        <v/>
      </c>
      <c r="R191" s="462" t="str">
        <f>IF(B191="","",'1. Artikeldata Grund'!K194/10)</f>
        <v/>
      </c>
      <c r="S191" s="462" t="str">
        <f>IF(B191="","",'1. Artikeldata Grund'!L194/10)</f>
        <v/>
      </c>
      <c r="T191" s="462" t="str">
        <f>IF(B191="","",'1. Artikeldata Grund'!M194/10)</f>
        <v/>
      </c>
      <c r="U191" s="496" t="str">
        <f>IF(B191="","",'APH Kategorichef'!Y194)</f>
        <v/>
      </c>
      <c r="V191" s="466" t="str">
        <f>IF(B191="","",'APH Kategorichef'!Z194)</f>
        <v/>
      </c>
      <c r="W191" s="467" t="str">
        <f>IF(B191="","",'APH Kategorichef'!AA194)</f>
        <v/>
      </c>
      <c r="X191" s="468" t="str">
        <f>IF(B191="","",'APH Kategorichef'!AC194)</f>
        <v/>
      </c>
      <c r="Y191" s="467" t="str">
        <f>IF(B191="","",'APH Kategorichef'!AB194)</f>
        <v/>
      </c>
      <c r="Z191" s="468" t="str">
        <f>IF(B191="","",'APH Kategorichef'!AH194)</f>
        <v/>
      </c>
      <c r="AA191" s="469" t="str">
        <f>IF(B191="","",'APH Kategorichef'!AI194)</f>
        <v/>
      </c>
      <c r="AB191" s="464" t="str">
        <f>IF(B191="","",'APH Kategorichef'!V194)</f>
        <v/>
      </c>
      <c r="AC191" s="465" t="str">
        <f>IF('3. Förpackningsdata'!J194="","",'3. Förpackningsdata'!J194)</f>
        <v/>
      </c>
      <c r="AD191" s="464" t="str">
        <f>IF('APH Kategorichef'!I194="","",'APH Kategorichef'!I194)</f>
        <v/>
      </c>
    </row>
    <row r="192" spans="1:30" s="336" customFormat="1" x14ac:dyDescent="0.25">
      <c r="A192" s="350">
        <v>191</v>
      </c>
      <c r="B192" s="460" t="str">
        <f>IF('1. Artikeldata Grund'!E195="","",'1. Artikeldata Grund'!E195)</f>
        <v/>
      </c>
      <c r="C192" s="461" t="str">
        <f>IF('1. Artikeldata Grund'!D195="","",'1. Artikeldata Grund'!D195)</f>
        <v/>
      </c>
      <c r="D192" s="462" t="str">
        <f>IF('APH Kategorichef'!D195="","",'APH Kategorichef'!D195)</f>
        <v/>
      </c>
      <c r="E192" s="461" t="str">
        <f>IF('APH Kategorichef'!F195="","",'APH Kategorichef'!F195)</f>
        <v/>
      </c>
      <c r="F192" s="464" t="str">
        <f>IF('APH Kategorichef'!R195="","",'APH Kategorichef'!R195)</f>
        <v xml:space="preserve">  Välj…</v>
      </c>
      <c r="G192" s="464">
        <f>IF('APH Kategorichef'!L195="","",'APH Kategorichef'!L195)</f>
        <v>910</v>
      </c>
      <c r="H192" s="463" t="str">
        <f>IF(G192&lt;&gt;200,"",IF('2. Artikeldata Utökad'!J195="","",'2. Artikeldata Utökad'!J195))</f>
        <v/>
      </c>
      <c r="I192" s="462" t="str">
        <f>IF('APH Kategorichef'!K195="Välj….","",'APH Kategorichef'!K195)</f>
        <v/>
      </c>
      <c r="J192" s="462" t="str">
        <f>IF(B192="","",_xlfn.XLOOKUP(I192,Artikelgrupper!A:A,Artikelgrupper!B:B))</f>
        <v/>
      </c>
      <c r="K192" s="462" t="str">
        <f>IF(B192="","",_xlfn.XLOOKUP(I192,Artikelgrupper!A:A,Artikelgrupper!C:C))</f>
        <v/>
      </c>
      <c r="L192" s="462" t="str">
        <f>IF(B192="","",_xlfn.XLOOKUP(I192,Artikelgrupper!A:A,Artikelgrupper!D:D))</f>
        <v/>
      </c>
      <c r="M192" s="465" t="str">
        <f>IF(B192="","",'APH Kategorichef'!P195)</f>
        <v/>
      </c>
      <c r="N192" s="464" t="str">
        <f>IF('APH Kategorichef'!Q195="","",'APH Kategorichef'!Q195)</f>
        <v/>
      </c>
      <c r="O192" s="464" t="str">
        <f>IF('APH Kategorichef'!S195="","",'APH Kategorichef'!S195)</f>
        <v/>
      </c>
      <c r="P192" s="462" t="str">
        <f>IF(B192="","",'2. Artikeldata Utökad'!E195)</f>
        <v/>
      </c>
      <c r="Q192" s="462" t="str">
        <f>IF(B192="","",'2. Artikeldata Utökad'!F195)</f>
        <v/>
      </c>
      <c r="R192" s="462" t="str">
        <f>IF(B192="","",'1. Artikeldata Grund'!K195/10)</f>
        <v/>
      </c>
      <c r="S192" s="462" t="str">
        <f>IF(B192="","",'1. Artikeldata Grund'!L195/10)</f>
        <v/>
      </c>
      <c r="T192" s="462" t="str">
        <f>IF(B192="","",'1. Artikeldata Grund'!M195/10)</f>
        <v/>
      </c>
      <c r="U192" s="496" t="str">
        <f>IF(B192="","",'APH Kategorichef'!Y195)</f>
        <v/>
      </c>
      <c r="V192" s="466" t="str">
        <f>IF(B192="","",'APH Kategorichef'!Z195)</f>
        <v/>
      </c>
      <c r="W192" s="467" t="str">
        <f>IF(B192="","",'APH Kategorichef'!AA195)</f>
        <v/>
      </c>
      <c r="X192" s="468" t="str">
        <f>IF(B192="","",'APH Kategorichef'!AC195)</f>
        <v/>
      </c>
      <c r="Y192" s="467" t="str">
        <f>IF(B192="","",'APH Kategorichef'!AB195)</f>
        <v/>
      </c>
      <c r="Z192" s="468" t="str">
        <f>IF(B192="","",'APH Kategorichef'!AH195)</f>
        <v/>
      </c>
      <c r="AA192" s="469" t="str">
        <f>IF(B192="","",'APH Kategorichef'!AI195)</f>
        <v/>
      </c>
      <c r="AB192" s="464" t="str">
        <f>IF(B192="","",'APH Kategorichef'!V195)</f>
        <v/>
      </c>
      <c r="AC192" s="465" t="str">
        <f>IF('3. Förpackningsdata'!J195="","",'3. Förpackningsdata'!J195)</f>
        <v/>
      </c>
      <c r="AD192" s="464" t="str">
        <f>IF('APH Kategorichef'!I195="","",'APH Kategorichef'!I195)</f>
        <v/>
      </c>
    </row>
    <row r="193" spans="1:30" s="336" customFormat="1" x14ac:dyDescent="0.25">
      <c r="A193" s="350">
        <v>192</v>
      </c>
      <c r="B193" s="460" t="str">
        <f>IF('1. Artikeldata Grund'!E196="","",'1. Artikeldata Grund'!E196)</f>
        <v/>
      </c>
      <c r="C193" s="461" t="str">
        <f>IF('1. Artikeldata Grund'!D196="","",'1. Artikeldata Grund'!D196)</f>
        <v/>
      </c>
      <c r="D193" s="462" t="str">
        <f>IF('APH Kategorichef'!D196="","",'APH Kategorichef'!D196)</f>
        <v/>
      </c>
      <c r="E193" s="461" t="str">
        <f>IF('APH Kategorichef'!F196="","",'APH Kategorichef'!F196)</f>
        <v/>
      </c>
      <c r="F193" s="464" t="str">
        <f>IF('APH Kategorichef'!R196="","",'APH Kategorichef'!R196)</f>
        <v xml:space="preserve">  Välj…</v>
      </c>
      <c r="G193" s="464">
        <f>IF('APH Kategorichef'!L196="","",'APH Kategorichef'!L196)</f>
        <v>910</v>
      </c>
      <c r="H193" s="463" t="str">
        <f>IF(G193&lt;&gt;200,"",IF('2. Artikeldata Utökad'!J196="","",'2. Artikeldata Utökad'!J196))</f>
        <v/>
      </c>
      <c r="I193" s="462" t="str">
        <f>IF('APH Kategorichef'!K196="Välj….","",'APH Kategorichef'!K196)</f>
        <v/>
      </c>
      <c r="J193" s="462" t="str">
        <f>IF(B193="","",_xlfn.XLOOKUP(I193,Artikelgrupper!A:A,Artikelgrupper!B:B))</f>
        <v/>
      </c>
      <c r="K193" s="462" t="str">
        <f>IF(B193="","",_xlfn.XLOOKUP(I193,Artikelgrupper!A:A,Artikelgrupper!C:C))</f>
        <v/>
      </c>
      <c r="L193" s="462" t="str">
        <f>IF(B193="","",_xlfn.XLOOKUP(I193,Artikelgrupper!A:A,Artikelgrupper!D:D))</f>
        <v/>
      </c>
      <c r="M193" s="465" t="str">
        <f>IF(B193="","",'APH Kategorichef'!P196)</f>
        <v/>
      </c>
      <c r="N193" s="464" t="str">
        <f>IF('APH Kategorichef'!Q196="","",'APH Kategorichef'!Q196)</f>
        <v/>
      </c>
      <c r="O193" s="464" t="str">
        <f>IF('APH Kategorichef'!S196="","",'APH Kategorichef'!S196)</f>
        <v/>
      </c>
      <c r="P193" s="462" t="str">
        <f>IF(B193="","",'2. Artikeldata Utökad'!E196)</f>
        <v/>
      </c>
      <c r="Q193" s="462" t="str">
        <f>IF(B193="","",'2. Artikeldata Utökad'!F196)</f>
        <v/>
      </c>
      <c r="R193" s="462" t="str">
        <f>IF(B193="","",'1. Artikeldata Grund'!K196/10)</f>
        <v/>
      </c>
      <c r="S193" s="462" t="str">
        <f>IF(B193="","",'1. Artikeldata Grund'!L196/10)</f>
        <v/>
      </c>
      <c r="T193" s="462" t="str">
        <f>IF(B193="","",'1. Artikeldata Grund'!M196/10)</f>
        <v/>
      </c>
      <c r="U193" s="496" t="str">
        <f>IF(B193="","",'APH Kategorichef'!Y196)</f>
        <v/>
      </c>
      <c r="V193" s="466" t="str">
        <f>IF(B193="","",'APH Kategorichef'!Z196)</f>
        <v/>
      </c>
      <c r="W193" s="467" t="str">
        <f>IF(B193="","",'APH Kategorichef'!AA196)</f>
        <v/>
      </c>
      <c r="X193" s="468" t="str">
        <f>IF(B193="","",'APH Kategorichef'!AC196)</f>
        <v/>
      </c>
      <c r="Y193" s="467" t="str">
        <f>IF(B193="","",'APH Kategorichef'!AB196)</f>
        <v/>
      </c>
      <c r="Z193" s="468" t="str">
        <f>IF(B193="","",'APH Kategorichef'!AH196)</f>
        <v/>
      </c>
      <c r="AA193" s="469" t="str">
        <f>IF(B193="","",'APH Kategorichef'!AI196)</f>
        <v/>
      </c>
      <c r="AB193" s="464" t="str">
        <f>IF(B193="","",'APH Kategorichef'!V196)</f>
        <v/>
      </c>
      <c r="AC193" s="465" t="str">
        <f>IF('3. Förpackningsdata'!J196="","",'3. Förpackningsdata'!J196)</f>
        <v/>
      </c>
      <c r="AD193" s="464" t="str">
        <f>IF('APH Kategorichef'!I196="","",'APH Kategorichef'!I196)</f>
        <v/>
      </c>
    </row>
    <row r="194" spans="1:30" s="336" customFormat="1" x14ac:dyDescent="0.25">
      <c r="A194" s="350">
        <v>193</v>
      </c>
      <c r="B194" s="460" t="str">
        <f>IF('1. Artikeldata Grund'!E197="","",'1. Artikeldata Grund'!E197)</f>
        <v/>
      </c>
      <c r="C194" s="461" t="str">
        <f>IF('1. Artikeldata Grund'!D197="","",'1. Artikeldata Grund'!D197)</f>
        <v/>
      </c>
      <c r="D194" s="462" t="str">
        <f>IF('APH Kategorichef'!D197="","",'APH Kategorichef'!D197)</f>
        <v/>
      </c>
      <c r="E194" s="461" t="str">
        <f>IF('APH Kategorichef'!F197="","",'APH Kategorichef'!F197)</f>
        <v/>
      </c>
      <c r="F194" s="464" t="str">
        <f>IF('APH Kategorichef'!R197="","",'APH Kategorichef'!R197)</f>
        <v xml:space="preserve">  Välj…</v>
      </c>
      <c r="G194" s="464">
        <f>IF('APH Kategorichef'!L197="","",'APH Kategorichef'!L197)</f>
        <v>910</v>
      </c>
      <c r="H194" s="463" t="str">
        <f>IF(G194&lt;&gt;200,"",IF('2. Artikeldata Utökad'!J197="","",'2. Artikeldata Utökad'!J197))</f>
        <v/>
      </c>
      <c r="I194" s="462" t="str">
        <f>IF('APH Kategorichef'!K197="Välj….","",'APH Kategorichef'!K197)</f>
        <v/>
      </c>
      <c r="J194" s="462" t="str">
        <f>IF(B194="","",_xlfn.XLOOKUP(I194,Artikelgrupper!A:A,Artikelgrupper!B:B))</f>
        <v/>
      </c>
      <c r="K194" s="462" t="str">
        <f>IF(B194="","",_xlfn.XLOOKUP(I194,Artikelgrupper!A:A,Artikelgrupper!C:C))</f>
        <v/>
      </c>
      <c r="L194" s="462" t="str">
        <f>IF(B194="","",_xlfn.XLOOKUP(I194,Artikelgrupper!A:A,Artikelgrupper!D:D))</f>
        <v/>
      </c>
      <c r="M194" s="465" t="str">
        <f>IF(B194="","",'APH Kategorichef'!P197)</f>
        <v/>
      </c>
      <c r="N194" s="464" t="str">
        <f>IF('APH Kategorichef'!Q197="","",'APH Kategorichef'!Q197)</f>
        <v/>
      </c>
      <c r="O194" s="464" t="str">
        <f>IF('APH Kategorichef'!S197="","",'APH Kategorichef'!S197)</f>
        <v/>
      </c>
      <c r="P194" s="462" t="str">
        <f>IF(B194="","",'2. Artikeldata Utökad'!E197)</f>
        <v/>
      </c>
      <c r="Q194" s="462" t="str">
        <f>IF(B194="","",'2. Artikeldata Utökad'!F197)</f>
        <v/>
      </c>
      <c r="R194" s="462" t="str">
        <f>IF(B194="","",'1. Artikeldata Grund'!K197/10)</f>
        <v/>
      </c>
      <c r="S194" s="462" t="str">
        <f>IF(B194="","",'1. Artikeldata Grund'!L197/10)</f>
        <v/>
      </c>
      <c r="T194" s="462" t="str">
        <f>IF(B194="","",'1. Artikeldata Grund'!M197/10)</f>
        <v/>
      </c>
      <c r="U194" s="496" t="str">
        <f>IF(B194="","",'APH Kategorichef'!Y197)</f>
        <v/>
      </c>
      <c r="V194" s="466" t="str">
        <f>IF(B194="","",'APH Kategorichef'!Z197)</f>
        <v/>
      </c>
      <c r="W194" s="467" t="str">
        <f>IF(B194="","",'APH Kategorichef'!AA197)</f>
        <v/>
      </c>
      <c r="X194" s="468" t="str">
        <f>IF(B194="","",'APH Kategorichef'!AC197)</f>
        <v/>
      </c>
      <c r="Y194" s="467" t="str">
        <f>IF(B194="","",'APH Kategorichef'!AB197)</f>
        <v/>
      </c>
      <c r="Z194" s="468" t="str">
        <f>IF(B194="","",'APH Kategorichef'!AH197)</f>
        <v/>
      </c>
      <c r="AA194" s="469" t="str">
        <f>IF(B194="","",'APH Kategorichef'!AI197)</f>
        <v/>
      </c>
      <c r="AB194" s="464" t="str">
        <f>IF(B194="","",'APH Kategorichef'!V197)</f>
        <v/>
      </c>
      <c r="AC194" s="465" t="str">
        <f>IF('3. Förpackningsdata'!J197="","",'3. Förpackningsdata'!J197)</f>
        <v/>
      </c>
      <c r="AD194" s="464" t="str">
        <f>IF('APH Kategorichef'!I197="","",'APH Kategorichef'!I197)</f>
        <v/>
      </c>
    </row>
    <row r="195" spans="1:30" s="336" customFormat="1" x14ac:dyDescent="0.25">
      <c r="A195" s="350">
        <v>194</v>
      </c>
      <c r="B195" s="460" t="str">
        <f>IF('1. Artikeldata Grund'!E198="","",'1. Artikeldata Grund'!E198)</f>
        <v/>
      </c>
      <c r="C195" s="461" t="str">
        <f>IF('1. Artikeldata Grund'!D198="","",'1. Artikeldata Grund'!D198)</f>
        <v/>
      </c>
      <c r="D195" s="462" t="str">
        <f>IF('APH Kategorichef'!D198="","",'APH Kategorichef'!D198)</f>
        <v/>
      </c>
      <c r="E195" s="461" t="str">
        <f>IF('APH Kategorichef'!F198="","",'APH Kategorichef'!F198)</f>
        <v/>
      </c>
      <c r="F195" s="464" t="str">
        <f>IF('APH Kategorichef'!R198="","",'APH Kategorichef'!R198)</f>
        <v xml:space="preserve">  Välj…</v>
      </c>
      <c r="G195" s="464">
        <f>IF('APH Kategorichef'!L198="","",'APH Kategorichef'!L198)</f>
        <v>910</v>
      </c>
      <c r="H195" s="463" t="str">
        <f>IF(G195&lt;&gt;200,"",IF('2. Artikeldata Utökad'!J198="","",'2. Artikeldata Utökad'!J198))</f>
        <v/>
      </c>
      <c r="I195" s="462" t="str">
        <f>IF('APH Kategorichef'!K198="Välj….","",'APH Kategorichef'!K198)</f>
        <v/>
      </c>
      <c r="J195" s="462" t="str">
        <f>IF(B195="","",_xlfn.XLOOKUP(I195,Artikelgrupper!A:A,Artikelgrupper!B:B))</f>
        <v/>
      </c>
      <c r="K195" s="462" t="str">
        <f>IF(B195="","",_xlfn.XLOOKUP(I195,Artikelgrupper!A:A,Artikelgrupper!C:C))</f>
        <v/>
      </c>
      <c r="L195" s="462" t="str">
        <f>IF(B195="","",_xlfn.XLOOKUP(I195,Artikelgrupper!A:A,Artikelgrupper!D:D))</f>
        <v/>
      </c>
      <c r="M195" s="465" t="str">
        <f>IF(B195="","",'APH Kategorichef'!P198)</f>
        <v/>
      </c>
      <c r="N195" s="464" t="str">
        <f>IF('APH Kategorichef'!Q198="","",'APH Kategorichef'!Q198)</f>
        <v/>
      </c>
      <c r="O195" s="464" t="str">
        <f>IF('APH Kategorichef'!S198="","",'APH Kategorichef'!S198)</f>
        <v/>
      </c>
      <c r="P195" s="462" t="str">
        <f>IF(B195="","",'2. Artikeldata Utökad'!E198)</f>
        <v/>
      </c>
      <c r="Q195" s="462" t="str">
        <f>IF(B195="","",'2. Artikeldata Utökad'!F198)</f>
        <v/>
      </c>
      <c r="R195" s="462" t="str">
        <f>IF(B195="","",'1. Artikeldata Grund'!K198/10)</f>
        <v/>
      </c>
      <c r="S195" s="462" t="str">
        <f>IF(B195="","",'1. Artikeldata Grund'!L198/10)</f>
        <v/>
      </c>
      <c r="T195" s="462" t="str">
        <f>IF(B195="","",'1. Artikeldata Grund'!M198/10)</f>
        <v/>
      </c>
      <c r="U195" s="496" t="str">
        <f>IF(B195="","",'APH Kategorichef'!Y198)</f>
        <v/>
      </c>
      <c r="V195" s="466" t="str">
        <f>IF(B195="","",'APH Kategorichef'!Z198)</f>
        <v/>
      </c>
      <c r="W195" s="467" t="str">
        <f>IF(B195="","",'APH Kategorichef'!AA198)</f>
        <v/>
      </c>
      <c r="X195" s="468" t="str">
        <f>IF(B195="","",'APH Kategorichef'!AC198)</f>
        <v/>
      </c>
      <c r="Y195" s="467" t="str">
        <f>IF(B195="","",'APH Kategorichef'!AB198)</f>
        <v/>
      </c>
      <c r="Z195" s="468" t="str">
        <f>IF(B195="","",'APH Kategorichef'!AH198)</f>
        <v/>
      </c>
      <c r="AA195" s="469" t="str">
        <f>IF(B195="","",'APH Kategorichef'!AI198)</f>
        <v/>
      </c>
      <c r="AB195" s="464" t="str">
        <f>IF(B195="","",'APH Kategorichef'!V198)</f>
        <v/>
      </c>
      <c r="AC195" s="465" t="str">
        <f>IF('3. Förpackningsdata'!J198="","",'3. Förpackningsdata'!J198)</f>
        <v/>
      </c>
      <c r="AD195" s="464" t="str">
        <f>IF('APH Kategorichef'!I198="","",'APH Kategorichef'!I198)</f>
        <v/>
      </c>
    </row>
    <row r="196" spans="1:30" s="336" customFormat="1" x14ac:dyDescent="0.25">
      <c r="A196" s="350">
        <v>195</v>
      </c>
      <c r="B196" s="460" t="str">
        <f>IF('1. Artikeldata Grund'!E199="","",'1. Artikeldata Grund'!E199)</f>
        <v/>
      </c>
      <c r="C196" s="461" t="str">
        <f>IF('1. Artikeldata Grund'!D199="","",'1. Artikeldata Grund'!D199)</f>
        <v/>
      </c>
      <c r="D196" s="462" t="str">
        <f>IF('APH Kategorichef'!D199="","",'APH Kategorichef'!D199)</f>
        <v/>
      </c>
      <c r="E196" s="461" t="str">
        <f>IF('APH Kategorichef'!F199="","",'APH Kategorichef'!F199)</f>
        <v/>
      </c>
      <c r="F196" s="464" t="str">
        <f>IF('APH Kategorichef'!R199="","",'APH Kategorichef'!R199)</f>
        <v xml:space="preserve">  Välj…</v>
      </c>
      <c r="G196" s="464">
        <f>IF('APH Kategorichef'!L199="","",'APH Kategorichef'!L199)</f>
        <v>910</v>
      </c>
      <c r="H196" s="463" t="str">
        <f>IF(G196&lt;&gt;200,"",IF('2. Artikeldata Utökad'!J199="","",'2. Artikeldata Utökad'!J199))</f>
        <v/>
      </c>
      <c r="I196" s="462" t="str">
        <f>IF('APH Kategorichef'!K199="Välj….","",'APH Kategorichef'!K199)</f>
        <v/>
      </c>
      <c r="J196" s="462" t="str">
        <f>IF(B196="","",_xlfn.XLOOKUP(I196,Artikelgrupper!A:A,Artikelgrupper!B:B))</f>
        <v/>
      </c>
      <c r="K196" s="462" t="str">
        <f>IF(B196="","",_xlfn.XLOOKUP(I196,Artikelgrupper!A:A,Artikelgrupper!C:C))</f>
        <v/>
      </c>
      <c r="L196" s="462" t="str">
        <f>IF(B196="","",_xlfn.XLOOKUP(I196,Artikelgrupper!A:A,Artikelgrupper!D:D))</f>
        <v/>
      </c>
      <c r="M196" s="465" t="str">
        <f>IF(B196="","",'APH Kategorichef'!P199)</f>
        <v/>
      </c>
      <c r="N196" s="464" t="str">
        <f>IF('APH Kategorichef'!Q199="","",'APH Kategorichef'!Q199)</f>
        <v/>
      </c>
      <c r="O196" s="464" t="str">
        <f>IF('APH Kategorichef'!S199="","",'APH Kategorichef'!S199)</f>
        <v/>
      </c>
      <c r="P196" s="462" t="str">
        <f>IF(B196="","",'2. Artikeldata Utökad'!E199)</f>
        <v/>
      </c>
      <c r="Q196" s="462" t="str">
        <f>IF(B196="","",'2. Artikeldata Utökad'!F199)</f>
        <v/>
      </c>
      <c r="R196" s="462" t="str">
        <f>IF(B196="","",'1. Artikeldata Grund'!K199/10)</f>
        <v/>
      </c>
      <c r="S196" s="462" t="str">
        <f>IF(B196="","",'1. Artikeldata Grund'!L199/10)</f>
        <v/>
      </c>
      <c r="T196" s="462" t="str">
        <f>IF(B196="","",'1. Artikeldata Grund'!M199/10)</f>
        <v/>
      </c>
      <c r="U196" s="496" t="str">
        <f>IF(B196="","",'APH Kategorichef'!Y199)</f>
        <v/>
      </c>
      <c r="V196" s="466" t="str">
        <f>IF(B196="","",'APH Kategorichef'!Z199)</f>
        <v/>
      </c>
      <c r="W196" s="467" t="str">
        <f>IF(B196="","",'APH Kategorichef'!AA199)</f>
        <v/>
      </c>
      <c r="X196" s="468" t="str">
        <f>IF(B196="","",'APH Kategorichef'!AC199)</f>
        <v/>
      </c>
      <c r="Y196" s="467" t="str">
        <f>IF(B196="","",'APH Kategorichef'!AB199)</f>
        <v/>
      </c>
      <c r="Z196" s="468" t="str">
        <f>IF(B196="","",'APH Kategorichef'!AH199)</f>
        <v/>
      </c>
      <c r="AA196" s="469" t="str">
        <f>IF(B196="","",'APH Kategorichef'!AI199)</f>
        <v/>
      </c>
      <c r="AB196" s="464" t="str">
        <f>IF(B196="","",'APH Kategorichef'!V199)</f>
        <v/>
      </c>
      <c r="AC196" s="465" t="str">
        <f>IF('3. Förpackningsdata'!J199="","",'3. Förpackningsdata'!J199)</f>
        <v/>
      </c>
      <c r="AD196" s="464" t="str">
        <f>IF('APH Kategorichef'!I199="","",'APH Kategorichef'!I199)</f>
        <v/>
      </c>
    </row>
    <row r="197" spans="1:30" s="336" customFormat="1" x14ac:dyDescent="0.25">
      <c r="A197" s="350">
        <v>196</v>
      </c>
      <c r="B197" s="460" t="str">
        <f>IF('1. Artikeldata Grund'!E200="","",'1. Artikeldata Grund'!E200)</f>
        <v/>
      </c>
      <c r="C197" s="461" t="str">
        <f>IF('1. Artikeldata Grund'!D200="","",'1. Artikeldata Grund'!D200)</f>
        <v/>
      </c>
      <c r="D197" s="462" t="str">
        <f>IF('APH Kategorichef'!D200="","",'APH Kategorichef'!D200)</f>
        <v/>
      </c>
      <c r="E197" s="461" t="str">
        <f>IF('APH Kategorichef'!F200="","",'APH Kategorichef'!F200)</f>
        <v/>
      </c>
      <c r="F197" s="464" t="str">
        <f>IF('APH Kategorichef'!R200="","",'APH Kategorichef'!R200)</f>
        <v xml:space="preserve">  Välj…</v>
      </c>
      <c r="G197" s="464">
        <f>IF('APH Kategorichef'!L200="","",'APH Kategorichef'!L200)</f>
        <v>910</v>
      </c>
      <c r="H197" s="463" t="str">
        <f>IF(G197&lt;&gt;200,"",IF('2. Artikeldata Utökad'!J200="","",'2. Artikeldata Utökad'!J200))</f>
        <v/>
      </c>
      <c r="I197" s="462" t="str">
        <f>IF('APH Kategorichef'!K200="Välj….","",'APH Kategorichef'!K200)</f>
        <v/>
      </c>
      <c r="J197" s="462" t="str">
        <f>IF(B197="","",_xlfn.XLOOKUP(I197,Artikelgrupper!A:A,Artikelgrupper!B:B))</f>
        <v/>
      </c>
      <c r="K197" s="462" t="str">
        <f>IF(B197="","",_xlfn.XLOOKUP(I197,Artikelgrupper!A:A,Artikelgrupper!C:C))</f>
        <v/>
      </c>
      <c r="L197" s="462" t="str">
        <f>IF(B197="","",_xlfn.XLOOKUP(I197,Artikelgrupper!A:A,Artikelgrupper!D:D))</f>
        <v/>
      </c>
      <c r="M197" s="465" t="str">
        <f>IF(B197="","",'APH Kategorichef'!P200)</f>
        <v/>
      </c>
      <c r="N197" s="464" t="str">
        <f>IF('APH Kategorichef'!Q200="","",'APH Kategorichef'!Q200)</f>
        <v/>
      </c>
      <c r="O197" s="464" t="str">
        <f>IF('APH Kategorichef'!S200="","",'APH Kategorichef'!S200)</f>
        <v/>
      </c>
      <c r="P197" s="462" t="str">
        <f>IF(B197="","",'2. Artikeldata Utökad'!E200)</f>
        <v/>
      </c>
      <c r="Q197" s="462" t="str">
        <f>IF(B197="","",'2. Artikeldata Utökad'!F200)</f>
        <v/>
      </c>
      <c r="R197" s="462" t="str">
        <f>IF(B197="","",'1. Artikeldata Grund'!K200/10)</f>
        <v/>
      </c>
      <c r="S197" s="462" t="str">
        <f>IF(B197="","",'1. Artikeldata Grund'!L200/10)</f>
        <v/>
      </c>
      <c r="T197" s="462" t="str">
        <f>IF(B197="","",'1. Artikeldata Grund'!M200/10)</f>
        <v/>
      </c>
      <c r="U197" s="496" t="str">
        <f>IF(B197="","",'APH Kategorichef'!Y200)</f>
        <v/>
      </c>
      <c r="V197" s="466" t="str">
        <f>IF(B197="","",'APH Kategorichef'!Z200)</f>
        <v/>
      </c>
      <c r="W197" s="467" t="str">
        <f>IF(B197="","",'APH Kategorichef'!AA200)</f>
        <v/>
      </c>
      <c r="X197" s="468" t="str">
        <f>IF(B197="","",'APH Kategorichef'!AC200)</f>
        <v/>
      </c>
      <c r="Y197" s="467" t="str">
        <f>IF(B197="","",'APH Kategorichef'!AB200)</f>
        <v/>
      </c>
      <c r="Z197" s="468" t="str">
        <f>IF(B197="","",'APH Kategorichef'!AH200)</f>
        <v/>
      </c>
      <c r="AA197" s="469" t="str">
        <f>IF(B197="","",'APH Kategorichef'!AI200)</f>
        <v/>
      </c>
      <c r="AB197" s="464" t="str">
        <f>IF(B197="","",'APH Kategorichef'!V200)</f>
        <v/>
      </c>
      <c r="AC197" s="465" t="str">
        <f>IF('3. Förpackningsdata'!J200="","",'3. Förpackningsdata'!J200)</f>
        <v/>
      </c>
      <c r="AD197" s="464" t="str">
        <f>IF('APH Kategorichef'!I200="","",'APH Kategorichef'!I200)</f>
        <v/>
      </c>
    </row>
    <row r="198" spans="1:30" s="336" customFormat="1" x14ac:dyDescent="0.25">
      <c r="A198" s="350">
        <v>197</v>
      </c>
      <c r="B198" s="460" t="str">
        <f>IF('1. Artikeldata Grund'!E201="","",'1. Artikeldata Grund'!E201)</f>
        <v/>
      </c>
      <c r="C198" s="461" t="str">
        <f>IF('1. Artikeldata Grund'!D201="","",'1. Artikeldata Grund'!D201)</f>
        <v/>
      </c>
      <c r="D198" s="462" t="str">
        <f>IF('APH Kategorichef'!D201="","",'APH Kategorichef'!D201)</f>
        <v/>
      </c>
      <c r="E198" s="461" t="str">
        <f>IF('APH Kategorichef'!F201="","",'APH Kategorichef'!F201)</f>
        <v/>
      </c>
      <c r="F198" s="464" t="str">
        <f>IF('APH Kategorichef'!R201="","",'APH Kategorichef'!R201)</f>
        <v xml:space="preserve">  Välj…</v>
      </c>
      <c r="G198" s="464">
        <f>IF('APH Kategorichef'!L201="","",'APH Kategorichef'!L201)</f>
        <v>910</v>
      </c>
      <c r="H198" s="463" t="str">
        <f>IF(G198&lt;&gt;200,"",IF('2. Artikeldata Utökad'!J201="","",'2. Artikeldata Utökad'!J201))</f>
        <v/>
      </c>
      <c r="I198" s="462" t="str">
        <f>IF('APH Kategorichef'!K201="Välj….","",'APH Kategorichef'!K201)</f>
        <v/>
      </c>
      <c r="J198" s="462" t="str">
        <f>IF(B198="","",_xlfn.XLOOKUP(I198,Artikelgrupper!A:A,Artikelgrupper!B:B))</f>
        <v/>
      </c>
      <c r="K198" s="462" t="str">
        <f>IF(B198="","",_xlfn.XLOOKUP(I198,Artikelgrupper!A:A,Artikelgrupper!C:C))</f>
        <v/>
      </c>
      <c r="L198" s="462" t="str">
        <f>IF(B198="","",_xlfn.XLOOKUP(I198,Artikelgrupper!A:A,Artikelgrupper!D:D))</f>
        <v/>
      </c>
      <c r="M198" s="465" t="str">
        <f>IF(B198="","",'APH Kategorichef'!P201)</f>
        <v/>
      </c>
      <c r="N198" s="464" t="str">
        <f>IF('APH Kategorichef'!Q201="","",'APH Kategorichef'!Q201)</f>
        <v/>
      </c>
      <c r="O198" s="464" t="str">
        <f>IF('APH Kategorichef'!S201="","",'APH Kategorichef'!S201)</f>
        <v/>
      </c>
      <c r="P198" s="462" t="str">
        <f>IF(B198="","",'2. Artikeldata Utökad'!E201)</f>
        <v/>
      </c>
      <c r="Q198" s="462" t="str">
        <f>IF(B198="","",'2. Artikeldata Utökad'!F201)</f>
        <v/>
      </c>
      <c r="R198" s="462" t="str">
        <f>IF(B198="","",'1. Artikeldata Grund'!K201/10)</f>
        <v/>
      </c>
      <c r="S198" s="462" t="str">
        <f>IF(B198="","",'1. Artikeldata Grund'!L201/10)</f>
        <v/>
      </c>
      <c r="T198" s="462" t="str">
        <f>IF(B198="","",'1. Artikeldata Grund'!M201/10)</f>
        <v/>
      </c>
      <c r="U198" s="496" t="str">
        <f>IF(B198="","",'APH Kategorichef'!Y201)</f>
        <v/>
      </c>
      <c r="V198" s="466" t="str">
        <f>IF(B198="","",'APH Kategorichef'!Z201)</f>
        <v/>
      </c>
      <c r="W198" s="467" t="str">
        <f>IF(B198="","",'APH Kategorichef'!AA201)</f>
        <v/>
      </c>
      <c r="X198" s="468" t="str">
        <f>IF(B198="","",'APH Kategorichef'!AC201)</f>
        <v/>
      </c>
      <c r="Y198" s="467" t="str">
        <f>IF(B198="","",'APH Kategorichef'!AB201)</f>
        <v/>
      </c>
      <c r="Z198" s="468" t="str">
        <f>IF(B198="","",'APH Kategorichef'!AH201)</f>
        <v/>
      </c>
      <c r="AA198" s="469" t="str">
        <f>IF(B198="","",'APH Kategorichef'!AI201)</f>
        <v/>
      </c>
      <c r="AB198" s="464" t="str">
        <f>IF(B198="","",'APH Kategorichef'!V201)</f>
        <v/>
      </c>
      <c r="AC198" s="465" t="str">
        <f>IF('3. Förpackningsdata'!J201="","",'3. Förpackningsdata'!J201)</f>
        <v/>
      </c>
      <c r="AD198" s="464" t="str">
        <f>IF('APH Kategorichef'!I201="","",'APH Kategorichef'!I201)</f>
        <v/>
      </c>
    </row>
    <row r="199" spans="1:30" s="336" customFormat="1" x14ac:dyDescent="0.25">
      <c r="A199" s="350">
        <v>198</v>
      </c>
      <c r="B199" s="460" t="str">
        <f>IF('1. Artikeldata Grund'!E202="","",'1. Artikeldata Grund'!E202)</f>
        <v/>
      </c>
      <c r="C199" s="461" t="str">
        <f>IF('1. Artikeldata Grund'!D202="","",'1. Artikeldata Grund'!D202)</f>
        <v/>
      </c>
      <c r="D199" s="462" t="str">
        <f>IF('APH Kategorichef'!D202="","",'APH Kategorichef'!D202)</f>
        <v/>
      </c>
      <c r="E199" s="461" t="str">
        <f>IF('APH Kategorichef'!F202="","",'APH Kategorichef'!F202)</f>
        <v/>
      </c>
      <c r="F199" s="464" t="str">
        <f>IF('APH Kategorichef'!R202="","",'APH Kategorichef'!R202)</f>
        <v xml:space="preserve">  Välj…</v>
      </c>
      <c r="G199" s="464">
        <f>IF('APH Kategorichef'!L202="","",'APH Kategorichef'!L202)</f>
        <v>910</v>
      </c>
      <c r="H199" s="463" t="str">
        <f>IF(G199&lt;&gt;200,"",IF('2. Artikeldata Utökad'!J202="","",'2. Artikeldata Utökad'!J202))</f>
        <v/>
      </c>
      <c r="I199" s="462" t="str">
        <f>IF('APH Kategorichef'!K202="Välj….","",'APH Kategorichef'!K202)</f>
        <v/>
      </c>
      <c r="J199" s="462" t="str">
        <f>IF(B199="","",_xlfn.XLOOKUP(I199,Artikelgrupper!A:A,Artikelgrupper!B:B))</f>
        <v/>
      </c>
      <c r="K199" s="462" t="str">
        <f>IF(B199="","",_xlfn.XLOOKUP(I199,Artikelgrupper!A:A,Artikelgrupper!C:C))</f>
        <v/>
      </c>
      <c r="L199" s="462" t="str">
        <f>IF(B199="","",_xlfn.XLOOKUP(I199,Artikelgrupper!A:A,Artikelgrupper!D:D))</f>
        <v/>
      </c>
      <c r="M199" s="465" t="str">
        <f>IF(B199="","",'APH Kategorichef'!P202)</f>
        <v/>
      </c>
      <c r="N199" s="464" t="str">
        <f>IF('APH Kategorichef'!Q202="","",'APH Kategorichef'!Q202)</f>
        <v/>
      </c>
      <c r="O199" s="464" t="str">
        <f>IF('APH Kategorichef'!S202="","",'APH Kategorichef'!S202)</f>
        <v/>
      </c>
      <c r="P199" s="462" t="str">
        <f>IF(B199="","",'2. Artikeldata Utökad'!E202)</f>
        <v/>
      </c>
      <c r="Q199" s="462" t="str">
        <f>IF(B199="","",'2. Artikeldata Utökad'!F202)</f>
        <v/>
      </c>
      <c r="R199" s="462" t="str">
        <f>IF(B199="","",'1. Artikeldata Grund'!K202/10)</f>
        <v/>
      </c>
      <c r="S199" s="462" t="str">
        <f>IF(B199="","",'1. Artikeldata Grund'!L202/10)</f>
        <v/>
      </c>
      <c r="T199" s="462" t="str">
        <f>IF(B199="","",'1. Artikeldata Grund'!M202/10)</f>
        <v/>
      </c>
      <c r="U199" s="496" t="str">
        <f>IF(B199="","",'APH Kategorichef'!Y202)</f>
        <v/>
      </c>
      <c r="V199" s="466" t="str">
        <f>IF(B199="","",'APH Kategorichef'!Z202)</f>
        <v/>
      </c>
      <c r="W199" s="467" t="str">
        <f>IF(B199="","",'APH Kategorichef'!AA202)</f>
        <v/>
      </c>
      <c r="X199" s="468" t="str">
        <f>IF(B199="","",'APH Kategorichef'!AC202)</f>
        <v/>
      </c>
      <c r="Y199" s="467" t="str">
        <f>IF(B199="","",'APH Kategorichef'!AB202)</f>
        <v/>
      </c>
      <c r="Z199" s="468" t="str">
        <f>IF(B199="","",'APH Kategorichef'!AH202)</f>
        <v/>
      </c>
      <c r="AA199" s="469" t="str">
        <f>IF(B199="","",'APH Kategorichef'!AI202)</f>
        <v/>
      </c>
      <c r="AB199" s="464" t="str">
        <f>IF(B199="","",'APH Kategorichef'!V202)</f>
        <v/>
      </c>
      <c r="AC199" s="465" t="str">
        <f>IF('3. Förpackningsdata'!J202="","",'3. Förpackningsdata'!J202)</f>
        <v/>
      </c>
      <c r="AD199" s="464" t="str">
        <f>IF('APH Kategorichef'!I202="","",'APH Kategorichef'!I202)</f>
        <v/>
      </c>
    </row>
    <row r="200" spans="1:30" s="336" customFormat="1" x14ac:dyDescent="0.25">
      <c r="A200" s="350">
        <v>199</v>
      </c>
      <c r="B200" s="460" t="str">
        <f>IF('1. Artikeldata Grund'!E203="","",'1. Artikeldata Grund'!E203)</f>
        <v/>
      </c>
      <c r="C200" s="461" t="str">
        <f>IF('1. Artikeldata Grund'!D203="","",'1. Artikeldata Grund'!D203)</f>
        <v/>
      </c>
      <c r="D200" s="462" t="str">
        <f>IF('APH Kategorichef'!D203="","",'APH Kategorichef'!D203)</f>
        <v/>
      </c>
      <c r="E200" s="461" t="str">
        <f>IF('APH Kategorichef'!F203="","",'APH Kategorichef'!F203)</f>
        <v/>
      </c>
      <c r="F200" s="464" t="str">
        <f>IF('APH Kategorichef'!R203="","",'APH Kategorichef'!R203)</f>
        <v xml:space="preserve">  Välj…</v>
      </c>
      <c r="G200" s="464">
        <f>IF('APH Kategorichef'!L203="","",'APH Kategorichef'!L203)</f>
        <v>910</v>
      </c>
      <c r="H200" s="463" t="str">
        <f>IF(G200&lt;&gt;200,"",IF('2. Artikeldata Utökad'!J203="","",'2. Artikeldata Utökad'!J203))</f>
        <v/>
      </c>
      <c r="I200" s="462" t="str">
        <f>IF('APH Kategorichef'!K203="Välj….","",'APH Kategorichef'!K203)</f>
        <v/>
      </c>
      <c r="J200" s="462" t="str">
        <f>IF(B200="","",_xlfn.XLOOKUP(I200,Artikelgrupper!A:A,Artikelgrupper!B:B))</f>
        <v/>
      </c>
      <c r="K200" s="462" t="str">
        <f>IF(B200="","",_xlfn.XLOOKUP(I200,Artikelgrupper!A:A,Artikelgrupper!C:C))</f>
        <v/>
      </c>
      <c r="L200" s="462" t="str">
        <f>IF(B200="","",_xlfn.XLOOKUP(I200,Artikelgrupper!A:A,Artikelgrupper!D:D))</f>
        <v/>
      </c>
      <c r="M200" s="465" t="str">
        <f>IF(B200="","",'APH Kategorichef'!P203)</f>
        <v/>
      </c>
      <c r="N200" s="464" t="str">
        <f>IF('APH Kategorichef'!Q203="","",'APH Kategorichef'!Q203)</f>
        <v/>
      </c>
      <c r="O200" s="464" t="str">
        <f>IF('APH Kategorichef'!S203="","",'APH Kategorichef'!S203)</f>
        <v/>
      </c>
      <c r="P200" s="462" t="str">
        <f>IF(B200="","",'2. Artikeldata Utökad'!E203)</f>
        <v/>
      </c>
      <c r="Q200" s="462" t="str">
        <f>IF(B200="","",'2. Artikeldata Utökad'!F203)</f>
        <v/>
      </c>
      <c r="R200" s="462" t="str">
        <f>IF(B200="","",'1. Artikeldata Grund'!K203/10)</f>
        <v/>
      </c>
      <c r="S200" s="462" t="str">
        <f>IF(B200="","",'1. Artikeldata Grund'!L203/10)</f>
        <v/>
      </c>
      <c r="T200" s="462" t="str">
        <f>IF(B200="","",'1. Artikeldata Grund'!M203/10)</f>
        <v/>
      </c>
      <c r="U200" s="496" t="str">
        <f>IF(B200="","",'APH Kategorichef'!Y203)</f>
        <v/>
      </c>
      <c r="V200" s="466" t="str">
        <f>IF(B200="","",'APH Kategorichef'!Z203)</f>
        <v/>
      </c>
      <c r="W200" s="467" t="str">
        <f>IF(B200="","",'APH Kategorichef'!AA203)</f>
        <v/>
      </c>
      <c r="X200" s="468" t="str">
        <f>IF(B200="","",'APH Kategorichef'!AC203)</f>
        <v/>
      </c>
      <c r="Y200" s="467" t="str">
        <f>IF(B200="","",'APH Kategorichef'!AB203)</f>
        <v/>
      </c>
      <c r="Z200" s="468" t="str">
        <f>IF(B200="","",'APH Kategorichef'!AH203)</f>
        <v/>
      </c>
      <c r="AA200" s="469" t="str">
        <f>IF(B200="","",'APH Kategorichef'!AI203)</f>
        <v/>
      </c>
      <c r="AB200" s="464" t="str">
        <f>IF(B200="","",'APH Kategorichef'!V203)</f>
        <v/>
      </c>
      <c r="AC200" s="465" t="str">
        <f>IF('3. Förpackningsdata'!J203="","",'3. Förpackningsdata'!J203)</f>
        <v/>
      </c>
      <c r="AD200" s="464" t="str">
        <f>IF('APH Kategorichef'!I203="","",'APH Kategorichef'!I203)</f>
        <v/>
      </c>
    </row>
    <row r="201" spans="1:30" s="336" customFormat="1" x14ac:dyDescent="0.25">
      <c r="A201" s="350">
        <v>200</v>
      </c>
      <c r="B201" s="460" t="str">
        <f>IF('1. Artikeldata Grund'!E204="","",'1. Artikeldata Grund'!E204)</f>
        <v/>
      </c>
      <c r="C201" s="461" t="str">
        <f>IF('1. Artikeldata Grund'!D204="","",'1. Artikeldata Grund'!D204)</f>
        <v/>
      </c>
      <c r="D201" s="462" t="str">
        <f>IF('APH Kategorichef'!D204="","",'APH Kategorichef'!D204)</f>
        <v/>
      </c>
      <c r="E201" s="461" t="str">
        <f>IF('APH Kategorichef'!F204="","",'APH Kategorichef'!F204)</f>
        <v/>
      </c>
      <c r="F201" s="464" t="str">
        <f>IF('APH Kategorichef'!R204="","",'APH Kategorichef'!R204)</f>
        <v xml:space="preserve">  Välj…</v>
      </c>
      <c r="G201" s="464">
        <f>IF('APH Kategorichef'!L204="","",'APH Kategorichef'!L204)</f>
        <v>910</v>
      </c>
      <c r="H201" s="463" t="str">
        <f>IF(G201&lt;&gt;200,"",IF('2. Artikeldata Utökad'!J204="","",'2. Artikeldata Utökad'!J204))</f>
        <v/>
      </c>
      <c r="I201" s="462" t="str">
        <f>IF('APH Kategorichef'!K204="Välj….","",'APH Kategorichef'!K204)</f>
        <v/>
      </c>
      <c r="J201" s="462" t="str">
        <f>IF(B201="","",_xlfn.XLOOKUP(I201,Artikelgrupper!A:A,Artikelgrupper!B:B))</f>
        <v/>
      </c>
      <c r="K201" s="462" t="str">
        <f>IF(B201="","",_xlfn.XLOOKUP(I201,Artikelgrupper!A:A,Artikelgrupper!C:C))</f>
        <v/>
      </c>
      <c r="L201" s="462" t="str">
        <f>IF(B201="","",_xlfn.XLOOKUP(I201,Artikelgrupper!A:A,Artikelgrupper!D:D))</f>
        <v/>
      </c>
      <c r="M201" s="465" t="str">
        <f>IF(B201="","",'APH Kategorichef'!P204)</f>
        <v/>
      </c>
      <c r="N201" s="464" t="str">
        <f>IF('APH Kategorichef'!Q204="","",'APH Kategorichef'!Q204)</f>
        <v/>
      </c>
      <c r="O201" s="464" t="str">
        <f>IF('APH Kategorichef'!S204="","",'APH Kategorichef'!S204)</f>
        <v/>
      </c>
      <c r="P201" s="462" t="str">
        <f>IF(B201="","",'2. Artikeldata Utökad'!E204)</f>
        <v/>
      </c>
      <c r="Q201" s="462" t="str">
        <f>IF(B201="","",'2. Artikeldata Utökad'!F204)</f>
        <v/>
      </c>
      <c r="R201" s="462" t="str">
        <f>IF(B201="","",'1. Artikeldata Grund'!K204/10)</f>
        <v/>
      </c>
      <c r="S201" s="462" t="str">
        <f>IF(B201="","",'1. Artikeldata Grund'!L204/10)</f>
        <v/>
      </c>
      <c r="T201" s="462" t="str">
        <f>IF(B201="","",'1. Artikeldata Grund'!M204/10)</f>
        <v/>
      </c>
      <c r="U201" s="496" t="str">
        <f>IF(B201="","",'APH Kategorichef'!Y204)</f>
        <v/>
      </c>
      <c r="V201" s="466" t="str">
        <f>IF(B201="","",'APH Kategorichef'!Z204)</f>
        <v/>
      </c>
      <c r="W201" s="467" t="str">
        <f>IF(B201="","",'APH Kategorichef'!AA204)</f>
        <v/>
      </c>
      <c r="X201" s="468" t="str">
        <f>IF(B201="","",'APH Kategorichef'!AC204)</f>
        <v/>
      </c>
      <c r="Y201" s="467" t="str">
        <f>IF(B201="","",'APH Kategorichef'!AB204)</f>
        <v/>
      </c>
      <c r="Z201" s="468" t="str">
        <f>IF(B201="","",'APH Kategorichef'!AH204)</f>
        <v/>
      </c>
      <c r="AA201" s="469" t="str">
        <f>IF(B201="","",'APH Kategorichef'!AI204)</f>
        <v/>
      </c>
      <c r="AB201" s="464" t="str">
        <f>IF(B201="","",'APH Kategorichef'!V204)</f>
        <v/>
      </c>
      <c r="AC201" s="465" t="str">
        <f>IF('3. Förpackningsdata'!J204="","",'3. Förpackningsdata'!J204)</f>
        <v/>
      </c>
      <c r="AD201" s="464" t="str">
        <f>IF('APH Kategorichef'!I204="","",'APH Kategorichef'!I204)</f>
        <v/>
      </c>
    </row>
    <row r="202" spans="1:30" s="336" customFormat="1" x14ac:dyDescent="0.25">
      <c r="A202" s="333"/>
      <c r="B202" s="334"/>
      <c r="C202" s="335"/>
      <c r="D202"/>
      <c r="E202" s="335"/>
      <c r="F202"/>
      <c r="G202"/>
      <c r="H202"/>
      <c r="I202"/>
      <c r="J202"/>
      <c r="K202"/>
      <c r="L202"/>
      <c r="M202"/>
      <c r="N202"/>
      <c r="O202"/>
      <c r="P202"/>
      <c r="Q202"/>
      <c r="R202"/>
      <c r="S202"/>
      <c r="T202"/>
      <c r="U202"/>
      <c r="V202"/>
      <c r="W202"/>
      <c r="X202"/>
      <c r="Y202"/>
      <c r="Z202"/>
      <c r="AA202"/>
      <c r="AB202"/>
      <c r="AC202"/>
      <c r="AD202"/>
    </row>
    <row r="203" spans="1:30" s="336" customFormat="1" x14ac:dyDescent="0.25">
      <c r="A203" s="333"/>
      <c r="B203" s="334"/>
      <c r="C203" s="335"/>
      <c r="D203"/>
      <c r="E203" s="335"/>
      <c r="F203"/>
      <c r="G203"/>
      <c r="H203"/>
      <c r="I203"/>
      <c r="J203"/>
      <c r="K203"/>
      <c r="L203"/>
      <c r="M203"/>
      <c r="N203"/>
      <c r="O203"/>
      <c r="P203"/>
      <c r="Q203"/>
      <c r="R203"/>
      <c r="S203"/>
      <c r="T203"/>
      <c r="U203"/>
      <c r="V203"/>
      <c r="W203"/>
      <c r="X203"/>
      <c r="Y203"/>
      <c r="Z203"/>
      <c r="AA203"/>
      <c r="AB203"/>
      <c r="AC203"/>
      <c r="AD203"/>
    </row>
    <row r="204" spans="1:30" s="336" customFormat="1" x14ac:dyDescent="0.25">
      <c r="A204" s="333"/>
      <c r="B204" s="334"/>
      <c r="C204" s="335"/>
      <c r="D204"/>
      <c r="E204" s="335"/>
      <c r="F204"/>
      <c r="G204"/>
      <c r="H204"/>
      <c r="I204"/>
      <c r="J204"/>
      <c r="K204"/>
      <c r="L204"/>
      <c r="M204"/>
      <c r="N204"/>
      <c r="O204"/>
      <c r="P204"/>
      <c r="Q204"/>
      <c r="R204"/>
      <c r="S204"/>
      <c r="T204"/>
      <c r="U204"/>
      <c r="V204"/>
      <c r="W204"/>
      <c r="X204"/>
      <c r="Y204"/>
      <c r="Z204"/>
      <c r="AA204"/>
      <c r="AB204"/>
      <c r="AC204"/>
      <c r="AD204"/>
    </row>
    <row r="205" spans="1:30" s="336" customFormat="1" x14ac:dyDescent="0.25">
      <c r="A205" s="333"/>
      <c r="B205" s="334"/>
      <c r="C205" s="335"/>
      <c r="D205"/>
      <c r="E205" s="335"/>
      <c r="F205"/>
      <c r="G205"/>
      <c r="H205"/>
      <c r="I205"/>
      <c r="J205"/>
      <c r="K205"/>
      <c r="L205"/>
      <c r="M205"/>
      <c r="N205"/>
      <c r="O205"/>
      <c r="P205"/>
      <c r="Q205"/>
      <c r="R205"/>
      <c r="S205"/>
      <c r="T205"/>
      <c r="U205"/>
      <c r="V205"/>
      <c r="W205"/>
      <c r="X205"/>
      <c r="Y205"/>
      <c r="Z205"/>
      <c r="AA205"/>
      <c r="AB205"/>
      <c r="AC205"/>
      <c r="AD205"/>
    </row>
    <row r="206" spans="1:30" s="336" customFormat="1" x14ac:dyDescent="0.25">
      <c r="A206" s="333"/>
      <c r="B206" s="334"/>
      <c r="C206" s="335"/>
      <c r="D206"/>
      <c r="E206" s="335"/>
      <c r="F206"/>
      <c r="G206"/>
      <c r="H206"/>
      <c r="I206"/>
      <c r="J206"/>
      <c r="K206"/>
      <c r="L206"/>
      <c r="M206"/>
      <c r="N206"/>
      <c r="O206"/>
      <c r="P206"/>
      <c r="Q206"/>
      <c r="R206"/>
      <c r="S206"/>
      <c r="T206"/>
      <c r="U206"/>
      <c r="V206"/>
      <c r="W206"/>
      <c r="X206"/>
      <c r="Y206"/>
      <c r="Z206"/>
      <c r="AA206"/>
      <c r="AB206"/>
      <c r="AC206"/>
      <c r="AD206"/>
    </row>
    <row r="207" spans="1:30" s="336" customFormat="1" x14ac:dyDescent="0.25">
      <c r="A207" s="333"/>
      <c r="B207" s="334"/>
      <c r="C207" s="335"/>
      <c r="D207"/>
      <c r="E207" s="335"/>
      <c r="F207"/>
      <c r="G207"/>
      <c r="H207"/>
      <c r="I207"/>
      <c r="J207"/>
      <c r="K207"/>
      <c r="L207"/>
      <c r="M207"/>
      <c r="N207"/>
      <c r="O207"/>
      <c r="P207"/>
      <c r="Q207"/>
      <c r="R207"/>
      <c r="S207"/>
      <c r="T207"/>
      <c r="U207"/>
      <c r="V207"/>
      <c r="W207"/>
      <c r="X207"/>
      <c r="Y207"/>
      <c r="Z207"/>
      <c r="AA207"/>
      <c r="AB207"/>
      <c r="AC207"/>
      <c r="AD207"/>
    </row>
    <row r="208" spans="1:30" s="336" customFormat="1" x14ac:dyDescent="0.25">
      <c r="A208" s="333"/>
      <c r="B208" s="334"/>
      <c r="C208" s="335"/>
      <c r="D208"/>
      <c r="E208" s="335"/>
      <c r="F208"/>
      <c r="G208"/>
      <c r="H208"/>
      <c r="I208"/>
      <c r="J208"/>
      <c r="K208"/>
      <c r="L208"/>
      <c r="M208"/>
      <c r="N208"/>
      <c r="O208"/>
      <c r="P208"/>
      <c r="Q208"/>
      <c r="R208"/>
      <c r="S208"/>
      <c r="T208"/>
      <c r="U208"/>
      <c r="V208"/>
      <c r="W208"/>
      <c r="X208"/>
      <c r="Y208"/>
      <c r="Z208"/>
      <c r="AA208"/>
      <c r="AB208"/>
      <c r="AC208"/>
      <c r="AD208"/>
    </row>
    <row r="209" spans="1:30" s="336" customFormat="1" x14ac:dyDescent="0.25">
      <c r="A209" s="333"/>
      <c r="B209" s="334"/>
      <c r="C209" s="335"/>
      <c r="D209"/>
      <c r="E209" s="335"/>
      <c r="F209"/>
      <c r="G209"/>
      <c r="H209"/>
      <c r="I209"/>
      <c r="J209"/>
      <c r="K209"/>
      <c r="L209"/>
      <c r="M209"/>
      <c r="N209"/>
      <c r="O209"/>
      <c r="P209"/>
      <c r="Q209"/>
      <c r="R209"/>
      <c r="S209"/>
      <c r="T209"/>
      <c r="U209"/>
      <c r="V209"/>
      <c r="W209"/>
      <c r="X209"/>
      <c r="Y209"/>
      <c r="Z209"/>
      <c r="AA209"/>
      <c r="AB209"/>
      <c r="AC209"/>
      <c r="AD209"/>
    </row>
    <row r="210" spans="1:30" s="336" customFormat="1" x14ac:dyDescent="0.25">
      <c r="A210" s="333"/>
      <c r="B210" s="334"/>
      <c r="C210" s="335"/>
      <c r="D210"/>
      <c r="E210" s="335"/>
      <c r="F210"/>
      <c r="G210"/>
      <c r="H210"/>
      <c r="I210"/>
      <c r="J210"/>
      <c r="K210"/>
      <c r="L210"/>
      <c r="M210"/>
      <c r="N210"/>
      <c r="O210"/>
      <c r="P210"/>
      <c r="Q210"/>
      <c r="R210"/>
      <c r="S210"/>
      <c r="T210"/>
      <c r="U210"/>
      <c r="V210"/>
      <c r="W210"/>
      <c r="X210"/>
      <c r="Y210"/>
      <c r="Z210"/>
      <c r="AA210"/>
      <c r="AB210"/>
      <c r="AC210"/>
      <c r="AD210"/>
    </row>
    <row r="211" spans="1:30" s="336" customFormat="1" x14ac:dyDescent="0.25">
      <c r="A211" s="333"/>
      <c r="B211" s="334"/>
      <c r="C211" s="335"/>
      <c r="D211"/>
      <c r="E211" s="335"/>
      <c r="F211"/>
      <c r="G211"/>
      <c r="H211"/>
      <c r="I211"/>
      <c r="J211"/>
      <c r="K211"/>
      <c r="L211"/>
      <c r="M211"/>
      <c r="N211"/>
      <c r="O211"/>
      <c r="P211"/>
      <c r="Q211"/>
      <c r="R211"/>
      <c r="S211"/>
      <c r="T211"/>
      <c r="U211"/>
      <c r="V211"/>
      <c r="W211"/>
      <c r="X211"/>
      <c r="Y211"/>
      <c r="Z211"/>
      <c r="AA211"/>
      <c r="AB211"/>
      <c r="AC211"/>
      <c r="AD211"/>
    </row>
    <row r="212" spans="1:30" s="336" customFormat="1" x14ac:dyDescent="0.25">
      <c r="A212" s="333"/>
      <c r="B212" s="334"/>
      <c r="C212" s="335"/>
      <c r="D212"/>
      <c r="E212" s="335"/>
      <c r="F212"/>
      <c r="G212"/>
      <c r="H212"/>
      <c r="I212"/>
      <c r="J212"/>
      <c r="K212"/>
      <c r="L212"/>
      <c r="M212"/>
      <c r="N212"/>
      <c r="O212"/>
      <c r="P212"/>
      <c r="Q212"/>
      <c r="R212"/>
      <c r="S212"/>
      <c r="T212"/>
      <c r="U212"/>
      <c r="V212"/>
      <c r="W212"/>
      <c r="X212"/>
      <c r="Y212"/>
      <c r="Z212"/>
      <c r="AA212"/>
      <c r="AB212"/>
      <c r="AC212"/>
      <c r="AD212"/>
    </row>
    <row r="213" spans="1:30" s="336" customFormat="1" x14ac:dyDescent="0.25">
      <c r="A213" s="333"/>
      <c r="B213" s="334"/>
      <c r="C213" s="335"/>
      <c r="D213"/>
      <c r="E213" s="335"/>
      <c r="F213"/>
      <c r="G213"/>
      <c r="H213"/>
      <c r="I213"/>
      <c r="J213"/>
      <c r="K213"/>
      <c r="L213"/>
      <c r="M213"/>
      <c r="N213"/>
      <c r="O213"/>
      <c r="P213"/>
      <c r="Q213"/>
      <c r="R213"/>
      <c r="S213"/>
      <c r="T213"/>
      <c r="U213"/>
      <c r="V213"/>
      <c r="W213"/>
      <c r="X213"/>
      <c r="Y213"/>
      <c r="Z213"/>
      <c r="AA213"/>
      <c r="AB213"/>
      <c r="AC213"/>
      <c r="AD213"/>
    </row>
    <row r="214" spans="1:30" s="336" customFormat="1" x14ac:dyDescent="0.25">
      <c r="A214" s="333"/>
      <c r="B214" s="334"/>
      <c r="C214" s="335"/>
      <c r="D214"/>
      <c r="E214" s="335"/>
      <c r="F214"/>
      <c r="G214"/>
      <c r="H214"/>
      <c r="I214"/>
      <c r="J214"/>
      <c r="K214"/>
      <c r="L214"/>
      <c r="M214"/>
      <c r="N214"/>
      <c r="O214"/>
      <c r="P214"/>
      <c r="Q214"/>
      <c r="R214"/>
      <c r="S214"/>
      <c r="T214"/>
      <c r="U214"/>
      <c r="V214"/>
      <c r="W214"/>
      <c r="X214"/>
      <c r="Y214"/>
      <c r="Z214"/>
      <c r="AA214"/>
      <c r="AB214"/>
      <c r="AC214"/>
      <c r="AD214"/>
    </row>
    <row r="215" spans="1:30" s="336" customFormat="1" x14ac:dyDescent="0.25">
      <c r="A215" s="333"/>
      <c r="B215" s="334"/>
      <c r="C215" s="335"/>
      <c r="D215"/>
      <c r="E215" s="335"/>
      <c r="F215"/>
      <c r="G215"/>
      <c r="H215"/>
      <c r="I215"/>
      <c r="J215"/>
      <c r="K215"/>
      <c r="L215"/>
      <c r="M215"/>
      <c r="N215"/>
      <c r="O215"/>
      <c r="P215"/>
      <c r="Q215"/>
      <c r="R215"/>
      <c r="S215"/>
      <c r="T215"/>
      <c r="U215"/>
      <c r="V215"/>
      <c r="W215"/>
      <c r="X215"/>
      <c r="Y215"/>
      <c r="Z215"/>
      <c r="AA215"/>
      <c r="AB215"/>
      <c r="AC215"/>
      <c r="AD215"/>
    </row>
    <row r="216" spans="1:30" s="336" customFormat="1" x14ac:dyDescent="0.25">
      <c r="A216" s="333"/>
      <c r="B216" s="334"/>
      <c r="C216" s="335"/>
      <c r="D216"/>
      <c r="E216" s="335"/>
      <c r="F216"/>
      <c r="G216"/>
      <c r="H216"/>
      <c r="I216"/>
      <c r="J216"/>
      <c r="K216"/>
      <c r="L216"/>
      <c r="M216"/>
      <c r="N216"/>
      <c r="O216"/>
      <c r="P216"/>
      <c r="Q216"/>
      <c r="R216"/>
      <c r="S216"/>
      <c r="T216"/>
      <c r="U216"/>
      <c r="V216"/>
      <c r="W216"/>
      <c r="X216"/>
      <c r="Y216"/>
      <c r="Z216"/>
      <c r="AA216"/>
      <c r="AB216"/>
      <c r="AC216"/>
      <c r="AD216"/>
    </row>
    <row r="217" spans="1:30" s="336" customFormat="1" x14ac:dyDescent="0.25">
      <c r="A217" s="333"/>
      <c r="B217" s="334"/>
      <c r="C217" s="335"/>
      <c r="D217"/>
      <c r="E217" s="335"/>
      <c r="F217"/>
      <c r="G217"/>
      <c r="H217"/>
      <c r="I217"/>
      <c r="J217"/>
      <c r="K217"/>
      <c r="L217"/>
      <c r="M217"/>
      <c r="N217"/>
      <c r="O217"/>
      <c r="P217"/>
      <c r="Q217"/>
      <c r="R217"/>
      <c r="S217"/>
      <c r="T217"/>
      <c r="U217"/>
      <c r="V217"/>
      <c r="W217"/>
      <c r="X217"/>
      <c r="Y217"/>
      <c r="Z217"/>
      <c r="AA217"/>
      <c r="AB217"/>
      <c r="AC217"/>
      <c r="AD217"/>
    </row>
    <row r="218" spans="1:30" s="336" customFormat="1" x14ac:dyDescent="0.25">
      <c r="A218" s="333"/>
      <c r="B218" s="334"/>
      <c r="C218" s="335"/>
      <c r="D218"/>
      <c r="E218" s="335"/>
      <c r="F218"/>
      <c r="G218"/>
      <c r="H218"/>
      <c r="I218"/>
      <c r="J218"/>
      <c r="K218"/>
      <c r="L218"/>
      <c r="M218"/>
      <c r="N218"/>
      <c r="O218"/>
      <c r="P218"/>
      <c r="Q218"/>
      <c r="R218"/>
      <c r="S218"/>
      <c r="T218"/>
      <c r="U218"/>
      <c r="V218"/>
      <c r="W218"/>
      <c r="X218"/>
      <c r="Y218"/>
      <c r="Z218"/>
      <c r="AA218"/>
      <c r="AB218"/>
      <c r="AC218"/>
      <c r="AD218"/>
    </row>
    <row r="219" spans="1:30" s="336" customFormat="1" x14ac:dyDescent="0.25">
      <c r="A219" s="333"/>
      <c r="B219" s="334"/>
      <c r="C219" s="335"/>
      <c r="D219"/>
      <c r="E219" s="335"/>
      <c r="F219"/>
      <c r="G219"/>
      <c r="H219"/>
      <c r="I219"/>
      <c r="J219"/>
      <c r="K219"/>
      <c r="L219"/>
      <c r="M219"/>
      <c r="N219"/>
      <c r="O219"/>
      <c r="P219"/>
      <c r="Q219"/>
      <c r="R219"/>
      <c r="S219"/>
      <c r="T219"/>
      <c r="U219"/>
      <c r="V219"/>
      <c r="W219"/>
      <c r="X219"/>
      <c r="Y219"/>
      <c r="Z219"/>
      <c r="AA219"/>
      <c r="AB219"/>
      <c r="AC219"/>
      <c r="AD219"/>
    </row>
    <row r="220" spans="1:30" s="336" customFormat="1" x14ac:dyDescent="0.25">
      <c r="A220" s="333"/>
      <c r="B220" s="334"/>
      <c r="C220" s="335"/>
      <c r="D220"/>
      <c r="E220" s="335"/>
      <c r="F220"/>
      <c r="G220"/>
      <c r="H220"/>
      <c r="I220"/>
      <c r="J220"/>
      <c r="K220"/>
      <c r="L220"/>
      <c r="M220"/>
      <c r="N220"/>
      <c r="O220"/>
      <c r="P220"/>
      <c r="Q220"/>
      <c r="R220"/>
      <c r="S220"/>
      <c r="T220"/>
      <c r="U220"/>
      <c r="V220"/>
      <c r="W220"/>
      <c r="X220"/>
      <c r="Y220"/>
      <c r="Z220"/>
      <c r="AA220"/>
      <c r="AB220"/>
      <c r="AC220"/>
      <c r="AD220"/>
    </row>
    <row r="221" spans="1:30" s="336" customFormat="1" x14ac:dyDescent="0.25">
      <c r="A221" s="333"/>
      <c r="B221" s="334"/>
      <c r="C221" s="335"/>
      <c r="D221"/>
      <c r="E221" s="335"/>
      <c r="F221"/>
      <c r="G221"/>
      <c r="H221"/>
      <c r="I221"/>
      <c r="J221"/>
      <c r="K221"/>
      <c r="L221"/>
      <c r="M221"/>
      <c r="N221"/>
      <c r="O221"/>
      <c r="P221"/>
      <c r="Q221"/>
      <c r="R221"/>
      <c r="S221"/>
      <c r="T221"/>
      <c r="U221"/>
      <c r="V221"/>
      <c r="W221"/>
      <c r="X221"/>
      <c r="Y221"/>
      <c r="Z221"/>
      <c r="AA221"/>
      <c r="AB221"/>
      <c r="AC221"/>
      <c r="AD221"/>
    </row>
    <row r="222" spans="1:30" s="336" customFormat="1" x14ac:dyDescent="0.25">
      <c r="A222" s="333"/>
      <c r="B222" s="334"/>
      <c r="C222" s="335"/>
      <c r="D222"/>
      <c r="E222" s="335"/>
      <c r="F222"/>
      <c r="G222"/>
      <c r="H222"/>
      <c r="I222"/>
      <c r="J222"/>
      <c r="K222"/>
      <c r="L222"/>
      <c r="M222"/>
      <c r="N222"/>
      <c r="O222"/>
      <c r="P222"/>
      <c r="Q222"/>
      <c r="R222"/>
      <c r="S222"/>
      <c r="T222"/>
      <c r="U222"/>
      <c r="V222"/>
      <c r="W222"/>
      <c r="X222"/>
      <c r="Y222"/>
      <c r="Z222"/>
      <c r="AA222"/>
      <c r="AB222"/>
      <c r="AC222"/>
      <c r="AD222"/>
    </row>
    <row r="223" spans="1:30" s="336" customFormat="1" x14ac:dyDescent="0.25">
      <c r="A223" s="333"/>
      <c r="B223" s="334"/>
      <c r="C223" s="335"/>
      <c r="D223"/>
      <c r="E223" s="335"/>
      <c r="F223"/>
      <c r="G223"/>
      <c r="H223"/>
      <c r="I223"/>
      <c r="J223"/>
      <c r="K223"/>
      <c r="L223"/>
      <c r="M223"/>
      <c r="N223"/>
      <c r="O223"/>
      <c r="P223"/>
      <c r="Q223"/>
      <c r="R223"/>
      <c r="S223"/>
      <c r="T223"/>
      <c r="U223"/>
      <c r="V223"/>
      <c r="W223"/>
      <c r="X223"/>
      <c r="Y223"/>
      <c r="Z223"/>
      <c r="AA223"/>
      <c r="AB223"/>
      <c r="AC223"/>
      <c r="AD223"/>
    </row>
    <row r="224" spans="1:30" s="336" customFormat="1" x14ac:dyDescent="0.25">
      <c r="A224" s="333"/>
      <c r="B224" s="334"/>
      <c r="C224" s="335"/>
      <c r="D224"/>
      <c r="E224" s="335"/>
      <c r="F224"/>
      <c r="G224"/>
      <c r="H224"/>
      <c r="I224"/>
      <c r="J224"/>
      <c r="K224"/>
      <c r="L224"/>
      <c r="M224"/>
      <c r="N224"/>
      <c r="O224"/>
      <c r="P224"/>
      <c r="Q224"/>
      <c r="R224"/>
      <c r="S224"/>
      <c r="T224"/>
      <c r="U224"/>
      <c r="V224"/>
      <c r="W224"/>
      <c r="X224"/>
      <c r="Y224"/>
      <c r="Z224"/>
      <c r="AA224"/>
      <c r="AB224"/>
      <c r="AC224"/>
      <c r="AD224"/>
    </row>
    <row r="225" spans="1:30" s="336" customFormat="1" x14ac:dyDescent="0.25">
      <c r="A225" s="333"/>
      <c r="B225" s="334"/>
      <c r="C225" s="335"/>
      <c r="D225"/>
      <c r="E225" s="335"/>
      <c r="F225"/>
      <c r="G225"/>
      <c r="H225"/>
      <c r="I225"/>
      <c r="J225"/>
      <c r="K225"/>
      <c r="L225"/>
      <c r="M225"/>
      <c r="N225"/>
      <c r="O225"/>
      <c r="P225"/>
      <c r="Q225"/>
      <c r="R225"/>
      <c r="S225"/>
      <c r="T225"/>
      <c r="U225"/>
      <c r="V225"/>
      <c r="W225"/>
      <c r="X225"/>
      <c r="Y225"/>
      <c r="Z225"/>
      <c r="AA225"/>
      <c r="AB225"/>
      <c r="AC225"/>
      <c r="AD225"/>
    </row>
    <row r="226" spans="1:30" s="336" customFormat="1" x14ac:dyDescent="0.25">
      <c r="A226" s="333"/>
      <c r="B226" s="334"/>
      <c r="C226" s="335"/>
      <c r="D226"/>
      <c r="E226" s="335"/>
      <c r="F226"/>
      <c r="G226"/>
      <c r="H226"/>
      <c r="I226"/>
      <c r="J226"/>
      <c r="K226"/>
      <c r="L226"/>
      <c r="M226"/>
      <c r="N226"/>
      <c r="O226"/>
      <c r="P226"/>
      <c r="Q226"/>
      <c r="R226"/>
      <c r="S226"/>
      <c r="T226"/>
      <c r="U226"/>
      <c r="V226"/>
      <c r="W226"/>
      <c r="X226"/>
      <c r="Y226"/>
      <c r="Z226"/>
      <c r="AA226"/>
      <c r="AB226"/>
      <c r="AC226"/>
      <c r="AD226"/>
    </row>
    <row r="227" spans="1:30" s="336" customFormat="1" x14ac:dyDescent="0.25">
      <c r="A227" s="333"/>
      <c r="B227" s="334"/>
      <c r="C227" s="335"/>
      <c r="D227"/>
      <c r="E227" s="335"/>
      <c r="F227"/>
      <c r="G227"/>
      <c r="H227"/>
      <c r="I227"/>
      <c r="J227"/>
      <c r="K227"/>
      <c r="L227"/>
      <c r="M227"/>
      <c r="N227"/>
      <c r="O227"/>
      <c r="P227"/>
      <c r="Q227"/>
      <c r="R227"/>
      <c r="S227"/>
      <c r="T227"/>
      <c r="U227"/>
      <c r="V227"/>
      <c r="W227"/>
      <c r="X227"/>
      <c r="Y227"/>
      <c r="Z227"/>
      <c r="AA227"/>
      <c r="AB227"/>
      <c r="AC227"/>
      <c r="AD227"/>
    </row>
    <row r="228" spans="1:30" s="336" customFormat="1" x14ac:dyDescent="0.25">
      <c r="A228" s="333"/>
      <c r="B228" s="334"/>
      <c r="C228" s="335"/>
      <c r="D228"/>
      <c r="E228" s="335"/>
      <c r="F228"/>
      <c r="G228"/>
      <c r="H228"/>
      <c r="I228"/>
      <c r="J228"/>
      <c r="K228"/>
      <c r="L228"/>
      <c r="M228"/>
      <c r="N228"/>
      <c r="O228"/>
      <c r="P228"/>
      <c r="Q228"/>
      <c r="R228"/>
      <c r="S228"/>
      <c r="T228"/>
      <c r="U228"/>
      <c r="V228"/>
      <c r="W228"/>
      <c r="X228"/>
      <c r="Y228"/>
      <c r="Z228"/>
      <c r="AA228"/>
      <c r="AB228"/>
      <c r="AC228"/>
      <c r="AD228"/>
    </row>
    <row r="229" spans="1:30" s="336" customFormat="1" x14ac:dyDescent="0.25">
      <c r="A229" s="333"/>
      <c r="B229" s="334"/>
      <c r="C229" s="335"/>
      <c r="D229"/>
      <c r="E229" s="335"/>
      <c r="F229"/>
      <c r="G229"/>
      <c r="H229"/>
      <c r="I229"/>
      <c r="J229"/>
      <c r="K229"/>
      <c r="L229"/>
      <c r="M229"/>
      <c r="N229"/>
      <c r="O229"/>
      <c r="P229"/>
      <c r="Q229"/>
      <c r="R229"/>
      <c r="S229"/>
      <c r="T229"/>
      <c r="U229"/>
      <c r="V229"/>
      <c r="W229"/>
      <c r="X229"/>
      <c r="Y229"/>
      <c r="Z229"/>
      <c r="AA229"/>
      <c r="AB229"/>
      <c r="AC229"/>
      <c r="AD229"/>
    </row>
    <row r="230" spans="1:30" s="336" customFormat="1" x14ac:dyDescent="0.25">
      <c r="A230" s="333"/>
      <c r="B230" s="334"/>
      <c r="C230" s="335"/>
      <c r="D230"/>
      <c r="E230" s="335"/>
      <c r="F230"/>
      <c r="G230"/>
      <c r="H230"/>
      <c r="I230"/>
      <c r="J230"/>
      <c r="K230"/>
      <c r="L230"/>
      <c r="M230"/>
      <c r="N230"/>
      <c r="O230"/>
      <c r="P230"/>
      <c r="Q230"/>
      <c r="R230"/>
      <c r="S230"/>
      <c r="T230"/>
      <c r="U230"/>
      <c r="V230"/>
      <c r="W230"/>
      <c r="X230"/>
      <c r="Y230"/>
      <c r="Z230"/>
      <c r="AA230"/>
      <c r="AB230"/>
      <c r="AC230"/>
      <c r="AD230"/>
    </row>
    <row r="231" spans="1:30" s="336" customFormat="1" x14ac:dyDescent="0.25">
      <c r="A231" s="333"/>
      <c r="B231" s="334"/>
      <c r="C231" s="335"/>
      <c r="D231"/>
      <c r="E231" s="335"/>
      <c r="F231"/>
      <c r="G231"/>
      <c r="H231"/>
      <c r="I231"/>
      <c r="J231"/>
      <c r="K231"/>
      <c r="L231"/>
      <c r="M231"/>
      <c r="N231"/>
      <c r="O231"/>
      <c r="P231"/>
      <c r="Q231"/>
      <c r="R231"/>
      <c r="S231"/>
      <c r="T231"/>
      <c r="U231"/>
      <c r="V231"/>
      <c r="W231"/>
      <c r="X231"/>
      <c r="Y231"/>
      <c r="Z231"/>
      <c r="AA231"/>
      <c r="AB231"/>
      <c r="AC231"/>
      <c r="AD231"/>
    </row>
    <row r="232" spans="1:30" s="336" customFormat="1" x14ac:dyDescent="0.25">
      <c r="A232" s="333"/>
      <c r="B232" s="334"/>
      <c r="C232" s="335"/>
      <c r="D232"/>
      <c r="E232" s="335"/>
      <c r="F232"/>
      <c r="G232"/>
      <c r="H232"/>
      <c r="I232"/>
      <c r="J232"/>
      <c r="K232"/>
      <c r="L232"/>
      <c r="M232"/>
      <c r="N232"/>
      <c r="O232"/>
      <c r="P232"/>
      <c r="Q232"/>
      <c r="R232"/>
      <c r="S232"/>
      <c r="T232"/>
      <c r="U232"/>
      <c r="V232"/>
      <c r="W232"/>
      <c r="X232"/>
      <c r="Y232"/>
      <c r="Z232"/>
      <c r="AA232"/>
      <c r="AB232"/>
      <c r="AC232"/>
      <c r="AD232"/>
    </row>
    <row r="233" spans="1:30" s="336" customFormat="1" x14ac:dyDescent="0.25">
      <c r="A233" s="333"/>
      <c r="B233" s="334"/>
      <c r="C233" s="335"/>
      <c r="D233"/>
      <c r="E233" s="335"/>
      <c r="F233"/>
      <c r="G233"/>
      <c r="H233"/>
      <c r="I233"/>
      <c r="J233"/>
      <c r="K233"/>
      <c r="L233"/>
      <c r="M233"/>
      <c r="N233"/>
      <c r="O233"/>
      <c r="P233"/>
      <c r="Q233"/>
      <c r="R233"/>
      <c r="S233"/>
      <c r="T233"/>
      <c r="U233"/>
      <c r="V233"/>
      <c r="W233"/>
      <c r="X233"/>
      <c r="Y233"/>
      <c r="Z233"/>
      <c r="AA233"/>
      <c r="AB233"/>
      <c r="AC233"/>
      <c r="AD233"/>
    </row>
    <row r="234" spans="1:30" s="336" customFormat="1" x14ac:dyDescent="0.25">
      <c r="A234" s="333"/>
      <c r="B234" s="334"/>
      <c r="C234" s="335"/>
      <c r="D234"/>
      <c r="E234" s="335"/>
      <c r="F234"/>
      <c r="G234"/>
      <c r="H234"/>
      <c r="I234"/>
      <c r="J234"/>
      <c r="K234"/>
      <c r="L234"/>
      <c r="M234"/>
      <c r="N234"/>
      <c r="O234"/>
      <c r="P234"/>
      <c r="Q234"/>
      <c r="R234"/>
      <c r="S234"/>
      <c r="T234"/>
      <c r="U234"/>
      <c r="V234"/>
      <c r="W234"/>
      <c r="X234"/>
      <c r="Y234"/>
      <c r="Z234"/>
      <c r="AA234"/>
      <c r="AB234"/>
      <c r="AC234"/>
      <c r="AD234"/>
    </row>
    <row r="235" spans="1:30" s="336" customFormat="1" x14ac:dyDescent="0.25">
      <c r="A235" s="333"/>
      <c r="B235" s="334"/>
      <c r="C235" s="335"/>
      <c r="D235"/>
      <c r="E235" s="335"/>
      <c r="F235"/>
      <c r="G235"/>
      <c r="H235"/>
      <c r="I235"/>
      <c r="J235"/>
      <c r="K235"/>
      <c r="L235"/>
      <c r="M235"/>
      <c r="N235"/>
      <c r="O235"/>
      <c r="P235"/>
      <c r="Q235"/>
      <c r="R235"/>
      <c r="S235"/>
      <c r="T235"/>
      <c r="U235"/>
      <c r="V235"/>
      <c r="W235"/>
      <c r="X235"/>
      <c r="Y235"/>
      <c r="Z235"/>
      <c r="AA235"/>
      <c r="AB235"/>
      <c r="AC235"/>
      <c r="AD235"/>
    </row>
    <row r="236" spans="1:30" s="336" customFormat="1" x14ac:dyDescent="0.25">
      <c r="A236" s="333"/>
      <c r="B236" s="334"/>
      <c r="C236" s="335"/>
      <c r="D236"/>
      <c r="E236" s="335"/>
      <c r="F236"/>
      <c r="G236"/>
      <c r="H236"/>
      <c r="I236"/>
      <c r="J236"/>
      <c r="K236"/>
      <c r="L236"/>
      <c r="M236"/>
      <c r="N236"/>
      <c r="O236"/>
      <c r="P236"/>
      <c r="Q236"/>
      <c r="R236"/>
      <c r="S236"/>
      <c r="T236"/>
      <c r="U236"/>
      <c r="V236"/>
      <c r="W236"/>
      <c r="X236"/>
      <c r="Y236"/>
      <c r="Z236"/>
      <c r="AA236"/>
      <c r="AB236"/>
      <c r="AC236"/>
      <c r="AD236"/>
    </row>
    <row r="237" spans="1:30" s="336" customFormat="1" x14ac:dyDescent="0.25">
      <c r="A237" s="333"/>
      <c r="B237" s="334"/>
      <c r="C237" s="335"/>
      <c r="D237"/>
      <c r="E237" s="335"/>
      <c r="F237"/>
      <c r="G237"/>
      <c r="H237"/>
      <c r="I237"/>
      <c r="J237"/>
      <c r="K237"/>
      <c r="L237"/>
      <c r="M237"/>
      <c r="N237"/>
      <c r="O237"/>
      <c r="P237"/>
      <c r="Q237"/>
      <c r="R237"/>
      <c r="S237"/>
      <c r="T237"/>
      <c r="U237"/>
      <c r="V237"/>
      <c r="W237"/>
      <c r="X237"/>
      <c r="Y237"/>
      <c r="Z237"/>
      <c r="AA237"/>
      <c r="AB237"/>
      <c r="AC237"/>
      <c r="AD237"/>
    </row>
    <row r="238" spans="1:30" s="336" customFormat="1" x14ac:dyDescent="0.25">
      <c r="A238" s="333"/>
      <c r="B238" s="334"/>
      <c r="C238" s="335"/>
      <c r="D238"/>
      <c r="E238" s="335"/>
      <c r="F238"/>
      <c r="G238"/>
      <c r="H238"/>
      <c r="I238"/>
      <c r="J238"/>
      <c r="K238"/>
      <c r="L238"/>
      <c r="M238"/>
      <c r="N238"/>
      <c r="O238"/>
      <c r="P238"/>
      <c r="Q238"/>
      <c r="R238"/>
      <c r="S238"/>
      <c r="T238"/>
      <c r="U238"/>
      <c r="V238"/>
      <c r="W238"/>
      <c r="X238"/>
      <c r="Y238"/>
      <c r="Z238"/>
      <c r="AA238"/>
      <c r="AB238"/>
      <c r="AC238"/>
      <c r="AD238"/>
    </row>
    <row r="239" spans="1:30" s="336" customFormat="1" x14ac:dyDescent="0.25">
      <c r="A239" s="333"/>
      <c r="B239" s="334"/>
      <c r="C239" s="335"/>
      <c r="D239"/>
      <c r="E239" s="335"/>
      <c r="F239"/>
      <c r="G239"/>
      <c r="H239"/>
      <c r="I239"/>
      <c r="J239"/>
      <c r="K239"/>
      <c r="L239"/>
      <c r="M239"/>
      <c r="N239"/>
      <c r="O239"/>
      <c r="P239"/>
      <c r="Q239"/>
      <c r="R239"/>
      <c r="S239"/>
      <c r="T239"/>
      <c r="U239"/>
      <c r="V239"/>
      <c r="W239"/>
      <c r="X239"/>
      <c r="Y239"/>
      <c r="Z239"/>
      <c r="AA239"/>
      <c r="AB239"/>
      <c r="AC239"/>
      <c r="AD239"/>
    </row>
    <row r="240" spans="1:30" s="336" customFormat="1" x14ac:dyDescent="0.25">
      <c r="A240" s="333"/>
      <c r="B240" s="334"/>
      <c r="C240" s="335"/>
      <c r="D240"/>
      <c r="E240" s="335"/>
      <c r="F240"/>
      <c r="G240"/>
      <c r="H240"/>
      <c r="I240"/>
      <c r="J240"/>
      <c r="K240"/>
      <c r="L240"/>
      <c r="M240"/>
      <c r="N240"/>
      <c r="O240"/>
      <c r="P240"/>
      <c r="Q240"/>
      <c r="R240"/>
      <c r="S240"/>
      <c r="T240"/>
      <c r="U240"/>
      <c r="V240"/>
      <c r="W240"/>
      <c r="X240"/>
      <c r="Y240"/>
      <c r="Z240"/>
      <c r="AA240"/>
      <c r="AB240"/>
      <c r="AC240"/>
      <c r="AD240"/>
    </row>
    <row r="241" spans="1:30" s="336" customFormat="1" x14ac:dyDescent="0.25">
      <c r="A241" s="333"/>
      <c r="B241" s="334"/>
      <c r="C241" s="335"/>
      <c r="D241"/>
      <c r="E241" s="335"/>
      <c r="F241"/>
      <c r="G241"/>
      <c r="H241"/>
      <c r="I241"/>
      <c r="J241"/>
      <c r="K241"/>
      <c r="L241"/>
      <c r="M241"/>
      <c r="N241"/>
      <c r="O241"/>
      <c r="P241"/>
      <c r="Q241"/>
      <c r="R241"/>
      <c r="S241"/>
      <c r="T241"/>
      <c r="U241"/>
      <c r="V241"/>
      <c r="W241"/>
      <c r="X241"/>
      <c r="Y241"/>
      <c r="Z241"/>
      <c r="AA241"/>
      <c r="AB241"/>
      <c r="AC241"/>
      <c r="AD241"/>
    </row>
    <row r="242" spans="1:30" s="336" customFormat="1" x14ac:dyDescent="0.25">
      <c r="A242" s="333"/>
      <c r="B242" s="334"/>
      <c r="C242" s="335"/>
      <c r="D242"/>
      <c r="E242" s="335"/>
      <c r="F242"/>
      <c r="G242"/>
      <c r="H242"/>
      <c r="I242"/>
      <c r="J242"/>
      <c r="K242"/>
      <c r="L242"/>
      <c r="M242"/>
      <c r="N242"/>
      <c r="O242"/>
      <c r="P242"/>
      <c r="Q242"/>
      <c r="R242"/>
      <c r="S242"/>
      <c r="T242"/>
      <c r="U242"/>
      <c r="V242"/>
      <c r="W242"/>
      <c r="X242"/>
      <c r="Y242"/>
      <c r="Z242"/>
      <c r="AA242"/>
      <c r="AB242"/>
      <c r="AC242"/>
      <c r="AD242"/>
    </row>
    <row r="243" spans="1:30" s="336" customFormat="1" x14ac:dyDescent="0.25">
      <c r="A243" s="333"/>
      <c r="B243" s="334"/>
      <c r="C243" s="335"/>
      <c r="D243"/>
      <c r="E243" s="335"/>
      <c r="F243"/>
      <c r="G243"/>
      <c r="H243"/>
      <c r="I243"/>
      <c r="J243"/>
      <c r="K243"/>
      <c r="L243"/>
      <c r="M243"/>
      <c r="N243"/>
      <c r="O243"/>
      <c r="P243"/>
      <c r="Q243"/>
      <c r="R243"/>
      <c r="S243"/>
      <c r="T243"/>
      <c r="U243"/>
      <c r="V243"/>
      <c r="W243"/>
      <c r="X243"/>
      <c r="Y243"/>
      <c r="Z243"/>
      <c r="AA243"/>
      <c r="AB243"/>
      <c r="AC243"/>
      <c r="AD243"/>
    </row>
    <row r="244" spans="1:30" s="336" customFormat="1" x14ac:dyDescent="0.25">
      <c r="A244" s="333"/>
      <c r="B244" s="334"/>
      <c r="C244" s="335"/>
      <c r="D244"/>
      <c r="E244" s="335"/>
      <c r="F244"/>
      <c r="G244"/>
      <c r="H244"/>
      <c r="I244"/>
      <c r="J244"/>
      <c r="K244"/>
      <c r="L244"/>
      <c r="M244"/>
      <c r="N244"/>
      <c r="O244"/>
      <c r="P244"/>
      <c r="Q244"/>
      <c r="R244"/>
      <c r="S244"/>
      <c r="T244"/>
      <c r="U244"/>
      <c r="V244"/>
      <c r="W244"/>
      <c r="X244"/>
      <c r="Y244"/>
      <c r="Z244"/>
      <c r="AA244"/>
      <c r="AB244"/>
      <c r="AC244"/>
      <c r="AD244"/>
    </row>
    <row r="245" spans="1:30" s="336" customFormat="1" x14ac:dyDescent="0.25">
      <c r="A245" s="333"/>
      <c r="B245" s="334"/>
      <c r="C245" s="335"/>
      <c r="D245"/>
      <c r="E245" s="335"/>
      <c r="F245"/>
      <c r="G245"/>
      <c r="H245"/>
      <c r="I245"/>
      <c r="J245"/>
      <c r="K245"/>
      <c r="L245"/>
      <c r="M245"/>
      <c r="N245"/>
      <c r="O245"/>
      <c r="P245"/>
      <c r="Q245"/>
      <c r="R245"/>
      <c r="S245"/>
      <c r="T245"/>
      <c r="U245"/>
      <c r="V245"/>
      <c r="W245"/>
      <c r="X245"/>
      <c r="Y245"/>
      <c r="Z245"/>
      <c r="AA245"/>
      <c r="AB245"/>
      <c r="AC245"/>
      <c r="AD245"/>
    </row>
    <row r="246" spans="1:30" s="336" customFormat="1" x14ac:dyDescent="0.25">
      <c r="A246" s="333"/>
      <c r="B246" s="334"/>
      <c r="C246" s="335"/>
      <c r="D246"/>
      <c r="E246" s="335"/>
      <c r="F246"/>
      <c r="G246"/>
      <c r="H246"/>
      <c r="I246"/>
      <c r="J246"/>
      <c r="K246"/>
      <c r="L246"/>
      <c r="M246"/>
      <c r="N246"/>
      <c r="O246"/>
      <c r="P246"/>
      <c r="Q246"/>
      <c r="R246"/>
      <c r="S246"/>
      <c r="T246"/>
      <c r="U246"/>
      <c r="V246"/>
      <c r="W246"/>
      <c r="X246"/>
      <c r="Y246"/>
      <c r="Z246"/>
      <c r="AA246"/>
      <c r="AB246"/>
      <c r="AC246"/>
      <c r="AD246"/>
    </row>
    <row r="247" spans="1:30" s="336" customFormat="1" x14ac:dyDescent="0.25">
      <c r="A247" s="333"/>
      <c r="B247" s="334"/>
      <c r="C247" s="335"/>
      <c r="D247"/>
      <c r="E247" s="335"/>
      <c r="F247"/>
      <c r="G247"/>
      <c r="H247"/>
      <c r="I247"/>
      <c r="J247"/>
      <c r="K247"/>
      <c r="L247"/>
      <c r="M247"/>
      <c r="N247"/>
      <c r="O247"/>
      <c r="P247"/>
      <c r="Q247"/>
      <c r="R247"/>
      <c r="S247"/>
      <c r="T247"/>
      <c r="U247"/>
      <c r="V247"/>
      <c r="W247"/>
      <c r="X247"/>
      <c r="Y247"/>
      <c r="Z247"/>
      <c r="AA247"/>
      <c r="AB247"/>
      <c r="AC247"/>
      <c r="AD247"/>
    </row>
    <row r="248" spans="1:30" s="336" customFormat="1" x14ac:dyDescent="0.25">
      <c r="A248" s="333"/>
      <c r="B248" s="334"/>
      <c r="C248" s="335"/>
      <c r="D248"/>
      <c r="E248" s="335"/>
      <c r="F248"/>
      <c r="G248"/>
      <c r="H248"/>
      <c r="I248"/>
      <c r="J248"/>
      <c r="K248"/>
      <c r="L248"/>
      <c r="M248"/>
      <c r="N248"/>
      <c r="O248"/>
      <c r="P248"/>
      <c r="Q248"/>
      <c r="R248"/>
      <c r="S248"/>
      <c r="T248"/>
      <c r="U248"/>
      <c r="V248"/>
      <c r="W248"/>
      <c r="X248"/>
      <c r="Y248"/>
      <c r="Z248"/>
      <c r="AA248"/>
      <c r="AB248"/>
      <c r="AC248"/>
      <c r="AD248"/>
    </row>
    <row r="249" spans="1:30" s="336" customFormat="1" x14ac:dyDescent="0.25">
      <c r="A249" s="333"/>
      <c r="B249" s="334"/>
      <c r="C249" s="335"/>
      <c r="D249"/>
      <c r="E249" s="335"/>
      <c r="F249"/>
      <c r="G249"/>
      <c r="H249"/>
      <c r="I249"/>
      <c r="J249"/>
      <c r="K249"/>
      <c r="L249"/>
      <c r="M249"/>
      <c r="N249"/>
      <c r="O249"/>
      <c r="P249"/>
      <c r="Q249"/>
      <c r="R249"/>
      <c r="S249"/>
      <c r="T249"/>
      <c r="U249"/>
      <c r="V249"/>
      <c r="W249"/>
      <c r="X249"/>
      <c r="Y249"/>
      <c r="Z249"/>
      <c r="AA249"/>
      <c r="AB249"/>
      <c r="AC249"/>
      <c r="AD249"/>
    </row>
    <row r="250" spans="1:30" s="336" customFormat="1" x14ac:dyDescent="0.25">
      <c r="A250" s="333"/>
      <c r="B250" s="334"/>
      <c r="C250" s="335"/>
      <c r="D250"/>
      <c r="E250" s="335"/>
      <c r="F250"/>
      <c r="G250"/>
      <c r="H250"/>
      <c r="I250"/>
      <c r="J250"/>
      <c r="K250"/>
      <c r="L250"/>
      <c r="M250"/>
      <c r="N250"/>
      <c r="O250"/>
      <c r="P250"/>
      <c r="Q250"/>
      <c r="R250"/>
      <c r="S250"/>
      <c r="T250"/>
      <c r="U250"/>
      <c r="V250"/>
      <c r="W250"/>
      <c r="X250"/>
      <c r="Y250"/>
      <c r="Z250"/>
      <c r="AA250"/>
      <c r="AB250"/>
      <c r="AC250"/>
      <c r="AD250"/>
    </row>
    <row r="251" spans="1:30" s="336" customFormat="1" x14ac:dyDescent="0.25">
      <c r="A251" s="333"/>
      <c r="B251" s="334"/>
      <c r="C251" s="335"/>
      <c r="D251"/>
      <c r="E251" s="335"/>
      <c r="F251"/>
      <c r="G251"/>
      <c r="H251"/>
      <c r="I251"/>
      <c r="J251"/>
      <c r="K251"/>
      <c r="L251"/>
      <c r="M251"/>
      <c r="N251"/>
      <c r="O251"/>
      <c r="P251"/>
      <c r="Q251"/>
      <c r="R251"/>
      <c r="S251"/>
      <c r="T251"/>
      <c r="U251"/>
      <c r="V251"/>
      <c r="W251"/>
      <c r="X251"/>
      <c r="Y251"/>
      <c r="Z251"/>
      <c r="AA251"/>
      <c r="AB251"/>
      <c r="AC251"/>
      <c r="AD251"/>
    </row>
    <row r="252" spans="1:30" s="336" customFormat="1" x14ac:dyDescent="0.25">
      <c r="A252" s="333"/>
      <c r="B252" s="334"/>
      <c r="C252" s="335"/>
      <c r="D252"/>
      <c r="E252" s="335"/>
      <c r="F252"/>
      <c r="G252"/>
      <c r="H252"/>
      <c r="I252"/>
      <c r="J252"/>
      <c r="K252"/>
      <c r="L252"/>
      <c r="M252"/>
      <c r="N252"/>
      <c r="O252"/>
      <c r="P252"/>
      <c r="Q252"/>
      <c r="R252"/>
      <c r="S252"/>
      <c r="T252"/>
      <c r="U252"/>
      <c r="V252"/>
      <c r="W252"/>
      <c r="X252"/>
      <c r="Y252"/>
      <c r="Z252"/>
      <c r="AA252"/>
      <c r="AB252"/>
      <c r="AC252"/>
      <c r="AD252"/>
    </row>
    <row r="253" spans="1:30" s="336" customFormat="1" x14ac:dyDescent="0.25">
      <c r="A253" s="333"/>
      <c r="B253" s="334"/>
      <c r="C253" s="335"/>
      <c r="D253"/>
      <c r="E253" s="335"/>
      <c r="F253"/>
      <c r="G253"/>
      <c r="H253"/>
      <c r="I253"/>
      <c r="J253"/>
      <c r="K253"/>
      <c r="L253"/>
      <c r="M253"/>
      <c r="N253"/>
      <c r="O253"/>
      <c r="P253"/>
      <c r="Q253"/>
      <c r="R253"/>
      <c r="S253"/>
      <c r="T253"/>
      <c r="U253"/>
      <c r="V253"/>
      <c r="W253"/>
      <c r="X253"/>
      <c r="Y253"/>
      <c r="Z253"/>
      <c r="AA253"/>
      <c r="AB253"/>
      <c r="AC253"/>
      <c r="AD253"/>
    </row>
    <row r="254" spans="1:30" s="336" customFormat="1" x14ac:dyDescent="0.25">
      <c r="A254" s="333"/>
      <c r="B254" s="334"/>
      <c r="C254" s="335"/>
      <c r="D254"/>
      <c r="E254" s="335"/>
      <c r="F254"/>
      <c r="G254"/>
      <c r="H254"/>
      <c r="I254"/>
      <c r="J254"/>
      <c r="K254"/>
      <c r="L254"/>
      <c r="M254"/>
      <c r="N254"/>
      <c r="O254"/>
      <c r="P254"/>
      <c r="Q254"/>
      <c r="R254"/>
      <c r="S254"/>
      <c r="T254"/>
      <c r="U254"/>
      <c r="V254"/>
      <c r="W254"/>
      <c r="X254"/>
      <c r="Y254"/>
      <c r="Z254"/>
      <c r="AA254"/>
      <c r="AB254"/>
      <c r="AC254"/>
      <c r="AD254"/>
    </row>
    <row r="255" spans="1:30" s="336" customFormat="1" x14ac:dyDescent="0.25">
      <c r="A255" s="333"/>
      <c r="B255" s="334"/>
      <c r="C255" s="335"/>
      <c r="D255"/>
      <c r="E255" s="335"/>
      <c r="F255"/>
      <c r="G255"/>
      <c r="H255"/>
      <c r="I255"/>
      <c r="J255"/>
      <c r="K255"/>
      <c r="L255"/>
      <c r="M255"/>
      <c r="N255"/>
      <c r="O255"/>
      <c r="P255"/>
      <c r="Q255"/>
      <c r="R255"/>
      <c r="S255"/>
      <c r="T255"/>
      <c r="U255"/>
      <c r="V255"/>
      <c r="W255"/>
      <c r="X255"/>
      <c r="Y255"/>
      <c r="Z255"/>
      <c r="AA255"/>
      <c r="AB255"/>
      <c r="AC255"/>
      <c r="AD255"/>
    </row>
    <row r="256" spans="1:30" s="336" customFormat="1" x14ac:dyDescent="0.25">
      <c r="A256" s="333"/>
      <c r="B256" s="334"/>
      <c r="C256" s="335"/>
      <c r="D256"/>
      <c r="E256" s="335"/>
      <c r="F256"/>
      <c r="G256"/>
      <c r="H256"/>
      <c r="I256"/>
      <c r="J256"/>
      <c r="K256"/>
      <c r="L256"/>
      <c r="M256"/>
      <c r="N256"/>
      <c r="O256"/>
      <c r="P256"/>
      <c r="Q256"/>
      <c r="R256"/>
      <c r="S256"/>
      <c r="T256"/>
      <c r="U256"/>
      <c r="V256"/>
      <c r="W256"/>
      <c r="X256"/>
      <c r="Y256"/>
      <c r="Z256"/>
      <c r="AA256"/>
      <c r="AB256"/>
      <c r="AC256"/>
      <c r="AD256"/>
    </row>
    <row r="257" spans="1:30" s="336" customFormat="1" x14ac:dyDescent="0.25">
      <c r="A257" s="333"/>
      <c r="B257" s="334"/>
      <c r="C257" s="335"/>
      <c r="D257"/>
      <c r="E257" s="335"/>
      <c r="F257"/>
      <c r="G257"/>
      <c r="H257"/>
      <c r="I257"/>
      <c r="J257"/>
      <c r="K257"/>
      <c r="L257"/>
      <c r="M257"/>
      <c r="N257"/>
      <c r="O257"/>
      <c r="P257"/>
      <c r="Q257"/>
      <c r="R257"/>
      <c r="S257"/>
      <c r="T257"/>
      <c r="U257"/>
      <c r="V257"/>
      <c r="W257"/>
      <c r="X257"/>
      <c r="Y257"/>
      <c r="Z257"/>
      <c r="AA257"/>
      <c r="AB257"/>
      <c r="AC257"/>
      <c r="AD257"/>
    </row>
    <row r="258" spans="1:30" s="336" customFormat="1" x14ac:dyDescent="0.25">
      <c r="A258" s="333"/>
      <c r="B258" s="334"/>
      <c r="C258" s="335"/>
      <c r="D258"/>
      <c r="E258" s="335"/>
      <c r="F258"/>
      <c r="G258"/>
      <c r="H258"/>
      <c r="I258"/>
      <c r="J258"/>
      <c r="K258"/>
      <c r="L258"/>
      <c r="M258"/>
      <c r="N258"/>
      <c r="O258"/>
      <c r="P258"/>
      <c r="Q258"/>
      <c r="R258"/>
      <c r="S258"/>
      <c r="T258"/>
      <c r="U258"/>
      <c r="V258"/>
      <c r="W258"/>
      <c r="X258"/>
      <c r="Y258"/>
      <c r="Z258"/>
      <c r="AA258"/>
      <c r="AB258"/>
      <c r="AC258"/>
      <c r="AD258"/>
    </row>
    <row r="259" spans="1:30" s="336" customFormat="1" x14ac:dyDescent="0.25">
      <c r="A259" s="333"/>
      <c r="B259" s="334"/>
      <c r="C259" s="335"/>
      <c r="D259"/>
      <c r="E259" s="335"/>
      <c r="F259"/>
      <c r="G259"/>
      <c r="H259"/>
      <c r="I259"/>
      <c r="J259"/>
      <c r="K259"/>
      <c r="L259"/>
      <c r="M259"/>
      <c r="N259"/>
      <c r="O259"/>
      <c r="P259"/>
      <c r="Q259"/>
      <c r="R259"/>
      <c r="S259"/>
      <c r="T259"/>
      <c r="U259"/>
      <c r="V259"/>
      <c r="W259"/>
      <c r="X259"/>
      <c r="Y259"/>
      <c r="Z259"/>
      <c r="AA259"/>
      <c r="AB259"/>
      <c r="AC259"/>
      <c r="AD259"/>
    </row>
    <row r="260" spans="1:30" s="336" customFormat="1" x14ac:dyDescent="0.25">
      <c r="A260" s="333"/>
      <c r="B260" s="334"/>
      <c r="C260" s="335"/>
      <c r="D260"/>
      <c r="E260" s="335"/>
      <c r="F260"/>
      <c r="G260"/>
      <c r="H260"/>
      <c r="I260"/>
      <c r="J260"/>
      <c r="K260"/>
      <c r="L260"/>
      <c r="M260"/>
      <c r="N260"/>
      <c r="O260"/>
      <c r="P260"/>
      <c r="Q260"/>
      <c r="R260"/>
      <c r="S260"/>
      <c r="T260"/>
      <c r="U260"/>
      <c r="V260"/>
      <c r="W260"/>
      <c r="X260"/>
      <c r="Y260"/>
      <c r="Z260"/>
      <c r="AA260"/>
      <c r="AB260"/>
      <c r="AC260"/>
      <c r="AD260"/>
    </row>
    <row r="261" spans="1:30" s="336" customFormat="1" x14ac:dyDescent="0.25">
      <c r="A261" s="333"/>
      <c r="B261" s="334"/>
      <c r="C261" s="335"/>
      <c r="D261"/>
      <c r="E261" s="335"/>
      <c r="F261"/>
      <c r="G261"/>
      <c r="H261"/>
      <c r="I261"/>
      <c r="J261"/>
      <c r="K261"/>
      <c r="L261"/>
      <c r="M261"/>
      <c r="N261"/>
      <c r="O261"/>
      <c r="P261"/>
      <c r="Q261"/>
      <c r="R261"/>
      <c r="S261"/>
      <c r="T261"/>
      <c r="U261"/>
      <c r="V261"/>
      <c r="W261"/>
      <c r="X261"/>
      <c r="Y261"/>
      <c r="Z261"/>
      <c r="AA261"/>
      <c r="AB261"/>
      <c r="AC261"/>
      <c r="AD261"/>
    </row>
    <row r="262" spans="1:30" s="336" customFormat="1" x14ac:dyDescent="0.25">
      <c r="A262" s="333"/>
      <c r="B262" s="334"/>
      <c r="C262" s="335"/>
      <c r="D262"/>
      <c r="E262" s="335"/>
      <c r="F262"/>
      <c r="G262"/>
      <c r="H262"/>
      <c r="I262"/>
      <c r="J262"/>
      <c r="K262"/>
      <c r="L262"/>
      <c r="M262"/>
      <c r="N262"/>
      <c r="O262"/>
      <c r="P262"/>
      <c r="Q262"/>
      <c r="R262"/>
      <c r="S262"/>
      <c r="T262"/>
      <c r="U262"/>
      <c r="V262"/>
      <c r="W262"/>
      <c r="X262"/>
      <c r="Y262"/>
      <c r="Z262"/>
      <c r="AA262"/>
      <c r="AB262"/>
      <c r="AC262"/>
      <c r="AD262"/>
    </row>
    <row r="263" spans="1:30" s="336" customFormat="1" x14ac:dyDescent="0.25">
      <c r="A263" s="333"/>
      <c r="B263" s="334"/>
      <c r="C263" s="335"/>
      <c r="D263"/>
      <c r="E263" s="335"/>
      <c r="F263"/>
      <c r="G263"/>
      <c r="H263"/>
      <c r="I263"/>
      <c r="J263"/>
      <c r="K263"/>
      <c r="L263"/>
      <c r="M263"/>
      <c r="N263"/>
      <c r="O263"/>
      <c r="P263"/>
      <c r="Q263"/>
      <c r="R263"/>
      <c r="S263"/>
      <c r="T263"/>
      <c r="U263"/>
      <c r="V263"/>
      <c r="W263"/>
      <c r="X263"/>
      <c r="Y263"/>
      <c r="Z263"/>
      <c r="AA263"/>
      <c r="AB263"/>
      <c r="AC263"/>
      <c r="AD263"/>
    </row>
    <row r="264" spans="1:30" s="336" customFormat="1" x14ac:dyDescent="0.25">
      <c r="A264" s="333"/>
      <c r="B264" s="334"/>
      <c r="C264" s="335"/>
      <c r="D264"/>
      <c r="E264" s="335"/>
      <c r="F264"/>
      <c r="G264"/>
      <c r="H264"/>
      <c r="I264"/>
      <c r="J264"/>
      <c r="K264"/>
      <c r="L264"/>
      <c r="M264"/>
      <c r="N264"/>
      <c r="O264"/>
      <c r="P264"/>
      <c r="Q264"/>
      <c r="R264"/>
      <c r="S264"/>
      <c r="T264"/>
      <c r="U264"/>
      <c r="V264"/>
      <c r="W264"/>
      <c r="X264"/>
      <c r="Y264"/>
      <c r="Z264"/>
      <c r="AA264"/>
      <c r="AB264"/>
      <c r="AC264"/>
      <c r="AD264"/>
    </row>
    <row r="265" spans="1:30" s="336" customFormat="1" x14ac:dyDescent="0.25">
      <c r="A265" s="333"/>
      <c r="B265" s="334"/>
      <c r="C265" s="335"/>
      <c r="D265"/>
      <c r="E265" s="335"/>
      <c r="F265"/>
      <c r="G265"/>
      <c r="H265"/>
      <c r="I265"/>
      <c r="J265"/>
      <c r="K265"/>
      <c r="L265"/>
      <c r="M265"/>
      <c r="N265"/>
      <c r="O265"/>
      <c r="P265"/>
      <c r="Q265"/>
      <c r="R265"/>
      <c r="S265"/>
      <c r="T265"/>
      <c r="U265"/>
      <c r="V265"/>
      <c r="W265"/>
      <c r="X265"/>
      <c r="Y265"/>
      <c r="Z265"/>
      <c r="AA265"/>
      <c r="AB265"/>
      <c r="AC265"/>
      <c r="AD265"/>
    </row>
    <row r="266" spans="1:30" s="336" customFormat="1" x14ac:dyDescent="0.25">
      <c r="A266" s="333"/>
      <c r="B266" s="334"/>
      <c r="C266" s="335"/>
      <c r="D266"/>
      <c r="E266" s="335"/>
      <c r="F266"/>
      <c r="G266"/>
      <c r="H266"/>
      <c r="I266"/>
      <c r="J266"/>
      <c r="K266"/>
      <c r="L266"/>
      <c r="M266"/>
      <c r="N266"/>
      <c r="O266"/>
      <c r="P266"/>
      <c r="Q266"/>
      <c r="R266"/>
      <c r="S266"/>
      <c r="T266"/>
      <c r="U266"/>
      <c r="V266"/>
      <c r="W266"/>
      <c r="X266"/>
      <c r="Y266"/>
      <c r="Z266"/>
      <c r="AA266"/>
      <c r="AB266"/>
      <c r="AC266"/>
      <c r="AD266"/>
    </row>
    <row r="267" spans="1:30" s="336" customFormat="1" x14ac:dyDescent="0.25">
      <c r="A267" s="333"/>
      <c r="B267" s="334"/>
      <c r="C267" s="335"/>
      <c r="D267"/>
      <c r="E267" s="335"/>
      <c r="F267"/>
      <c r="G267"/>
      <c r="H267"/>
      <c r="I267"/>
      <c r="J267"/>
      <c r="K267"/>
      <c r="L267"/>
      <c r="M267"/>
      <c r="N267"/>
      <c r="O267"/>
      <c r="P267"/>
      <c r="Q267"/>
      <c r="R267"/>
      <c r="S267"/>
      <c r="T267"/>
      <c r="U267"/>
      <c r="V267"/>
      <c r="W267"/>
      <c r="X267"/>
      <c r="Y267"/>
      <c r="Z267"/>
      <c r="AA267"/>
      <c r="AB267"/>
      <c r="AC267"/>
      <c r="AD267"/>
    </row>
    <row r="268" spans="1:30" s="336" customFormat="1" x14ac:dyDescent="0.25">
      <c r="A268" s="333"/>
      <c r="B268" s="334"/>
      <c r="C268" s="335"/>
      <c r="D268"/>
      <c r="E268" s="335"/>
      <c r="F268"/>
      <c r="G268"/>
      <c r="H268"/>
      <c r="I268"/>
      <c r="J268"/>
      <c r="K268"/>
      <c r="L268"/>
      <c r="M268"/>
      <c r="N268"/>
      <c r="O268"/>
      <c r="P268"/>
      <c r="Q268"/>
      <c r="R268"/>
      <c r="S268"/>
      <c r="T268"/>
      <c r="U268"/>
      <c r="V268"/>
      <c r="W268"/>
      <c r="X268"/>
      <c r="Y268"/>
      <c r="Z268"/>
      <c r="AA268"/>
      <c r="AB268"/>
      <c r="AC268"/>
      <c r="AD268"/>
    </row>
    <row r="269" spans="1:30" s="336" customFormat="1" x14ac:dyDescent="0.25">
      <c r="A269" s="333"/>
      <c r="B269" s="334"/>
      <c r="C269" s="335"/>
      <c r="D269"/>
      <c r="E269" s="335"/>
      <c r="F269"/>
      <c r="G269"/>
      <c r="H269"/>
      <c r="I269"/>
      <c r="J269"/>
      <c r="K269"/>
      <c r="L269"/>
      <c r="M269"/>
      <c r="N269"/>
      <c r="O269"/>
      <c r="P269"/>
      <c r="Q269"/>
      <c r="R269"/>
      <c r="S269"/>
      <c r="T269"/>
      <c r="U269"/>
      <c r="V269"/>
      <c r="W269"/>
      <c r="X269"/>
      <c r="Y269"/>
      <c r="Z269"/>
      <c r="AA269"/>
      <c r="AB269"/>
      <c r="AC269"/>
      <c r="AD269"/>
    </row>
    <row r="270" spans="1:30" s="336" customFormat="1" x14ac:dyDescent="0.25">
      <c r="A270" s="333"/>
      <c r="B270" s="334"/>
      <c r="C270" s="335"/>
      <c r="D270"/>
      <c r="E270" s="335"/>
      <c r="F270"/>
      <c r="G270"/>
      <c r="H270"/>
      <c r="I270"/>
      <c r="J270"/>
      <c r="K270"/>
      <c r="L270"/>
      <c r="M270"/>
      <c r="N270"/>
      <c r="O270"/>
      <c r="P270"/>
      <c r="Q270"/>
      <c r="R270"/>
      <c r="S270"/>
      <c r="T270"/>
      <c r="U270"/>
      <c r="V270"/>
      <c r="W270"/>
      <c r="X270"/>
      <c r="Y270"/>
      <c r="Z270"/>
      <c r="AA270"/>
      <c r="AB270"/>
      <c r="AC270"/>
      <c r="AD270"/>
    </row>
    <row r="271" spans="1:30" s="336" customFormat="1" x14ac:dyDescent="0.25">
      <c r="A271" s="333"/>
      <c r="B271" s="334"/>
      <c r="C271" s="335"/>
      <c r="D271"/>
      <c r="E271" s="335"/>
      <c r="F271"/>
      <c r="G271"/>
      <c r="H271"/>
      <c r="I271"/>
      <c r="J271"/>
      <c r="K271"/>
      <c r="L271"/>
      <c r="M271"/>
      <c r="N271"/>
      <c r="O271"/>
      <c r="P271"/>
      <c r="Q271"/>
      <c r="R271"/>
      <c r="S271"/>
      <c r="T271"/>
      <c r="U271"/>
      <c r="V271"/>
      <c r="W271"/>
      <c r="X271"/>
      <c r="Y271"/>
      <c r="Z271"/>
      <c r="AA271"/>
      <c r="AB271"/>
      <c r="AC271"/>
      <c r="AD271"/>
    </row>
    <row r="272" spans="1:30" s="336" customFormat="1" x14ac:dyDescent="0.25">
      <c r="A272" s="333"/>
      <c r="B272" s="334"/>
      <c r="C272" s="335"/>
      <c r="D272"/>
      <c r="E272" s="335"/>
      <c r="F272"/>
      <c r="G272"/>
      <c r="H272"/>
      <c r="I272"/>
      <c r="J272"/>
      <c r="K272"/>
      <c r="L272"/>
      <c r="M272"/>
      <c r="N272"/>
      <c r="O272"/>
      <c r="P272"/>
      <c r="Q272"/>
      <c r="R272"/>
      <c r="S272"/>
      <c r="T272"/>
      <c r="U272"/>
      <c r="V272"/>
      <c r="W272"/>
      <c r="X272"/>
      <c r="Y272"/>
      <c r="Z272"/>
      <c r="AA272"/>
      <c r="AB272"/>
      <c r="AC272"/>
      <c r="AD272"/>
    </row>
    <row r="273" spans="1:30" s="336" customFormat="1" x14ac:dyDescent="0.25">
      <c r="A273" s="333"/>
      <c r="B273" s="334"/>
      <c r="C273" s="335"/>
      <c r="D273"/>
      <c r="E273" s="335"/>
      <c r="F273"/>
      <c r="G273"/>
      <c r="H273"/>
      <c r="I273"/>
      <c r="J273"/>
      <c r="K273"/>
      <c r="L273"/>
      <c r="M273"/>
      <c r="N273"/>
      <c r="O273"/>
      <c r="P273"/>
      <c r="Q273"/>
      <c r="R273"/>
      <c r="S273"/>
      <c r="T273"/>
      <c r="U273"/>
      <c r="V273"/>
      <c r="W273"/>
      <c r="X273"/>
      <c r="Y273"/>
      <c r="Z273"/>
      <c r="AA273"/>
      <c r="AB273"/>
      <c r="AC273"/>
      <c r="AD273"/>
    </row>
    <row r="274" spans="1:30" s="336" customFormat="1" x14ac:dyDescent="0.25">
      <c r="A274" s="333"/>
      <c r="B274" s="334"/>
      <c r="C274" s="335"/>
      <c r="D274"/>
      <c r="E274" s="335"/>
      <c r="F274"/>
      <c r="G274"/>
      <c r="H274"/>
      <c r="I274"/>
      <c r="J274"/>
      <c r="K274"/>
      <c r="L274"/>
      <c r="M274"/>
      <c r="N274"/>
      <c r="O274"/>
      <c r="P274"/>
      <c r="Q274"/>
      <c r="R274"/>
      <c r="S274"/>
      <c r="T274"/>
      <c r="U274"/>
      <c r="V274"/>
      <c r="W274"/>
      <c r="X274"/>
      <c r="Y274"/>
      <c r="Z274"/>
      <c r="AA274"/>
      <c r="AB274"/>
      <c r="AC274"/>
      <c r="AD274"/>
    </row>
    <row r="275" spans="1:30" s="336" customFormat="1" x14ac:dyDescent="0.25">
      <c r="A275" s="333"/>
      <c r="B275" s="334"/>
      <c r="C275" s="335"/>
      <c r="D275"/>
      <c r="E275" s="335"/>
      <c r="F275"/>
      <c r="G275"/>
      <c r="H275"/>
      <c r="I275"/>
      <c r="J275"/>
      <c r="K275"/>
      <c r="L275"/>
      <c r="M275"/>
      <c r="N275"/>
      <c r="O275"/>
      <c r="P275"/>
      <c r="Q275"/>
      <c r="R275"/>
      <c r="S275"/>
      <c r="T275"/>
      <c r="U275"/>
      <c r="V275"/>
      <c r="W275"/>
      <c r="X275"/>
      <c r="Y275"/>
      <c r="Z275"/>
      <c r="AA275"/>
      <c r="AB275"/>
      <c r="AC275"/>
      <c r="AD275"/>
    </row>
    <row r="276" spans="1:30" s="336" customFormat="1" x14ac:dyDescent="0.25">
      <c r="A276" s="333"/>
      <c r="B276" s="334"/>
      <c r="C276" s="335"/>
      <c r="D276"/>
      <c r="E276" s="335"/>
      <c r="F276"/>
      <c r="G276"/>
      <c r="H276"/>
      <c r="I276"/>
      <c r="J276"/>
      <c r="K276"/>
      <c r="L276"/>
      <c r="M276"/>
      <c r="N276"/>
      <c r="O276"/>
      <c r="P276"/>
      <c r="Q276"/>
      <c r="R276"/>
      <c r="S276"/>
      <c r="T276"/>
      <c r="U276"/>
      <c r="V276"/>
      <c r="W276"/>
      <c r="X276"/>
      <c r="Y276"/>
      <c r="Z276"/>
      <c r="AA276"/>
      <c r="AB276"/>
      <c r="AC276"/>
      <c r="AD276"/>
    </row>
    <row r="277" spans="1:30" s="336" customFormat="1" x14ac:dyDescent="0.25">
      <c r="A277" s="333"/>
      <c r="B277" s="334"/>
      <c r="C277" s="335"/>
      <c r="D277"/>
      <c r="E277" s="335"/>
      <c r="F277"/>
      <c r="G277"/>
      <c r="H277"/>
      <c r="I277"/>
      <c r="J277"/>
      <c r="K277"/>
      <c r="L277"/>
      <c r="M277"/>
      <c r="N277"/>
      <c r="O277"/>
      <c r="P277"/>
      <c r="Q277"/>
      <c r="R277"/>
      <c r="S277"/>
      <c r="T277"/>
      <c r="U277"/>
      <c r="V277"/>
      <c r="W277"/>
      <c r="X277"/>
      <c r="Y277"/>
      <c r="Z277"/>
      <c r="AA277"/>
      <c r="AB277"/>
      <c r="AC277"/>
      <c r="AD277"/>
    </row>
    <row r="278" spans="1:30" s="336" customFormat="1" x14ac:dyDescent="0.25">
      <c r="A278" s="333"/>
      <c r="B278" s="334"/>
      <c r="C278" s="335"/>
      <c r="D278"/>
      <c r="E278" s="335"/>
      <c r="F278"/>
      <c r="G278"/>
      <c r="H278"/>
      <c r="I278"/>
      <c r="J278"/>
      <c r="K278"/>
      <c r="L278"/>
      <c r="M278"/>
      <c r="N278"/>
      <c r="O278"/>
      <c r="P278"/>
      <c r="Q278"/>
      <c r="R278"/>
      <c r="S278"/>
      <c r="T278"/>
      <c r="U278"/>
      <c r="V278"/>
      <c r="W278"/>
      <c r="X278"/>
      <c r="Y278"/>
      <c r="Z278"/>
      <c r="AA278"/>
      <c r="AB278"/>
      <c r="AC278"/>
      <c r="AD278"/>
    </row>
    <row r="279" spans="1:30" s="336" customFormat="1" x14ac:dyDescent="0.25">
      <c r="A279" s="333"/>
      <c r="B279" s="334"/>
      <c r="C279" s="335"/>
      <c r="D279"/>
      <c r="E279" s="335"/>
      <c r="F279"/>
      <c r="G279"/>
      <c r="H279"/>
      <c r="I279"/>
      <c r="J279"/>
      <c r="K279"/>
      <c r="L279"/>
      <c r="M279"/>
      <c r="N279"/>
      <c r="O279"/>
      <c r="P279"/>
      <c r="Q279"/>
      <c r="R279"/>
      <c r="S279"/>
      <c r="T279"/>
      <c r="U279"/>
      <c r="V279"/>
      <c r="W279"/>
      <c r="X279"/>
      <c r="Y279"/>
      <c r="Z279"/>
      <c r="AA279"/>
      <c r="AB279"/>
      <c r="AC279"/>
      <c r="AD279"/>
    </row>
    <row r="280" spans="1:30" s="336" customFormat="1" x14ac:dyDescent="0.25">
      <c r="A280" s="333"/>
      <c r="B280" s="334"/>
      <c r="C280" s="335"/>
      <c r="D280"/>
      <c r="E280" s="335"/>
      <c r="F280"/>
      <c r="G280"/>
      <c r="H280"/>
      <c r="I280"/>
      <c r="J280"/>
      <c r="K280"/>
      <c r="L280"/>
      <c r="M280"/>
      <c r="N280"/>
      <c r="O280"/>
      <c r="P280"/>
      <c r="Q280"/>
      <c r="R280"/>
      <c r="S280"/>
      <c r="T280"/>
      <c r="U280"/>
      <c r="V280"/>
      <c r="W280"/>
      <c r="X280"/>
      <c r="Y280"/>
      <c r="Z280"/>
      <c r="AA280"/>
      <c r="AB280"/>
      <c r="AC280"/>
      <c r="AD280"/>
    </row>
    <row r="281" spans="1:30" s="336" customFormat="1" x14ac:dyDescent="0.25">
      <c r="A281" s="333"/>
      <c r="B281" s="334"/>
      <c r="C281" s="335"/>
      <c r="D281"/>
      <c r="E281" s="335"/>
      <c r="F281"/>
      <c r="G281"/>
      <c r="H281"/>
      <c r="I281"/>
      <c r="J281"/>
      <c r="K281"/>
      <c r="L281"/>
      <c r="M281"/>
      <c r="N281"/>
      <c r="O281"/>
      <c r="P281"/>
      <c r="Q281"/>
      <c r="R281"/>
      <c r="S281"/>
      <c r="T281"/>
      <c r="U281"/>
      <c r="V281"/>
      <c r="W281"/>
      <c r="X281"/>
      <c r="Y281"/>
      <c r="Z281"/>
      <c r="AA281"/>
      <c r="AB281"/>
      <c r="AC281"/>
      <c r="AD281"/>
    </row>
    <row r="282" spans="1:30" s="336" customFormat="1" x14ac:dyDescent="0.25">
      <c r="A282" s="333"/>
      <c r="B282" s="334"/>
      <c r="C282" s="335"/>
      <c r="D282"/>
      <c r="E282" s="335"/>
      <c r="F282"/>
      <c r="G282"/>
      <c r="H282"/>
      <c r="I282"/>
      <c r="J282"/>
      <c r="K282"/>
      <c r="L282"/>
      <c r="M282"/>
      <c r="N282"/>
      <c r="O282"/>
      <c r="P282"/>
      <c r="Q282"/>
      <c r="R282"/>
      <c r="S282"/>
      <c r="T282"/>
      <c r="U282"/>
      <c r="V282"/>
      <c r="W282"/>
      <c r="X282"/>
      <c r="Y282"/>
      <c r="Z282"/>
      <c r="AA282"/>
      <c r="AB282"/>
      <c r="AC282"/>
      <c r="AD282"/>
    </row>
    <row r="283" spans="1:30" s="336" customFormat="1" x14ac:dyDescent="0.25">
      <c r="A283" s="333"/>
      <c r="B283" s="334"/>
      <c r="C283" s="335"/>
      <c r="D283"/>
      <c r="E283" s="335"/>
      <c r="F283"/>
      <c r="G283"/>
      <c r="H283"/>
      <c r="I283"/>
      <c r="J283"/>
      <c r="K283"/>
      <c r="L283"/>
      <c r="M283"/>
      <c r="N283"/>
      <c r="O283"/>
      <c r="P283"/>
      <c r="Q283"/>
      <c r="R283"/>
      <c r="S283"/>
      <c r="T283"/>
      <c r="U283"/>
      <c r="V283"/>
      <c r="W283"/>
      <c r="X283"/>
      <c r="Y283"/>
      <c r="Z283"/>
      <c r="AA283"/>
      <c r="AB283"/>
      <c r="AC283"/>
      <c r="AD283"/>
    </row>
    <row r="284" spans="1:30" s="336" customFormat="1" x14ac:dyDescent="0.25">
      <c r="A284" s="333"/>
      <c r="B284" s="334"/>
      <c r="C284" s="335"/>
      <c r="D284"/>
      <c r="E284" s="335"/>
      <c r="F284"/>
      <c r="G284"/>
      <c r="H284"/>
      <c r="I284"/>
      <c r="J284"/>
      <c r="K284"/>
      <c r="L284"/>
      <c r="M284"/>
      <c r="N284"/>
      <c r="O284"/>
      <c r="P284"/>
      <c r="Q284"/>
      <c r="R284"/>
      <c r="S284"/>
      <c r="T284"/>
      <c r="U284"/>
      <c r="V284"/>
      <c r="W284"/>
      <c r="X284"/>
      <c r="Y284"/>
      <c r="Z284"/>
      <c r="AA284"/>
      <c r="AB284"/>
      <c r="AC284"/>
      <c r="AD284"/>
    </row>
    <row r="285" spans="1:30" s="336" customFormat="1" x14ac:dyDescent="0.25">
      <c r="A285" s="333"/>
      <c r="B285" s="334"/>
      <c r="C285" s="335"/>
      <c r="D285"/>
      <c r="E285" s="335"/>
      <c r="F285"/>
      <c r="G285"/>
      <c r="H285"/>
      <c r="I285"/>
      <c r="J285"/>
      <c r="K285"/>
      <c r="L285"/>
      <c r="M285"/>
      <c r="N285"/>
      <c r="O285"/>
      <c r="P285"/>
      <c r="Q285"/>
      <c r="R285"/>
      <c r="S285"/>
      <c r="T285"/>
      <c r="U285"/>
      <c r="V285"/>
      <c r="W285"/>
      <c r="X285"/>
      <c r="Y285"/>
      <c r="Z285"/>
      <c r="AA285"/>
      <c r="AB285"/>
      <c r="AC285"/>
      <c r="AD285"/>
    </row>
    <row r="286" spans="1:30" s="336" customFormat="1" x14ac:dyDescent="0.25">
      <c r="A286" s="333"/>
      <c r="B286" s="334"/>
      <c r="C286" s="335"/>
      <c r="D286"/>
      <c r="E286" s="335"/>
      <c r="F286"/>
      <c r="G286"/>
      <c r="H286"/>
      <c r="I286"/>
      <c r="J286"/>
      <c r="K286"/>
      <c r="L286"/>
      <c r="M286"/>
      <c r="N286"/>
      <c r="O286"/>
      <c r="P286"/>
      <c r="Q286"/>
      <c r="R286"/>
      <c r="S286"/>
      <c r="T286"/>
      <c r="U286"/>
      <c r="V286"/>
      <c r="W286"/>
      <c r="X286"/>
      <c r="Y286"/>
      <c r="Z286"/>
      <c r="AA286"/>
      <c r="AB286"/>
      <c r="AC286"/>
      <c r="AD286"/>
    </row>
    <row r="287" spans="1:30" s="336" customFormat="1" x14ac:dyDescent="0.25">
      <c r="A287" s="333"/>
      <c r="B287" s="334"/>
      <c r="C287" s="335"/>
      <c r="D287"/>
      <c r="E287" s="335"/>
      <c r="F287"/>
      <c r="G287"/>
      <c r="H287"/>
      <c r="I287"/>
      <c r="J287"/>
      <c r="K287"/>
      <c r="L287"/>
      <c r="M287"/>
      <c r="N287"/>
      <c r="O287"/>
      <c r="P287"/>
      <c r="Q287"/>
      <c r="R287"/>
      <c r="S287"/>
      <c r="T287"/>
      <c r="U287"/>
      <c r="V287"/>
      <c r="W287"/>
      <c r="X287"/>
      <c r="Y287"/>
      <c r="Z287"/>
      <c r="AA287"/>
      <c r="AB287"/>
      <c r="AC287"/>
      <c r="AD287"/>
    </row>
    <row r="288" spans="1:30" s="336" customFormat="1" x14ac:dyDescent="0.25">
      <c r="A288" s="333"/>
      <c r="B288" s="334"/>
      <c r="C288" s="335"/>
      <c r="D288"/>
      <c r="E288" s="335"/>
      <c r="F288"/>
      <c r="G288"/>
      <c r="H288"/>
      <c r="I288"/>
      <c r="J288"/>
      <c r="K288"/>
      <c r="L288"/>
      <c r="M288"/>
      <c r="N288"/>
      <c r="O288"/>
      <c r="P288"/>
      <c r="Q288"/>
      <c r="R288"/>
      <c r="S288"/>
      <c r="T288"/>
      <c r="U288"/>
      <c r="V288"/>
      <c r="W288"/>
      <c r="X288"/>
      <c r="Y288"/>
      <c r="Z288"/>
      <c r="AA288"/>
      <c r="AB288"/>
      <c r="AC288"/>
      <c r="AD288"/>
    </row>
    <row r="289" spans="1:30" s="336" customFormat="1" x14ac:dyDescent="0.25">
      <c r="A289" s="333"/>
      <c r="B289" s="334"/>
      <c r="C289" s="335"/>
      <c r="D289"/>
      <c r="E289" s="335"/>
      <c r="F289"/>
      <c r="G289"/>
      <c r="H289"/>
      <c r="I289"/>
      <c r="J289"/>
      <c r="K289"/>
      <c r="L289"/>
      <c r="M289"/>
      <c r="N289"/>
      <c r="O289"/>
      <c r="P289"/>
      <c r="Q289"/>
      <c r="R289"/>
      <c r="S289"/>
      <c r="T289"/>
      <c r="U289"/>
      <c r="V289"/>
      <c r="W289"/>
      <c r="X289"/>
      <c r="Y289"/>
      <c r="Z289"/>
      <c r="AA289"/>
      <c r="AB289"/>
      <c r="AC289"/>
      <c r="AD289"/>
    </row>
    <row r="290" spans="1:30" s="336" customFormat="1" x14ac:dyDescent="0.25">
      <c r="A290" s="333"/>
      <c r="B290" s="334"/>
      <c r="C290" s="335"/>
      <c r="D290"/>
      <c r="E290" s="335"/>
      <c r="F290"/>
      <c r="G290"/>
      <c r="H290"/>
      <c r="I290"/>
      <c r="J290"/>
      <c r="K290"/>
      <c r="L290"/>
      <c r="M290"/>
      <c r="N290"/>
      <c r="O290"/>
      <c r="P290"/>
      <c r="Q290"/>
      <c r="R290"/>
      <c r="S290"/>
      <c r="T290"/>
      <c r="U290"/>
      <c r="V290"/>
      <c r="W290"/>
      <c r="X290"/>
      <c r="Y290"/>
      <c r="Z290"/>
      <c r="AA290"/>
      <c r="AB290"/>
      <c r="AC290"/>
      <c r="AD290"/>
    </row>
    <row r="291" spans="1:30" s="336" customFormat="1" x14ac:dyDescent="0.25">
      <c r="A291" s="333"/>
      <c r="B291" s="334"/>
      <c r="C291" s="335"/>
      <c r="D291"/>
      <c r="E291" s="335"/>
      <c r="F291"/>
      <c r="G291"/>
      <c r="H291"/>
      <c r="I291"/>
      <c r="J291"/>
      <c r="K291"/>
      <c r="L291"/>
      <c r="M291"/>
      <c r="N291"/>
      <c r="O291"/>
      <c r="P291"/>
      <c r="Q291"/>
      <c r="R291"/>
      <c r="S291"/>
      <c r="T291"/>
      <c r="U291"/>
      <c r="V291"/>
      <c r="W291"/>
      <c r="X291"/>
      <c r="Y291"/>
      <c r="Z291"/>
      <c r="AA291"/>
      <c r="AB291"/>
      <c r="AC291"/>
      <c r="AD291"/>
    </row>
    <row r="292" spans="1:30" s="336" customFormat="1" x14ac:dyDescent="0.25">
      <c r="A292" s="333"/>
      <c r="B292" s="334"/>
      <c r="C292" s="335"/>
      <c r="D292"/>
      <c r="E292" s="335"/>
      <c r="F292"/>
      <c r="G292"/>
      <c r="H292"/>
      <c r="I292"/>
      <c r="J292"/>
      <c r="K292"/>
      <c r="L292"/>
      <c r="M292"/>
      <c r="N292"/>
      <c r="O292"/>
      <c r="P292"/>
      <c r="Q292"/>
      <c r="R292"/>
      <c r="S292"/>
      <c r="T292"/>
      <c r="U292"/>
      <c r="V292"/>
      <c r="W292"/>
      <c r="X292"/>
      <c r="Y292"/>
      <c r="Z292"/>
      <c r="AA292"/>
      <c r="AB292"/>
      <c r="AC292"/>
      <c r="AD292"/>
    </row>
    <row r="293" spans="1:30" s="336" customFormat="1" x14ac:dyDescent="0.25">
      <c r="A293" s="333"/>
      <c r="B293" s="334"/>
      <c r="C293" s="335"/>
      <c r="D293"/>
      <c r="E293" s="335"/>
      <c r="F293"/>
      <c r="G293"/>
      <c r="H293"/>
      <c r="I293"/>
      <c r="J293"/>
      <c r="K293"/>
      <c r="L293"/>
      <c r="M293"/>
      <c r="N293"/>
      <c r="O293"/>
      <c r="P293"/>
      <c r="Q293"/>
      <c r="R293"/>
      <c r="S293"/>
      <c r="T293"/>
      <c r="U293"/>
      <c r="V293"/>
      <c r="W293"/>
      <c r="X293"/>
      <c r="Y293"/>
      <c r="Z293"/>
      <c r="AA293"/>
      <c r="AB293"/>
      <c r="AC293"/>
      <c r="AD293"/>
    </row>
    <row r="294" spans="1:30" s="336" customFormat="1" x14ac:dyDescent="0.25">
      <c r="A294" s="333"/>
      <c r="B294" s="334"/>
      <c r="C294" s="335"/>
      <c r="D294"/>
      <c r="E294" s="335"/>
      <c r="F294"/>
      <c r="G294"/>
      <c r="H294"/>
      <c r="I294"/>
      <c r="J294"/>
      <c r="K294"/>
      <c r="L294"/>
      <c r="M294"/>
      <c r="N294"/>
      <c r="O294"/>
      <c r="P294"/>
      <c r="Q294"/>
      <c r="R294"/>
      <c r="S294"/>
      <c r="T294"/>
      <c r="U294"/>
      <c r="V294"/>
      <c r="W294"/>
      <c r="X294"/>
      <c r="Y294"/>
      <c r="Z294"/>
      <c r="AA294"/>
      <c r="AB294"/>
      <c r="AC294"/>
      <c r="AD294"/>
    </row>
    <row r="295" spans="1:30" s="336" customFormat="1" x14ac:dyDescent="0.25">
      <c r="A295" s="333"/>
      <c r="B295" s="334"/>
      <c r="C295" s="335"/>
      <c r="D295"/>
      <c r="E295" s="335"/>
      <c r="F295"/>
      <c r="G295"/>
      <c r="H295"/>
      <c r="I295"/>
      <c r="J295"/>
      <c r="K295"/>
      <c r="L295"/>
      <c r="M295"/>
      <c r="N295"/>
      <c r="O295"/>
      <c r="P295"/>
      <c r="Q295"/>
      <c r="R295"/>
      <c r="S295"/>
      <c r="T295"/>
      <c r="U295"/>
      <c r="V295"/>
      <c r="W295"/>
      <c r="X295"/>
      <c r="Y295"/>
      <c r="Z295"/>
      <c r="AA295"/>
      <c r="AB295"/>
      <c r="AC295"/>
      <c r="AD295"/>
    </row>
    <row r="296" spans="1:30" s="336" customFormat="1" x14ac:dyDescent="0.25">
      <c r="A296" s="333"/>
      <c r="B296" s="334"/>
      <c r="C296" s="335"/>
      <c r="D296"/>
      <c r="E296" s="335"/>
      <c r="F296"/>
      <c r="G296"/>
      <c r="H296"/>
      <c r="I296"/>
      <c r="J296"/>
      <c r="K296"/>
      <c r="L296"/>
      <c r="M296"/>
      <c r="N296"/>
      <c r="O296"/>
      <c r="P296"/>
      <c r="Q296"/>
      <c r="R296"/>
      <c r="S296"/>
      <c r="T296"/>
      <c r="U296"/>
      <c r="V296"/>
      <c r="W296"/>
      <c r="X296"/>
      <c r="Y296"/>
      <c r="Z296"/>
      <c r="AA296"/>
      <c r="AB296"/>
      <c r="AC296"/>
      <c r="AD296"/>
    </row>
    <row r="297" spans="1:30" s="336" customFormat="1" x14ac:dyDescent="0.25">
      <c r="A297" s="333"/>
      <c r="B297" s="334"/>
      <c r="C297" s="335"/>
      <c r="D297"/>
      <c r="E297" s="335"/>
      <c r="F297"/>
      <c r="G297"/>
      <c r="H297"/>
      <c r="I297"/>
      <c r="J297"/>
      <c r="K297"/>
      <c r="L297"/>
      <c r="M297"/>
      <c r="N297"/>
      <c r="O297"/>
      <c r="P297"/>
      <c r="Q297"/>
      <c r="R297"/>
      <c r="S297"/>
      <c r="T297"/>
      <c r="U297"/>
      <c r="V297"/>
      <c r="W297"/>
      <c r="X297"/>
      <c r="Y297"/>
      <c r="Z297"/>
      <c r="AA297"/>
      <c r="AB297"/>
      <c r="AC297"/>
      <c r="AD297"/>
    </row>
    <row r="298" spans="1:30" s="336" customFormat="1" x14ac:dyDescent="0.25">
      <c r="A298" s="333"/>
      <c r="B298" s="334"/>
      <c r="C298" s="335"/>
      <c r="D298"/>
      <c r="E298" s="335"/>
      <c r="F298"/>
      <c r="G298"/>
      <c r="H298"/>
      <c r="I298"/>
      <c r="J298"/>
      <c r="K298"/>
      <c r="L298"/>
      <c r="M298"/>
      <c r="N298"/>
      <c r="O298"/>
      <c r="P298"/>
      <c r="Q298"/>
      <c r="R298"/>
      <c r="S298"/>
      <c r="T298"/>
      <c r="U298"/>
      <c r="V298"/>
      <c r="W298"/>
      <c r="X298"/>
      <c r="Y298"/>
      <c r="Z298"/>
      <c r="AA298"/>
      <c r="AB298"/>
      <c r="AC298"/>
      <c r="AD298"/>
    </row>
    <row r="299" spans="1:30" s="336" customFormat="1" x14ac:dyDescent="0.25">
      <c r="A299" s="333"/>
      <c r="B299" s="334"/>
      <c r="C299" s="335"/>
      <c r="D299"/>
      <c r="E299" s="335"/>
      <c r="F299"/>
      <c r="G299"/>
      <c r="H299"/>
      <c r="I299"/>
      <c r="J299"/>
      <c r="K299"/>
      <c r="L299"/>
      <c r="M299"/>
      <c r="N299"/>
      <c r="O299"/>
      <c r="P299"/>
      <c r="Q299"/>
      <c r="R299"/>
      <c r="S299"/>
      <c r="T299"/>
      <c r="U299"/>
      <c r="V299"/>
      <c r="W299"/>
      <c r="X299"/>
      <c r="Y299"/>
      <c r="Z299"/>
      <c r="AA299"/>
      <c r="AB299"/>
      <c r="AC299"/>
      <c r="AD299"/>
    </row>
    <row r="300" spans="1:30" s="336" customFormat="1" x14ac:dyDescent="0.25">
      <c r="A300" s="333"/>
      <c r="B300" s="334"/>
      <c r="C300" s="335"/>
      <c r="D300"/>
      <c r="E300" s="335"/>
      <c r="F300"/>
      <c r="G300"/>
      <c r="H300"/>
      <c r="I300"/>
      <c r="J300"/>
      <c r="K300"/>
      <c r="L300"/>
      <c r="M300"/>
      <c r="N300"/>
      <c r="O300"/>
      <c r="P300"/>
      <c r="Q300"/>
      <c r="R300"/>
      <c r="S300"/>
      <c r="T300"/>
      <c r="U300"/>
      <c r="V300"/>
      <c r="W300"/>
      <c r="X300"/>
      <c r="Y300"/>
      <c r="Z300"/>
      <c r="AA300"/>
      <c r="AB300"/>
      <c r="AC300"/>
      <c r="AD300"/>
    </row>
    <row r="301" spans="1:30" s="336" customFormat="1" x14ac:dyDescent="0.25">
      <c r="A301" s="333"/>
      <c r="B301" s="334"/>
      <c r="C301" s="335"/>
      <c r="D301"/>
      <c r="E301" s="335"/>
      <c r="F301"/>
      <c r="G301"/>
      <c r="H301"/>
      <c r="I301"/>
      <c r="J301"/>
      <c r="K301"/>
      <c r="L301"/>
      <c r="M301"/>
      <c r="N301"/>
      <c r="O301"/>
      <c r="P301"/>
      <c r="Q301"/>
      <c r="R301"/>
      <c r="S301"/>
      <c r="T301"/>
      <c r="U301"/>
      <c r="V301"/>
      <c r="W301"/>
      <c r="X301"/>
      <c r="Y301"/>
      <c r="Z301"/>
      <c r="AA301"/>
      <c r="AB301"/>
      <c r="AC301"/>
      <c r="AD301"/>
    </row>
    <row r="302" spans="1:30" s="336" customFormat="1" x14ac:dyDescent="0.25">
      <c r="A302" s="333"/>
      <c r="B302" s="334"/>
      <c r="C302" s="335"/>
      <c r="D302"/>
      <c r="E302" s="335"/>
      <c r="F302"/>
      <c r="G302"/>
      <c r="H302"/>
      <c r="I302"/>
      <c r="J302"/>
      <c r="K302"/>
      <c r="L302"/>
      <c r="M302"/>
      <c r="N302"/>
      <c r="O302"/>
      <c r="P302"/>
      <c r="Q302"/>
      <c r="R302"/>
      <c r="S302"/>
      <c r="T302"/>
      <c r="U302"/>
      <c r="V302"/>
      <c r="W302"/>
      <c r="X302"/>
      <c r="Y302"/>
      <c r="Z302"/>
      <c r="AA302"/>
      <c r="AB302"/>
      <c r="AC302"/>
      <c r="AD302"/>
    </row>
    <row r="303" spans="1:30" s="337" customFormat="1" x14ac:dyDescent="0.25">
      <c r="A303" s="333"/>
      <c r="B303" s="334"/>
      <c r="C303" s="335"/>
      <c r="D303"/>
      <c r="E303" s="335"/>
      <c r="F303"/>
      <c r="G303"/>
      <c r="H303"/>
      <c r="I303"/>
      <c r="J303"/>
      <c r="K303"/>
      <c r="L303"/>
      <c r="M303"/>
      <c r="N303"/>
      <c r="O303"/>
      <c r="P303"/>
      <c r="Q303"/>
      <c r="R303"/>
      <c r="S303"/>
      <c r="T303"/>
      <c r="U303"/>
      <c r="V303"/>
      <c r="W303"/>
      <c r="X303"/>
      <c r="Y303"/>
      <c r="Z303"/>
      <c r="AA303"/>
      <c r="AB303"/>
      <c r="AC303"/>
      <c r="AD303"/>
    </row>
    <row r="304" spans="1:30" s="337" customFormat="1" x14ac:dyDescent="0.25">
      <c r="A304" s="333"/>
      <c r="B304" s="334"/>
      <c r="C304" s="335"/>
      <c r="D304"/>
      <c r="E304" s="335"/>
      <c r="F304"/>
      <c r="G304"/>
      <c r="H304"/>
      <c r="I304"/>
      <c r="J304"/>
      <c r="K304"/>
      <c r="L304"/>
      <c r="M304"/>
      <c r="N304"/>
      <c r="O304"/>
      <c r="P304"/>
      <c r="Q304"/>
      <c r="R304"/>
      <c r="S304"/>
      <c r="T304"/>
      <c r="U304"/>
      <c r="V304"/>
      <c r="W304"/>
      <c r="X304"/>
      <c r="Y304"/>
      <c r="Z304"/>
      <c r="AA304"/>
      <c r="AB304"/>
      <c r="AC304"/>
      <c r="AD304"/>
    </row>
    <row r="305" spans="1:30" s="337" customFormat="1" x14ac:dyDescent="0.25">
      <c r="A305" s="333"/>
      <c r="B305" s="334"/>
      <c r="C305" s="335"/>
      <c r="D305"/>
      <c r="E305" s="335"/>
      <c r="F305"/>
      <c r="G305"/>
      <c r="H305"/>
      <c r="I305"/>
      <c r="J305"/>
      <c r="K305"/>
      <c r="L305"/>
      <c r="M305"/>
      <c r="N305"/>
      <c r="O305"/>
      <c r="P305"/>
      <c r="Q305"/>
      <c r="R305"/>
      <c r="S305"/>
      <c r="T305"/>
      <c r="U305"/>
      <c r="V305"/>
      <c r="W305"/>
      <c r="X305"/>
      <c r="Y305"/>
      <c r="Z305"/>
      <c r="AA305"/>
      <c r="AB305"/>
      <c r="AC305"/>
      <c r="AD305"/>
    </row>
    <row r="306" spans="1:30" s="337" customFormat="1" x14ac:dyDescent="0.25">
      <c r="A306" s="333"/>
      <c r="B306" s="334"/>
      <c r="C306" s="335"/>
      <c r="D306"/>
      <c r="E306" s="335"/>
      <c r="F306"/>
      <c r="G306"/>
      <c r="H306"/>
      <c r="I306"/>
      <c r="J306"/>
      <c r="K306"/>
      <c r="L306"/>
      <c r="M306"/>
      <c r="N306"/>
      <c r="O306"/>
      <c r="P306"/>
      <c r="Q306"/>
      <c r="R306"/>
      <c r="S306"/>
      <c r="T306"/>
      <c r="U306"/>
      <c r="V306"/>
      <c r="W306"/>
      <c r="X306"/>
      <c r="Y306"/>
      <c r="Z306"/>
      <c r="AA306"/>
      <c r="AB306"/>
      <c r="AC306"/>
      <c r="AD306"/>
    </row>
    <row r="307" spans="1:30" s="337" customFormat="1" x14ac:dyDescent="0.25">
      <c r="A307" s="333"/>
      <c r="B307" s="334"/>
      <c r="C307" s="335"/>
      <c r="D307"/>
      <c r="E307" s="335"/>
      <c r="F307"/>
      <c r="G307"/>
      <c r="H307"/>
      <c r="I307"/>
      <c r="J307"/>
      <c r="K307"/>
      <c r="L307"/>
      <c r="M307"/>
      <c r="N307"/>
      <c r="O307"/>
      <c r="P307"/>
      <c r="Q307"/>
      <c r="R307"/>
      <c r="S307"/>
      <c r="T307"/>
      <c r="U307"/>
      <c r="V307"/>
      <c r="W307"/>
      <c r="X307"/>
      <c r="Y307"/>
      <c r="Z307"/>
      <c r="AA307"/>
      <c r="AB307"/>
      <c r="AC307"/>
      <c r="AD307"/>
    </row>
    <row r="308" spans="1:30" s="337" customFormat="1" x14ac:dyDescent="0.25">
      <c r="A308" s="333"/>
      <c r="B308" s="334"/>
      <c r="C308" s="335"/>
      <c r="D308"/>
      <c r="E308" s="335"/>
      <c r="F308"/>
      <c r="G308"/>
      <c r="H308"/>
      <c r="I308"/>
      <c r="J308"/>
      <c r="K308"/>
      <c r="L308"/>
      <c r="M308"/>
      <c r="N308"/>
      <c r="O308"/>
      <c r="P308"/>
      <c r="Q308"/>
      <c r="R308"/>
      <c r="S308"/>
      <c r="T308"/>
      <c r="U308"/>
      <c r="V308"/>
      <c r="W308"/>
      <c r="X308"/>
      <c r="Y308"/>
      <c r="Z308"/>
      <c r="AA308"/>
      <c r="AB308"/>
      <c r="AC308"/>
      <c r="AD308"/>
    </row>
    <row r="309" spans="1:30" s="337" customFormat="1" x14ac:dyDescent="0.25">
      <c r="A309" s="333"/>
      <c r="B309" s="334"/>
      <c r="C309" s="335"/>
      <c r="D309"/>
      <c r="E309" s="335"/>
      <c r="F309"/>
      <c r="G309"/>
      <c r="H309"/>
      <c r="I309"/>
      <c r="J309"/>
      <c r="K309"/>
      <c r="L309"/>
      <c r="M309"/>
      <c r="N309"/>
      <c r="O309"/>
      <c r="P309"/>
      <c r="Q309"/>
      <c r="R309"/>
      <c r="S309"/>
      <c r="T309"/>
      <c r="U309"/>
      <c r="V309"/>
      <c r="W309"/>
      <c r="X309"/>
      <c r="Y309"/>
      <c r="Z309"/>
      <c r="AA309"/>
      <c r="AB309"/>
      <c r="AC309"/>
      <c r="AD309"/>
    </row>
    <row r="310" spans="1:30" s="337" customFormat="1" x14ac:dyDescent="0.25">
      <c r="A310" s="333"/>
      <c r="B310" s="334"/>
      <c r="C310" s="335"/>
      <c r="D310"/>
      <c r="E310" s="335"/>
      <c r="F310"/>
      <c r="G310"/>
      <c r="H310"/>
      <c r="I310"/>
      <c r="J310"/>
      <c r="K310"/>
      <c r="L310"/>
      <c r="M310"/>
      <c r="N310"/>
      <c r="O310"/>
      <c r="P310"/>
      <c r="Q310"/>
      <c r="R310"/>
      <c r="S310"/>
      <c r="T310"/>
      <c r="U310"/>
      <c r="V310"/>
      <c r="W310"/>
      <c r="X310"/>
      <c r="Y310"/>
      <c r="Z310"/>
      <c r="AA310"/>
      <c r="AB310"/>
      <c r="AC310"/>
      <c r="AD310"/>
    </row>
    <row r="311" spans="1:30" s="337" customFormat="1" x14ac:dyDescent="0.25">
      <c r="A311" s="333"/>
      <c r="B311" s="334"/>
      <c r="C311" s="335"/>
      <c r="D311"/>
      <c r="E311" s="335"/>
      <c r="F311"/>
      <c r="G311"/>
      <c r="H311"/>
      <c r="I311"/>
      <c r="J311"/>
      <c r="K311"/>
      <c r="L311"/>
      <c r="M311"/>
      <c r="N311"/>
      <c r="O311"/>
      <c r="P311"/>
      <c r="Q311"/>
      <c r="R311"/>
      <c r="S311"/>
      <c r="T311"/>
      <c r="U311"/>
      <c r="V311"/>
      <c r="W311"/>
      <c r="X311"/>
      <c r="Y311"/>
      <c r="Z311"/>
      <c r="AA311"/>
      <c r="AB311"/>
      <c r="AC311"/>
      <c r="AD311"/>
    </row>
    <row r="312" spans="1:30" s="337" customFormat="1" x14ac:dyDescent="0.25">
      <c r="A312" s="333"/>
      <c r="B312" s="334"/>
      <c r="C312" s="335"/>
      <c r="D312"/>
      <c r="E312" s="335"/>
      <c r="F312"/>
      <c r="G312"/>
      <c r="H312"/>
      <c r="I312"/>
      <c r="J312"/>
      <c r="K312"/>
      <c r="L312"/>
      <c r="M312"/>
      <c r="N312"/>
      <c r="O312"/>
      <c r="P312"/>
      <c r="Q312"/>
      <c r="R312"/>
      <c r="S312"/>
      <c r="T312"/>
      <c r="U312"/>
      <c r="V312"/>
      <c r="W312"/>
      <c r="X312"/>
      <c r="Y312"/>
      <c r="Z312"/>
      <c r="AA312"/>
      <c r="AB312"/>
      <c r="AC312"/>
      <c r="AD312"/>
    </row>
    <row r="313" spans="1:30" s="337" customFormat="1" x14ac:dyDescent="0.25">
      <c r="A313" s="333"/>
      <c r="B313" s="334"/>
      <c r="C313" s="335"/>
      <c r="D313"/>
      <c r="E313" s="335"/>
      <c r="F313"/>
      <c r="G313"/>
      <c r="H313"/>
      <c r="I313"/>
      <c r="J313"/>
      <c r="K313"/>
      <c r="L313"/>
      <c r="M313"/>
      <c r="N313"/>
      <c r="O313"/>
      <c r="P313"/>
      <c r="Q313"/>
      <c r="R313"/>
      <c r="S313"/>
      <c r="T313"/>
      <c r="U313"/>
      <c r="V313"/>
      <c r="W313"/>
      <c r="X313"/>
      <c r="Y313"/>
      <c r="Z313"/>
      <c r="AA313"/>
      <c r="AB313"/>
      <c r="AC313"/>
      <c r="AD313"/>
    </row>
    <row r="314" spans="1:30" s="337" customFormat="1" x14ac:dyDescent="0.25">
      <c r="A314" s="333"/>
      <c r="B314" s="334"/>
      <c r="C314" s="335"/>
      <c r="D314"/>
      <c r="E314" s="335"/>
      <c r="F314"/>
      <c r="G314"/>
      <c r="H314"/>
      <c r="I314"/>
      <c r="J314"/>
      <c r="K314"/>
      <c r="L314"/>
      <c r="M314"/>
      <c r="N314"/>
      <c r="O314"/>
      <c r="P314"/>
      <c r="Q314"/>
      <c r="R314"/>
      <c r="S314"/>
      <c r="T314"/>
      <c r="U314"/>
      <c r="V314"/>
      <c r="W314"/>
      <c r="X314"/>
      <c r="Y314"/>
      <c r="Z314"/>
      <c r="AA314"/>
      <c r="AB314"/>
      <c r="AC314"/>
      <c r="AD314"/>
    </row>
    <row r="315" spans="1:30" s="337" customFormat="1" x14ac:dyDescent="0.25">
      <c r="A315" s="333"/>
      <c r="B315" s="334"/>
      <c r="C315" s="335"/>
      <c r="D315"/>
      <c r="E315" s="335"/>
      <c r="F315"/>
      <c r="G315"/>
      <c r="H315"/>
      <c r="I315"/>
      <c r="J315"/>
      <c r="K315"/>
      <c r="L315"/>
      <c r="M315"/>
      <c r="N315"/>
      <c r="O315"/>
      <c r="P315"/>
      <c r="Q315"/>
      <c r="R315"/>
      <c r="S315"/>
      <c r="T315"/>
      <c r="U315"/>
      <c r="V315"/>
      <c r="W315"/>
      <c r="X315"/>
      <c r="Y315"/>
      <c r="Z315"/>
      <c r="AA315"/>
      <c r="AB315"/>
      <c r="AC315"/>
      <c r="AD315"/>
    </row>
    <row r="316" spans="1:30" s="337" customFormat="1" x14ac:dyDescent="0.25">
      <c r="A316" s="333"/>
      <c r="B316" s="334"/>
      <c r="C316" s="335"/>
      <c r="D316"/>
      <c r="E316" s="335"/>
      <c r="F316"/>
      <c r="G316"/>
      <c r="H316"/>
      <c r="I316"/>
      <c r="J316"/>
      <c r="K316"/>
      <c r="L316"/>
      <c r="M316"/>
      <c r="N316"/>
      <c r="O316"/>
      <c r="P316"/>
      <c r="Q316"/>
      <c r="R316"/>
      <c r="S316"/>
      <c r="T316"/>
      <c r="U316"/>
      <c r="V316"/>
      <c r="W316"/>
      <c r="X316"/>
      <c r="Y316"/>
      <c r="Z316"/>
      <c r="AA316"/>
      <c r="AB316"/>
      <c r="AC316"/>
      <c r="AD316"/>
    </row>
    <row r="317" spans="1:30" s="337" customFormat="1" x14ac:dyDescent="0.25">
      <c r="A317" s="333"/>
      <c r="B317" s="334"/>
      <c r="C317" s="335"/>
      <c r="D317"/>
      <c r="E317" s="335"/>
      <c r="F317"/>
      <c r="G317"/>
      <c r="H317"/>
      <c r="I317"/>
      <c r="J317"/>
      <c r="K317"/>
      <c r="L317"/>
      <c r="M317"/>
      <c r="N317"/>
      <c r="O317"/>
      <c r="P317"/>
      <c r="Q317"/>
      <c r="R317"/>
      <c r="S317"/>
      <c r="T317"/>
      <c r="U317"/>
      <c r="V317"/>
      <c r="W317"/>
      <c r="X317"/>
      <c r="Y317"/>
      <c r="Z317"/>
      <c r="AA317"/>
      <c r="AB317"/>
      <c r="AC317"/>
      <c r="AD317"/>
    </row>
    <row r="318" spans="1:30" s="337" customFormat="1" x14ac:dyDescent="0.25">
      <c r="A318" s="333"/>
      <c r="B318" s="334"/>
      <c r="C318" s="335"/>
      <c r="D318"/>
      <c r="E318" s="335"/>
      <c r="F318"/>
      <c r="G318"/>
      <c r="H318"/>
      <c r="I318"/>
      <c r="J318"/>
      <c r="K318"/>
      <c r="L318"/>
      <c r="M318"/>
      <c r="N318"/>
      <c r="O318"/>
      <c r="P318"/>
      <c r="Q318"/>
      <c r="R318"/>
      <c r="S318"/>
      <c r="T318"/>
      <c r="U318"/>
      <c r="V318"/>
      <c r="W318"/>
      <c r="X318"/>
      <c r="Y318"/>
      <c r="Z318"/>
      <c r="AA318"/>
      <c r="AB318"/>
      <c r="AC318"/>
      <c r="AD318"/>
    </row>
    <row r="319" spans="1:30" s="337" customFormat="1" x14ac:dyDescent="0.25">
      <c r="A319" s="333"/>
      <c r="B319" s="334"/>
      <c r="C319" s="335"/>
      <c r="D319"/>
      <c r="E319" s="335"/>
      <c r="F319"/>
      <c r="G319"/>
      <c r="H319"/>
      <c r="I319"/>
      <c r="J319"/>
      <c r="K319"/>
      <c r="L319"/>
      <c r="M319"/>
      <c r="N319"/>
      <c r="O319"/>
      <c r="P319"/>
      <c r="Q319"/>
      <c r="R319"/>
      <c r="S319"/>
      <c r="T319"/>
      <c r="U319"/>
      <c r="V319"/>
      <c r="W319"/>
      <c r="X319"/>
      <c r="Y319"/>
      <c r="Z319"/>
      <c r="AA319"/>
      <c r="AB319"/>
      <c r="AC319"/>
      <c r="AD319"/>
    </row>
    <row r="320" spans="1:30" s="337" customFormat="1" x14ac:dyDescent="0.25">
      <c r="A320" s="333"/>
      <c r="B320" s="334"/>
      <c r="C320" s="335"/>
      <c r="D320"/>
      <c r="E320" s="335"/>
      <c r="F320"/>
      <c r="G320"/>
      <c r="H320"/>
      <c r="I320"/>
      <c r="J320"/>
      <c r="K320"/>
      <c r="L320"/>
      <c r="M320"/>
      <c r="N320"/>
      <c r="O320"/>
      <c r="P320"/>
      <c r="Q320"/>
      <c r="R320"/>
      <c r="S320"/>
      <c r="T320"/>
      <c r="U320"/>
      <c r="V320"/>
      <c r="W320"/>
      <c r="X320"/>
      <c r="Y320"/>
      <c r="Z320"/>
      <c r="AA320"/>
      <c r="AB320"/>
      <c r="AC320"/>
      <c r="AD320"/>
    </row>
    <row r="321" spans="1:30" s="337" customFormat="1" x14ac:dyDescent="0.25">
      <c r="A321" s="333"/>
      <c r="B321" s="334"/>
      <c r="C321" s="335"/>
      <c r="D321"/>
      <c r="E321" s="335"/>
      <c r="F321"/>
      <c r="G321"/>
      <c r="H321"/>
      <c r="I321"/>
      <c r="J321"/>
      <c r="K321"/>
      <c r="L321"/>
      <c r="M321"/>
      <c r="N321"/>
      <c r="O321"/>
      <c r="P321"/>
      <c r="Q321"/>
      <c r="R321"/>
      <c r="S321"/>
      <c r="T321"/>
      <c r="U321"/>
      <c r="V321"/>
      <c r="W321"/>
      <c r="X321"/>
      <c r="Y321"/>
      <c r="Z321"/>
      <c r="AA321"/>
      <c r="AB321"/>
      <c r="AC321"/>
      <c r="AD321"/>
    </row>
    <row r="322" spans="1:30" s="337" customFormat="1" x14ac:dyDescent="0.25">
      <c r="A322" s="333"/>
      <c r="B322" s="334"/>
      <c r="C322" s="335"/>
      <c r="D322"/>
      <c r="E322" s="335"/>
      <c r="F322"/>
      <c r="G322"/>
      <c r="H322"/>
      <c r="I322"/>
      <c r="J322"/>
      <c r="K322"/>
      <c r="L322"/>
      <c r="M322"/>
      <c r="N322"/>
      <c r="O322"/>
      <c r="P322"/>
      <c r="Q322"/>
      <c r="R322"/>
      <c r="S322"/>
      <c r="T322"/>
      <c r="U322"/>
      <c r="V322"/>
      <c r="W322"/>
      <c r="X322"/>
      <c r="Y322"/>
      <c r="Z322"/>
      <c r="AA322"/>
      <c r="AB322"/>
      <c r="AC322"/>
      <c r="AD322"/>
    </row>
    <row r="323" spans="1:30" s="337" customFormat="1" x14ac:dyDescent="0.25">
      <c r="A323" s="333"/>
      <c r="B323" s="334"/>
      <c r="C323" s="335"/>
      <c r="D323"/>
      <c r="E323" s="335"/>
      <c r="F323"/>
      <c r="G323"/>
      <c r="H323"/>
      <c r="I323"/>
      <c r="J323"/>
      <c r="K323"/>
      <c r="L323"/>
      <c r="M323"/>
      <c r="N323"/>
      <c r="O323"/>
      <c r="P323"/>
      <c r="Q323"/>
      <c r="R323"/>
      <c r="S323"/>
      <c r="T323"/>
      <c r="U323"/>
      <c r="V323"/>
      <c r="W323"/>
      <c r="X323"/>
      <c r="Y323"/>
      <c r="Z323"/>
      <c r="AA323"/>
      <c r="AB323"/>
      <c r="AC323"/>
      <c r="AD323"/>
    </row>
    <row r="324" spans="1:30" s="337" customFormat="1" x14ac:dyDescent="0.25">
      <c r="A324" s="333"/>
      <c r="B324" s="334"/>
      <c r="C324" s="335"/>
      <c r="D324"/>
      <c r="E324" s="335"/>
      <c r="F324"/>
      <c r="G324"/>
      <c r="H324"/>
      <c r="I324"/>
      <c r="J324"/>
      <c r="K324"/>
      <c r="L324"/>
      <c r="M324"/>
      <c r="N324"/>
      <c r="O324"/>
      <c r="P324"/>
      <c r="Q324"/>
      <c r="R324"/>
      <c r="S324"/>
      <c r="T324"/>
      <c r="U324"/>
      <c r="V324"/>
      <c r="W324"/>
      <c r="X324"/>
      <c r="Y324"/>
      <c r="Z324"/>
      <c r="AA324"/>
      <c r="AB324"/>
      <c r="AC324"/>
      <c r="AD324"/>
    </row>
    <row r="325" spans="1:30" s="337" customFormat="1" x14ac:dyDescent="0.25">
      <c r="A325" s="333"/>
      <c r="B325" s="334"/>
      <c r="C325" s="335"/>
      <c r="D325"/>
      <c r="E325" s="335"/>
      <c r="F325"/>
      <c r="G325"/>
      <c r="H325"/>
      <c r="I325"/>
      <c r="J325"/>
      <c r="K325"/>
      <c r="L325"/>
      <c r="M325"/>
      <c r="N325"/>
      <c r="O325"/>
      <c r="P325"/>
      <c r="Q325"/>
      <c r="R325"/>
      <c r="S325"/>
      <c r="T325"/>
      <c r="U325"/>
      <c r="V325"/>
      <c r="W325"/>
      <c r="X325"/>
      <c r="Y325"/>
      <c r="Z325"/>
      <c r="AA325"/>
      <c r="AB325"/>
      <c r="AC325"/>
      <c r="AD325"/>
    </row>
    <row r="326" spans="1:30" s="337" customFormat="1" x14ac:dyDescent="0.25">
      <c r="A326" s="333"/>
      <c r="B326" s="334"/>
      <c r="C326" s="335"/>
      <c r="D326"/>
      <c r="E326" s="335"/>
      <c r="F326"/>
      <c r="G326"/>
      <c r="H326"/>
      <c r="I326"/>
      <c r="J326"/>
      <c r="K326"/>
      <c r="L326"/>
      <c r="M326"/>
      <c r="N326"/>
      <c r="O326"/>
      <c r="P326"/>
      <c r="Q326"/>
      <c r="R326"/>
      <c r="S326"/>
      <c r="T326"/>
      <c r="U326"/>
      <c r="V326"/>
      <c r="W326"/>
      <c r="X326"/>
      <c r="Y326"/>
      <c r="Z326"/>
      <c r="AA326"/>
      <c r="AB326"/>
      <c r="AC326"/>
      <c r="AD326"/>
    </row>
    <row r="327" spans="1:30" s="337" customFormat="1" x14ac:dyDescent="0.25">
      <c r="A327" s="333"/>
      <c r="B327" s="334"/>
      <c r="C327" s="335"/>
      <c r="D327"/>
      <c r="E327" s="335"/>
      <c r="F327"/>
      <c r="G327"/>
      <c r="H327"/>
      <c r="I327"/>
      <c r="J327"/>
      <c r="K327"/>
      <c r="L327"/>
      <c r="M327"/>
      <c r="N327"/>
      <c r="O327"/>
      <c r="P327"/>
      <c r="Q327"/>
      <c r="R327"/>
      <c r="S327"/>
      <c r="T327"/>
      <c r="U327"/>
      <c r="V327"/>
      <c r="W327"/>
      <c r="X327"/>
      <c r="Y327"/>
      <c r="Z327"/>
      <c r="AA327"/>
      <c r="AB327"/>
      <c r="AC327"/>
      <c r="AD327"/>
    </row>
    <row r="328" spans="1:30" s="337" customFormat="1" x14ac:dyDescent="0.25">
      <c r="A328" s="333"/>
      <c r="B328" s="334"/>
      <c r="C328" s="335"/>
      <c r="D328"/>
      <c r="E328" s="335"/>
      <c r="F328"/>
      <c r="G328"/>
      <c r="H328"/>
      <c r="I328"/>
      <c r="J328"/>
      <c r="K328"/>
      <c r="L328"/>
      <c r="M328"/>
      <c r="N328"/>
      <c r="O328"/>
      <c r="P328"/>
      <c r="Q328"/>
      <c r="R328"/>
      <c r="S328"/>
      <c r="T328"/>
      <c r="U328"/>
      <c r="V328"/>
      <c r="W328"/>
      <c r="X328"/>
      <c r="Y328"/>
      <c r="Z328"/>
      <c r="AA328"/>
      <c r="AB328"/>
      <c r="AC328"/>
      <c r="AD328"/>
    </row>
    <row r="329" spans="1:30" s="337" customFormat="1" x14ac:dyDescent="0.25">
      <c r="A329" s="333"/>
      <c r="B329" s="334"/>
      <c r="C329" s="335"/>
      <c r="D329"/>
      <c r="E329" s="335"/>
      <c r="F329"/>
      <c r="G329"/>
      <c r="H329"/>
      <c r="I329"/>
      <c r="J329"/>
      <c r="K329"/>
      <c r="L329"/>
      <c r="M329"/>
      <c r="N329"/>
      <c r="O329"/>
      <c r="P329"/>
      <c r="Q329"/>
      <c r="R329"/>
      <c r="S329"/>
      <c r="T329"/>
      <c r="U329"/>
      <c r="V329"/>
      <c r="W329"/>
      <c r="X329"/>
      <c r="Y329"/>
      <c r="Z329"/>
      <c r="AA329"/>
      <c r="AB329"/>
      <c r="AC329"/>
      <c r="AD329"/>
    </row>
    <row r="330" spans="1:30" s="337" customFormat="1" x14ac:dyDescent="0.25">
      <c r="A330" s="333"/>
      <c r="B330" s="334"/>
      <c r="C330" s="335"/>
      <c r="D330"/>
      <c r="E330" s="335"/>
      <c r="F330"/>
      <c r="G330"/>
      <c r="H330"/>
      <c r="I330"/>
      <c r="J330"/>
      <c r="K330"/>
      <c r="L330"/>
      <c r="M330"/>
      <c r="N330"/>
      <c r="O330"/>
      <c r="P330"/>
      <c r="Q330"/>
      <c r="R330"/>
      <c r="S330"/>
      <c r="T330"/>
      <c r="U330"/>
      <c r="V330"/>
      <c r="W330"/>
      <c r="X330"/>
      <c r="Y330"/>
      <c r="Z330"/>
      <c r="AA330"/>
      <c r="AB330"/>
      <c r="AC330"/>
      <c r="AD330"/>
    </row>
    <row r="331" spans="1:30" s="337" customFormat="1" x14ac:dyDescent="0.25">
      <c r="A331" s="333"/>
      <c r="B331" s="334"/>
      <c r="C331" s="335"/>
      <c r="D331"/>
      <c r="E331" s="335"/>
      <c r="F331"/>
      <c r="G331"/>
      <c r="H331"/>
      <c r="I331"/>
      <c r="J331"/>
      <c r="K331"/>
      <c r="L331"/>
      <c r="M331"/>
      <c r="N331"/>
      <c r="O331"/>
      <c r="P331"/>
      <c r="Q331"/>
      <c r="R331"/>
      <c r="S331"/>
      <c r="T331"/>
      <c r="U331"/>
      <c r="V331"/>
      <c r="W331"/>
      <c r="X331"/>
      <c r="Y331"/>
      <c r="Z331"/>
      <c r="AA331"/>
      <c r="AB331"/>
      <c r="AC331"/>
      <c r="AD331"/>
    </row>
    <row r="332" spans="1:30" s="337" customFormat="1" x14ac:dyDescent="0.25">
      <c r="A332" s="333"/>
      <c r="B332" s="334"/>
      <c r="C332" s="335"/>
      <c r="D332"/>
      <c r="E332" s="335"/>
      <c r="F332"/>
      <c r="G332"/>
      <c r="H332"/>
      <c r="I332"/>
      <c r="J332"/>
      <c r="K332"/>
      <c r="L332"/>
      <c r="M332"/>
      <c r="N332"/>
      <c r="O332"/>
      <c r="P332"/>
      <c r="Q332"/>
      <c r="R332"/>
      <c r="S332"/>
      <c r="T332"/>
      <c r="U332"/>
      <c r="V332"/>
      <c r="W332"/>
      <c r="X332"/>
      <c r="Y332"/>
      <c r="Z332"/>
      <c r="AA332"/>
      <c r="AB332"/>
      <c r="AC332"/>
      <c r="AD332"/>
    </row>
    <row r="333" spans="1:30" s="337" customFormat="1" x14ac:dyDescent="0.25">
      <c r="A333" s="333"/>
      <c r="B333" s="334"/>
      <c r="C333" s="335"/>
      <c r="D333"/>
      <c r="E333" s="335"/>
      <c r="F333"/>
      <c r="G333"/>
      <c r="H333"/>
      <c r="I333"/>
      <c r="J333"/>
      <c r="K333"/>
      <c r="L333"/>
      <c r="M333"/>
      <c r="N333"/>
      <c r="O333"/>
      <c r="P333"/>
      <c r="Q333"/>
      <c r="R333"/>
      <c r="S333"/>
      <c r="T333"/>
      <c r="U333"/>
      <c r="V333"/>
      <c r="W333"/>
      <c r="X333"/>
      <c r="Y333"/>
      <c r="Z333"/>
      <c r="AA333"/>
      <c r="AB333"/>
      <c r="AC333"/>
      <c r="AD333"/>
    </row>
    <row r="334" spans="1:30" s="337" customFormat="1" x14ac:dyDescent="0.25">
      <c r="A334" s="333"/>
      <c r="B334" s="334"/>
      <c r="C334" s="335"/>
      <c r="D334"/>
      <c r="E334" s="335"/>
      <c r="F334"/>
      <c r="G334"/>
      <c r="H334"/>
      <c r="I334"/>
      <c r="J334"/>
      <c r="K334"/>
      <c r="L334"/>
      <c r="M334"/>
      <c r="N334"/>
      <c r="O334"/>
      <c r="P334"/>
      <c r="Q334"/>
      <c r="R334"/>
      <c r="S334"/>
      <c r="T334"/>
      <c r="U334"/>
      <c r="V334"/>
      <c r="W334"/>
      <c r="X334"/>
      <c r="Y334"/>
      <c r="Z334"/>
      <c r="AA334"/>
      <c r="AB334"/>
      <c r="AC334"/>
      <c r="AD334"/>
    </row>
    <row r="335" spans="1:30" s="337" customFormat="1" x14ac:dyDescent="0.25">
      <c r="A335" s="333"/>
      <c r="B335" s="334"/>
      <c r="C335" s="335"/>
      <c r="D335"/>
      <c r="E335" s="335"/>
      <c r="F335"/>
      <c r="G335"/>
      <c r="H335"/>
      <c r="I335"/>
      <c r="J335"/>
      <c r="K335"/>
      <c r="L335"/>
      <c r="M335"/>
      <c r="N335"/>
      <c r="O335"/>
      <c r="P335"/>
      <c r="Q335"/>
      <c r="R335"/>
      <c r="S335"/>
      <c r="T335"/>
      <c r="U335"/>
      <c r="V335"/>
      <c r="W335"/>
      <c r="X335"/>
      <c r="Y335"/>
      <c r="Z335"/>
      <c r="AA335"/>
      <c r="AB335"/>
      <c r="AC335"/>
      <c r="AD335"/>
    </row>
    <row r="336" spans="1:30" s="337" customFormat="1" x14ac:dyDescent="0.25">
      <c r="A336" s="333"/>
      <c r="B336" s="334"/>
      <c r="C336" s="335"/>
      <c r="D336"/>
      <c r="E336" s="335"/>
      <c r="F336"/>
      <c r="G336"/>
      <c r="H336"/>
      <c r="I336"/>
      <c r="J336"/>
      <c r="K336"/>
      <c r="L336"/>
      <c r="M336"/>
      <c r="N336"/>
      <c r="O336"/>
      <c r="P336"/>
      <c r="Q336"/>
      <c r="R336"/>
      <c r="S336"/>
      <c r="T336"/>
      <c r="U336"/>
      <c r="V336"/>
      <c r="W336"/>
      <c r="X336"/>
      <c r="Y336"/>
      <c r="Z336"/>
      <c r="AA336"/>
      <c r="AB336"/>
      <c r="AC336"/>
      <c r="AD336"/>
    </row>
    <row r="337" spans="1:30" s="337" customFormat="1" x14ac:dyDescent="0.25">
      <c r="A337" s="333"/>
      <c r="B337" s="334"/>
      <c r="C337" s="335"/>
      <c r="D337"/>
      <c r="E337" s="335"/>
      <c r="F337"/>
      <c r="G337"/>
      <c r="H337"/>
      <c r="I337"/>
      <c r="J337"/>
      <c r="K337"/>
      <c r="L337"/>
      <c r="M337"/>
      <c r="N337"/>
      <c r="O337"/>
      <c r="P337"/>
      <c r="Q337"/>
      <c r="R337"/>
      <c r="S337"/>
      <c r="T337"/>
      <c r="U337"/>
      <c r="V337"/>
      <c r="W337"/>
      <c r="X337"/>
      <c r="Y337"/>
      <c r="Z337"/>
      <c r="AA337"/>
      <c r="AB337"/>
      <c r="AC337"/>
      <c r="AD337"/>
    </row>
    <row r="338" spans="1:30" s="337" customFormat="1" x14ac:dyDescent="0.25">
      <c r="A338" s="333"/>
      <c r="B338" s="334"/>
      <c r="C338" s="335"/>
      <c r="D338"/>
      <c r="E338" s="335"/>
      <c r="F338"/>
      <c r="G338"/>
      <c r="H338"/>
      <c r="I338"/>
      <c r="J338"/>
      <c r="K338"/>
      <c r="L338"/>
      <c r="M338"/>
      <c r="N338"/>
      <c r="O338"/>
      <c r="P338"/>
      <c r="Q338"/>
      <c r="R338"/>
      <c r="S338"/>
      <c r="T338"/>
      <c r="U338"/>
      <c r="V338"/>
      <c r="W338"/>
      <c r="X338"/>
      <c r="Y338"/>
      <c r="Z338"/>
      <c r="AA338"/>
      <c r="AB338"/>
      <c r="AC338"/>
      <c r="AD338"/>
    </row>
    <row r="339" spans="1:30" s="337" customFormat="1" x14ac:dyDescent="0.25">
      <c r="A339" s="333"/>
      <c r="B339" s="334"/>
      <c r="C339" s="335"/>
      <c r="D339"/>
      <c r="E339" s="335"/>
      <c r="F339"/>
      <c r="G339"/>
      <c r="H339"/>
      <c r="I339"/>
      <c r="J339"/>
      <c r="K339"/>
      <c r="L339"/>
      <c r="M339"/>
      <c r="N339"/>
      <c r="O339"/>
      <c r="P339"/>
      <c r="Q339"/>
      <c r="R339"/>
      <c r="S339"/>
      <c r="T339"/>
      <c r="U339"/>
      <c r="V339"/>
      <c r="W339"/>
      <c r="X339"/>
      <c r="Y339"/>
      <c r="Z339"/>
      <c r="AA339"/>
      <c r="AB339"/>
      <c r="AC339"/>
      <c r="AD339"/>
    </row>
    <row r="340" spans="1:30" s="337" customFormat="1" x14ac:dyDescent="0.25">
      <c r="A340" s="333"/>
      <c r="B340" s="334"/>
      <c r="C340" s="335"/>
      <c r="D340"/>
      <c r="E340" s="335"/>
      <c r="F340"/>
      <c r="G340"/>
      <c r="H340"/>
      <c r="I340"/>
      <c r="J340"/>
      <c r="K340"/>
      <c r="L340"/>
      <c r="M340"/>
      <c r="N340"/>
      <c r="O340"/>
      <c r="P340"/>
      <c r="Q340"/>
      <c r="R340"/>
      <c r="S340"/>
      <c r="T340"/>
      <c r="U340"/>
      <c r="V340"/>
      <c r="W340"/>
      <c r="X340"/>
      <c r="Y340"/>
      <c r="Z340"/>
      <c r="AA340"/>
      <c r="AB340"/>
      <c r="AC340"/>
      <c r="AD340"/>
    </row>
    <row r="341" spans="1:30" s="337" customFormat="1" x14ac:dyDescent="0.25">
      <c r="A341" s="333"/>
      <c r="B341" s="334"/>
      <c r="C341" s="335"/>
      <c r="D341"/>
      <c r="E341" s="335"/>
      <c r="F341"/>
      <c r="G341"/>
      <c r="H341"/>
      <c r="I341"/>
      <c r="J341"/>
      <c r="K341"/>
      <c r="L341"/>
      <c r="M341"/>
      <c r="N341"/>
      <c r="O341"/>
      <c r="P341"/>
      <c r="Q341"/>
      <c r="R341"/>
      <c r="S341"/>
      <c r="T341"/>
      <c r="U341"/>
      <c r="V341"/>
      <c r="W341"/>
      <c r="X341"/>
      <c r="Y341"/>
      <c r="Z341"/>
      <c r="AA341"/>
      <c r="AB341"/>
      <c r="AC341"/>
      <c r="AD341"/>
    </row>
    <row r="342" spans="1:30" s="337" customFormat="1" x14ac:dyDescent="0.25">
      <c r="A342" s="333"/>
      <c r="B342" s="334"/>
      <c r="C342" s="335"/>
      <c r="D342"/>
      <c r="E342" s="335"/>
      <c r="F342"/>
      <c r="G342"/>
      <c r="H342"/>
      <c r="I342"/>
      <c r="J342"/>
      <c r="K342"/>
      <c r="L342"/>
      <c r="M342"/>
      <c r="N342"/>
      <c r="O342"/>
      <c r="P342"/>
      <c r="Q342"/>
      <c r="R342"/>
      <c r="S342"/>
      <c r="T342"/>
      <c r="U342"/>
      <c r="V342"/>
      <c r="W342"/>
      <c r="X342"/>
      <c r="Y342"/>
      <c r="Z342"/>
      <c r="AA342"/>
      <c r="AB342"/>
      <c r="AC342"/>
      <c r="AD342"/>
    </row>
    <row r="343" spans="1:30" s="337" customFormat="1" x14ac:dyDescent="0.25">
      <c r="A343" s="333"/>
      <c r="B343" s="334"/>
      <c r="C343" s="335"/>
      <c r="D343"/>
      <c r="E343" s="335"/>
      <c r="F343"/>
      <c r="G343"/>
      <c r="H343"/>
      <c r="I343"/>
      <c r="J343"/>
      <c r="K343"/>
      <c r="L343"/>
      <c r="M343"/>
      <c r="N343"/>
      <c r="O343"/>
      <c r="P343"/>
      <c r="Q343"/>
      <c r="R343"/>
      <c r="S343"/>
      <c r="T343"/>
      <c r="U343"/>
      <c r="V343"/>
      <c r="W343"/>
      <c r="X343"/>
      <c r="Y343"/>
      <c r="Z343"/>
      <c r="AA343"/>
      <c r="AB343"/>
      <c r="AC343"/>
      <c r="AD343"/>
    </row>
    <row r="344" spans="1:30" s="337" customFormat="1" x14ac:dyDescent="0.25">
      <c r="A344" s="333"/>
      <c r="B344" s="334"/>
      <c r="C344" s="335"/>
      <c r="D344"/>
      <c r="E344" s="335"/>
      <c r="F344"/>
      <c r="G344"/>
      <c r="H344"/>
      <c r="I344"/>
      <c r="J344"/>
      <c r="K344"/>
      <c r="L344"/>
      <c r="M344"/>
      <c r="N344"/>
      <c r="O344"/>
      <c r="P344"/>
      <c r="Q344"/>
      <c r="R344"/>
      <c r="S344"/>
      <c r="T344"/>
      <c r="U344"/>
      <c r="V344"/>
      <c r="W344"/>
      <c r="X344"/>
      <c r="Y344"/>
      <c r="Z344"/>
      <c r="AA344"/>
      <c r="AB344"/>
      <c r="AC344"/>
      <c r="AD344"/>
    </row>
    <row r="345" spans="1:30" s="337" customFormat="1" x14ac:dyDescent="0.25">
      <c r="A345" s="333"/>
      <c r="B345" s="334"/>
      <c r="C345" s="335"/>
      <c r="D345"/>
      <c r="E345" s="335"/>
      <c r="F345"/>
      <c r="G345"/>
      <c r="H345"/>
      <c r="I345"/>
      <c r="J345"/>
      <c r="K345"/>
      <c r="L345"/>
      <c r="M345"/>
      <c r="N345"/>
      <c r="O345"/>
      <c r="P345"/>
      <c r="Q345"/>
      <c r="R345"/>
      <c r="S345"/>
      <c r="T345"/>
      <c r="U345"/>
      <c r="V345"/>
      <c r="W345"/>
      <c r="X345"/>
      <c r="Y345"/>
      <c r="Z345"/>
      <c r="AA345"/>
      <c r="AB345"/>
      <c r="AC345"/>
      <c r="AD345"/>
    </row>
    <row r="346" spans="1:30" s="337" customFormat="1" x14ac:dyDescent="0.25">
      <c r="A346" s="333"/>
      <c r="B346" s="334"/>
      <c r="C346" s="335"/>
      <c r="D346"/>
      <c r="E346" s="335"/>
      <c r="F346"/>
      <c r="G346"/>
      <c r="H346"/>
      <c r="I346"/>
      <c r="J346"/>
      <c r="K346"/>
      <c r="L346"/>
      <c r="M346"/>
      <c r="N346"/>
      <c r="O346"/>
      <c r="P346"/>
      <c r="Q346"/>
      <c r="R346"/>
      <c r="S346"/>
      <c r="T346"/>
      <c r="U346"/>
      <c r="V346"/>
      <c r="W346"/>
      <c r="X346"/>
      <c r="Y346"/>
      <c r="Z346"/>
      <c r="AA346"/>
      <c r="AB346"/>
      <c r="AC346"/>
      <c r="AD346"/>
    </row>
    <row r="347" spans="1:30" s="337" customFormat="1" x14ac:dyDescent="0.25">
      <c r="A347" s="333"/>
      <c r="B347" s="334"/>
      <c r="C347" s="335"/>
      <c r="D347"/>
      <c r="E347" s="335"/>
      <c r="F347"/>
      <c r="G347"/>
      <c r="H347"/>
      <c r="I347"/>
      <c r="J347"/>
      <c r="K347"/>
      <c r="L347"/>
      <c r="M347"/>
      <c r="N347"/>
      <c r="O347"/>
      <c r="P347"/>
      <c r="Q347"/>
      <c r="R347"/>
      <c r="S347"/>
      <c r="T347"/>
      <c r="U347"/>
      <c r="V347"/>
      <c r="W347"/>
      <c r="X347"/>
      <c r="Y347"/>
      <c r="Z347"/>
      <c r="AA347"/>
      <c r="AB347"/>
      <c r="AC347"/>
      <c r="AD347"/>
    </row>
    <row r="348" spans="1:30" s="337" customFormat="1" x14ac:dyDescent="0.25">
      <c r="A348" s="333"/>
      <c r="B348" s="334"/>
      <c r="C348" s="335"/>
      <c r="D348"/>
      <c r="E348" s="335"/>
      <c r="F348"/>
      <c r="G348"/>
      <c r="H348"/>
      <c r="I348"/>
      <c r="J348"/>
      <c r="K348"/>
      <c r="L348"/>
      <c r="M348"/>
      <c r="N348"/>
      <c r="O348"/>
      <c r="P348"/>
      <c r="Q348"/>
      <c r="R348"/>
      <c r="S348"/>
      <c r="T348"/>
      <c r="U348"/>
      <c r="V348"/>
      <c r="W348"/>
      <c r="X348"/>
      <c r="Y348"/>
      <c r="Z348"/>
      <c r="AA348"/>
      <c r="AB348"/>
      <c r="AC348"/>
      <c r="AD348"/>
    </row>
    <row r="349" spans="1:30" s="337" customFormat="1" x14ac:dyDescent="0.25">
      <c r="A349" s="333"/>
      <c r="B349" s="334"/>
      <c r="C349" s="335"/>
      <c r="D349"/>
      <c r="E349" s="335"/>
      <c r="F349"/>
      <c r="G349"/>
      <c r="H349"/>
      <c r="I349"/>
      <c r="J349"/>
      <c r="K349"/>
      <c r="L349"/>
      <c r="M349"/>
      <c r="N349"/>
      <c r="O349"/>
      <c r="P349"/>
      <c r="Q349"/>
      <c r="R349"/>
      <c r="S349"/>
      <c r="T349"/>
      <c r="U349"/>
      <c r="V349"/>
      <c r="W349"/>
      <c r="X349"/>
      <c r="Y349"/>
      <c r="Z349"/>
      <c r="AA349"/>
      <c r="AB349"/>
      <c r="AC349"/>
      <c r="AD349"/>
    </row>
    <row r="350" spans="1:30" s="337" customFormat="1" x14ac:dyDescent="0.25">
      <c r="A350" s="333"/>
      <c r="B350" s="334"/>
      <c r="C350" s="335"/>
      <c r="D350"/>
      <c r="E350" s="335"/>
      <c r="F350"/>
      <c r="G350"/>
      <c r="H350"/>
      <c r="I350"/>
      <c r="J350"/>
      <c r="K350"/>
      <c r="L350"/>
      <c r="M350"/>
      <c r="N350"/>
      <c r="O350"/>
      <c r="P350"/>
      <c r="Q350"/>
      <c r="R350"/>
      <c r="S350"/>
      <c r="T350"/>
      <c r="U350"/>
      <c r="V350"/>
      <c r="W350"/>
      <c r="X350"/>
      <c r="Y350"/>
      <c r="Z350"/>
      <c r="AA350"/>
      <c r="AB350"/>
      <c r="AC350"/>
      <c r="AD350"/>
    </row>
    <row r="351" spans="1:30" s="337" customFormat="1" x14ac:dyDescent="0.25">
      <c r="A351" s="333"/>
      <c r="B351" s="334"/>
      <c r="C351" s="335"/>
      <c r="D351"/>
      <c r="E351" s="335"/>
      <c r="F351"/>
      <c r="G351"/>
      <c r="H351"/>
      <c r="I351"/>
      <c r="J351"/>
      <c r="K351"/>
      <c r="L351"/>
      <c r="M351"/>
      <c r="N351"/>
      <c r="O351"/>
      <c r="P351"/>
      <c r="Q351"/>
      <c r="R351"/>
      <c r="S351"/>
      <c r="T351"/>
      <c r="U351"/>
      <c r="V351"/>
      <c r="W351"/>
      <c r="X351"/>
      <c r="Y351"/>
      <c r="Z351"/>
      <c r="AA351"/>
      <c r="AB351"/>
      <c r="AC351"/>
      <c r="AD351"/>
    </row>
    <row r="352" spans="1:30" s="337" customFormat="1" x14ac:dyDescent="0.25">
      <c r="A352" s="333"/>
      <c r="B352" s="334"/>
      <c r="C352" s="335"/>
      <c r="D352"/>
      <c r="E352" s="335"/>
      <c r="F352"/>
      <c r="G352"/>
      <c r="H352"/>
      <c r="I352"/>
      <c r="J352"/>
      <c r="K352"/>
      <c r="L352"/>
      <c r="M352"/>
      <c r="N352"/>
      <c r="O352"/>
      <c r="P352"/>
      <c r="Q352"/>
      <c r="R352"/>
      <c r="S352"/>
      <c r="T352"/>
      <c r="U352"/>
      <c r="V352"/>
      <c r="W352"/>
      <c r="X352"/>
      <c r="Y352"/>
      <c r="Z352"/>
      <c r="AA352"/>
      <c r="AB352"/>
      <c r="AC352"/>
      <c r="AD352"/>
    </row>
    <row r="353" spans="1:30" s="337" customFormat="1" x14ac:dyDescent="0.25">
      <c r="A353" s="333"/>
      <c r="B353" s="334"/>
      <c r="C353" s="335"/>
      <c r="D353"/>
      <c r="E353" s="335"/>
      <c r="F353"/>
      <c r="G353"/>
      <c r="H353"/>
      <c r="I353"/>
      <c r="J353"/>
      <c r="K353"/>
      <c r="L353"/>
      <c r="M353"/>
      <c r="N353"/>
      <c r="O353"/>
      <c r="P353"/>
      <c r="Q353"/>
      <c r="R353"/>
      <c r="S353"/>
      <c r="T353"/>
      <c r="U353"/>
      <c r="V353"/>
      <c r="W353"/>
      <c r="X353"/>
      <c r="Y353"/>
      <c r="Z353"/>
      <c r="AA353"/>
      <c r="AB353"/>
      <c r="AC353"/>
      <c r="AD353"/>
    </row>
    <row r="354" spans="1:30" s="337" customFormat="1" x14ac:dyDescent="0.25">
      <c r="A354" s="333"/>
      <c r="B354" s="334"/>
      <c r="C354" s="335"/>
      <c r="D354"/>
      <c r="E354" s="335"/>
      <c r="F354"/>
      <c r="G354"/>
      <c r="H354"/>
      <c r="I354"/>
      <c r="J354"/>
      <c r="K354"/>
      <c r="L354"/>
      <c r="M354"/>
      <c r="N354"/>
      <c r="O354"/>
      <c r="P354"/>
      <c r="Q354"/>
      <c r="R354"/>
      <c r="S354"/>
      <c r="T354"/>
      <c r="U354"/>
      <c r="V354"/>
      <c r="W354"/>
      <c r="X354"/>
      <c r="Y354"/>
      <c r="Z354"/>
      <c r="AA354"/>
      <c r="AB354"/>
      <c r="AC354"/>
      <c r="AD354"/>
    </row>
    <row r="355" spans="1:30" s="337" customFormat="1" x14ac:dyDescent="0.25">
      <c r="A355" s="333"/>
      <c r="B355" s="334"/>
      <c r="C355" s="335"/>
      <c r="D355"/>
      <c r="E355" s="335"/>
      <c r="F355"/>
      <c r="G355"/>
      <c r="H355"/>
      <c r="I355"/>
      <c r="J355"/>
      <c r="K355"/>
      <c r="L355"/>
      <c r="M355"/>
      <c r="N355"/>
      <c r="O355"/>
      <c r="P355"/>
      <c r="Q355"/>
      <c r="R355"/>
      <c r="S355"/>
      <c r="T355"/>
      <c r="U355"/>
      <c r="V355"/>
      <c r="W355"/>
      <c r="X355"/>
      <c r="Y355"/>
      <c r="Z355"/>
      <c r="AA355"/>
      <c r="AB355"/>
      <c r="AC355"/>
      <c r="AD355"/>
    </row>
    <row r="356" spans="1:30" s="337" customFormat="1" x14ac:dyDescent="0.25">
      <c r="A356" s="333"/>
      <c r="B356" s="334"/>
      <c r="C356" s="335"/>
      <c r="D356"/>
      <c r="E356" s="335"/>
      <c r="F356"/>
      <c r="G356"/>
      <c r="H356"/>
      <c r="I356"/>
      <c r="J356"/>
      <c r="K356"/>
      <c r="L356"/>
      <c r="M356"/>
      <c r="N356"/>
      <c r="O356"/>
      <c r="P356"/>
      <c r="Q356"/>
      <c r="R356"/>
      <c r="S356"/>
      <c r="T356"/>
      <c r="U356"/>
      <c r="V356"/>
      <c r="W356"/>
      <c r="X356"/>
      <c r="Y356"/>
      <c r="Z356"/>
      <c r="AA356"/>
      <c r="AB356"/>
      <c r="AC356"/>
      <c r="AD356"/>
    </row>
    <row r="357" spans="1:30" s="337" customFormat="1" x14ac:dyDescent="0.25">
      <c r="A357" s="333"/>
      <c r="B357" s="334"/>
      <c r="C357" s="335"/>
      <c r="D357"/>
      <c r="E357" s="335"/>
      <c r="F357"/>
      <c r="G357"/>
      <c r="H357"/>
      <c r="I357"/>
      <c r="J357"/>
      <c r="K357"/>
      <c r="L357"/>
      <c r="M357"/>
      <c r="N357"/>
      <c r="O357"/>
      <c r="P357"/>
      <c r="Q357"/>
      <c r="R357"/>
      <c r="S357"/>
      <c r="T357"/>
      <c r="U357"/>
      <c r="V357"/>
      <c r="W357"/>
      <c r="X357"/>
      <c r="Y357"/>
      <c r="Z357"/>
      <c r="AA357"/>
      <c r="AB357"/>
      <c r="AC357"/>
      <c r="AD357"/>
    </row>
    <row r="358" spans="1:30" s="337" customFormat="1" x14ac:dyDescent="0.25">
      <c r="A358" s="333"/>
      <c r="B358" s="334"/>
      <c r="C358" s="335"/>
      <c r="D358"/>
      <c r="E358" s="335"/>
      <c r="F358"/>
      <c r="G358"/>
      <c r="H358"/>
      <c r="I358"/>
      <c r="J358"/>
      <c r="K358"/>
      <c r="L358"/>
      <c r="M358"/>
      <c r="N358"/>
      <c r="O358"/>
      <c r="P358"/>
      <c r="Q358"/>
      <c r="R358"/>
      <c r="S358"/>
      <c r="T358"/>
      <c r="U358"/>
      <c r="V358"/>
      <c r="W358"/>
      <c r="X358"/>
      <c r="Y358"/>
      <c r="Z358"/>
      <c r="AA358"/>
      <c r="AB358"/>
      <c r="AC358"/>
      <c r="AD358"/>
    </row>
    <row r="359" spans="1:30" s="337" customFormat="1" x14ac:dyDescent="0.25">
      <c r="A359" s="333"/>
      <c r="B359" s="334"/>
      <c r="C359" s="335"/>
      <c r="D359"/>
      <c r="E359" s="335"/>
      <c r="F359"/>
      <c r="G359"/>
      <c r="H359"/>
      <c r="I359"/>
      <c r="J359"/>
      <c r="K359"/>
      <c r="L359"/>
      <c r="M359"/>
      <c r="N359"/>
      <c r="O359"/>
      <c r="P359"/>
      <c r="Q359"/>
      <c r="R359"/>
      <c r="S359"/>
      <c r="T359"/>
      <c r="U359"/>
      <c r="V359"/>
      <c r="W359"/>
      <c r="X359"/>
      <c r="Y359"/>
      <c r="Z359"/>
      <c r="AA359"/>
      <c r="AB359"/>
      <c r="AC359"/>
      <c r="AD359"/>
    </row>
    <row r="360" spans="1:30" s="337" customFormat="1" x14ac:dyDescent="0.25">
      <c r="A360" s="333"/>
      <c r="B360" s="334"/>
      <c r="C360" s="335"/>
      <c r="D360"/>
      <c r="E360" s="335"/>
      <c r="F360"/>
      <c r="G360"/>
      <c r="H360"/>
      <c r="I360"/>
      <c r="J360"/>
      <c r="K360"/>
      <c r="L360"/>
      <c r="M360"/>
      <c r="N360"/>
      <c r="O360"/>
      <c r="P360"/>
      <c r="Q360"/>
      <c r="R360"/>
      <c r="S360"/>
      <c r="T360"/>
      <c r="U360"/>
      <c r="V360"/>
      <c r="W360"/>
      <c r="X360"/>
      <c r="Y360"/>
      <c r="Z360"/>
      <c r="AA360"/>
      <c r="AB360"/>
      <c r="AC360"/>
      <c r="AD360"/>
    </row>
    <row r="361" spans="1:30" s="337" customFormat="1" x14ac:dyDescent="0.25">
      <c r="A361" s="333"/>
      <c r="B361" s="334"/>
      <c r="C361" s="335"/>
      <c r="D361"/>
      <c r="E361" s="335"/>
      <c r="F361"/>
      <c r="G361"/>
      <c r="H361"/>
      <c r="I361"/>
      <c r="J361"/>
      <c r="K361"/>
      <c r="L361"/>
      <c r="M361"/>
      <c r="N361"/>
      <c r="O361"/>
      <c r="P361"/>
      <c r="Q361"/>
      <c r="R361"/>
      <c r="S361"/>
      <c r="T361"/>
      <c r="U361"/>
      <c r="V361"/>
      <c r="W361"/>
      <c r="X361"/>
      <c r="Y361"/>
      <c r="Z361"/>
      <c r="AA361"/>
      <c r="AB361"/>
      <c r="AC361"/>
      <c r="AD361"/>
    </row>
    <row r="362" spans="1:30" s="337" customFormat="1" x14ac:dyDescent="0.25">
      <c r="A362" s="333"/>
      <c r="B362" s="334"/>
      <c r="C362" s="335"/>
      <c r="D362"/>
      <c r="E362" s="335"/>
      <c r="F362"/>
      <c r="G362"/>
      <c r="H362"/>
      <c r="I362"/>
      <c r="J362"/>
      <c r="K362"/>
      <c r="L362"/>
      <c r="M362"/>
      <c r="N362"/>
      <c r="O362"/>
      <c r="P362"/>
      <c r="Q362"/>
      <c r="R362"/>
      <c r="S362"/>
      <c r="T362"/>
      <c r="U362"/>
      <c r="V362"/>
      <c r="W362"/>
      <c r="X362"/>
      <c r="Y362"/>
      <c r="Z362"/>
      <c r="AA362"/>
      <c r="AB362"/>
      <c r="AC362"/>
      <c r="AD362"/>
    </row>
    <row r="363" spans="1:30" s="337" customFormat="1" x14ac:dyDescent="0.25">
      <c r="A363" s="333"/>
      <c r="B363" s="334"/>
      <c r="C363" s="335"/>
      <c r="D363"/>
      <c r="E363" s="335"/>
      <c r="F363"/>
      <c r="G363"/>
      <c r="H363"/>
      <c r="I363"/>
      <c r="J363"/>
      <c r="K363"/>
      <c r="L363"/>
      <c r="M363"/>
      <c r="N363"/>
      <c r="O363"/>
      <c r="P363"/>
      <c r="Q363"/>
      <c r="R363"/>
      <c r="S363"/>
      <c r="T363"/>
      <c r="U363"/>
      <c r="V363"/>
      <c r="W363"/>
      <c r="X363"/>
      <c r="Y363"/>
      <c r="Z363"/>
      <c r="AA363"/>
      <c r="AB363"/>
      <c r="AC363"/>
      <c r="AD363"/>
    </row>
    <row r="364" spans="1:30" s="337" customFormat="1" x14ac:dyDescent="0.25">
      <c r="A364" s="333"/>
      <c r="B364" s="334"/>
      <c r="C364" s="335"/>
      <c r="D364"/>
      <c r="E364" s="335"/>
      <c r="F364"/>
      <c r="G364"/>
      <c r="H364"/>
      <c r="I364"/>
      <c r="J364"/>
      <c r="K364"/>
      <c r="L364"/>
      <c r="M364"/>
      <c r="N364"/>
      <c r="O364"/>
      <c r="P364"/>
      <c r="Q364"/>
      <c r="R364"/>
      <c r="S364"/>
      <c r="T364"/>
      <c r="U364"/>
      <c r="V364"/>
      <c r="W364"/>
      <c r="X364"/>
      <c r="Y364"/>
      <c r="Z364"/>
      <c r="AA364"/>
      <c r="AB364"/>
      <c r="AC364"/>
      <c r="AD364"/>
    </row>
    <row r="365" spans="1:30" s="337" customFormat="1" x14ac:dyDescent="0.25">
      <c r="A365" s="333"/>
      <c r="B365" s="334"/>
      <c r="C365" s="335"/>
      <c r="D365"/>
      <c r="E365" s="335"/>
      <c r="F365"/>
      <c r="G365"/>
      <c r="H365"/>
      <c r="I365"/>
      <c r="J365"/>
      <c r="K365"/>
      <c r="L365"/>
      <c r="M365"/>
      <c r="N365"/>
      <c r="O365"/>
      <c r="P365"/>
      <c r="Q365"/>
      <c r="R365"/>
      <c r="S365"/>
      <c r="T365"/>
      <c r="U365"/>
      <c r="V365"/>
      <c r="W365"/>
      <c r="X365"/>
      <c r="Y365"/>
      <c r="Z365"/>
      <c r="AA365"/>
      <c r="AB365"/>
      <c r="AC365"/>
      <c r="AD365"/>
    </row>
    <row r="366" spans="1:30" s="337" customFormat="1" x14ac:dyDescent="0.25">
      <c r="A366" s="333"/>
      <c r="B366" s="334"/>
      <c r="C366" s="335"/>
      <c r="D366"/>
      <c r="E366" s="335"/>
      <c r="F366"/>
      <c r="G366"/>
      <c r="H366"/>
      <c r="I366"/>
      <c r="J366"/>
      <c r="K366"/>
      <c r="L366"/>
      <c r="M366"/>
      <c r="N366"/>
      <c r="O366"/>
      <c r="P366"/>
      <c r="Q366"/>
      <c r="R366"/>
      <c r="S366"/>
      <c r="T366"/>
      <c r="U366"/>
      <c r="V366"/>
      <c r="W366"/>
      <c r="X366"/>
      <c r="Y366"/>
      <c r="Z366"/>
      <c r="AA366"/>
      <c r="AB366"/>
      <c r="AC366"/>
      <c r="AD366"/>
    </row>
    <row r="367" spans="1:30" s="337" customFormat="1" x14ac:dyDescent="0.25">
      <c r="A367" s="333"/>
      <c r="B367" s="334"/>
      <c r="C367" s="335"/>
      <c r="D367"/>
      <c r="E367" s="335"/>
      <c r="F367"/>
      <c r="G367"/>
      <c r="H367"/>
      <c r="I367"/>
      <c r="J367"/>
      <c r="K367"/>
      <c r="L367"/>
      <c r="M367"/>
      <c r="N367"/>
      <c r="O367"/>
      <c r="P367"/>
      <c r="Q367"/>
      <c r="R367"/>
      <c r="S367"/>
      <c r="T367"/>
      <c r="U367"/>
      <c r="V367"/>
      <c r="W367"/>
      <c r="X367"/>
      <c r="Y367"/>
      <c r="Z367"/>
      <c r="AA367"/>
      <c r="AB367"/>
      <c r="AC367"/>
      <c r="AD367"/>
    </row>
    <row r="368" spans="1:30" s="337" customFormat="1" x14ac:dyDescent="0.25">
      <c r="A368" s="333"/>
      <c r="B368" s="334"/>
      <c r="C368" s="335"/>
      <c r="D368"/>
      <c r="E368" s="335"/>
      <c r="F368"/>
      <c r="G368"/>
      <c r="H368"/>
      <c r="I368"/>
      <c r="J368"/>
      <c r="K368"/>
      <c r="L368"/>
      <c r="M368"/>
      <c r="N368"/>
      <c r="O368"/>
      <c r="P368"/>
      <c r="Q368"/>
      <c r="R368"/>
      <c r="S368"/>
      <c r="T368"/>
      <c r="U368"/>
      <c r="V368"/>
      <c r="W368"/>
      <c r="X368"/>
      <c r="Y368"/>
      <c r="Z368"/>
      <c r="AA368"/>
      <c r="AB368"/>
      <c r="AC368"/>
      <c r="AD368"/>
    </row>
    <row r="369" spans="1:30" s="337" customFormat="1" x14ac:dyDescent="0.25">
      <c r="A369" s="333"/>
      <c r="B369" s="334"/>
      <c r="C369" s="335"/>
      <c r="D369"/>
      <c r="E369" s="335"/>
      <c r="F369"/>
      <c r="G369"/>
      <c r="H369"/>
      <c r="I369"/>
      <c r="J369"/>
      <c r="K369"/>
      <c r="L369"/>
      <c r="M369"/>
      <c r="N369"/>
      <c r="O369"/>
      <c r="P369"/>
      <c r="Q369"/>
      <c r="R369"/>
      <c r="S369"/>
      <c r="T369"/>
      <c r="U369"/>
      <c r="V369"/>
      <c r="W369"/>
      <c r="X369"/>
      <c r="Y369"/>
      <c r="Z369"/>
      <c r="AA369"/>
      <c r="AB369"/>
      <c r="AC369"/>
      <c r="AD369"/>
    </row>
    <row r="370" spans="1:30" s="337" customFormat="1" x14ac:dyDescent="0.25">
      <c r="A370" s="333"/>
      <c r="B370" s="334"/>
      <c r="C370" s="335"/>
      <c r="D370"/>
      <c r="E370" s="335"/>
      <c r="F370"/>
      <c r="G370"/>
      <c r="H370"/>
      <c r="I370"/>
      <c r="J370"/>
      <c r="K370"/>
      <c r="L370"/>
      <c r="M370"/>
      <c r="N370"/>
      <c r="O370"/>
      <c r="P370"/>
      <c r="Q370"/>
      <c r="R370"/>
      <c r="S370"/>
      <c r="T370"/>
      <c r="U370"/>
      <c r="V370"/>
      <c r="W370"/>
      <c r="X370"/>
      <c r="Y370"/>
      <c r="Z370"/>
      <c r="AA370"/>
      <c r="AB370"/>
      <c r="AC370"/>
      <c r="AD370"/>
    </row>
    <row r="371" spans="1:30" s="337" customFormat="1" x14ac:dyDescent="0.25">
      <c r="A371" s="333"/>
      <c r="B371" s="334"/>
      <c r="C371" s="335"/>
      <c r="D371"/>
      <c r="E371" s="335"/>
      <c r="F371"/>
      <c r="G371"/>
      <c r="H371"/>
      <c r="I371"/>
      <c r="J371"/>
      <c r="K371"/>
      <c r="L371"/>
      <c r="M371"/>
      <c r="N371"/>
      <c r="O371"/>
      <c r="P371"/>
      <c r="Q371"/>
      <c r="R371"/>
      <c r="S371"/>
      <c r="T371"/>
      <c r="U371"/>
      <c r="V371"/>
      <c r="W371"/>
      <c r="X371"/>
      <c r="Y371"/>
      <c r="Z371"/>
      <c r="AA371"/>
      <c r="AB371"/>
      <c r="AC371"/>
      <c r="AD371"/>
    </row>
    <row r="372" spans="1:30" s="337" customFormat="1" x14ac:dyDescent="0.25">
      <c r="A372" s="333"/>
      <c r="B372" s="334"/>
      <c r="C372" s="335"/>
      <c r="D372"/>
      <c r="E372" s="335"/>
      <c r="F372"/>
      <c r="G372"/>
      <c r="H372"/>
      <c r="I372"/>
      <c r="J372"/>
      <c r="K372"/>
      <c r="L372"/>
      <c r="M372"/>
      <c r="N372"/>
      <c r="O372"/>
      <c r="P372"/>
      <c r="Q372"/>
      <c r="R372"/>
      <c r="S372"/>
      <c r="T372"/>
      <c r="U372"/>
      <c r="V372"/>
      <c r="W372"/>
      <c r="X372"/>
      <c r="Y372"/>
      <c r="Z372"/>
      <c r="AA372"/>
      <c r="AB372"/>
      <c r="AC372"/>
      <c r="AD372"/>
    </row>
    <row r="373" spans="1:30" s="337" customFormat="1" x14ac:dyDescent="0.25">
      <c r="A373" s="333"/>
      <c r="B373" s="334"/>
      <c r="C373" s="335"/>
      <c r="D373"/>
      <c r="E373" s="335"/>
      <c r="F373"/>
      <c r="G373"/>
      <c r="H373"/>
      <c r="I373"/>
      <c r="J373"/>
      <c r="K373"/>
      <c r="L373"/>
      <c r="M373"/>
      <c r="N373"/>
      <c r="O373"/>
      <c r="P373"/>
      <c r="Q373"/>
      <c r="R373"/>
      <c r="S373"/>
      <c r="T373"/>
      <c r="U373"/>
      <c r="V373"/>
      <c r="W373"/>
      <c r="X373"/>
      <c r="Y373"/>
      <c r="Z373"/>
      <c r="AA373"/>
      <c r="AB373"/>
      <c r="AC373"/>
      <c r="AD373"/>
    </row>
    <row r="374" spans="1:30" s="337" customFormat="1" x14ac:dyDescent="0.25">
      <c r="A374" s="333"/>
      <c r="B374" s="334"/>
      <c r="C374" s="335"/>
      <c r="D374"/>
      <c r="E374" s="335"/>
      <c r="F374"/>
      <c r="G374"/>
      <c r="H374"/>
      <c r="I374"/>
      <c r="J374"/>
      <c r="K374"/>
      <c r="L374"/>
      <c r="M374"/>
      <c r="N374"/>
      <c r="O374"/>
      <c r="P374"/>
      <c r="Q374"/>
      <c r="R374"/>
      <c r="S374"/>
      <c r="T374"/>
      <c r="U374"/>
      <c r="V374"/>
      <c r="W374"/>
      <c r="X374"/>
      <c r="Y374"/>
      <c r="Z374"/>
      <c r="AA374"/>
      <c r="AB374"/>
      <c r="AC374"/>
      <c r="AD374"/>
    </row>
    <row r="375" spans="1:30" s="337" customFormat="1" x14ac:dyDescent="0.25">
      <c r="A375" s="333"/>
      <c r="B375" s="334"/>
      <c r="C375" s="335"/>
      <c r="D375"/>
      <c r="E375" s="335"/>
      <c r="F375"/>
      <c r="G375"/>
      <c r="H375"/>
      <c r="I375"/>
      <c r="J375"/>
      <c r="K375"/>
      <c r="L375"/>
      <c r="M375"/>
      <c r="N375"/>
      <c r="O375"/>
      <c r="P375"/>
      <c r="Q375"/>
      <c r="R375"/>
      <c r="S375"/>
      <c r="T375"/>
      <c r="U375"/>
      <c r="V375"/>
      <c r="W375"/>
      <c r="X375"/>
      <c r="Y375"/>
      <c r="Z375"/>
      <c r="AA375"/>
      <c r="AB375"/>
      <c r="AC375"/>
      <c r="AD375"/>
    </row>
    <row r="376" spans="1:30" s="337" customFormat="1" x14ac:dyDescent="0.25">
      <c r="A376" s="333"/>
      <c r="B376" s="334"/>
      <c r="C376" s="335"/>
      <c r="D376"/>
      <c r="E376" s="335"/>
      <c r="F376"/>
      <c r="G376"/>
      <c r="H376"/>
      <c r="I376"/>
      <c r="J376"/>
      <c r="K376"/>
      <c r="L376"/>
      <c r="M376"/>
      <c r="N376"/>
      <c r="O376"/>
      <c r="P376"/>
      <c r="Q376"/>
      <c r="R376"/>
      <c r="S376"/>
      <c r="T376"/>
      <c r="U376"/>
      <c r="V376"/>
      <c r="W376"/>
      <c r="X376"/>
      <c r="Y376"/>
      <c r="Z376"/>
      <c r="AA376"/>
      <c r="AB376"/>
      <c r="AC376"/>
      <c r="AD376"/>
    </row>
    <row r="377" spans="1:30" s="337" customFormat="1" x14ac:dyDescent="0.25">
      <c r="A377" s="333"/>
      <c r="B377" s="334"/>
      <c r="C377" s="335"/>
      <c r="D377"/>
      <c r="E377" s="335"/>
      <c r="F377"/>
      <c r="G377"/>
      <c r="H377"/>
      <c r="I377"/>
      <c r="J377"/>
      <c r="K377"/>
      <c r="L377"/>
      <c r="M377"/>
      <c r="N377"/>
      <c r="O377"/>
      <c r="P377"/>
      <c r="Q377"/>
      <c r="R377"/>
      <c r="S377"/>
      <c r="T377"/>
      <c r="U377"/>
      <c r="V377"/>
      <c r="W377"/>
      <c r="X377"/>
      <c r="Y377"/>
      <c r="Z377"/>
      <c r="AA377"/>
      <c r="AB377"/>
      <c r="AC377"/>
      <c r="AD377"/>
    </row>
    <row r="378" spans="1:30" s="337" customFormat="1" x14ac:dyDescent="0.25">
      <c r="A378" s="333"/>
      <c r="B378" s="334"/>
      <c r="C378" s="335"/>
      <c r="D378"/>
      <c r="E378" s="335"/>
      <c r="F378"/>
      <c r="G378"/>
      <c r="H378"/>
      <c r="I378"/>
      <c r="J378"/>
      <c r="K378"/>
      <c r="L378"/>
      <c r="M378"/>
      <c r="N378"/>
      <c r="O378"/>
      <c r="P378"/>
      <c r="Q378"/>
      <c r="R378"/>
      <c r="S378"/>
      <c r="T378"/>
      <c r="U378"/>
      <c r="V378"/>
      <c r="W378"/>
      <c r="X378"/>
      <c r="Y378"/>
      <c r="Z378"/>
      <c r="AA378"/>
      <c r="AB378"/>
      <c r="AC378"/>
      <c r="AD378"/>
    </row>
    <row r="379" spans="1:30" s="337" customFormat="1" x14ac:dyDescent="0.25">
      <c r="A379" s="333"/>
      <c r="B379" s="334"/>
      <c r="C379" s="335"/>
      <c r="D379"/>
      <c r="E379" s="335"/>
      <c r="F379"/>
      <c r="G379"/>
      <c r="H379"/>
      <c r="I379"/>
      <c r="J379"/>
      <c r="K379"/>
      <c r="L379"/>
      <c r="M379"/>
      <c r="N379"/>
      <c r="O379"/>
      <c r="P379"/>
      <c r="Q379"/>
      <c r="R379"/>
      <c r="S379"/>
      <c r="T379"/>
      <c r="U379"/>
      <c r="V379"/>
      <c r="W379"/>
      <c r="X379"/>
      <c r="Y379"/>
      <c r="Z379"/>
      <c r="AA379"/>
      <c r="AB379"/>
      <c r="AC379"/>
      <c r="AD379"/>
    </row>
    <row r="380" spans="1:30" s="337" customFormat="1" x14ac:dyDescent="0.25">
      <c r="A380" s="333"/>
      <c r="B380" s="334"/>
      <c r="C380" s="335"/>
      <c r="D380"/>
      <c r="E380" s="335"/>
      <c r="F380"/>
      <c r="G380"/>
      <c r="H380"/>
      <c r="I380"/>
      <c r="J380"/>
      <c r="K380"/>
      <c r="L380"/>
      <c r="M380"/>
      <c r="N380"/>
      <c r="O380"/>
      <c r="P380"/>
      <c r="Q380"/>
      <c r="R380"/>
      <c r="S380"/>
      <c r="T380"/>
      <c r="U380"/>
      <c r="V380"/>
      <c r="W380"/>
      <c r="X380"/>
      <c r="Y380"/>
      <c r="Z380"/>
      <c r="AA380"/>
      <c r="AB380"/>
      <c r="AC380"/>
      <c r="AD380"/>
    </row>
    <row r="381" spans="1:30" s="337" customFormat="1" x14ac:dyDescent="0.25">
      <c r="A381" s="333"/>
      <c r="B381" s="334"/>
      <c r="C381" s="335"/>
      <c r="D381"/>
      <c r="E381" s="335"/>
      <c r="F381"/>
      <c r="G381"/>
      <c r="H381"/>
      <c r="I381"/>
      <c r="J381"/>
      <c r="K381"/>
      <c r="L381"/>
      <c r="M381"/>
      <c r="N381"/>
      <c r="O381"/>
      <c r="P381"/>
      <c r="Q381"/>
      <c r="R381"/>
      <c r="S381"/>
      <c r="T381"/>
      <c r="U381"/>
      <c r="V381"/>
      <c r="W381"/>
      <c r="X381"/>
      <c r="Y381"/>
      <c r="Z381"/>
      <c r="AA381"/>
      <c r="AB381"/>
      <c r="AC381"/>
      <c r="AD381"/>
    </row>
    <row r="382" spans="1:30" s="337" customFormat="1" x14ac:dyDescent="0.25">
      <c r="A382" s="333"/>
      <c r="B382" s="334"/>
      <c r="C382" s="335"/>
      <c r="D382"/>
      <c r="E382" s="335"/>
      <c r="F382"/>
      <c r="G382"/>
      <c r="H382"/>
      <c r="I382"/>
      <c r="J382"/>
      <c r="K382"/>
      <c r="L382"/>
      <c r="M382"/>
      <c r="N382"/>
      <c r="O382"/>
      <c r="P382"/>
      <c r="Q382"/>
      <c r="R382"/>
      <c r="S382"/>
      <c r="T382"/>
      <c r="U382"/>
      <c r="V382"/>
      <c r="W382"/>
      <c r="X382"/>
      <c r="Y382"/>
      <c r="Z382"/>
      <c r="AA382"/>
      <c r="AB382"/>
      <c r="AC382"/>
      <c r="AD382"/>
    </row>
    <row r="383" spans="1:30" s="337" customFormat="1" x14ac:dyDescent="0.25">
      <c r="A383" s="333"/>
      <c r="B383" s="334"/>
      <c r="C383" s="335"/>
      <c r="D383"/>
      <c r="E383" s="335"/>
      <c r="F383"/>
      <c r="G383"/>
      <c r="H383"/>
      <c r="I383"/>
      <c r="J383"/>
      <c r="K383"/>
      <c r="L383"/>
      <c r="M383"/>
      <c r="N383"/>
      <c r="O383"/>
      <c r="P383"/>
      <c r="Q383"/>
      <c r="R383"/>
      <c r="S383"/>
      <c r="T383"/>
      <c r="U383"/>
      <c r="V383"/>
      <c r="W383"/>
      <c r="X383"/>
      <c r="Y383"/>
      <c r="Z383"/>
      <c r="AA383"/>
      <c r="AB383"/>
      <c r="AC383"/>
      <c r="AD383"/>
    </row>
    <row r="384" spans="1:30" s="337" customFormat="1" x14ac:dyDescent="0.25">
      <c r="A384" s="333"/>
      <c r="B384" s="334"/>
      <c r="C384" s="335"/>
      <c r="D384"/>
      <c r="E384" s="335"/>
      <c r="F384"/>
      <c r="G384"/>
      <c r="H384"/>
      <c r="I384"/>
      <c r="J384"/>
      <c r="K384"/>
      <c r="L384"/>
      <c r="M384"/>
      <c r="N384"/>
      <c r="O384"/>
      <c r="P384"/>
      <c r="Q384"/>
      <c r="R384"/>
      <c r="S384"/>
      <c r="T384"/>
      <c r="U384"/>
      <c r="V384"/>
      <c r="W384"/>
      <c r="X384"/>
      <c r="Y384"/>
      <c r="Z384"/>
      <c r="AA384"/>
      <c r="AB384"/>
      <c r="AC384"/>
      <c r="AD384"/>
    </row>
    <row r="385" spans="1:30" s="337" customFormat="1" x14ac:dyDescent="0.25">
      <c r="A385" s="333"/>
      <c r="B385" s="334"/>
      <c r="C385" s="335"/>
      <c r="D385"/>
      <c r="E385" s="335"/>
      <c r="F385"/>
      <c r="G385"/>
      <c r="H385"/>
      <c r="I385"/>
      <c r="J385"/>
      <c r="K385"/>
      <c r="L385"/>
      <c r="M385"/>
      <c r="N385"/>
      <c r="O385"/>
      <c r="P385"/>
      <c r="Q385"/>
      <c r="R385"/>
      <c r="S385"/>
      <c r="T385"/>
      <c r="U385"/>
      <c r="V385"/>
      <c r="W385"/>
      <c r="X385"/>
      <c r="Y385"/>
      <c r="Z385"/>
      <c r="AA385"/>
      <c r="AB385"/>
      <c r="AC385"/>
      <c r="AD385"/>
    </row>
    <row r="386" spans="1:30" s="337" customFormat="1" x14ac:dyDescent="0.25">
      <c r="A386" s="333"/>
      <c r="B386" s="334"/>
      <c r="C386" s="335"/>
      <c r="D386"/>
      <c r="E386" s="335"/>
      <c r="F386"/>
      <c r="G386"/>
      <c r="H386"/>
      <c r="I386"/>
      <c r="J386"/>
      <c r="K386"/>
      <c r="L386"/>
      <c r="M386"/>
      <c r="N386"/>
      <c r="O386"/>
      <c r="P386"/>
      <c r="Q386"/>
      <c r="R386"/>
      <c r="S386"/>
      <c r="T386"/>
      <c r="U386"/>
      <c r="V386"/>
      <c r="W386"/>
      <c r="X386"/>
      <c r="Y386"/>
      <c r="Z386"/>
      <c r="AA386"/>
      <c r="AB386"/>
      <c r="AC386"/>
      <c r="AD386"/>
    </row>
    <row r="387" spans="1:30" s="337" customFormat="1" x14ac:dyDescent="0.25">
      <c r="A387" s="333"/>
      <c r="B387" s="334"/>
      <c r="C387" s="335"/>
      <c r="D387"/>
      <c r="E387" s="335"/>
      <c r="F387"/>
      <c r="G387"/>
      <c r="H387"/>
      <c r="I387"/>
      <c r="J387"/>
      <c r="K387"/>
      <c r="L387"/>
      <c r="M387"/>
      <c r="N387"/>
      <c r="O387"/>
      <c r="P387"/>
      <c r="Q387"/>
      <c r="R387"/>
      <c r="S387"/>
      <c r="T387"/>
      <c r="U387"/>
      <c r="V387"/>
      <c r="W387"/>
      <c r="X387"/>
      <c r="Y387"/>
      <c r="Z387"/>
      <c r="AA387"/>
      <c r="AB387"/>
      <c r="AC387"/>
      <c r="AD387"/>
    </row>
    <row r="388" spans="1:30" s="337" customFormat="1" x14ac:dyDescent="0.25">
      <c r="A388" s="333"/>
      <c r="B388" s="334"/>
      <c r="C388" s="335"/>
      <c r="D388"/>
      <c r="E388" s="335"/>
      <c r="F388"/>
      <c r="G388"/>
      <c r="H388"/>
      <c r="I388"/>
      <c r="J388"/>
      <c r="K388"/>
      <c r="L388"/>
      <c r="M388"/>
      <c r="N388"/>
      <c r="O388"/>
      <c r="P388"/>
      <c r="Q388"/>
      <c r="R388"/>
      <c r="S388"/>
      <c r="T388"/>
      <c r="U388"/>
      <c r="V388"/>
      <c r="W388"/>
      <c r="X388"/>
      <c r="Y388"/>
      <c r="Z388"/>
      <c r="AA388"/>
      <c r="AB388"/>
      <c r="AC388"/>
      <c r="AD388"/>
    </row>
    <row r="389" spans="1:30" s="337" customFormat="1" x14ac:dyDescent="0.25">
      <c r="A389" s="333"/>
      <c r="B389" s="334"/>
      <c r="C389" s="335"/>
      <c r="D389"/>
      <c r="E389" s="335"/>
      <c r="F389"/>
      <c r="G389"/>
      <c r="H389"/>
      <c r="I389"/>
      <c r="J389"/>
      <c r="K389"/>
      <c r="L389"/>
      <c r="M389"/>
      <c r="N389"/>
      <c r="O389"/>
      <c r="P389"/>
      <c r="Q389"/>
      <c r="R389"/>
      <c r="S389"/>
      <c r="T389"/>
      <c r="U389"/>
      <c r="V389"/>
      <c r="W389"/>
      <c r="X389"/>
      <c r="Y389"/>
      <c r="Z389"/>
      <c r="AA389"/>
      <c r="AB389"/>
      <c r="AC389"/>
      <c r="AD389"/>
    </row>
    <row r="390" spans="1:30" s="337" customFormat="1" x14ac:dyDescent="0.25">
      <c r="A390" s="333"/>
      <c r="B390" s="334"/>
      <c r="C390" s="335"/>
      <c r="D390"/>
      <c r="E390" s="335"/>
      <c r="F390"/>
      <c r="G390"/>
      <c r="H390"/>
      <c r="I390"/>
      <c r="J390"/>
      <c r="K390"/>
      <c r="L390"/>
      <c r="M390"/>
      <c r="N390"/>
      <c r="O390"/>
      <c r="P390"/>
      <c r="Q390"/>
      <c r="R390"/>
      <c r="S390"/>
      <c r="T390"/>
      <c r="U390"/>
      <c r="V390"/>
      <c r="W390"/>
      <c r="X390"/>
      <c r="Y390"/>
      <c r="Z390"/>
      <c r="AA390"/>
      <c r="AB390"/>
      <c r="AC390"/>
      <c r="AD390"/>
    </row>
    <row r="391" spans="1:30" s="337" customFormat="1" x14ac:dyDescent="0.25">
      <c r="A391" s="333"/>
      <c r="B391" s="334"/>
      <c r="C391" s="335"/>
      <c r="D391"/>
      <c r="E391" s="335"/>
      <c r="F391"/>
      <c r="G391"/>
      <c r="H391"/>
      <c r="I391"/>
      <c r="J391"/>
      <c r="K391"/>
      <c r="L391"/>
      <c r="M391"/>
      <c r="N391"/>
      <c r="O391"/>
      <c r="P391"/>
      <c r="Q391"/>
      <c r="R391"/>
      <c r="S391"/>
      <c r="T391"/>
      <c r="U391"/>
      <c r="V391"/>
      <c r="W391"/>
      <c r="X391"/>
      <c r="Y391"/>
      <c r="Z391"/>
      <c r="AA391"/>
      <c r="AB391"/>
      <c r="AC391"/>
      <c r="AD391"/>
    </row>
    <row r="392" spans="1:30" s="337" customFormat="1" x14ac:dyDescent="0.25">
      <c r="A392" s="333"/>
      <c r="B392" s="334"/>
      <c r="C392" s="335"/>
      <c r="D392"/>
      <c r="E392" s="335"/>
      <c r="F392"/>
      <c r="G392"/>
      <c r="H392"/>
      <c r="I392"/>
      <c r="J392"/>
      <c r="K392"/>
      <c r="L392"/>
      <c r="M392"/>
      <c r="N392"/>
      <c r="O392"/>
      <c r="P392"/>
      <c r="Q392"/>
      <c r="R392"/>
      <c r="S392"/>
      <c r="T392"/>
      <c r="U392"/>
      <c r="V392"/>
      <c r="W392"/>
      <c r="X392"/>
      <c r="Y392"/>
      <c r="Z392"/>
      <c r="AA392"/>
      <c r="AB392"/>
      <c r="AC392"/>
      <c r="AD392"/>
    </row>
    <row r="393" spans="1:30" s="337" customFormat="1" x14ac:dyDescent="0.25">
      <c r="A393" s="333"/>
      <c r="B393" s="334"/>
      <c r="C393" s="335"/>
      <c r="D393"/>
      <c r="E393" s="335"/>
      <c r="F393"/>
      <c r="G393"/>
      <c r="H393"/>
      <c r="I393"/>
      <c r="J393"/>
      <c r="K393"/>
      <c r="L393"/>
      <c r="M393"/>
      <c r="N393"/>
      <c r="O393"/>
      <c r="P393"/>
      <c r="Q393"/>
      <c r="R393"/>
      <c r="S393"/>
      <c r="T393"/>
      <c r="U393"/>
      <c r="V393"/>
      <c r="W393"/>
      <c r="X393"/>
      <c r="Y393"/>
      <c r="Z393"/>
      <c r="AA393"/>
      <c r="AB393"/>
      <c r="AC393"/>
      <c r="AD393"/>
    </row>
    <row r="394" spans="1:30" s="337" customFormat="1" x14ac:dyDescent="0.25">
      <c r="A394" s="333"/>
      <c r="B394" s="334"/>
      <c r="C394" s="335"/>
      <c r="D394"/>
      <c r="E394" s="335"/>
      <c r="F394"/>
      <c r="G394"/>
      <c r="H394"/>
      <c r="I394"/>
      <c r="J394"/>
      <c r="K394"/>
      <c r="L394"/>
      <c r="M394"/>
      <c r="N394"/>
      <c r="O394"/>
      <c r="P394"/>
      <c r="Q394"/>
      <c r="R394"/>
      <c r="S394"/>
      <c r="T394"/>
      <c r="U394"/>
      <c r="V394"/>
      <c r="W394"/>
      <c r="X394"/>
      <c r="Y394"/>
      <c r="Z394"/>
      <c r="AA394"/>
      <c r="AB394"/>
      <c r="AC394"/>
      <c r="AD394"/>
    </row>
    <row r="395" spans="1:30" s="337" customFormat="1" x14ac:dyDescent="0.25">
      <c r="A395" s="333"/>
      <c r="B395" s="334"/>
      <c r="C395" s="335"/>
      <c r="D395"/>
      <c r="E395" s="335"/>
      <c r="F395"/>
      <c r="G395"/>
      <c r="H395"/>
      <c r="I395"/>
      <c r="J395"/>
      <c r="K395"/>
      <c r="L395"/>
      <c r="M395"/>
      <c r="N395"/>
      <c r="O395"/>
      <c r="P395"/>
      <c r="Q395"/>
      <c r="R395"/>
      <c r="S395"/>
      <c r="T395"/>
      <c r="U395"/>
      <c r="V395"/>
      <c r="W395"/>
      <c r="X395"/>
      <c r="Y395"/>
      <c r="Z395"/>
      <c r="AA395"/>
      <c r="AB395"/>
      <c r="AC395"/>
      <c r="AD395"/>
    </row>
    <row r="396" spans="1:30" s="337" customFormat="1" x14ac:dyDescent="0.25">
      <c r="A396" s="333"/>
      <c r="B396" s="334"/>
      <c r="C396" s="335"/>
      <c r="D396"/>
      <c r="E396" s="335"/>
      <c r="F396"/>
      <c r="G396"/>
      <c r="H396"/>
      <c r="I396"/>
      <c r="J396"/>
      <c r="K396"/>
      <c r="L396"/>
      <c r="M396"/>
      <c r="N396"/>
      <c r="O396"/>
      <c r="P396"/>
      <c r="Q396"/>
      <c r="R396"/>
      <c r="S396"/>
      <c r="T396"/>
      <c r="U396"/>
      <c r="V396"/>
      <c r="W396"/>
      <c r="X396"/>
      <c r="Y396"/>
      <c r="Z396"/>
      <c r="AA396"/>
      <c r="AB396"/>
      <c r="AC396"/>
      <c r="AD396"/>
    </row>
    <row r="397" spans="1:30" s="337" customFormat="1" x14ac:dyDescent="0.25">
      <c r="A397" s="333"/>
      <c r="B397" s="334"/>
      <c r="C397" s="335"/>
      <c r="D397"/>
      <c r="E397" s="335"/>
      <c r="F397"/>
      <c r="G397"/>
      <c r="H397"/>
      <c r="I397"/>
      <c r="J397"/>
      <c r="K397"/>
      <c r="L397"/>
      <c r="M397"/>
      <c r="N397"/>
      <c r="O397"/>
      <c r="P397"/>
      <c r="Q397"/>
      <c r="R397"/>
      <c r="S397"/>
      <c r="T397"/>
      <c r="U397"/>
      <c r="V397"/>
      <c r="W397"/>
      <c r="X397"/>
      <c r="Y397"/>
      <c r="Z397"/>
      <c r="AA397"/>
      <c r="AB397"/>
      <c r="AC397"/>
      <c r="AD397"/>
    </row>
    <row r="398" spans="1:30" s="337" customFormat="1" x14ac:dyDescent="0.25">
      <c r="A398" s="333"/>
      <c r="B398" s="334"/>
      <c r="C398" s="335"/>
      <c r="D398"/>
      <c r="E398" s="335"/>
      <c r="F398"/>
      <c r="G398"/>
      <c r="H398"/>
      <c r="I398"/>
      <c r="J398"/>
      <c r="K398"/>
      <c r="L398"/>
      <c r="M398"/>
      <c r="N398"/>
      <c r="O398"/>
      <c r="P398"/>
      <c r="Q398"/>
      <c r="R398"/>
      <c r="S398"/>
      <c r="T398"/>
      <c r="U398"/>
      <c r="V398"/>
      <c r="W398"/>
      <c r="X398"/>
      <c r="Y398"/>
      <c r="Z398"/>
      <c r="AA398"/>
      <c r="AB398"/>
      <c r="AC398"/>
      <c r="AD398"/>
    </row>
    <row r="399" spans="1:30" s="337" customFormat="1" x14ac:dyDescent="0.25">
      <c r="A399" s="333"/>
      <c r="B399" s="334"/>
      <c r="C399" s="335"/>
      <c r="D399"/>
      <c r="E399" s="335"/>
      <c r="F399"/>
      <c r="G399"/>
      <c r="H399"/>
      <c r="I399"/>
      <c r="J399"/>
      <c r="K399"/>
      <c r="L399"/>
      <c r="M399"/>
      <c r="N399"/>
      <c r="O399"/>
      <c r="P399"/>
      <c r="Q399"/>
      <c r="R399"/>
      <c r="S399"/>
      <c r="T399"/>
      <c r="U399"/>
      <c r="V399"/>
      <c r="W399"/>
      <c r="X399"/>
      <c r="Y399"/>
      <c r="Z399"/>
      <c r="AA399"/>
      <c r="AB399"/>
      <c r="AC399"/>
      <c r="AD399"/>
    </row>
    <row r="400" spans="1:30" s="337" customFormat="1" x14ac:dyDescent="0.25">
      <c r="A400" s="333"/>
      <c r="B400" s="334"/>
      <c r="C400" s="335"/>
      <c r="D400"/>
      <c r="E400" s="335"/>
      <c r="F400"/>
      <c r="G400"/>
      <c r="H400"/>
      <c r="I400"/>
      <c r="J400"/>
      <c r="K400"/>
      <c r="L400"/>
      <c r="M400"/>
      <c r="N400"/>
      <c r="O400"/>
      <c r="P400"/>
      <c r="Q400"/>
      <c r="R400"/>
      <c r="S400"/>
      <c r="T400"/>
      <c r="U400"/>
      <c r="V400"/>
      <c r="W400"/>
      <c r="X400"/>
      <c r="Y400"/>
      <c r="Z400"/>
      <c r="AA400"/>
      <c r="AB400"/>
      <c r="AC400"/>
      <c r="AD400"/>
    </row>
    <row r="401" spans="1:30" s="337" customFormat="1" x14ac:dyDescent="0.25">
      <c r="A401" s="333"/>
      <c r="B401" s="334"/>
      <c r="C401" s="335"/>
      <c r="D401"/>
      <c r="E401" s="335"/>
      <c r="F401"/>
      <c r="G401"/>
      <c r="H401"/>
      <c r="I401"/>
      <c r="J401"/>
      <c r="K401"/>
      <c r="L401"/>
      <c r="M401"/>
      <c r="N401"/>
      <c r="O401"/>
      <c r="P401"/>
      <c r="Q401"/>
      <c r="R401"/>
      <c r="S401"/>
      <c r="T401"/>
      <c r="U401"/>
      <c r="V401"/>
      <c r="W401"/>
      <c r="X401"/>
      <c r="Y401"/>
      <c r="Z401"/>
      <c r="AA401"/>
      <c r="AB401"/>
      <c r="AC401"/>
      <c r="AD401"/>
    </row>
    <row r="402" spans="1:30" s="337" customFormat="1" x14ac:dyDescent="0.25">
      <c r="A402" s="333"/>
      <c r="B402" s="334"/>
      <c r="C402" s="335"/>
      <c r="D402"/>
      <c r="E402" s="335"/>
      <c r="F402"/>
      <c r="G402"/>
      <c r="H402"/>
      <c r="I402"/>
      <c r="J402"/>
      <c r="K402"/>
      <c r="L402"/>
      <c r="M402"/>
      <c r="N402"/>
      <c r="O402"/>
      <c r="P402"/>
      <c r="Q402"/>
      <c r="R402"/>
      <c r="S402"/>
      <c r="T402"/>
      <c r="U402"/>
      <c r="V402"/>
      <c r="W402"/>
      <c r="X402"/>
      <c r="Y402"/>
      <c r="Z402"/>
      <c r="AA402"/>
      <c r="AB402"/>
      <c r="AC402"/>
      <c r="AD402"/>
    </row>
    <row r="403" spans="1:30" s="337" customFormat="1" x14ac:dyDescent="0.25">
      <c r="A403" s="333"/>
      <c r="B403" s="334"/>
      <c r="C403" s="335"/>
      <c r="D403"/>
      <c r="E403" s="335"/>
      <c r="F403"/>
      <c r="G403"/>
      <c r="H403"/>
      <c r="I403"/>
      <c r="J403"/>
      <c r="K403"/>
      <c r="L403"/>
      <c r="M403"/>
      <c r="N403"/>
      <c r="O403"/>
      <c r="P403"/>
      <c r="Q403"/>
      <c r="R403"/>
      <c r="S403"/>
      <c r="T403"/>
      <c r="U403"/>
      <c r="V403"/>
      <c r="W403"/>
      <c r="X403"/>
      <c r="Y403"/>
      <c r="Z403"/>
      <c r="AA403"/>
      <c r="AB403"/>
      <c r="AC403"/>
      <c r="AD403"/>
    </row>
    <row r="404" spans="1:30" s="337" customFormat="1" x14ac:dyDescent="0.25">
      <c r="A404" s="333"/>
      <c r="B404" s="334"/>
      <c r="C404" s="335"/>
      <c r="D404"/>
      <c r="E404" s="335"/>
      <c r="F404"/>
      <c r="G404"/>
      <c r="H404"/>
      <c r="I404"/>
      <c r="J404"/>
      <c r="K404"/>
      <c r="L404"/>
      <c r="M404"/>
      <c r="N404"/>
      <c r="O404"/>
      <c r="P404"/>
      <c r="Q404"/>
      <c r="R404"/>
      <c r="S404"/>
      <c r="T404"/>
      <c r="U404"/>
      <c r="V404"/>
      <c r="W404"/>
      <c r="X404"/>
      <c r="Y404"/>
      <c r="Z404"/>
      <c r="AA404"/>
      <c r="AB404"/>
      <c r="AC404"/>
      <c r="AD404"/>
    </row>
    <row r="405" spans="1:30" s="337" customFormat="1" x14ac:dyDescent="0.25">
      <c r="A405" s="333"/>
      <c r="B405" s="334"/>
      <c r="C405" s="335"/>
      <c r="D405"/>
      <c r="E405" s="335"/>
      <c r="F405"/>
      <c r="G405"/>
      <c r="H405"/>
      <c r="I405"/>
      <c r="J405"/>
      <c r="K405"/>
      <c r="L405"/>
      <c r="M405"/>
      <c r="N405"/>
      <c r="O405"/>
      <c r="P405"/>
      <c r="Q405"/>
      <c r="R405"/>
      <c r="S405"/>
      <c r="T405"/>
      <c r="U405"/>
      <c r="V405"/>
      <c r="W405"/>
      <c r="X405"/>
      <c r="Y405"/>
      <c r="Z405"/>
      <c r="AA405"/>
      <c r="AB405"/>
      <c r="AC405"/>
      <c r="AD405"/>
    </row>
    <row r="406" spans="1:30" s="337" customFormat="1" x14ac:dyDescent="0.25">
      <c r="A406" s="333"/>
      <c r="B406" s="334"/>
      <c r="C406" s="335"/>
      <c r="D406"/>
      <c r="E406" s="335"/>
      <c r="F406"/>
      <c r="G406"/>
      <c r="H406"/>
      <c r="I406"/>
      <c r="J406"/>
      <c r="K406"/>
      <c r="L406"/>
      <c r="M406"/>
      <c r="N406"/>
      <c r="O406"/>
      <c r="P406"/>
      <c r="Q406"/>
      <c r="R406"/>
      <c r="S406"/>
      <c r="T406"/>
      <c r="U406"/>
      <c r="V406"/>
      <c r="W406"/>
      <c r="X406"/>
      <c r="Y406"/>
      <c r="Z406"/>
      <c r="AA406"/>
      <c r="AB406"/>
      <c r="AC406"/>
      <c r="AD406"/>
    </row>
    <row r="407" spans="1:30" s="337" customFormat="1" x14ac:dyDescent="0.25">
      <c r="A407" s="333"/>
      <c r="B407" s="334"/>
      <c r="C407" s="335"/>
      <c r="D407"/>
      <c r="E407" s="335"/>
      <c r="F407"/>
      <c r="G407"/>
      <c r="H407"/>
      <c r="I407"/>
      <c r="J407"/>
      <c r="K407"/>
      <c r="L407"/>
      <c r="M407"/>
      <c r="N407"/>
      <c r="O407"/>
      <c r="P407"/>
      <c r="Q407"/>
      <c r="R407"/>
      <c r="S407"/>
      <c r="T407"/>
      <c r="U407"/>
      <c r="V407"/>
      <c r="W407"/>
      <c r="X407"/>
      <c r="Y407"/>
      <c r="Z407"/>
      <c r="AA407"/>
      <c r="AB407"/>
      <c r="AC407"/>
      <c r="AD407"/>
    </row>
    <row r="408" spans="1:30" s="337" customFormat="1" x14ac:dyDescent="0.25">
      <c r="A408" s="333"/>
      <c r="B408" s="334"/>
      <c r="C408" s="335"/>
      <c r="D408"/>
      <c r="E408" s="335"/>
      <c r="F408"/>
      <c r="G408"/>
      <c r="H408"/>
      <c r="I408"/>
      <c r="J408"/>
      <c r="K408"/>
      <c r="L408"/>
      <c r="M408"/>
      <c r="N408"/>
      <c r="O408"/>
      <c r="P408"/>
      <c r="Q408"/>
      <c r="R408"/>
      <c r="S408"/>
      <c r="T408"/>
      <c r="U408"/>
      <c r="V408"/>
      <c r="W408"/>
      <c r="X408"/>
      <c r="Y408"/>
      <c r="Z408"/>
      <c r="AA408"/>
      <c r="AB408"/>
      <c r="AC408"/>
      <c r="AD408"/>
    </row>
    <row r="409" spans="1:30" s="337" customFormat="1" x14ac:dyDescent="0.25">
      <c r="A409" s="333"/>
      <c r="B409" s="334"/>
      <c r="C409" s="335"/>
      <c r="D409"/>
      <c r="E409" s="335"/>
      <c r="F409"/>
      <c r="G409"/>
      <c r="H409"/>
      <c r="I409"/>
      <c r="J409"/>
      <c r="K409"/>
      <c r="L409"/>
      <c r="M409"/>
      <c r="N409"/>
      <c r="O409"/>
      <c r="P409"/>
      <c r="Q409"/>
      <c r="R409"/>
      <c r="S409"/>
      <c r="T409"/>
      <c r="U409"/>
      <c r="V409"/>
      <c r="W409"/>
      <c r="X409"/>
      <c r="Y409"/>
      <c r="Z409"/>
      <c r="AA409"/>
      <c r="AB409"/>
      <c r="AC409"/>
      <c r="AD409"/>
    </row>
    <row r="410" spans="1:30" s="337" customFormat="1" x14ac:dyDescent="0.25">
      <c r="A410" s="333"/>
      <c r="B410" s="334"/>
      <c r="C410" s="335"/>
      <c r="D410"/>
      <c r="E410" s="335"/>
      <c r="F410"/>
      <c r="G410"/>
      <c r="H410"/>
      <c r="I410"/>
      <c r="J410"/>
      <c r="K410"/>
      <c r="L410"/>
      <c r="M410"/>
      <c r="N410"/>
      <c r="O410"/>
      <c r="P410"/>
      <c r="Q410"/>
      <c r="R410"/>
      <c r="S410"/>
      <c r="T410"/>
      <c r="U410"/>
      <c r="V410"/>
      <c r="W410"/>
      <c r="X410"/>
      <c r="Y410"/>
      <c r="Z410"/>
      <c r="AA410"/>
      <c r="AB410"/>
      <c r="AC410"/>
      <c r="AD410"/>
    </row>
    <row r="411" spans="1:30" s="337" customFormat="1" x14ac:dyDescent="0.25">
      <c r="A411" s="333"/>
      <c r="B411" s="334"/>
      <c r="C411" s="335"/>
      <c r="D411"/>
      <c r="E411" s="335"/>
      <c r="F411"/>
      <c r="G411"/>
      <c r="H411"/>
      <c r="I411"/>
      <c r="J411"/>
      <c r="K411"/>
      <c r="L411"/>
      <c r="M411"/>
      <c r="N411"/>
      <c r="O411"/>
      <c r="P411"/>
      <c r="Q411"/>
      <c r="R411"/>
      <c r="S411"/>
      <c r="T411"/>
      <c r="U411"/>
      <c r="V411"/>
      <c r="W411"/>
      <c r="X411"/>
      <c r="Y411"/>
      <c r="Z411"/>
      <c r="AA411"/>
      <c r="AB411"/>
      <c r="AC411"/>
      <c r="AD411"/>
    </row>
    <row r="412" spans="1:30" s="337" customFormat="1" x14ac:dyDescent="0.25">
      <c r="A412" s="333"/>
      <c r="B412" s="334"/>
      <c r="C412" s="335"/>
      <c r="D412"/>
      <c r="E412" s="335"/>
      <c r="F412"/>
      <c r="G412"/>
      <c r="H412"/>
      <c r="I412"/>
      <c r="J412"/>
      <c r="K412"/>
      <c r="L412"/>
      <c r="M412"/>
      <c r="N412"/>
      <c r="O412"/>
      <c r="P412"/>
      <c r="Q412"/>
      <c r="R412"/>
      <c r="S412"/>
      <c r="T412"/>
      <c r="U412"/>
      <c r="V412"/>
      <c r="W412"/>
      <c r="X412"/>
      <c r="Y412"/>
      <c r="Z412"/>
      <c r="AA412"/>
      <c r="AB412"/>
      <c r="AC412"/>
      <c r="AD412"/>
    </row>
    <row r="413" spans="1:30" s="337" customFormat="1" x14ac:dyDescent="0.25">
      <c r="A413" s="333"/>
      <c r="B413" s="334"/>
      <c r="C413" s="335"/>
      <c r="D413"/>
      <c r="E413" s="335"/>
      <c r="F413"/>
      <c r="G413"/>
      <c r="H413"/>
      <c r="I413"/>
      <c r="J413"/>
      <c r="K413"/>
      <c r="L413"/>
      <c r="M413"/>
      <c r="N413"/>
      <c r="O413"/>
      <c r="P413"/>
      <c r="Q413"/>
      <c r="R413"/>
      <c r="S413"/>
      <c r="T413"/>
      <c r="U413"/>
      <c r="V413"/>
      <c r="W413"/>
      <c r="X413"/>
      <c r="Y413"/>
      <c r="Z413"/>
      <c r="AA413"/>
      <c r="AB413"/>
      <c r="AC413"/>
      <c r="AD413"/>
    </row>
    <row r="414" spans="1:30" s="337" customFormat="1" x14ac:dyDescent="0.25">
      <c r="A414" s="333"/>
      <c r="B414" s="334"/>
      <c r="C414" s="335"/>
      <c r="D414"/>
      <c r="E414" s="335"/>
      <c r="F414"/>
      <c r="G414"/>
      <c r="H414"/>
      <c r="I414"/>
      <c r="J414"/>
      <c r="K414"/>
      <c r="L414"/>
      <c r="M414"/>
      <c r="N414"/>
      <c r="O414"/>
      <c r="P414"/>
      <c r="Q414"/>
      <c r="R414"/>
      <c r="S414"/>
      <c r="T414"/>
      <c r="U414"/>
      <c r="V414"/>
      <c r="W414"/>
      <c r="X414"/>
      <c r="Y414"/>
      <c r="Z414"/>
      <c r="AA414"/>
      <c r="AB414"/>
      <c r="AC414"/>
      <c r="AD414"/>
    </row>
    <row r="415" spans="1:30" s="337" customFormat="1" x14ac:dyDescent="0.25">
      <c r="A415" s="333"/>
      <c r="B415" s="334"/>
      <c r="C415" s="335"/>
      <c r="D415"/>
      <c r="E415" s="335"/>
      <c r="F415"/>
      <c r="G415"/>
      <c r="H415"/>
      <c r="I415"/>
      <c r="J415"/>
      <c r="K415"/>
      <c r="L415"/>
      <c r="M415"/>
      <c r="N415"/>
      <c r="O415"/>
      <c r="P415"/>
      <c r="Q415"/>
      <c r="R415"/>
      <c r="S415"/>
      <c r="T415"/>
      <c r="U415"/>
      <c r="V415"/>
      <c r="W415"/>
      <c r="X415"/>
      <c r="Y415"/>
      <c r="Z415"/>
      <c r="AA415"/>
      <c r="AB415"/>
      <c r="AC415"/>
      <c r="AD415"/>
    </row>
    <row r="416" spans="1:30" s="337" customFormat="1" x14ac:dyDescent="0.25">
      <c r="A416" s="333"/>
      <c r="B416" s="334"/>
      <c r="C416" s="335"/>
      <c r="D416"/>
      <c r="E416" s="335"/>
      <c r="F416"/>
      <c r="G416"/>
      <c r="H416"/>
      <c r="I416"/>
      <c r="J416"/>
      <c r="K416"/>
      <c r="L416"/>
      <c r="M416"/>
      <c r="N416"/>
      <c r="O416"/>
      <c r="P416"/>
      <c r="Q416"/>
      <c r="R416"/>
      <c r="S416"/>
      <c r="T416"/>
      <c r="U416"/>
      <c r="V416"/>
      <c r="W416"/>
      <c r="X416"/>
      <c r="Y416"/>
      <c r="Z416"/>
      <c r="AA416"/>
      <c r="AB416"/>
      <c r="AC416"/>
      <c r="AD416"/>
    </row>
    <row r="417" spans="1:30" s="337" customFormat="1" x14ac:dyDescent="0.25">
      <c r="A417" s="333"/>
      <c r="B417" s="334"/>
      <c r="C417" s="335"/>
      <c r="D417"/>
      <c r="E417" s="335"/>
      <c r="F417"/>
      <c r="G417"/>
      <c r="H417"/>
      <c r="I417"/>
      <c r="J417"/>
      <c r="K417"/>
      <c r="L417"/>
      <c r="M417"/>
      <c r="N417"/>
      <c r="O417"/>
      <c r="P417"/>
      <c r="Q417"/>
      <c r="R417"/>
      <c r="S417"/>
      <c r="T417"/>
      <c r="U417"/>
      <c r="V417"/>
      <c r="W417"/>
      <c r="X417"/>
      <c r="Y417"/>
      <c r="Z417"/>
      <c r="AA417"/>
      <c r="AB417"/>
      <c r="AC417"/>
      <c r="AD417"/>
    </row>
    <row r="418" spans="1:30" s="337" customFormat="1" x14ac:dyDescent="0.25">
      <c r="A418" s="333"/>
      <c r="B418" s="334"/>
      <c r="C418" s="335"/>
      <c r="D418"/>
      <c r="E418" s="335"/>
      <c r="F418"/>
      <c r="G418"/>
      <c r="H418"/>
      <c r="I418"/>
      <c r="J418"/>
      <c r="K418"/>
      <c r="L418"/>
      <c r="M418"/>
      <c r="N418"/>
      <c r="O418"/>
      <c r="P418"/>
      <c r="Q418"/>
      <c r="R418"/>
      <c r="S418"/>
      <c r="T418"/>
      <c r="U418"/>
      <c r="V418"/>
      <c r="W418"/>
      <c r="X418"/>
      <c r="Y418"/>
      <c r="Z418"/>
      <c r="AA418"/>
      <c r="AB418"/>
      <c r="AC418"/>
      <c r="AD418"/>
    </row>
    <row r="419" spans="1:30" s="337" customFormat="1" x14ac:dyDescent="0.25">
      <c r="A419" s="333"/>
      <c r="B419" s="334"/>
      <c r="C419" s="335"/>
      <c r="D419"/>
      <c r="E419" s="335"/>
      <c r="F419"/>
      <c r="G419"/>
      <c r="H419"/>
      <c r="I419"/>
      <c r="J419"/>
      <c r="K419"/>
      <c r="L419"/>
      <c r="M419"/>
      <c r="N419"/>
      <c r="O419"/>
      <c r="P419"/>
      <c r="Q419"/>
      <c r="R419"/>
      <c r="S419"/>
      <c r="T419"/>
      <c r="U419"/>
      <c r="V419"/>
      <c r="W419"/>
      <c r="X419"/>
      <c r="Y419"/>
      <c r="Z419"/>
      <c r="AA419"/>
      <c r="AB419"/>
      <c r="AC419"/>
      <c r="AD419"/>
    </row>
    <row r="420" spans="1:30" s="337" customFormat="1" x14ac:dyDescent="0.25">
      <c r="A420" s="333"/>
      <c r="B420" s="334"/>
      <c r="C420" s="335"/>
      <c r="D420"/>
      <c r="E420" s="335"/>
      <c r="F420"/>
      <c r="G420"/>
      <c r="H420"/>
      <c r="I420"/>
      <c r="J420"/>
      <c r="K420"/>
      <c r="L420"/>
      <c r="M420"/>
      <c r="N420"/>
      <c r="O420"/>
      <c r="P420"/>
      <c r="Q420"/>
      <c r="R420"/>
      <c r="S420"/>
      <c r="T420"/>
      <c r="U420"/>
      <c r="V420"/>
      <c r="W420"/>
      <c r="X420"/>
      <c r="Y420"/>
      <c r="Z420"/>
      <c r="AA420"/>
      <c r="AB420"/>
      <c r="AC420"/>
      <c r="AD420"/>
    </row>
    <row r="421" spans="1:30" s="337" customFormat="1" x14ac:dyDescent="0.25">
      <c r="A421" s="333"/>
      <c r="B421" s="334"/>
      <c r="C421" s="335"/>
      <c r="D421"/>
      <c r="E421" s="335"/>
      <c r="F421"/>
      <c r="G421"/>
      <c r="H421"/>
      <c r="I421"/>
      <c r="J421"/>
      <c r="K421"/>
      <c r="L421"/>
      <c r="M421"/>
      <c r="N421"/>
      <c r="O421"/>
      <c r="P421"/>
      <c r="Q421"/>
      <c r="R421"/>
      <c r="S421"/>
      <c r="T421"/>
      <c r="U421"/>
      <c r="V421"/>
      <c r="W421"/>
      <c r="X421"/>
      <c r="Y421"/>
      <c r="Z421"/>
      <c r="AA421"/>
      <c r="AB421"/>
      <c r="AC421"/>
      <c r="AD421"/>
    </row>
    <row r="422" spans="1:30" s="337" customFormat="1" x14ac:dyDescent="0.25">
      <c r="A422" s="333"/>
      <c r="B422" s="334"/>
      <c r="C422" s="335"/>
      <c r="D422"/>
      <c r="E422" s="335"/>
      <c r="F422"/>
      <c r="G422"/>
      <c r="H422"/>
      <c r="I422"/>
      <c r="J422"/>
      <c r="K422"/>
      <c r="L422"/>
      <c r="M422"/>
      <c r="N422"/>
      <c r="O422"/>
      <c r="P422"/>
      <c r="Q422"/>
      <c r="R422"/>
      <c r="S422"/>
      <c r="T422"/>
      <c r="U422"/>
      <c r="V422"/>
      <c r="W422"/>
      <c r="X422"/>
      <c r="Y422"/>
      <c r="Z422"/>
      <c r="AA422"/>
      <c r="AB422"/>
      <c r="AC422"/>
      <c r="AD422"/>
    </row>
    <row r="423" spans="1:30" s="337" customFormat="1" x14ac:dyDescent="0.25">
      <c r="A423" s="333"/>
      <c r="B423" s="334"/>
      <c r="C423" s="335"/>
      <c r="D423"/>
      <c r="E423" s="335"/>
      <c r="F423"/>
      <c r="G423"/>
      <c r="H423"/>
      <c r="I423"/>
      <c r="J423"/>
      <c r="K423"/>
      <c r="L423"/>
      <c r="M423"/>
      <c r="N423"/>
      <c r="O423"/>
      <c r="P423"/>
      <c r="Q423"/>
      <c r="R423"/>
      <c r="S423"/>
      <c r="T423"/>
      <c r="U423"/>
      <c r="V423"/>
      <c r="W423"/>
      <c r="X423"/>
      <c r="Y423"/>
      <c r="Z423"/>
      <c r="AA423"/>
      <c r="AB423"/>
      <c r="AC423"/>
      <c r="AD423"/>
    </row>
    <row r="424" spans="1:30" s="337" customFormat="1" x14ac:dyDescent="0.25">
      <c r="A424" s="333"/>
      <c r="B424" s="334"/>
      <c r="C424" s="335"/>
      <c r="D424"/>
      <c r="E424" s="335"/>
      <c r="F424"/>
      <c r="G424"/>
      <c r="H424"/>
      <c r="I424"/>
      <c r="J424"/>
      <c r="K424"/>
      <c r="L424"/>
      <c r="M424"/>
      <c r="N424"/>
      <c r="O424"/>
      <c r="P424"/>
      <c r="Q424"/>
      <c r="R424"/>
      <c r="S424"/>
      <c r="T424"/>
      <c r="U424"/>
      <c r="V424"/>
      <c r="W424"/>
      <c r="X424"/>
      <c r="Y424"/>
      <c r="Z424"/>
      <c r="AA424"/>
      <c r="AB424"/>
      <c r="AC424"/>
      <c r="AD424"/>
    </row>
    <row r="425" spans="1:30" s="337" customFormat="1" x14ac:dyDescent="0.25">
      <c r="A425" s="333"/>
      <c r="B425" s="334"/>
      <c r="C425" s="335"/>
      <c r="D425"/>
      <c r="E425" s="335"/>
      <c r="F425"/>
      <c r="G425"/>
      <c r="H425"/>
      <c r="I425"/>
      <c r="J425"/>
      <c r="K425"/>
      <c r="L425"/>
      <c r="M425"/>
      <c r="N425"/>
      <c r="O425"/>
      <c r="P425"/>
      <c r="Q425"/>
      <c r="R425"/>
      <c r="S425"/>
      <c r="T425"/>
      <c r="U425"/>
      <c r="V425"/>
      <c r="W425"/>
      <c r="X425"/>
      <c r="Y425"/>
      <c r="Z425"/>
      <c r="AA425"/>
      <c r="AB425"/>
      <c r="AC425"/>
      <c r="AD425"/>
    </row>
    <row r="426" spans="1:30" s="337" customFormat="1" x14ac:dyDescent="0.25">
      <c r="A426" s="333"/>
      <c r="B426" s="334"/>
      <c r="C426" s="335"/>
      <c r="D426"/>
      <c r="E426" s="335"/>
      <c r="F426"/>
      <c r="G426"/>
      <c r="H426"/>
      <c r="I426"/>
      <c r="J426"/>
      <c r="K426"/>
      <c r="L426"/>
      <c r="M426"/>
      <c r="N426"/>
      <c r="O426"/>
      <c r="P426"/>
      <c r="Q426"/>
      <c r="R426"/>
      <c r="S426"/>
      <c r="T426"/>
      <c r="U426"/>
      <c r="V426"/>
      <c r="W426"/>
      <c r="X426"/>
      <c r="Y426"/>
      <c r="Z426"/>
      <c r="AA426"/>
      <c r="AB426"/>
      <c r="AC426"/>
      <c r="AD426"/>
    </row>
    <row r="427" spans="1:30" s="337" customFormat="1" x14ac:dyDescent="0.25">
      <c r="A427" s="333"/>
      <c r="B427" s="334"/>
      <c r="C427" s="335"/>
      <c r="D427"/>
      <c r="E427" s="335"/>
      <c r="F427"/>
      <c r="G427"/>
      <c r="H427"/>
      <c r="I427"/>
      <c r="J427"/>
      <c r="K427"/>
      <c r="L427"/>
      <c r="M427"/>
      <c r="N427"/>
      <c r="O427"/>
      <c r="P427"/>
      <c r="Q427"/>
      <c r="R427"/>
      <c r="S427"/>
      <c r="T427"/>
      <c r="U427"/>
      <c r="V427"/>
      <c r="W427"/>
      <c r="X427"/>
      <c r="Y427"/>
      <c r="Z427"/>
      <c r="AA427"/>
      <c r="AB427"/>
      <c r="AC427"/>
      <c r="AD427"/>
    </row>
    <row r="428" spans="1:30" s="337" customFormat="1" x14ac:dyDescent="0.25">
      <c r="A428" s="333"/>
      <c r="B428" s="334"/>
      <c r="C428" s="335"/>
      <c r="D428"/>
      <c r="E428" s="335"/>
      <c r="F428"/>
      <c r="G428"/>
      <c r="H428"/>
      <c r="I428"/>
      <c r="J428"/>
      <c r="K428"/>
      <c r="L428"/>
      <c r="M428"/>
      <c r="N428"/>
      <c r="O428"/>
      <c r="P428"/>
      <c r="Q428"/>
      <c r="R428"/>
      <c r="S428"/>
      <c r="T428"/>
      <c r="U428"/>
      <c r="V428"/>
      <c r="W428"/>
      <c r="X428"/>
      <c r="Y428"/>
      <c r="Z428"/>
      <c r="AA428"/>
      <c r="AB428"/>
      <c r="AC428"/>
      <c r="AD428"/>
    </row>
    <row r="429" spans="1:30" s="337" customFormat="1" x14ac:dyDescent="0.25">
      <c r="A429" s="333"/>
      <c r="B429" s="334"/>
      <c r="C429" s="335"/>
      <c r="D429"/>
      <c r="E429" s="335"/>
      <c r="F429"/>
      <c r="G429"/>
      <c r="H429"/>
      <c r="I429"/>
      <c r="J429"/>
      <c r="K429"/>
      <c r="L429"/>
      <c r="M429"/>
      <c r="N429"/>
      <c r="O429"/>
      <c r="P429"/>
      <c r="Q429"/>
      <c r="R429"/>
      <c r="S429"/>
      <c r="T429"/>
      <c r="U429"/>
      <c r="V429"/>
      <c r="W429"/>
      <c r="X429"/>
      <c r="Y429"/>
      <c r="Z429"/>
      <c r="AA429"/>
      <c r="AB429"/>
      <c r="AC429"/>
      <c r="AD429"/>
    </row>
    <row r="430" spans="1:30" s="337" customFormat="1" x14ac:dyDescent="0.25">
      <c r="A430" s="333"/>
      <c r="B430" s="334"/>
      <c r="C430" s="335"/>
      <c r="D430"/>
      <c r="E430" s="335"/>
      <c r="F430"/>
      <c r="G430"/>
      <c r="H430"/>
      <c r="I430"/>
      <c r="J430"/>
      <c r="K430"/>
      <c r="L430"/>
      <c r="M430"/>
      <c r="N430"/>
      <c r="O430"/>
      <c r="P430"/>
      <c r="Q430"/>
      <c r="R430"/>
      <c r="S430"/>
      <c r="T430"/>
      <c r="U430"/>
      <c r="V430"/>
      <c r="W430"/>
      <c r="X430"/>
      <c r="Y430"/>
      <c r="Z430"/>
      <c r="AA430"/>
      <c r="AB430"/>
      <c r="AC430"/>
      <c r="AD430"/>
    </row>
    <row r="431" spans="1:30" s="337" customFormat="1" x14ac:dyDescent="0.25">
      <c r="A431" s="333"/>
      <c r="B431" s="334"/>
      <c r="C431" s="335"/>
      <c r="D431"/>
      <c r="E431" s="335"/>
      <c r="F431"/>
      <c r="G431"/>
      <c r="H431"/>
      <c r="I431"/>
      <c r="J431"/>
      <c r="K431"/>
      <c r="L431"/>
      <c r="M431"/>
      <c r="N431"/>
      <c r="O431"/>
      <c r="P431"/>
      <c r="Q431"/>
      <c r="R431"/>
      <c r="S431"/>
      <c r="T431"/>
      <c r="U431"/>
      <c r="V431"/>
      <c r="W431"/>
      <c r="X431"/>
      <c r="Y431"/>
      <c r="Z431"/>
      <c r="AA431"/>
      <c r="AB431"/>
      <c r="AC431"/>
      <c r="AD431"/>
    </row>
    <row r="432" spans="1:30" s="337" customFormat="1" x14ac:dyDescent="0.25">
      <c r="A432" s="333"/>
      <c r="B432" s="334"/>
      <c r="C432" s="335"/>
      <c r="D432"/>
      <c r="E432" s="335"/>
      <c r="F432"/>
      <c r="G432"/>
      <c r="H432"/>
      <c r="I432"/>
      <c r="J432"/>
      <c r="K432"/>
      <c r="L432"/>
      <c r="M432"/>
      <c r="N432"/>
      <c r="O432"/>
      <c r="P432"/>
      <c r="Q432"/>
      <c r="R432"/>
      <c r="S432"/>
      <c r="T432"/>
      <c r="U432"/>
      <c r="V432"/>
      <c r="W432"/>
      <c r="X432"/>
      <c r="Y432"/>
      <c r="Z432"/>
      <c r="AA432"/>
      <c r="AB432"/>
      <c r="AC432"/>
      <c r="AD432"/>
    </row>
    <row r="433" spans="1:30" s="337" customFormat="1" x14ac:dyDescent="0.25">
      <c r="A433" s="333"/>
      <c r="B433" s="334"/>
      <c r="C433" s="335"/>
      <c r="D433"/>
      <c r="E433" s="335"/>
      <c r="F433"/>
      <c r="G433"/>
      <c r="H433"/>
      <c r="I433"/>
      <c r="J433"/>
      <c r="K433"/>
      <c r="L433"/>
      <c r="M433"/>
      <c r="N433"/>
      <c r="O433"/>
      <c r="P433"/>
      <c r="Q433"/>
      <c r="R433"/>
      <c r="S433"/>
      <c r="T433"/>
      <c r="U433"/>
      <c r="V433"/>
      <c r="W433"/>
      <c r="X433"/>
      <c r="Y433"/>
      <c r="Z433"/>
      <c r="AA433"/>
      <c r="AB433"/>
      <c r="AC433"/>
      <c r="AD433"/>
    </row>
    <row r="434" spans="1:30" s="337" customFormat="1" x14ac:dyDescent="0.25">
      <c r="A434" s="333"/>
      <c r="B434" s="334"/>
      <c r="C434" s="335"/>
      <c r="D434"/>
      <c r="E434" s="335"/>
      <c r="F434"/>
      <c r="G434"/>
      <c r="H434"/>
      <c r="I434"/>
      <c r="J434"/>
      <c r="K434"/>
      <c r="L434"/>
      <c r="M434"/>
      <c r="N434"/>
      <c r="O434"/>
      <c r="P434"/>
      <c r="Q434"/>
      <c r="R434"/>
      <c r="S434"/>
      <c r="T434"/>
      <c r="U434"/>
      <c r="V434"/>
      <c r="W434"/>
      <c r="X434"/>
      <c r="Y434"/>
      <c r="Z434"/>
      <c r="AA434"/>
      <c r="AB434"/>
      <c r="AC434"/>
      <c r="AD434"/>
    </row>
    <row r="435" spans="1:30" s="337" customFormat="1" x14ac:dyDescent="0.25">
      <c r="A435" s="333"/>
      <c r="B435" s="334"/>
      <c r="C435" s="335"/>
      <c r="D435"/>
      <c r="E435" s="335"/>
      <c r="F435"/>
      <c r="G435"/>
      <c r="H435"/>
      <c r="I435"/>
      <c r="J435"/>
      <c r="K435"/>
      <c r="L435"/>
      <c r="M435"/>
      <c r="N435"/>
      <c r="O435"/>
      <c r="P435"/>
      <c r="Q435"/>
      <c r="R435"/>
      <c r="S435"/>
      <c r="T435"/>
      <c r="U435"/>
      <c r="V435"/>
      <c r="W435"/>
      <c r="X435"/>
      <c r="Y435"/>
      <c r="Z435"/>
      <c r="AA435"/>
      <c r="AB435"/>
      <c r="AC435"/>
      <c r="AD435"/>
    </row>
    <row r="436" spans="1:30" s="337" customFormat="1" x14ac:dyDescent="0.25">
      <c r="A436" s="333"/>
      <c r="B436" s="334"/>
      <c r="C436" s="335"/>
      <c r="D436"/>
      <c r="E436" s="335"/>
      <c r="F436"/>
      <c r="G436"/>
      <c r="H436"/>
      <c r="I436"/>
      <c r="J436"/>
      <c r="K436"/>
      <c r="L436"/>
      <c r="M436"/>
      <c r="N436"/>
      <c r="O436"/>
      <c r="P436"/>
      <c r="Q436"/>
      <c r="R436"/>
      <c r="S436"/>
      <c r="T436"/>
      <c r="U436"/>
      <c r="V436"/>
      <c r="W436"/>
      <c r="X436"/>
      <c r="Y436"/>
      <c r="Z436"/>
      <c r="AA436"/>
      <c r="AB436"/>
      <c r="AC436"/>
      <c r="AD436"/>
    </row>
    <row r="437" spans="1:30" s="337" customFormat="1" x14ac:dyDescent="0.25">
      <c r="A437" s="333"/>
      <c r="B437" s="334"/>
      <c r="C437" s="335"/>
      <c r="D437"/>
      <c r="E437" s="335"/>
      <c r="F437"/>
      <c r="G437"/>
      <c r="H437"/>
      <c r="I437"/>
      <c r="J437"/>
      <c r="K437"/>
      <c r="L437"/>
      <c r="M437"/>
      <c r="N437"/>
      <c r="O437"/>
      <c r="P437"/>
      <c r="Q437"/>
      <c r="R437"/>
      <c r="S437"/>
      <c r="T437"/>
      <c r="U437"/>
      <c r="V437"/>
      <c r="W437"/>
      <c r="X437"/>
      <c r="Y437"/>
      <c r="Z437"/>
      <c r="AA437"/>
      <c r="AB437"/>
      <c r="AC437"/>
      <c r="AD437"/>
    </row>
    <row r="438" spans="1:30" s="337" customFormat="1" x14ac:dyDescent="0.25">
      <c r="A438" s="333"/>
      <c r="B438" s="334"/>
      <c r="C438" s="335"/>
      <c r="D438"/>
      <c r="E438" s="335"/>
      <c r="F438"/>
      <c r="G438"/>
      <c r="H438"/>
      <c r="I438"/>
      <c r="J438"/>
      <c r="K438"/>
      <c r="L438"/>
      <c r="M438"/>
      <c r="N438"/>
      <c r="O438"/>
      <c r="P438"/>
      <c r="Q438"/>
      <c r="R438"/>
      <c r="S438"/>
      <c r="T438"/>
      <c r="U438"/>
      <c r="V438"/>
      <c r="W438"/>
      <c r="X438"/>
      <c r="Y438"/>
      <c r="Z438"/>
      <c r="AA438"/>
      <c r="AB438"/>
      <c r="AC438"/>
      <c r="AD438"/>
    </row>
    <row r="439" spans="1:30" s="337" customFormat="1" x14ac:dyDescent="0.25">
      <c r="A439" s="333"/>
      <c r="B439" s="334"/>
      <c r="C439" s="335"/>
      <c r="D439"/>
      <c r="E439" s="335"/>
      <c r="F439"/>
      <c r="G439"/>
      <c r="H439"/>
      <c r="I439"/>
      <c r="J439"/>
      <c r="K439"/>
      <c r="L439"/>
      <c r="M439"/>
      <c r="N439"/>
      <c r="O439"/>
      <c r="P439"/>
      <c r="Q439"/>
      <c r="R439"/>
      <c r="S439"/>
      <c r="T439"/>
      <c r="U439"/>
      <c r="V439"/>
      <c r="W439"/>
      <c r="X439"/>
      <c r="Y439"/>
      <c r="Z439"/>
      <c r="AA439"/>
      <c r="AB439"/>
      <c r="AC439"/>
      <c r="AD439"/>
    </row>
    <row r="440" spans="1:30" s="337" customFormat="1" x14ac:dyDescent="0.25">
      <c r="A440" s="333"/>
      <c r="B440" s="334"/>
      <c r="C440" s="335"/>
      <c r="D440"/>
      <c r="E440" s="335"/>
      <c r="F440"/>
      <c r="G440"/>
      <c r="H440"/>
      <c r="I440"/>
      <c r="J440"/>
      <c r="K440"/>
      <c r="L440"/>
      <c r="M440"/>
      <c r="N440"/>
      <c r="O440"/>
      <c r="P440"/>
      <c r="Q440"/>
      <c r="R440"/>
      <c r="S440"/>
      <c r="T440"/>
      <c r="U440"/>
      <c r="V440"/>
      <c r="W440"/>
      <c r="X440"/>
      <c r="Y440"/>
      <c r="Z440"/>
      <c r="AA440"/>
      <c r="AB440"/>
      <c r="AC440"/>
      <c r="AD440"/>
    </row>
    <row r="441" spans="1:30" s="337" customFormat="1" x14ac:dyDescent="0.25">
      <c r="A441" s="333"/>
      <c r="B441" s="334"/>
      <c r="C441" s="335"/>
      <c r="D441"/>
      <c r="E441" s="335"/>
      <c r="F441"/>
      <c r="G441"/>
      <c r="H441"/>
      <c r="I441"/>
      <c r="J441"/>
      <c r="K441"/>
      <c r="L441"/>
      <c r="M441"/>
      <c r="N441"/>
      <c r="O441"/>
      <c r="P441"/>
      <c r="Q441"/>
      <c r="R441"/>
      <c r="S441"/>
      <c r="T441"/>
      <c r="U441"/>
      <c r="V441"/>
      <c r="W441"/>
      <c r="X441"/>
      <c r="Y441"/>
      <c r="Z441"/>
      <c r="AA441"/>
      <c r="AB441"/>
      <c r="AC441"/>
      <c r="AD441"/>
    </row>
    <row r="442" spans="1:30" s="337" customFormat="1" x14ac:dyDescent="0.25">
      <c r="A442" s="333"/>
      <c r="B442" s="334"/>
      <c r="C442" s="335"/>
      <c r="D442"/>
      <c r="E442" s="335"/>
      <c r="F442"/>
      <c r="G442"/>
      <c r="H442"/>
      <c r="I442"/>
      <c r="J442"/>
      <c r="K442"/>
      <c r="L442"/>
      <c r="M442"/>
      <c r="N442"/>
      <c r="O442"/>
      <c r="P442"/>
      <c r="Q442"/>
      <c r="R442"/>
      <c r="S442"/>
      <c r="T442"/>
      <c r="U442"/>
      <c r="V442"/>
      <c r="W442"/>
      <c r="X442"/>
      <c r="Y442"/>
      <c r="Z442"/>
      <c r="AA442"/>
      <c r="AB442"/>
      <c r="AC442"/>
      <c r="AD442"/>
    </row>
    <row r="443" spans="1:30" s="337" customFormat="1" x14ac:dyDescent="0.25">
      <c r="A443" s="333"/>
      <c r="B443" s="334"/>
      <c r="C443" s="335"/>
      <c r="D443"/>
      <c r="E443" s="335"/>
      <c r="F443"/>
      <c r="G443"/>
      <c r="H443"/>
      <c r="I443"/>
      <c r="J443"/>
      <c r="K443"/>
      <c r="L443"/>
      <c r="M443"/>
      <c r="N443"/>
      <c r="O443"/>
      <c r="P443"/>
      <c r="Q443"/>
      <c r="R443"/>
      <c r="S443"/>
      <c r="T443"/>
      <c r="U443"/>
      <c r="V443"/>
      <c r="W443"/>
      <c r="X443"/>
      <c r="Y443"/>
      <c r="Z443"/>
      <c r="AA443"/>
      <c r="AB443"/>
      <c r="AC443"/>
      <c r="AD443"/>
    </row>
    <row r="444" spans="1:30" s="337" customFormat="1" x14ac:dyDescent="0.25">
      <c r="A444" s="333"/>
      <c r="B444" s="334"/>
      <c r="C444" s="335"/>
      <c r="D444"/>
      <c r="E444" s="335"/>
      <c r="F444"/>
      <c r="G444"/>
      <c r="H444"/>
      <c r="I444"/>
      <c r="J444"/>
      <c r="K444"/>
      <c r="L444"/>
      <c r="M444"/>
      <c r="N444"/>
      <c r="O444"/>
      <c r="P444"/>
      <c r="Q444"/>
      <c r="R444"/>
      <c r="S444"/>
      <c r="T444"/>
      <c r="U444"/>
      <c r="V444"/>
      <c r="W444"/>
      <c r="X444"/>
      <c r="Y444"/>
      <c r="Z444"/>
      <c r="AA444"/>
      <c r="AB444"/>
      <c r="AC444"/>
      <c r="AD444"/>
    </row>
    <row r="445" spans="1:30" s="337" customFormat="1" x14ac:dyDescent="0.25">
      <c r="A445" s="333"/>
      <c r="B445" s="334"/>
      <c r="C445" s="335"/>
      <c r="D445"/>
      <c r="E445" s="335"/>
      <c r="F445"/>
      <c r="G445"/>
      <c r="H445"/>
      <c r="I445"/>
      <c r="J445"/>
      <c r="K445"/>
      <c r="L445"/>
      <c r="M445"/>
      <c r="N445"/>
      <c r="O445"/>
      <c r="P445"/>
      <c r="Q445"/>
      <c r="R445"/>
      <c r="S445"/>
      <c r="T445"/>
      <c r="U445"/>
      <c r="V445"/>
      <c r="W445"/>
      <c r="X445"/>
      <c r="Y445"/>
      <c r="Z445"/>
      <c r="AA445"/>
      <c r="AB445"/>
      <c r="AC445"/>
      <c r="AD445"/>
    </row>
    <row r="446" spans="1:30" s="337" customFormat="1" x14ac:dyDescent="0.25">
      <c r="A446" s="333"/>
      <c r="B446" s="334"/>
      <c r="C446" s="335"/>
      <c r="D446"/>
      <c r="E446" s="335"/>
      <c r="F446"/>
      <c r="G446"/>
      <c r="H446"/>
      <c r="I446"/>
      <c r="J446"/>
      <c r="K446"/>
      <c r="L446"/>
      <c r="M446"/>
      <c r="N446"/>
      <c r="O446"/>
      <c r="P446"/>
      <c r="Q446"/>
      <c r="R446"/>
      <c r="S446"/>
      <c r="T446"/>
      <c r="U446"/>
      <c r="V446"/>
      <c r="W446"/>
      <c r="X446"/>
      <c r="Y446"/>
      <c r="Z446"/>
      <c r="AA446"/>
      <c r="AB446"/>
      <c r="AC446"/>
      <c r="AD446"/>
    </row>
    <row r="447" spans="1:30" s="337" customFormat="1" x14ac:dyDescent="0.25">
      <c r="A447" s="333"/>
      <c r="B447" s="334"/>
      <c r="C447" s="335"/>
      <c r="D447"/>
      <c r="E447" s="335"/>
      <c r="F447"/>
      <c r="G447"/>
      <c r="H447"/>
      <c r="I447"/>
      <c r="J447"/>
      <c r="K447"/>
      <c r="L447"/>
      <c r="M447"/>
      <c r="N447"/>
      <c r="O447"/>
      <c r="P447"/>
      <c r="Q447"/>
      <c r="R447"/>
      <c r="S447"/>
      <c r="T447"/>
      <c r="U447"/>
      <c r="V447"/>
      <c r="W447"/>
      <c r="X447"/>
      <c r="Y447"/>
      <c r="Z447"/>
      <c r="AA447"/>
      <c r="AB447"/>
      <c r="AC447"/>
      <c r="AD447"/>
    </row>
    <row r="448" spans="1:30" s="337" customFormat="1" x14ac:dyDescent="0.25">
      <c r="A448" s="333"/>
      <c r="B448" s="334"/>
      <c r="C448" s="335"/>
      <c r="D448"/>
      <c r="E448" s="335"/>
      <c r="F448"/>
      <c r="G448"/>
      <c r="H448"/>
      <c r="I448"/>
      <c r="J448"/>
      <c r="K448"/>
      <c r="L448"/>
      <c r="M448"/>
      <c r="N448"/>
      <c r="O448"/>
      <c r="P448"/>
      <c r="Q448"/>
      <c r="R448"/>
      <c r="S448"/>
      <c r="T448"/>
      <c r="U448"/>
      <c r="V448"/>
      <c r="W448"/>
      <c r="X448"/>
      <c r="Y448"/>
      <c r="Z448"/>
      <c r="AA448"/>
      <c r="AB448"/>
      <c r="AC448"/>
      <c r="AD448"/>
    </row>
    <row r="449" spans="1:30" s="337" customFormat="1" x14ac:dyDescent="0.25">
      <c r="A449" s="333"/>
      <c r="B449" s="334"/>
      <c r="C449" s="335"/>
      <c r="D449"/>
      <c r="E449" s="335"/>
      <c r="F449"/>
      <c r="G449"/>
      <c r="H449"/>
      <c r="I449"/>
      <c r="J449"/>
      <c r="K449"/>
      <c r="L449"/>
      <c r="M449"/>
      <c r="N449"/>
      <c r="O449"/>
      <c r="P449"/>
      <c r="Q449"/>
      <c r="R449"/>
      <c r="S449"/>
      <c r="T449"/>
      <c r="U449"/>
      <c r="V449"/>
      <c r="W449"/>
      <c r="X449"/>
      <c r="Y449"/>
      <c r="Z449"/>
      <c r="AA449"/>
      <c r="AB449"/>
      <c r="AC449"/>
      <c r="AD449"/>
    </row>
    <row r="450" spans="1:30" s="337" customFormat="1" x14ac:dyDescent="0.25">
      <c r="A450" s="333"/>
      <c r="B450" s="334"/>
      <c r="C450" s="335"/>
      <c r="D450"/>
      <c r="E450" s="335"/>
      <c r="F450"/>
      <c r="G450"/>
      <c r="H450"/>
      <c r="I450"/>
      <c r="J450"/>
      <c r="K450"/>
      <c r="L450"/>
      <c r="M450"/>
      <c r="N450"/>
      <c r="O450"/>
      <c r="P450"/>
      <c r="Q450"/>
      <c r="R450"/>
      <c r="S450"/>
      <c r="T450"/>
      <c r="U450"/>
      <c r="V450"/>
      <c r="W450"/>
      <c r="X450"/>
      <c r="Y450"/>
      <c r="Z450"/>
      <c r="AA450"/>
      <c r="AB450"/>
      <c r="AC450"/>
      <c r="AD450"/>
    </row>
    <row r="451" spans="1:30" s="337" customFormat="1" x14ac:dyDescent="0.25">
      <c r="A451" s="333"/>
      <c r="B451" s="334"/>
      <c r="C451" s="335"/>
      <c r="D451"/>
      <c r="E451" s="335"/>
      <c r="F451"/>
      <c r="G451"/>
      <c r="H451"/>
      <c r="I451"/>
      <c r="J451"/>
      <c r="K451"/>
      <c r="L451"/>
      <c r="M451"/>
      <c r="N451"/>
      <c r="O451"/>
      <c r="P451"/>
      <c r="Q451"/>
      <c r="R451"/>
      <c r="S451"/>
      <c r="T451"/>
      <c r="U451"/>
      <c r="V451"/>
      <c r="W451"/>
      <c r="X451"/>
      <c r="Y451"/>
      <c r="Z451"/>
      <c r="AA451"/>
      <c r="AB451"/>
      <c r="AC451"/>
      <c r="AD451"/>
    </row>
    <row r="452" spans="1:30" s="337" customFormat="1" x14ac:dyDescent="0.25">
      <c r="A452" s="333"/>
      <c r="B452" s="334"/>
      <c r="C452" s="335"/>
      <c r="D452"/>
      <c r="E452" s="335"/>
      <c r="F452"/>
      <c r="G452"/>
      <c r="H452"/>
      <c r="I452"/>
      <c r="J452"/>
      <c r="K452"/>
      <c r="L452"/>
      <c r="M452"/>
      <c r="N452"/>
      <c r="O452"/>
      <c r="P452"/>
      <c r="Q452"/>
      <c r="R452"/>
      <c r="S452"/>
      <c r="T452"/>
      <c r="U452"/>
      <c r="V452"/>
      <c r="W452"/>
      <c r="X452"/>
      <c r="Y452"/>
      <c r="Z452"/>
      <c r="AA452"/>
      <c r="AB452"/>
      <c r="AC452"/>
      <c r="AD452"/>
    </row>
    <row r="453" spans="1:30" s="337" customFormat="1" x14ac:dyDescent="0.25">
      <c r="A453" s="333"/>
      <c r="B453" s="334"/>
      <c r="C453" s="335"/>
      <c r="D453"/>
      <c r="E453" s="335"/>
      <c r="F453"/>
      <c r="G453"/>
      <c r="H453"/>
      <c r="I453"/>
      <c r="J453"/>
      <c r="K453"/>
      <c r="L453"/>
      <c r="M453"/>
      <c r="N453"/>
      <c r="O453"/>
      <c r="P453"/>
      <c r="Q453"/>
      <c r="R453"/>
      <c r="S453"/>
      <c r="T453"/>
      <c r="U453"/>
      <c r="V453"/>
      <c r="W453"/>
      <c r="X453"/>
      <c r="Y453"/>
      <c r="Z453"/>
      <c r="AA453"/>
      <c r="AB453"/>
      <c r="AC453"/>
      <c r="AD453"/>
    </row>
    <row r="454" spans="1:30" s="337" customFormat="1" x14ac:dyDescent="0.25">
      <c r="A454" s="333"/>
      <c r="B454" s="334"/>
      <c r="C454" s="335"/>
      <c r="D454"/>
      <c r="E454" s="335"/>
      <c r="F454"/>
      <c r="G454"/>
      <c r="H454"/>
      <c r="I454"/>
      <c r="J454"/>
      <c r="K454"/>
      <c r="L454"/>
      <c r="M454"/>
      <c r="N454"/>
      <c r="O454"/>
      <c r="P454"/>
      <c r="Q454"/>
      <c r="R454"/>
      <c r="S454"/>
      <c r="T454"/>
      <c r="U454"/>
      <c r="V454"/>
      <c r="W454"/>
      <c r="X454"/>
      <c r="Y454"/>
      <c r="Z454"/>
      <c r="AA454"/>
      <c r="AB454"/>
      <c r="AC454"/>
      <c r="AD454"/>
    </row>
    <row r="455" spans="1:30" s="337" customFormat="1" x14ac:dyDescent="0.25">
      <c r="A455" s="333"/>
      <c r="B455" s="334"/>
      <c r="C455" s="335"/>
      <c r="D455"/>
      <c r="E455" s="335"/>
      <c r="F455"/>
      <c r="G455"/>
      <c r="H455"/>
      <c r="I455"/>
      <c r="J455"/>
      <c r="K455"/>
      <c r="L455"/>
      <c r="M455"/>
      <c r="N455"/>
      <c r="O455"/>
      <c r="P455"/>
      <c r="Q455"/>
      <c r="R455"/>
      <c r="S455"/>
      <c r="T455"/>
      <c r="U455"/>
      <c r="V455"/>
      <c r="W455"/>
      <c r="X455"/>
      <c r="Y455"/>
      <c r="Z455"/>
      <c r="AA455"/>
      <c r="AB455"/>
      <c r="AC455"/>
      <c r="AD455"/>
    </row>
    <row r="456" spans="1:30" s="337" customFormat="1" x14ac:dyDescent="0.25">
      <c r="A456" s="333"/>
      <c r="B456" s="334"/>
      <c r="C456" s="335"/>
      <c r="D456"/>
      <c r="E456" s="335"/>
      <c r="F456"/>
      <c r="G456"/>
      <c r="H456"/>
      <c r="I456"/>
      <c r="J456"/>
      <c r="K456"/>
      <c r="L456"/>
      <c r="M456"/>
      <c r="N456"/>
      <c r="O456"/>
      <c r="P456"/>
      <c r="Q456"/>
      <c r="R456"/>
      <c r="S456"/>
      <c r="T456"/>
      <c r="U456"/>
      <c r="V456"/>
      <c r="W456"/>
      <c r="X456"/>
      <c r="Y456"/>
      <c r="Z456"/>
      <c r="AA456"/>
      <c r="AB456"/>
      <c r="AC456"/>
      <c r="AD456"/>
    </row>
    <row r="457" spans="1:30" s="337" customFormat="1" x14ac:dyDescent="0.25">
      <c r="A457" s="333"/>
      <c r="B457" s="334"/>
      <c r="C457" s="335"/>
      <c r="D457"/>
      <c r="E457" s="335"/>
      <c r="F457"/>
      <c r="G457"/>
      <c r="H457"/>
      <c r="I457"/>
      <c r="J457"/>
      <c r="K457"/>
      <c r="L457"/>
      <c r="M457"/>
      <c r="N457"/>
      <c r="O457"/>
      <c r="P457"/>
      <c r="Q457"/>
      <c r="R457"/>
      <c r="S457"/>
      <c r="T457"/>
      <c r="U457"/>
      <c r="V457"/>
      <c r="W457"/>
      <c r="X457"/>
      <c r="Y457"/>
      <c r="Z457"/>
      <c r="AA457"/>
      <c r="AB457"/>
      <c r="AC457"/>
      <c r="AD457"/>
    </row>
    <row r="458" spans="1:30" s="337" customFormat="1" x14ac:dyDescent="0.25">
      <c r="A458" s="333"/>
      <c r="B458" s="334"/>
      <c r="C458" s="335"/>
      <c r="D458"/>
      <c r="E458" s="335"/>
      <c r="F458"/>
      <c r="G458"/>
      <c r="H458"/>
      <c r="I458"/>
      <c r="J458"/>
      <c r="K458"/>
      <c r="L458"/>
      <c r="M458"/>
      <c r="N458"/>
      <c r="O458"/>
      <c r="P458"/>
      <c r="Q458"/>
      <c r="R458"/>
      <c r="S458"/>
      <c r="T458"/>
      <c r="U458"/>
      <c r="V458"/>
      <c r="W458"/>
      <c r="X458"/>
      <c r="Y458"/>
      <c r="Z458"/>
      <c r="AA458"/>
      <c r="AB458"/>
      <c r="AC458"/>
      <c r="AD458"/>
    </row>
    <row r="459" spans="1:30" s="337" customFormat="1" x14ac:dyDescent="0.25">
      <c r="A459" s="333"/>
      <c r="B459" s="334"/>
      <c r="C459" s="335"/>
      <c r="D459"/>
      <c r="E459" s="335"/>
      <c r="F459"/>
      <c r="G459"/>
      <c r="H459"/>
      <c r="I459"/>
      <c r="J459"/>
      <c r="K459"/>
      <c r="L459"/>
      <c r="M459"/>
      <c r="N459"/>
      <c r="O459"/>
      <c r="P459"/>
      <c r="Q459"/>
      <c r="R459"/>
      <c r="S459"/>
      <c r="T459"/>
      <c r="U459"/>
      <c r="V459"/>
      <c r="W459"/>
      <c r="X459"/>
      <c r="Y459"/>
      <c r="Z459"/>
      <c r="AA459"/>
      <c r="AB459"/>
      <c r="AC459"/>
      <c r="AD459"/>
    </row>
    <row r="460" spans="1:30" s="337" customFormat="1" x14ac:dyDescent="0.25">
      <c r="A460" s="333"/>
      <c r="B460" s="334"/>
      <c r="C460" s="335"/>
      <c r="D460"/>
      <c r="E460" s="335"/>
      <c r="F460"/>
      <c r="G460"/>
      <c r="H460"/>
      <c r="I460"/>
      <c r="J460"/>
      <c r="K460"/>
      <c r="L460"/>
      <c r="M460"/>
      <c r="N460"/>
      <c r="O460"/>
      <c r="P460"/>
      <c r="Q460"/>
      <c r="R460"/>
      <c r="S460"/>
      <c r="T460"/>
      <c r="U460"/>
      <c r="V460"/>
      <c r="W460"/>
      <c r="X460"/>
      <c r="Y460"/>
      <c r="Z460"/>
      <c r="AA460"/>
      <c r="AB460"/>
      <c r="AC460"/>
      <c r="AD460"/>
    </row>
    <row r="461" spans="1:30" s="337" customFormat="1" x14ac:dyDescent="0.25">
      <c r="A461" s="333"/>
      <c r="B461" s="334"/>
      <c r="C461" s="335"/>
      <c r="D461"/>
      <c r="E461" s="335"/>
      <c r="F461"/>
      <c r="G461"/>
      <c r="H461"/>
      <c r="I461"/>
      <c r="J461"/>
      <c r="K461"/>
      <c r="L461"/>
      <c r="M461"/>
      <c r="N461"/>
      <c r="O461"/>
      <c r="P461"/>
      <c r="Q461"/>
      <c r="R461"/>
      <c r="S461"/>
      <c r="T461"/>
      <c r="U461"/>
      <c r="V461"/>
      <c r="W461"/>
      <c r="X461"/>
      <c r="Y461"/>
      <c r="Z461"/>
      <c r="AA461"/>
      <c r="AB461"/>
      <c r="AC461"/>
      <c r="AD461"/>
    </row>
    <row r="462" spans="1:30" s="337" customFormat="1" x14ac:dyDescent="0.25">
      <c r="A462" s="333"/>
      <c r="B462" s="334"/>
      <c r="C462" s="335"/>
      <c r="D462"/>
      <c r="E462" s="335"/>
      <c r="F462"/>
      <c r="G462"/>
      <c r="H462"/>
      <c r="I462"/>
      <c r="J462"/>
      <c r="K462"/>
      <c r="L462"/>
      <c r="M462"/>
      <c r="N462"/>
      <c r="O462"/>
      <c r="P462"/>
      <c r="Q462"/>
      <c r="R462"/>
      <c r="S462"/>
      <c r="T462"/>
      <c r="U462"/>
      <c r="V462"/>
      <c r="W462"/>
      <c r="X462"/>
      <c r="Y462"/>
      <c r="Z462"/>
      <c r="AA462"/>
      <c r="AB462"/>
      <c r="AC462"/>
      <c r="AD462"/>
    </row>
    <row r="463" spans="1:30" s="337" customFormat="1" x14ac:dyDescent="0.25">
      <c r="A463" s="333"/>
      <c r="B463" s="334"/>
      <c r="C463" s="335"/>
      <c r="D463"/>
      <c r="E463" s="335"/>
      <c r="F463"/>
      <c r="G463"/>
      <c r="H463"/>
      <c r="I463"/>
      <c r="J463"/>
      <c r="K463"/>
      <c r="L463"/>
      <c r="M463"/>
      <c r="N463"/>
      <c r="O463"/>
      <c r="P463"/>
      <c r="Q463"/>
      <c r="R463"/>
      <c r="S463"/>
      <c r="T463"/>
      <c r="U463"/>
      <c r="V463"/>
      <c r="W463"/>
      <c r="X463"/>
      <c r="Y463"/>
      <c r="Z463"/>
      <c r="AA463"/>
      <c r="AB463"/>
      <c r="AC463"/>
      <c r="AD463"/>
    </row>
    <row r="464" spans="1:30" s="337" customFormat="1" x14ac:dyDescent="0.25">
      <c r="A464" s="333"/>
      <c r="B464" s="334"/>
      <c r="C464" s="335"/>
      <c r="D464"/>
      <c r="E464" s="335"/>
      <c r="F464"/>
      <c r="G464"/>
      <c r="H464"/>
      <c r="I464"/>
      <c r="J464"/>
      <c r="K464"/>
      <c r="L464"/>
      <c r="M464"/>
      <c r="N464"/>
      <c r="O464"/>
      <c r="P464"/>
      <c r="Q464"/>
      <c r="R464"/>
      <c r="S464"/>
      <c r="T464"/>
      <c r="U464"/>
      <c r="V464"/>
      <c r="W464"/>
      <c r="X464"/>
      <c r="Y464"/>
      <c r="Z464"/>
      <c r="AA464"/>
      <c r="AB464"/>
      <c r="AC464"/>
      <c r="AD464"/>
    </row>
    <row r="465" spans="1:30" s="337" customFormat="1" x14ac:dyDescent="0.25">
      <c r="A465" s="333"/>
      <c r="B465" s="334"/>
      <c r="C465" s="335"/>
      <c r="D465"/>
      <c r="E465" s="335"/>
      <c r="F465"/>
      <c r="G465"/>
      <c r="H465"/>
      <c r="I465"/>
      <c r="J465"/>
      <c r="K465"/>
      <c r="L465"/>
      <c r="M465"/>
      <c r="N465"/>
      <c r="O465"/>
      <c r="P465"/>
      <c r="Q465"/>
      <c r="R465"/>
      <c r="S465"/>
      <c r="T465"/>
      <c r="U465"/>
      <c r="V465"/>
      <c r="W465"/>
      <c r="X465"/>
      <c r="Y465"/>
      <c r="Z465"/>
      <c r="AA465"/>
      <c r="AB465"/>
      <c r="AC465"/>
      <c r="AD465"/>
    </row>
    <row r="466" spans="1:30" s="337" customFormat="1" x14ac:dyDescent="0.25">
      <c r="A466" s="333"/>
      <c r="B466" s="334"/>
      <c r="C466" s="335"/>
      <c r="D466"/>
      <c r="E466" s="335"/>
      <c r="F466"/>
      <c r="G466"/>
      <c r="H466"/>
      <c r="I466"/>
      <c r="J466"/>
      <c r="K466"/>
      <c r="L466"/>
      <c r="M466"/>
      <c r="N466"/>
      <c r="O466"/>
      <c r="P466"/>
      <c r="Q466"/>
      <c r="R466"/>
      <c r="S466"/>
      <c r="T466"/>
      <c r="U466"/>
      <c r="V466"/>
      <c r="W466"/>
      <c r="X466"/>
      <c r="Y466"/>
      <c r="Z466"/>
      <c r="AA466"/>
      <c r="AB466"/>
      <c r="AC466"/>
      <c r="AD466"/>
    </row>
    <row r="467" spans="1:30" s="337" customFormat="1" x14ac:dyDescent="0.25">
      <c r="A467" s="333"/>
      <c r="B467" s="334"/>
      <c r="C467" s="335"/>
      <c r="D467"/>
      <c r="E467" s="335"/>
      <c r="F467"/>
      <c r="G467"/>
      <c r="H467"/>
      <c r="I467"/>
      <c r="J467"/>
      <c r="K467"/>
      <c r="L467"/>
      <c r="M467"/>
      <c r="N467"/>
      <c r="O467"/>
      <c r="P467"/>
      <c r="Q467"/>
      <c r="R467"/>
      <c r="S467"/>
      <c r="T467"/>
      <c r="U467"/>
      <c r="V467"/>
      <c r="W467"/>
      <c r="X467"/>
      <c r="Y467"/>
      <c r="Z467"/>
      <c r="AA467"/>
      <c r="AB467"/>
      <c r="AC467"/>
      <c r="AD467"/>
    </row>
    <row r="468" spans="1:30" s="337" customFormat="1" x14ac:dyDescent="0.25">
      <c r="A468" s="333"/>
      <c r="B468" s="334"/>
      <c r="C468" s="335"/>
      <c r="D468"/>
      <c r="E468" s="335"/>
      <c r="F468"/>
      <c r="G468"/>
      <c r="H468"/>
      <c r="I468"/>
      <c r="J468"/>
      <c r="K468"/>
      <c r="L468"/>
      <c r="M468"/>
      <c r="N468"/>
      <c r="O468"/>
      <c r="P468"/>
      <c r="Q468"/>
      <c r="R468"/>
      <c r="S468"/>
      <c r="T468"/>
      <c r="U468"/>
      <c r="V468"/>
      <c r="W468"/>
      <c r="X468"/>
      <c r="Y468"/>
      <c r="Z468"/>
      <c r="AA468"/>
      <c r="AB468"/>
      <c r="AC468"/>
      <c r="AD468"/>
    </row>
    <row r="469" spans="1:30" s="337" customFormat="1" x14ac:dyDescent="0.25">
      <c r="A469" s="333"/>
      <c r="B469" s="334"/>
      <c r="C469" s="335"/>
      <c r="D469"/>
      <c r="E469" s="335"/>
      <c r="F469"/>
      <c r="G469"/>
      <c r="H469"/>
      <c r="I469"/>
      <c r="J469"/>
      <c r="K469"/>
      <c r="L469"/>
      <c r="M469"/>
      <c r="N469"/>
      <c r="O469"/>
      <c r="P469"/>
      <c r="Q469"/>
      <c r="R469"/>
      <c r="S469"/>
      <c r="T469"/>
      <c r="U469"/>
      <c r="V469"/>
      <c r="W469"/>
      <c r="X469"/>
      <c r="Y469"/>
      <c r="Z469"/>
      <c r="AA469"/>
      <c r="AB469"/>
      <c r="AC469"/>
      <c r="AD469"/>
    </row>
    <row r="470" spans="1:30" s="337" customFormat="1" x14ac:dyDescent="0.25">
      <c r="A470" s="333"/>
      <c r="B470" s="334"/>
      <c r="C470" s="335"/>
      <c r="D470"/>
      <c r="E470" s="335"/>
      <c r="F470"/>
      <c r="G470"/>
      <c r="H470"/>
      <c r="I470"/>
      <c r="J470"/>
      <c r="K470"/>
      <c r="L470"/>
      <c r="M470"/>
      <c r="N470"/>
      <c r="O470"/>
      <c r="P470"/>
      <c r="Q470"/>
      <c r="R470"/>
      <c r="S470"/>
      <c r="T470"/>
      <c r="U470"/>
      <c r="V470"/>
      <c r="W470"/>
      <c r="X470"/>
      <c r="Y470"/>
      <c r="Z470"/>
      <c r="AA470"/>
      <c r="AB470"/>
      <c r="AC470"/>
      <c r="AD470"/>
    </row>
    <row r="471" spans="1:30" s="337" customFormat="1" x14ac:dyDescent="0.25">
      <c r="A471" s="333"/>
      <c r="B471" s="334"/>
      <c r="C471" s="335"/>
      <c r="D471"/>
      <c r="E471" s="335"/>
      <c r="F471"/>
      <c r="G471"/>
      <c r="H471"/>
      <c r="I471"/>
      <c r="J471"/>
      <c r="K471"/>
      <c r="L471"/>
      <c r="M471"/>
      <c r="N471"/>
      <c r="O471"/>
      <c r="P471"/>
      <c r="Q471"/>
      <c r="R471"/>
      <c r="S471"/>
      <c r="T471"/>
      <c r="U471"/>
      <c r="V471"/>
      <c r="W471"/>
      <c r="X471"/>
      <c r="Y471"/>
      <c r="Z471"/>
      <c r="AA471"/>
      <c r="AB471"/>
      <c r="AC471"/>
      <c r="AD471"/>
    </row>
    <row r="472" spans="1:30" s="337" customFormat="1" x14ac:dyDescent="0.25">
      <c r="A472" s="333"/>
      <c r="B472" s="334"/>
      <c r="C472" s="335"/>
      <c r="D472"/>
      <c r="E472" s="335"/>
      <c r="F472"/>
      <c r="G472"/>
      <c r="H472"/>
      <c r="I472"/>
      <c r="J472"/>
      <c r="K472"/>
      <c r="L472"/>
      <c r="M472"/>
      <c r="N472"/>
      <c r="O472"/>
      <c r="P472"/>
      <c r="Q472"/>
      <c r="R472"/>
      <c r="S472"/>
      <c r="T472"/>
      <c r="U472"/>
      <c r="V472"/>
      <c r="W472"/>
      <c r="X472"/>
      <c r="Y472"/>
      <c r="Z472"/>
      <c r="AA472"/>
      <c r="AB472"/>
      <c r="AC472"/>
      <c r="AD472"/>
    </row>
    <row r="473" spans="1:30" s="337" customFormat="1" x14ac:dyDescent="0.25">
      <c r="A473" s="333"/>
      <c r="B473" s="334"/>
      <c r="C473" s="335"/>
      <c r="D473"/>
      <c r="E473" s="335"/>
      <c r="F473"/>
      <c r="G473"/>
      <c r="H473"/>
      <c r="I473"/>
      <c r="J473"/>
      <c r="K473"/>
      <c r="L473"/>
      <c r="M473"/>
      <c r="N473"/>
      <c r="O473"/>
      <c r="P473"/>
      <c r="Q473"/>
      <c r="R473"/>
      <c r="S473"/>
      <c r="T473"/>
      <c r="U473"/>
      <c r="V473"/>
      <c r="W473"/>
      <c r="X473"/>
      <c r="Y473"/>
      <c r="Z473"/>
      <c r="AA473"/>
      <c r="AB473"/>
      <c r="AC473"/>
      <c r="AD473"/>
    </row>
    <row r="474" spans="1:30" s="337" customFormat="1" x14ac:dyDescent="0.25">
      <c r="A474" s="333"/>
      <c r="B474" s="334"/>
      <c r="C474" s="335"/>
      <c r="D474"/>
      <c r="E474" s="335"/>
      <c r="F474"/>
      <c r="G474"/>
      <c r="H474"/>
      <c r="I474"/>
      <c r="J474"/>
      <c r="K474"/>
      <c r="L474"/>
      <c r="M474"/>
      <c r="N474"/>
      <c r="O474"/>
      <c r="P474"/>
      <c r="Q474"/>
      <c r="R474"/>
      <c r="S474"/>
      <c r="T474"/>
      <c r="U474"/>
      <c r="V474"/>
      <c r="W474"/>
      <c r="X474"/>
      <c r="Y474"/>
      <c r="Z474"/>
      <c r="AA474"/>
      <c r="AB474"/>
      <c r="AC474"/>
      <c r="AD474"/>
    </row>
    <row r="475" spans="1:30" s="337" customFormat="1" x14ac:dyDescent="0.25">
      <c r="A475" s="333"/>
      <c r="B475" s="334"/>
      <c r="C475" s="335"/>
      <c r="D475"/>
      <c r="E475" s="335"/>
      <c r="F475"/>
      <c r="G475"/>
      <c r="H475"/>
      <c r="I475"/>
      <c r="J475"/>
      <c r="K475"/>
      <c r="L475"/>
      <c r="M475"/>
      <c r="N475"/>
      <c r="O475"/>
      <c r="P475"/>
      <c r="Q475"/>
      <c r="R475"/>
      <c r="S475"/>
      <c r="T475"/>
      <c r="U475"/>
      <c r="V475"/>
      <c r="W475"/>
      <c r="X475"/>
      <c r="Y475"/>
      <c r="Z475"/>
      <c r="AA475"/>
      <c r="AB475"/>
      <c r="AC475"/>
      <c r="AD475"/>
    </row>
    <row r="476" spans="1:30" s="337" customFormat="1" x14ac:dyDescent="0.25">
      <c r="A476" s="333"/>
      <c r="B476" s="334"/>
      <c r="C476" s="335"/>
      <c r="D476"/>
      <c r="E476" s="335"/>
      <c r="F476"/>
      <c r="G476"/>
      <c r="H476"/>
      <c r="I476"/>
      <c r="J476"/>
      <c r="K476"/>
      <c r="L476"/>
      <c r="M476"/>
      <c r="N476"/>
      <c r="O476"/>
      <c r="P476"/>
      <c r="Q476"/>
      <c r="R476"/>
      <c r="S476"/>
      <c r="T476"/>
      <c r="U476"/>
      <c r="V476"/>
      <c r="W476"/>
      <c r="X476"/>
      <c r="Y476"/>
      <c r="Z476"/>
      <c r="AA476"/>
      <c r="AB476"/>
      <c r="AC476"/>
      <c r="AD476"/>
    </row>
    <row r="477" spans="1:30" s="337" customFormat="1" x14ac:dyDescent="0.25">
      <c r="A477" s="333"/>
      <c r="B477" s="334"/>
      <c r="C477" s="335"/>
      <c r="D477"/>
      <c r="E477" s="335"/>
      <c r="F477"/>
      <c r="G477"/>
      <c r="H477"/>
      <c r="I477"/>
      <c r="J477"/>
      <c r="K477"/>
      <c r="L477"/>
      <c r="M477"/>
      <c r="N477"/>
      <c r="O477"/>
      <c r="P477"/>
      <c r="Q477"/>
      <c r="R477"/>
      <c r="S477"/>
      <c r="T477"/>
      <c r="U477"/>
      <c r="V477"/>
      <c r="W477"/>
      <c r="X477"/>
      <c r="Y477"/>
      <c r="Z477"/>
      <c r="AA477"/>
      <c r="AB477"/>
      <c r="AC477"/>
      <c r="AD477"/>
    </row>
    <row r="478" spans="1:30" s="337" customFormat="1" x14ac:dyDescent="0.25">
      <c r="A478" s="333"/>
      <c r="B478" s="334"/>
      <c r="C478" s="335"/>
      <c r="D478"/>
      <c r="E478" s="335"/>
      <c r="F478"/>
      <c r="G478"/>
      <c r="H478"/>
      <c r="I478"/>
      <c r="J478"/>
      <c r="K478"/>
      <c r="L478"/>
      <c r="M478"/>
      <c r="N478"/>
      <c r="O478"/>
      <c r="P478"/>
      <c r="Q478"/>
      <c r="R478"/>
      <c r="S478"/>
      <c r="T478"/>
      <c r="U478"/>
      <c r="V478"/>
      <c r="W478"/>
      <c r="X478"/>
      <c r="Y478"/>
      <c r="Z478"/>
      <c r="AA478"/>
      <c r="AB478"/>
      <c r="AC478"/>
      <c r="AD478"/>
    </row>
    <row r="479" spans="1:30" s="337" customFormat="1" x14ac:dyDescent="0.25">
      <c r="A479" s="333"/>
      <c r="B479" s="334"/>
      <c r="C479" s="335"/>
      <c r="D479"/>
      <c r="E479" s="335"/>
      <c r="F479"/>
      <c r="G479"/>
      <c r="H479"/>
      <c r="I479"/>
      <c r="J479"/>
      <c r="K479"/>
      <c r="L479"/>
      <c r="M479"/>
      <c r="N479"/>
      <c r="O479"/>
      <c r="P479"/>
      <c r="Q479"/>
      <c r="R479"/>
      <c r="S479"/>
      <c r="T479"/>
      <c r="U479"/>
      <c r="V479"/>
      <c r="W479"/>
      <c r="X479"/>
      <c r="Y479"/>
      <c r="Z479"/>
      <c r="AA479"/>
      <c r="AB479"/>
      <c r="AC479"/>
      <c r="AD479"/>
    </row>
    <row r="480" spans="1:30" s="337" customFormat="1" x14ac:dyDescent="0.25">
      <c r="A480" s="333"/>
      <c r="B480" s="334"/>
      <c r="C480" s="335"/>
      <c r="D480"/>
      <c r="E480" s="335"/>
      <c r="F480"/>
      <c r="G480"/>
      <c r="H480"/>
      <c r="I480"/>
      <c r="J480"/>
      <c r="K480"/>
      <c r="L480"/>
      <c r="M480"/>
      <c r="N480"/>
      <c r="O480"/>
      <c r="P480"/>
      <c r="Q480"/>
      <c r="R480"/>
      <c r="S480"/>
      <c r="T480"/>
      <c r="U480"/>
      <c r="V480"/>
      <c r="W480"/>
      <c r="X480"/>
      <c r="Y480"/>
      <c r="Z480"/>
      <c r="AA480"/>
      <c r="AB480"/>
      <c r="AC480"/>
      <c r="AD480"/>
    </row>
    <row r="481" spans="1:30" s="337" customFormat="1" x14ac:dyDescent="0.25">
      <c r="A481" s="333"/>
      <c r="B481" s="334"/>
      <c r="C481" s="335"/>
      <c r="D481"/>
      <c r="E481" s="335"/>
      <c r="F481"/>
      <c r="G481"/>
      <c r="H481"/>
      <c r="I481"/>
      <c r="J481"/>
      <c r="K481"/>
      <c r="L481"/>
      <c r="M481"/>
      <c r="N481"/>
      <c r="O481"/>
      <c r="P481"/>
      <c r="Q481"/>
      <c r="R481"/>
      <c r="S481"/>
      <c r="T481"/>
      <c r="U481"/>
      <c r="V481"/>
      <c r="W481"/>
      <c r="X481"/>
      <c r="Y481"/>
      <c r="Z481"/>
      <c r="AA481"/>
      <c r="AB481"/>
      <c r="AC481"/>
      <c r="AD481"/>
    </row>
    <row r="482" spans="1:30" s="337" customFormat="1" x14ac:dyDescent="0.25">
      <c r="A482" s="333"/>
      <c r="B482" s="334"/>
      <c r="C482" s="335"/>
      <c r="D482"/>
      <c r="E482" s="335"/>
      <c r="F482"/>
      <c r="G482"/>
      <c r="H482"/>
      <c r="I482"/>
      <c r="J482"/>
      <c r="K482"/>
      <c r="L482"/>
      <c r="M482"/>
      <c r="N482"/>
      <c r="O482"/>
      <c r="P482"/>
      <c r="Q482"/>
      <c r="R482"/>
      <c r="S482"/>
      <c r="T482"/>
      <c r="U482"/>
      <c r="V482"/>
      <c r="W482"/>
      <c r="X482"/>
      <c r="Y482"/>
      <c r="Z482"/>
      <c r="AA482"/>
      <c r="AB482"/>
      <c r="AC482"/>
      <c r="AD482"/>
    </row>
    <row r="483" spans="1:30" s="337" customFormat="1" x14ac:dyDescent="0.25">
      <c r="A483" s="333"/>
      <c r="B483" s="334"/>
      <c r="C483" s="335"/>
      <c r="D483"/>
      <c r="E483" s="335"/>
      <c r="F483"/>
      <c r="G483"/>
      <c r="H483"/>
      <c r="I483"/>
      <c r="J483"/>
      <c r="K483"/>
      <c r="L483"/>
      <c r="M483"/>
      <c r="N483"/>
      <c r="O483"/>
      <c r="P483"/>
      <c r="Q483"/>
      <c r="R483"/>
      <c r="S483"/>
      <c r="T483"/>
      <c r="U483"/>
      <c r="V483"/>
      <c r="W483"/>
      <c r="X483"/>
      <c r="Y483"/>
      <c r="Z483"/>
      <c r="AA483"/>
      <c r="AB483"/>
      <c r="AC483"/>
      <c r="AD483"/>
    </row>
    <row r="484" spans="1:30" s="337" customFormat="1" x14ac:dyDescent="0.25">
      <c r="A484" s="333"/>
      <c r="B484" s="334"/>
      <c r="C484" s="335"/>
      <c r="D484"/>
      <c r="E484" s="335"/>
      <c r="F484"/>
      <c r="G484"/>
      <c r="H484"/>
      <c r="I484"/>
      <c r="J484"/>
      <c r="K484"/>
      <c r="L484"/>
      <c r="M484"/>
      <c r="N484"/>
      <c r="O484"/>
      <c r="P484"/>
      <c r="Q484"/>
      <c r="R484"/>
      <c r="S484"/>
      <c r="T484"/>
      <c r="U484"/>
      <c r="V484"/>
      <c r="W484"/>
      <c r="X484"/>
      <c r="Y484"/>
      <c r="Z484"/>
      <c r="AA484"/>
      <c r="AB484"/>
      <c r="AC484"/>
      <c r="AD484"/>
    </row>
    <row r="485" spans="1:30" s="337" customFormat="1" x14ac:dyDescent="0.25">
      <c r="A485" s="333"/>
      <c r="B485" s="334"/>
      <c r="C485" s="335"/>
      <c r="D485"/>
      <c r="E485" s="335"/>
      <c r="F485"/>
      <c r="G485"/>
      <c r="H485"/>
      <c r="I485"/>
      <c r="J485"/>
      <c r="K485"/>
      <c r="L485"/>
      <c r="M485"/>
      <c r="N485"/>
      <c r="O485"/>
      <c r="P485"/>
      <c r="Q485"/>
      <c r="R485"/>
      <c r="S485"/>
      <c r="T485"/>
      <c r="U485"/>
      <c r="V485"/>
      <c r="W485"/>
      <c r="X485"/>
      <c r="Y485"/>
      <c r="Z485"/>
      <c r="AA485"/>
      <c r="AB485"/>
      <c r="AC485"/>
      <c r="AD485"/>
    </row>
    <row r="486" spans="1:30" s="337" customFormat="1" x14ac:dyDescent="0.25">
      <c r="A486" s="333"/>
      <c r="B486" s="334"/>
      <c r="C486" s="335"/>
      <c r="D486"/>
      <c r="E486" s="335"/>
      <c r="F486"/>
      <c r="G486"/>
      <c r="H486"/>
      <c r="I486"/>
      <c r="J486"/>
      <c r="K486"/>
      <c r="L486"/>
      <c r="M486"/>
      <c r="N486"/>
      <c r="O486"/>
      <c r="P486"/>
      <c r="Q486"/>
      <c r="R486"/>
      <c r="S486"/>
      <c r="T486"/>
      <c r="U486"/>
      <c r="V486"/>
      <c r="W486"/>
      <c r="X486"/>
      <c r="Y486"/>
      <c r="Z486"/>
      <c r="AA486"/>
      <c r="AB486"/>
      <c r="AC486"/>
      <c r="AD486"/>
    </row>
    <row r="487" spans="1:30" s="337" customFormat="1" x14ac:dyDescent="0.25">
      <c r="A487" s="333"/>
      <c r="B487" s="334"/>
      <c r="C487" s="335"/>
      <c r="D487"/>
      <c r="E487" s="335"/>
      <c r="F487"/>
      <c r="G487"/>
      <c r="H487"/>
      <c r="I487"/>
      <c r="J487"/>
      <c r="K487"/>
      <c r="L487"/>
      <c r="M487"/>
      <c r="N487"/>
      <c r="O487"/>
      <c r="P487"/>
      <c r="Q487"/>
      <c r="R487"/>
      <c r="S487"/>
      <c r="T487"/>
      <c r="U487"/>
      <c r="V487"/>
      <c r="W487"/>
      <c r="X487"/>
      <c r="Y487"/>
      <c r="Z487"/>
      <c r="AA487"/>
      <c r="AB487"/>
      <c r="AC487"/>
      <c r="AD487"/>
    </row>
    <row r="488" spans="1:30" s="337" customFormat="1" x14ac:dyDescent="0.25">
      <c r="A488" s="333"/>
      <c r="B488" s="334"/>
      <c r="C488" s="335"/>
      <c r="D488"/>
      <c r="E488" s="335"/>
      <c r="F488"/>
      <c r="G488"/>
      <c r="H488"/>
      <c r="I488"/>
      <c r="J488"/>
      <c r="K488"/>
      <c r="L488"/>
      <c r="M488"/>
      <c r="N488"/>
      <c r="O488"/>
      <c r="P488"/>
      <c r="Q488"/>
      <c r="R488"/>
      <c r="S488"/>
      <c r="T488"/>
      <c r="U488"/>
      <c r="V488"/>
      <c r="W488"/>
      <c r="X488"/>
      <c r="Y488"/>
      <c r="Z488"/>
      <c r="AA488"/>
      <c r="AB488"/>
      <c r="AC488"/>
      <c r="AD488"/>
    </row>
    <row r="489" spans="1:30" s="337" customFormat="1" x14ac:dyDescent="0.25">
      <c r="A489" s="333"/>
      <c r="B489" s="334"/>
      <c r="C489" s="335"/>
      <c r="D489"/>
      <c r="E489" s="335"/>
      <c r="F489"/>
      <c r="G489"/>
      <c r="H489"/>
      <c r="I489"/>
      <c r="J489"/>
      <c r="K489"/>
      <c r="L489"/>
      <c r="M489"/>
      <c r="N489"/>
      <c r="O489"/>
      <c r="P489"/>
      <c r="Q489"/>
      <c r="R489"/>
      <c r="S489"/>
      <c r="T489"/>
      <c r="U489"/>
      <c r="V489"/>
      <c r="W489"/>
      <c r="X489"/>
      <c r="Y489"/>
      <c r="Z489"/>
      <c r="AA489"/>
      <c r="AB489"/>
      <c r="AC489"/>
      <c r="AD489"/>
    </row>
    <row r="490" spans="1:30" s="337" customFormat="1" x14ac:dyDescent="0.25">
      <c r="A490" s="333"/>
      <c r="B490" s="334"/>
      <c r="C490" s="335"/>
      <c r="D490"/>
      <c r="E490" s="335"/>
      <c r="F490"/>
      <c r="G490"/>
      <c r="H490"/>
      <c r="I490"/>
      <c r="J490"/>
      <c r="K490"/>
      <c r="L490"/>
      <c r="M490"/>
      <c r="N490"/>
      <c r="O490"/>
      <c r="P490"/>
      <c r="Q490"/>
      <c r="R490"/>
      <c r="S490"/>
      <c r="T490"/>
      <c r="U490"/>
      <c r="V490"/>
      <c r="W490"/>
      <c r="X490"/>
      <c r="Y490"/>
      <c r="Z490"/>
      <c r="AA490"/>
      <c r="AB490"/>
      <c r="AC490"/>
      <c r="AD490"/>
    </row>
    <row r="491" spans="1:30" s="337" customFormat="1" x14ac:dyDescent="0.25">
      <c r="A491" s="333"/>
      <c r="B491" s="334"/>
      <c r="C491" s="335"/>
      <c r="D491"/>
      <c r="E491" s="335"/>
      <c r="F491"/>
      <c r="G491"/>
      <c r="H491"/>
      <c r="I491"/>
      <c r="J491"/>
      <c r="K491"/>
      <c r="L491"/>
      <c r="M491"/>
      <c r="N491"/>
      <c r="O491"/>
      <c r="P491"/>
      <c r="Q491"/>
      <c r="R491"/>
      <c r="S491"/>
      <c r="T491"/>
      <c r="U491"/>
      <c r="V491"/>
      <c r="W491"/>
      <c r="X491"/>
      <c r="Y491"/>
      <c r="Z491"/>
      <c r="AA491"/>
      <c r="AB491"/>
      <c r="AC491"/>
      <c r="AD491"/>
    </row>
    <row r="492" spans="1:30" s="337" customFormat="1" x14ac:dyDescent="0.25">
      <c r="A492" s="333"/>
      <c r="B492" s="334"/>
      <c r="C492" s="335"/>
      <c r="D492"/>
      <c r="E492" s="335"/>
      <c r="F492"/>
      <c r="G492"/>
      <c r="H492"/>
      <c r="I492"/>
      <c r="J492"/>
      <c r="K492"/>
      <c r="L492"/>
      <c r="M492"/>
      <c r="N492"/>
      <c r="O492"/>
      <c r="P492"/>
      <c r="Q492"/>
      <c r="R492"/>
      <c r="S492"/>
      <c r="T492"/>
      <c r="U492"/>
      <c r="V492"/>
      <c r="W492"/>
      <c r="X492"/>
      <c r="Y492"/>
      <c r="Z492"/>
      <c r="AA492"/>
      <c r="AB492"/>
      <c r="AC492"/>
      <c r="AD492"/>
    </row>
    <row r="493" spans="1:30" s="337" customFormat="1" x14ac:dyDescent="0.25">
      <c r="A493" s="333"/>
      <c r="B493" s="334"/>
      <c r="C493" s="335"/>
      <c r="D493"/>
      <c r="E493" s="335"/>
      <c r="F493"/>
      <c r="G493"/>
      <c r="H493"/>
      <c r="I493"/>
      <c r="J493"/>
      <c r="K493"/>
      <c r="L493"/>
      <c r="M493"/>
      <c r="N493"/>
      <c r="O493"/>
      <c r="P493"/>
      <c r="Q493"/>
      <c r="R493"/>
      <c r="S493"/>
      <c r="T493"/>
      <c r="U493"/>
      <c r="V493"/>
      <c r="W493"/>
      <c r="X493"/>
      <c r="Y493"/>
      <c r="Z493"/>
      <c r="AA493"/>
      <c r="AB493"/>
      <c r="AC493"/>
      <c r="AD493"/>
    </row>
    <row r="494" spans="1:30" s="337" customFormat="1" x14ac:dyDescent="0.25">
      <c r="A494" s="333"/>
      <c r="B494" s="334"/>
      <c r="C494" s="335"/>
      <c r="D494"/>
      <c r="E494" s="335"/>
      <c r="F494"/>
      <c r="G494"/>
      <c r="H494"/>
      <c r="I494"/>
      <c r="J494"/>
      <c r="K494"/>
      <c r="L494"/>
      <c r="M494"/>
      <c r="N494"/>
      <c r="O494"/>
      <c r="P494"/>
      <c r="Q494"/>
      <c r="R494"/>
      <c r="S494"/>
      <c r="T494"/>
      <c r="U494"/>
      <c r="V494"/>
      <c r="W494"/>
      <c r="X494"/>
      <c r="Y494"/>
      <c r="Z494"/>
      <c r="AA494"/>
      <c r="AB494"/>
      <c r="AC494"/>
      <c r="AD494"/>
    </row>
    <row r="495" spans="1:30" s="337" customFormat="1" x14ac:dyDescent="0.25">
      <c r="A495" s="333"/>
      <c r="B495" s="334"/>
      <c r="C495" s="335"/>
      <c r="D495"/>
      <c r="E495" s="335"/>
      <c r="F495"/>
      <c r="G495"/>
      <c r="H495"/>
      <c r="I495"/>
      <c r="J495"/>
      <c r="K495"/>
      <c r="L495"/>
      <c r="M495"/>
      <c r="N495"/>
      <c r="O495"/>
      <c r="P495"/>
      <c r="Q495"/>
      <c r="R495"/>
      <c r="S495"/>
      <c r="T495"/>
      <c r="U495"/>
      <c r="V495"/>
      <c r="W495"/>
      <c r="X495"/>
      <c r="Y495"/>
      <c r="Z495"/>
      <c r="AA495"/>
      <c r="AB495"/>
      <c r="AC495"/>
      <c r="AD495"/>
    </row>
    <row r="496" spans="1:30" s="337" customFormat="1" x14ac:dyDescent="0.25">
      <c r="A496" s="333"/>
      <c r="B496" s="334"/>
      <c r="C496" s="335"/>
      <c r="D496"/>
      <c r="E496" s="335"/>
      <c r="F496"/>
      <c r="G496"/>
      <c r="H496"/>
      <c r="I496"/>
      <c r="J496"/>
      <c r="K496"/>
      <c r="L496"/>
      <c r="M496"/>
      <c r="N496"/>
      <c r="O496"/>
      <c r="P496"/>
      <c r="Q496"/>
      <c r="R496"/>
      <c r="S496"/>
      <c r="T496"/>
      <c r="U496"/>
      <c r="V496"/>
      <c r="W496"/>
      <c r="X496"/>
      <c r="Y496"/>
      <c r="Z496"/>
      <c r="AA496"/>
      <c r="AB496"/>
      <c r="AC496"/>
      <c r="AD496"/>
    </row>
    <row r="497" spans="1:30" s="337" customFormat="1" x14ac:dyDescent="0.25">
      <c r="A497" s="333"/>
      <c r="B497" s="334"/>
      <c r="C497" s="335"/>
      <c r="D497"/>
      <c r="E497" s="335"/>
      <c r="F497"/>
      <c r="G497"/>
      <c r="H497"/>
      <c r="I497"/>
      <c r="J497"/>
      <c r="K497"/>
      <c r="L497"/>
      <c r="M497"/>
      <c r="N497"/>
      <c r="O497"/>
      <c r="P497"/>
      <c r="Q497"/>
      <c r="R497"/>
      <c r="S497"/>
      <c r="T497"/>
      <c r="U497"/>
      <c r="V497"/>
      <c r="W497"/>
      <c r="X497"/>
      <c r="Y497"/>
      <c r="Z497"/>
      <c r="AA497"/>
      <c r="AB497"/>
      <c r="AC497"/>
      <c r="AD497"/>
    </row>
    <row r="498" spans="1:30" s="337" customFormat="1" x14ac:dyDescent="0.25">
      <c r="A498" s="333"/>
      <c r="B498" s="334"/>
      <c r="C498" s="335"/>
      <c r="D498"/>
      <c r="E498" s="335"/>
      <c r="F498"/>
      <c r="G498"/>
      <c r="H498"/>
      <c r="I498"/>
      <c r="J498"/>
      <c r="K498"/>
      <c r="L498"/>
      <c r="M498"/>
      <c r="N498"/>
      <c r="O498"/>
      <c r="P498"/>
      <c r="Q498"/>
      <c r="R498"/>
      <c r="S498"/>
      <c r="T498"/>
      <c r="U498"/>
      <c r="V498"/>
      <c r="W498"/>
      <c r="X498"/>
      <c r="Y498"/>
      <c r="Z498"/>
      <c r="AA498"/>
      <c r="AB498"/>
      <c r="AC498"/>
      <c r="AD498"/>
    </row>
    <row r="499" spans="1:30" s="337" customFormat="1" x14ac:dyDescent="0.25">
      <c r="A499" s="333"/>
      <c r="B499" s="334"/>
      <c r="C499" s="335"/>
      <c r="D499"/>
      <c r="E499" s="335"/>
      <c r="F499"/>
      <c r="G499"/>
      <c r="H499"/>
      <c r="I499"/>
      <c r="J499"/>
      <c r="K499"/>
      <c r="L499"/>
      <c r="M499"/>
      <c r="N499"/>
      <c r="O499"/>
      <c r="P499"/>
      <c r="Q499"/>
      <c r="R499"/>
      <c r="S499"/>
      <c r="T499"/>
      <c r="U499"/>
      <c r="V499"/>
      <c r="W499"/>
      <c r="X499"/>
      <c r="Y499"/>
      <c r="Z499"/>
      <c r="AA499"/>
      <c r="AB499"/>
      <c r="AC499"/>
      <c r="AD499"/>
    </row>
    <row r="500" spans="1:30" s="337" customFormat="1" x14ac:dyDescent="0.25">
      <c r="A500" s="333"/>
      <c r="B500" s="334"/>
      <c r="C500" s="335"/>
      <c r="D500"/>
      <c r="E500" s="335"/>
      <c r="F500"/>
      <c r="G500"/>
      <c r="H500"/>
      <c r="I500"/>
      <c r="J500"/>
      <c r="K500"/>
      <c r="L500"/>
      <c r="M500"/>
      <c r="N500"/>
      <c r="O500"/>
      <c r="P500"/>
      <c r="Q500"/>
      <c r="R500"/>
      <c r="S500"/>
      <c r="T500"/>
      <c r="U500"/>
      <c r="V500"/>
      <c r="W500"/>
      <c r="X500"/>
      <c r="Y500"/>
      <c r="Z500"/>
      <c r="AA500"/>
      <c r="AB500"/>
      <c r="AC500"/>
      <c r="AD500"/>
    </row>
    <row r="501" spans="1:30" s="337" customFormat="1" x14ac:dyDescent="0.25">
      <c r="A501" s="333"/>
      <c r="B501" s="334"/>
      <c r="C501" s="335"/>
      <c r="D501"/>
      <c r="E501" s="335"/>
      <c r="F501"/>
      <c r="G501"/>
      <c r="H501"/>
      <c r="I501"/>
      <c r="J501"/>
      <c r="K501"/>
      <c r="L501"/>
      <c r="M501"/>
      <c r="N501"/>
      <c r="O501"/>
      <c r="P501"/>
      <c r="Q501"/>
      <c r="R501"/>
      <c r="S501"/>
      <c r="T501"/>
      <c r="U501"/>
      <c r="V501"/>
      <c r="W501"/>
      <c r="X501"/>
      <c r="Y501"/>
      <c r="Z501"/>
      <c r="AA501"/>
      <c r="AB501"/>
      <c r="AC501"/>
      <c r="AD501"/>
    </row>
    <row r="502" spans="1:30" s="337" customFormat="1" x14ac:dyDescent="0.25">
      <c r="A502" s="333"/>
      <c r="B502" s="334"/>
      <c r="C502" s="335"/>
      <c r="D502"/>
      <c r="E502" s="335"/>
      <c r="F502"/>
      <c r="G502"/>
      <c r="H502"/>
      <c r="I502"/>
      <c r="J502"/>
      <c r="K502"/>
      <c r="L502"/>
      <c r="M502"/>
      <c r="N502"/>
      <c r="O502"/>
      <c r="P502"/>
      <c r="Q502"/>
      <c r="R502"/>
      <c r="S502"/>
      <c r="T502"/>
      <c r="U502"/>
      <c r="V502"/>
      <c r="W502"/>
      <c r="X502"/>
      <c r="Y502"/>
      <c r="Z502"/>
      <c r="AA502"/>
      <c r="AB502"/>
      <c r="AC502"/>
      <c r="AD502"/>
    </row>
    <row r="503" spans="1:30" s="337" customFormat="1" x14ac:dyDescent="0.25">
      <c r="A503" s="333"/>
      <c r="B503" s="334"/>
      <c r="C503" s="335"/>
      <c r="D503"/>
      <c r="E503" s="335"/>
      <c r="F503"/>
      <c r="G503"/>
      <c r="H503"/>
      <c r="I503"/>
      <c r="J503"/>
      <c r="K503"/>
      <c r="L503"/>
      <c r="M503"/>
      <c r="N503"/>
      <c r="O503"/>
      <c r="P503"/>
      <c r="Q503"/>
      <c r="R503"/>
      <c r="S503"/>
      <c r="T503"/>
      <c r="U503"/>
      <c r="V503"/>
      <c r="W503"/>
      <c r="X503"/>
      <c r="Y503"/>
      <c r="Z503"/>
      <c r="AA503"/>
      <c r="AB503"/>
      <c r="AC503"/>
      <c r="AD503"/>
    </row>
    <row r="504" spans="1:30" s="337" customFormat="1" x14ac:dyDescent="0.25">
      <c r="A504" s="333"/>
      <c r="B504" s="334"/>
      <c r="C504" s="335"/>
      <c r="D504"/>
      <c r="E504" s="335"/>
      <c r="F504"/>
      <c r="G504"/>
      <c r="H504"/>
      <c r="I504"/>
      <c r="J504"/>
      <c r="K504"/>
      <c r="L504"/>
      <c r="M504"/>
      <c r="N504"/>
      <c r="O504"/>
      <c r="P504"/>
      <c r="Q504"/>
      <c r="R504"/>
      <c r="S504"/>
      <c r="T504"/>
      <c r="U504"/>
      <c r="V504"/>
      <c r="W504"/>
      <c r="X504"/>
      <c r="Y504"/>
      <c r="Z504"/>
      <c r="AA504"/>
      <c r="AB504"/>
      <c r="AC504"/>
      <c r="AD504"/>
    </row>
    <row r="505" spans="1:30" s="337" customFormat="1" x14ac:dyDescent="0.25">
      <c r="A505" s="333"/>
      <c r="B505" s="334"/>
      <c r="C505" s="335"/>
      <c r="D505"/>
      <c r="E505" s="335"/>
      <c r="F505"/>
      <c r="G505"/>
      <c r="H505"/>
      <c r="I505"/>
      <c r="J505"/>
      <c r="K505"/>
      <c r="L505"/>
      <c r="M505"/>
      <c r="N505"/>
      <c r="O505"/>
      <c r="P505"/>
      <c r="Q505"/>
      <c r="R505"/>
      <c r="S505"/>
      <c r="T505"/>
      <c r="U505"/>
      <c r="V505"/>
      <c r="W505"/>
      <c r="X505"/>
      <c r="Y505"/>
      <c r="Z505"/>
      <c r="AA505"/>
      <c r="AB505"/>
      <c r="AC505"/>
      <c r="AD505"/>
    </row>
    <row r="506" spans="1:30" s="337" customFormat="1" x14ac:dyDescent="0.25">
      <c r="A506" s="333"/>
      <c r="B506" s="334"/>
      <c r="C506" s="335"/>
      <c r="D506"/>
      <c r="E506" s="335"/>
      <c r="F506"/>
      <c r="G506"/>
      <c r="H506"/>
      <c r="I506"/>
      <c r="J506"/>
      <c r="K506"/>
      <c r="L506"/>
      <c r="M506"/>
      <c r="N506"/>
      <c r="O506"/>
      <c r="P506"/>
      <c r="Q506"/>
      <c r="R506"/>
      <c r="S506"/>
      <c r="T506"/>
      <c r="U506"/>
      <c r="V506"/>
      <c r="W506"/>
      <c r="X506"/>
      <c r="Y506"/>
      <c r="Z506"/>
      <c r="AA506"/>
      <c r="AB506"/>
      <c r="AC506"/>
      <c r="AD506"/>
    </row>
    <row r="507" spans="1:30" s="337" customFormat="1" x14ac:dyDescent="0.25">
      <c r="A507" s="333"/>
      <c r="B507" s="334"/>
      <c r="C507" s="335"/>
      <c r="D507"/>
      <c r="E507" s="335"/>
      <c r="F507"/>
      <c r="G507"/>
      <c r="H507"/>
      <c r="I507"/>
      <c r="J507"/>
      <c r="K507"/>
      <c r="L507"/>
      <c r="M507"/>
      <c r="N507"/>
      <c r="O507"/>
      <c r="P507"/>
      <c r="Q507"/>
      <c r="R507"/>
      <c r="S507"/>
      <c r="T507"/>
      <c r="U507"/>
      <c r="V507"/>
      <c r="W507"/>
      <c r="X507"/>
      <c r="Y507"/>
      <c r="Z507"/>
      <c r="AA507"/>
      <c r="AB507"/>
      <c r="AC507"/>
      <c r="AD507"/>
    </row>
    <row r="508" spans="1:30" s="337" customFormat="1" x14ac:dyDescent="0.25">
      <c r="A508" s="333"/>
      <c r="B508" s="334"/>
      <c r="C508" s="335"/>
      <c r="D508"/>
      <c r="E508" s="335"/>
      <c r="F508"/>
      <c r="G508"/>
      <c r="H508"/>
      <c r="I508"/>
      <c r="J508"/>
      <c r="K508"/>
      <c r="L508"/>
      <c r="M508"/>
      <c r="N508"/>
      <c r="O508"/>
      <c r="P508"/>
      <c r="Q508"/>
      <c r="R508"/>
      <c r="S508"/>
      <c r="T508"/>
      <c r="U508"/>
      <c r="V508"/>
      <c r="W508"/>
      <c r="X508"/>
      <c r="Y508"/>
      <c r="Z508"/>
      <c r="AA508"/>
      <c r="AB508"/>
      <c r="AC508"/>
      <c r="AD508"/>
    </row>
    <row r="509" spans="1:30" s="337" customFormat="1" x14ac:dyDescent="0.25">
      <c r="A509" s="333"/>
      <c r="B509" s="334"/>
      <c r="C509" s="335"/>
      <c r="D509"/>
      <c r="E509" s="335"/>
      <c r="F509"/>
      <c r="G509"/>
      <c r="H509"/>
      <c r="I509"/>
      <c r="J509"/>
      <c r="K509"/>
      <c r="L509"/>
      <c r="M509"/>
      <c r="N509"/>
      <c r="O509"/>
      <c r="P509"/>
      <c r="Q509"/>
      <c r="R509"/>
      <c r="S509"/>
      <c r="T509"/>
      <c r="U509"/>
      <c r="V509"/>
      <c r="W509"/>
      <c r="X509"/>
      <c r="Y509"/>
      <c r="Z509"/>
      <c r="AA509"/>
      <c r="AB509"/>
      <c r="AC509"/>
      <c r="AD509"/>
    </row>
    <row r="510" spans="1:30" s="337" customFormat="1" x14ac:dyDescent="0.25">
      <c r="A510" s="333"/>
      <c r="B510" s="334"/>
      <c r="C510" s="335"/>
      <c r="D510"/>
      <c r="E510" s="335"/>
      <c r="F510"/>
      <c r="G510"/>
      <c r="H510"/>
      <c r="I510"/>
      <c r="J510"/>
      <c r="K510"/>
      <c r="L510"/>
      <c r="M510"/>
      <c r="N510"/>
      <c r="O510"/>
      <c r="P510"/>
      <c r="Q510"/>
      <c r="R510"/>
      <c r="S510"/>
      <c r="T510"/>
      <c r="U510"/>
      <c r="V510"/>
      <c r="W510"/>
      <c r="X510"/>
      <c r="Y510"/>
      <c r="Z510"/>
      <c r="AA510"/>
      <c r="AB510"/>
      <c r="AC510"/>
      <c r="AD510"/>
    </row>
    <row r="511" spans="1:30" s="337" customFormat="1" x14ac:dyDescent="0.25">
      <c r="A511" s="333"/>
      <c r="B511" s="334"/>
      <c r="C511" s="335"/>
      <c r="D511"/>
      <c r="E511" s="335"/>
      <c r="F511"/>
      <c r="G511"/>
      <c r="H511"/>
      <c r="I511"/>
      <c r="J511"/>
      <c r="K511"/>
      <c r="L511"/>
      <c r="M511"/>
      <c r="N511"/>
      <c r="O511"/>
      <c r="P511"/>
      <c r="Q511"/>
      <c r="R511"/>
      <c r="S511"/>
      <c r="T511"/>
      <c r="U511"/>
      <c r="V511"/>
      <c r="W511"/>
      <c r="X511"/>
      <c r="Y511"/>
      <c r="Z511"/>
      <c r="AA511"/>
      <c r="AB511"/>
      <c r="AC511"/>
      <c r="AD511"/>
    </row>
    <row r="512" spans="1:30" s="337" customFormat="1" x14ac:dyDescent="0.25">
      <c r="A512" s="333"/>
      <c r="B512" s="334"/>
      <c r="C512" s="335"/>
      <c r="D512"/>
      <c r="E512" s="335"/>
      <c r="F512"/>
      <c r="G512"/>
      <c r="H512"/>
      <c r="I512"/>
      <c r="J512"/>
      <c r="K512"/>
      <c r="L512"/>
      <c r="M512"/>
      <c r="N512"/>
      <c r="O512"/>
      <c r="P512"/>
      <c r="Q512"/>
      <c r="R512"/>
      <c r="S512"/>
      <c r="T512"/>
      <c r="U512"/>
      <c r="V512"/>
      <c r="W512"/>
      <c r="X512"/>
      <c r="Y512"/>
      <c r="Z512"/>
      <c r="AA512"/>
      <c r="AB512"/>
      <c r="AC512"/>
      <c r="AD512"/>
    </row>
    <row r="513" spans="1:30" s="337" customFormat="1" x14ac:dyDescent="0.25">
      <c r="A513" s="333"/>
      <c r="B513" s="334"/>
      <c r="C513" s="335"/>
      <c r="D513"/>
      <c r="E513" s="335"/>
      <c r="F513"/>
      <c r="G513"/>
      <c r="H513"/>
      <c r="I513"/>
      <c r="J513"/>
      <c r="K513"/>
      <c r="L513"/>
      <c r="M513"/>
      <c r="N513"/>
      <c r="O513"/>
      <c r="P513"/>
      <c r="Q513"/>
      <c r="R513"/>
      <c r="S513"/>
      <c r="T513"/>
      <c r="U513"/>
      <c r="V513"/>
      <c r="W513"/>
      <c r="X513"/>
      <c r="Y513"/>
      <c r="Z513"/>
      <c r="AA513"/>
      <c r="AB513"/>
      <c r="AC513"/>
      <c r="AD513"/>
    </row>
    <row r="514" spans="1:30" s="337" customFormat="1" x14ac:dyDescent="0.25">
      <c r="A514" s="333"/>
      <c r="B514" s="334"/>
      <c r="C514" s="335"/>
      <c r="D514"/>
      <c r="E514" s="335"/>
      <c r="F514"/>
      <c r="G514"/>
      <c r="H514"/>
      <c r="I514"/>
      <c r="J514"/>
      <c r="K514"/>
      <c r="L514"/>
      <c r="M514"/>
      <c r="N514"/>
      <c r="O514"/>
      <c r="P514"/>
      <c r="Q514"/>
      <c r="R514"/>
      <c r="S514"/>
      <c r="T514"/>
      <c r="U514"/>
      <c r="V514"/>
      <c r="W514"/>
      <c r="X514"/>
      <c r="Y514"/>
      <c r="Z514"/>
      <c r="AA514"/>
      <c r="AB514"/>
      <c r="AC514"/>
      <c r="AD514"/>
    </row>
    <row r="515" spans="1:30" s="337" customFormat="1" x14ac:dyDescent="0.25">
      <c r="A515" s="333"/>
      <c r="B515" s="334"/>
      <c r="C515" s="335"/>
      <c r="D515"/>
      <c r="E515" s="335"/>
      <c r="F515"/>
      <c r="G515"/>
      <c r="H515"/>
      <c r="I515"/>
      <c r="J515"/>
      <c r="K515"/>
      <c r="L515"/>
      <c r="M515"/>
      <c r="N515"/>
      <c r="O515"/>
      <c r="P515"/>
      <c r="Q515"/>
      <c r="R515"/>
      <c r="S515"/>
      <c r="T515"/>
      <c r="U515"/>
      <c r="V515"/>
      <c r="W515"/>
      <c r="X515"/>
      <c r="Y515"/>
      <c r="Z515"/>
      <c r="AA515"/>
      <c r="AB515"/>
      <c r="AC515"/>
      <c r="AD515"/>
    </row>
    <row r="516" spans="1:30" s="337" customFormat="1" x14ac:dyDescent="0.25">
      <c r="A516" s="333"/>
      <c r="B516" s="334"/>
      <c r="C516" s="335"/>
      <c r="D516"/>
      <c r="E516" s="335"/>
      <c r="F516"/>
      <c r="G516"/>
      <c r="H516"/>
      <c r="I516"/>
      <c r="J516"/>
      <c r="K516"/>
      <c r="L516"/>
      <c r="M516"/>
      <c r="N516"/>
      <c r="O516"/>
      <c r="P516"/>
      <c r="Q516"/>
      <c r="R516"/>
      <c r="S516"/>
      <c r="T516"/>
      <c r="U516"/>
      <c r="V516"/>
      <c r="W516"/>
      <c r="X516"/>
      <c r="Y516"/>
      <c r="Z516"/>
      <c r="AA516"/>
      <c r="AB516"/>
      <c r="AC516"/>
      <c r="AD516"/>
    </row>
    <row r="517" spans="1:30" s="337" customFormat="1" x14ac:dyDescent="0.25">
      <c r="A517" s="333"/>
      <c r="B517" s="334"/>
      <c r="C517" s="335"/>
      <c r="D517"/>
      <c r="E517" s="335"/>
      <c r="F517"/>
      <c r="G517"/>
      <c r="H517"/>
      <c r="I517"/>
      <c r="J517"/>
      <c r="K517"/>
      <c r="L517"/>
      <c r="M517"/>
      <c r="N517"/>
      <c r="O517"/>
      <c r="P517"/>
      <c r="Q517"/>
      <c r="R517"/>
      <c r="S517"/>
      <c r="T517"/>
      <c r="U517"/>
      <c r="V517"/>
      <c r="W517"/>
      <c r="X517"/>
      <c r="Y517"/>
      <c r="Z517"/>
      <c r="AA517"/>
      <c r="AB517"/>
      <c r="AC517"/>
      <c r="AD517"/>
    </row>
    <row r="518" spans="1:30" s="337" customFormat="1" x14ac:dyDescent="0.25">
      <c r="A518" s="333"/>
      <c r="B518" s="334"/>
      <c r="C518" s="335"/>
      <c r="D518"/>
      <c r="E518" s="335"/>
      <c r="F518"/>
      <c r="G518"/>
      <c r="H518"/>
      <c r="I518"/>
      <c r="J518"/>
      <c r="K518"/>
      <c r="L518"/>
      <c r="M518"/>
      <c r="N518"/>
      <c r="O518"/>
      <c r="P518"/>
      <c r="Q518"/>
      <c r="R518"/>
      <c r="S518"/>
      <c r="T518"/>
      <c r="U518"/>
      <c r="V518"/>
      <c r="W518"/>
      <c r="X518"/>
      <c r="Y518"/>
      <c r="Z518"/>
      <c r="AA518"/>
      <c r="AB518"/>
      <c r="AC518"/>
      <c r="AD518"/>
    </row>
    <row r="519" spans="1:30" s="337" customFormat="1" x14ac:dyDescent="0.25">
      <c r="A519" s="333"/>
      <c r="B519" s="334"/>
      <c r="C519" s="335"/>
      <c r="D519"/>
      <c r="E519" s="335"/>
      <c r="F519"/>
      <c r="G519"/>
      <c r="H519"/>
      <c r="I519"/>
      <c r="J519"/>
      <c r="K519"/>
      <c r="L519"/>
      <c r="M519"/>
      <c r="N519"/>
      <c r="O519"/>
      <c r="P519"/>
      <c r="Q519"/>
      <c r="R519"/>
      <c r="S519"/>
      <c r="T519"/>
      <c r="U519"/>
      <c r="V519"/>
      <c r="W519"/>
      <c r="X519"/>
      <c r="Y519"/>
      <c r="Z519"/>
      <c r="AA519"/>
      <c r="AB519"/>
      <c r="AC519"/>
      <c r="AD519"/>
    </row>
    <row r="520" spans="1:30" s="337" customFormat="1" x14ac:dyDescent="0.25">
      <c r="A520" s="333"/>
      <c r="B520" s="334"/>
      <c r="C520" s="335"/>
      <c r="D520"/>
      <c r="E520" s="335"/>
      <c r="F520"/>
      <c r="G520"/>
      <c r="H520"/>
      <c r="I520"/>
      <c r="J520"/>
      <c r="K520"/>
      <c r="L520"/>
      <c r="M520"/>
      <c r="N520"/>
      <c r="O520"/>
      <c r="P520"/>
      <c r="Q520"/>
      <c r="R520"/>
      <c r="S520"/>
      <c r="T520"/>
      <c r="U520"/>
      <c r="V520"/>
      <c r="W520"/>
      <c r="X520"/>
      <c r="Y520"/>
      <c r="Z520"/>
      <c r="AA520"/>
      <c r="AB520"/>
      <c r="AC520"/>
      <c r="AD520"/>
    </row>
    <row r="521" spans="1:30" s="337" customFormat="1" x14ac:dyDescent="0.25">
      <c r="A521" s="333"/>
      <c r="B521" s="334"/>
      <c r="C521" s="335"/>
      <c r="D521"/>
      <c r="E521" s="335"/>
      <c r="F521"/>
      <c r="G521"/>
      <c r="H521"/>
      <c r="I521"/>
      <c r="J521"/>
      <c r="K521"/>
      <c r="L521"/>
      <c r="M521"/>
      <c r="N521"/>
      <c r="O521"/>
      <c r="P521"/>
      <c r="Q521"/>
      <c r="R521"/>
      <c r="S521"/>
      <c r="T521"/>
      <c r="U521"/>
      <c r="V521"/>
      <c r="W521"/>
      <c r="X521"/>
      <c r="Y521"/>
      <c r="Z521"/>
      <c r="AA521"/>
      <c r="AB521"/>
      <c r="AC521"/>
      <c r="AD521"/>
    </row>
    <row r="522" spans="1:30" s="337" customFormat="1" x14ac:dyDescent="0.25">
      <c r="A522" s="333"/>
      <c r="B522" s="334"/>
      <c r="C522" s="335"/>
      <c r="D522"/>
      <c r="E522" s="335"/>
      <c r="F522"/>
      <c r="G522"/>
      <c r="H522"/>
      <c r="I522"/>
      <c r="J522"/>
      <c r="K522"/>
      <c r="L522"/>
      <c r="M522"/>
      <c r="N522"/>
      <c r="O522"/>
      <c r="P522"/>
      <c r="Q522"/>
      <c r="R522"/>
      <c r="S522"/>
      <c r="T522"/>
      <c r="U522"/>
      <c r="V522"/>
      <c r="W522"/>
      <c r="X522"/>
      <c r="Y522"/>
      <c r="Z522"/>
      <c r="AA522"/>
      <c r="AB522"/>
      <c r="AC522"/>
      <c r="AD522"/>
    </row>
    <row r="523" spans="1:30" s="337" customFormat="1" x14ac:dyDescent="0.25">
      <c r="A523" s="333"/>
      <c r="B523" s="334"/>
      <c r="C523" s="335"/>
      <c r="D523"/>
      <c r="E523" s="335"/>
      <c r="F523"/>
      <c r="G523"/>
      <c r="H523"/>
      <c r="I523"/>
      <c r="J523"/>
      <c r="K523"/>
      <c r="L523"/>
      <c r="M523"/>
      <c r="N523"/>
      <c r="O523"/>
      <c r="P523"/>
      <c r="Q523"/>
      <c r="R523"/>
      <c r="S523"/>
      <c r="T523"/>
      <c r="U523"/>
      <c r="V523"/>
      <c r="W523"/>
      <c r="X523"/>
      <c r="Y523"/>
      <c r="Z523"/>
      <c r="AA523"/>
      <c r="AB523"/>
      <c r="AC523"/>
      <c r="AD523"/>
    </row>
    <row r="524" spans="1:30" s="337" customFormat="1" x14ac:dyDescent="0.25">
      <c r="A524" s="333"/>
      <c r="B524" s="334"/>
      <c r="C524" s="335"/>
      <c r="D524"/>
      <c r="E524" s="335"/>
      <c r="F524"/>
      <c r="G524"/>
      <c r="H524"/>
      <c r="I524"/>
      <c r="J524"/>
      <c r="K524"/>
      <c r="L524"/>
      <c r="M524"/>
      <c r="N524"/>
      <c r="O524"/>
      <c r="P524"/>
      <c r="Q524"/>
      <c r="R524"/>
      <c r="S524"/>
      <c r="T524"/>
      <c r="U524"/>
      <c r="V524"/>
      <c r="W524"/>
      <c r="X524"/>
      <c r="Y524"/>
      <c r="Z524"/>
      <c r="AA524"/>
      <c r="AB524"/>
      <c r="AC524"/>
      <c r="AD524"/>
    </row>
    <row r="525" spans="1:30" s="337" customFormat="1" x14ac:dyDescent="0.25">
      <c r="A525" s="333"/>
      <c r="B525" s="334"/>
      <c r="C525" s="335"/>
      <c r="D525"/>
      <c r="E525" s="335"/>
      <c r="F525"/>
      <c r="G525"/>
      <c r="H525"/>
      <c r="I525"/>
      <c r="J525"/>
      <c r="K525"/>
      <c r="L525"/>
      <c r="M525"/>
      <c r="N525"/>
      <c r="O525"/>
      <c r="P525"/>
      <c r="Q525"/>
      <c r="R525"/>
      <c r="S525"/>
      <c r="T525"/>
      <c r="U525"/>
      <c r="V525"/>
      <c r="W525"/>
      <c r="X525"/>
      <c r="Y525"/>
      <c r="Z525"/>
      <c r="AA525"/>
      <c r="AB525"/>
      <c r="AC525"/>
      <c r="AD525"/>
    </row>
    <row r="526" spans="1:30" s="337" customFormat="1" x14ac:dyDescent="0.25">
      <c r="A526" s="333"/>
      <c r="B526" s="334"/>
      <c r="C526" s="335"/>
      <c r="D526"/>
      <c r="E526" s="335"/>
      <c r="F526"/>
      <c r="G526"/>
      <c r="H526"/>
      <c r="I526"/>
      <c r="J526"/>
      <c r="K526"/>
      <c r="L526"/>
      <c r="M526"/>
      <c r="N526"/>
      <c r="O526"/>
      <c r="P526"/>
      <c r="Q526"/>
      <c r="R526"/>
      <c r="S526"/>
      <c r="T526"/>
      <c r="U526"/>
      <c r="V526"/>
      <c r="W526"/>
      <c r="X526"/>
      <c r="Y526"/>
      <c r="Z526"/>
      <c r="AA526"/>
      <c r="AB526"/>
      <c r="AC526"/>
      <c r="AD526"/>
    </row>
    <row r="527" spans="1:30" s="337" customFormat="1" x14ac:dyDescent="0.25">
      <c r="A527" s="333"/>
      <c r="B527" s="334"/>
      <c r="C527" s="335"/>
      <c r="D527"/>
      <c r="E527" s="335"/>
      <c r="F527"/>
      <c r="G527"/>
      <c r="H527"/>
      <c r="I527"/>
      <c r="J527"/>
      <c r="K527"/>
      <c r="L527"/>
      <c r="M527"/>
      <c r="N527"/>
      <c r="O527"/>
      <c r="P527"/>
      <c r="Q527"/>
      <c r="R527"/>
      <c r="S527"/>
      <c r="T527"/>
      <c r="U527"/>
      <c r="V527"/>
      <c r="W527"/>
      <c r="X527"/>
      <c r="Y527"/>
      <c r="Z527"/>
      <c r="AA527"/>
      <c r="AB527"/>
      <c r="AC527"/>
      <c r="AD527"/>
    </row>
    <row r="528" spans="1:30" s="337" customFormat="1" x14ac:dyDescent="0.25">
      <c r="A528" s="333"/>
      <c r="B528" s="334"/>
      <c r="C528" s="335"/>
      <c r="D528"/>
      <c r="E528" s="335"/>
      <c r="F528"/>
      <c r="G528"/>
      <c r="H528"/>
      <c r="I528"/>
      <c r="J528"/>
      <c r="K528"/>
      <c r="L528"/>
      <c r="M528"/>
      <c r="N528"/>
      <c r="O528"/>
      <c r="P528"/>
      <c r="Q528"/>
      <c r="R528"/>
      <c r="S528"/>
      <c r="T528"/>
      <c r="U528"/>
      <c r="V528"/>
      <c r="W528"/>
      <c r="X528"/>
      <c r="Y528"/>
      <c r="Z528"/>
      <c r="AA528"/>
      <c r="AB528"/>
      <c r="AC528"/>
      <c r="AD528"/>
    </row>
    <row r="529" spans="1:30" s="337" customFormat="1" x14ac:dyDescent="0.25">
      <c r="A529" s="333"/>
      <c r="B529" s="334"/>
      <c r="C529" s="335"/>
      <c r="D529"/>
      <c r="E529" s="335"/>
      <c r="F529"/>
      <c r="G529"/>
      <c r="H529"/>
      <c r="I529"/>
      <c r="J529"/>
      <c r="K529"/>
      <c r="L529"/>
      <c r="M529"/>
      <c r="N529"/>
      <c r="O529"/>
      <c r="P529"/>
      <c r="Q529"/>
      <c r="R529"/>
      <c r="S529"/>
      <c r="T529"/>
      <c r="U529"/>
      <c r="V529"/>
      <c r="W529"/>
      <c r="X529"/>
      <c r="Y529"/>
      <c r="Z529"/>
      <c r="AA529"/>
      <c r="AB529"/>
      <c r="AC529"/>
      <c r="AD529"/>
    </row>
    <row r="530" spans="1:30" s="337" customFormat="1" x14ac:dyDescent="0.25">
      <c r="A530" s="333"/>
      <c r="B530" s="334"/>
      <c r="C530" s="335"/>
      <c r="D530"/>
      <c r="E530" s="335"/>
      <c r="F530"/>
      <c r="G530"/>
      <c r="H530"/>
      <c r="I530"/>
      <c r="J530"/>
      <c r="K530"/>
      <c r="L530"/>
      <c r="M530"/>
      <c r="N530"/>
      <c r="O530"/>
      <c r="P530"/>
      <c r="Q530"/>
      <c r="R530"/>
      <c r="S530"/>
      <c r="T530"/>
      <c r="U530"/>
      <c r="V530"/>
      <c r="W530"/>
      <c r="X530"/>
      <c r="Y530"/>
      <c r="Z530"/>
      <c r="AA530"/>
      <c r="AB530"/>
      <c r="AC530"/>
      <c r="AD530"/>
    </row>
    <row r="531" spans="1:30" s="337" customFormat="1" x14ac:dyDescent="0.25">
      <c r="A531" s="333"/>
      <c r="B531" s="334"/>
      <c r="C531" s="335"/>
      <c r="D531"/>
      <c r="E531" s="335"/>
      <c r="F531"/>
      <c r="G531"/>
      <c r="H531"/>
      <c r="I531"/>
      <c r="J531"/>
      <c r="K531"/>
      <c r="L531"/>
      <c r="M531"/>
      <c r="N531"/>
      <c r="O531"/>
      <c r="P531"/>
      <c r="Q531"/>
      <c r="R531"/>
      <c r="S531"/>
      <c r="T531"/>
      <c r="U531"/>
      <c r="V531"/>
      <c r="W531"/>
      <c r="X531"/>
      <c r="Y531"/>
      <c r="Z531"/>
      <c r="AA531"/>
      <c r="AB531"/>
      <c r="AC531"/>
      <c r="AD531"/>
    </row>
    <row r="532" spans="1:30" s="337" customFormat="1" x14ac:dyDescent="0.25">
      <c r="A532" s="333"/>
      <c r="B532" s="334"/>
      <c r="C532" s="335"/>
      <c r="D532"/>
      <c r="E532" s="335"/>
      <c r="F532"/>
      <c r="G532"/>
      <c r="H532"/>
      <c r="I532"/>
      <c r="J532"/>
      <c r="K532"/>
      <c r="L532"/>
      <c r="M532"/>
      <c r="N532"/>
      <c r="O532"/>
      <c r="P532"/>
      <c r="Q532"/>
      <c r="R532"/>
      <c r="S532"/>
      <c r="T532"/>
      <c r="U532"/>
      <c r="V532"/>
      <c r="W532"/>
      <c r="X532"/>
      <c r="Y532"/>
      <c r="Z532"/>
      <c r="AA532"/>
      <c r="AB532"/>
      <c r="AC532"/>
      <c r="AD532"/>
    </row>
    <row r="533" spans="1:30" s="337" customFormat="1" x14ac:dyDescent="0.25">
      <c r="A533" s="333"/>
      <c r="B533" s="334"/>
      <c r="C533" s="335"/>
      <c r="D533"/>
      <c r="E533" s="335"/>
      <c r="F533"/>
      <c r="G533"/>
      <c r="H533"/>
      <c r="I533"/>
      <c r="J533"/>
      <c r="K533"/>
      <c r="L533"/>
      <c r="M533"/>
      <c r="N533"/>
      <c r="O533"/>
      <c r="P533"/>
      <c r="Q533"/>
      <c r="R533"/>
      <c r="S533"/>
      <c r="T533"/>
      <c r="U533"/>
      <c r="V533"/>
      <c r="W533"/>
      <c r="X533"/>
      <c r="Y533"/>
      <c r="Z533"/>
      <c r="AA533"/>
      <c r="AB533"/>
      <c r="AC533"/>
      <c r="AD533"/>
    </row>
    <row r="534" spans="1:30" s="337" customFormat="1" x14ac:dyDescent="0.25">
      <c r="A534" s="333"/>
      <c r="B534" s="334"/>
      <c r="C534" s="335"/>
      <c r="D534"/>
      <c r="E534" s="335"/>
      <c r="F534"/>
      <c r="G534"/>
      <c r="H534"/>
      <c r="I534"/>
      <c r="J534"/>
      <c r="K534"/>
      <c r="L534"/>
      <c r="M534"/>
      <c r="N534"/>
      <c r="O534"/>
      <c r="P534"/>
      <c r="Q534"/>
      <c r="R534"/>
      <c r="S534"/>
      <c r="T534"/>
      <c r="U534"/>
      <c r="V534"/>
      <c r="W534"/>
      <c r="X534"/>
      <c r="Y534"/>
      <c r="Z534"/>
      <c r="AA534"/>
      <c r="AB534"/>
      <c r="AC534"/>
      <c r="AD534"/>
    </row>
    <row r="535" spans="1:30" s="337" customFormat="1" x14ac:dyDescent="0.25">
      <c r="A535" s="333"/>
      <c r="B535" s="334"/>
      <c r="C535" s="335"/>
      <c r="D535"/>
      <c r="E535" s="335"/>
      <c r="F535"/>
      <c r="G535"/>
      <c r="H535"/>
      <c r="I535"/>
      <c r="J535"/>
      <c r="K535"/>
      <c r="L535"/>
      <c r="M535"/>
      <c r="N535"/>
      <c r="O535"/>
      <c r="P535"/>
      <c r="Q535"/>
      <c r="R535"/>
      <c r="S535"/>
      <c r="T535"/>
      <c r="U535"/>
      <c r="V535"/>
      <c r="W535"/>
      <c r="X535"/>
      <c r="Y535"/>
      <c r="Z535"/>
      <c r="AA535"/>
      <c r="AB535"/>
      <c r="AC535"/>
      <c r="AD535"/>
    </row>
    <row r="536" spans="1:30" s="337" customFormat="1" x14ac:dyDescent="0.25">
      <c r="A536" s="333"/>
      <c r="B536" s="334"/>
      <c r="C536" s="335"/>
      <c r="D536"/>
      <c r="E536" s="335"/>
      <c r="F536"/>
      <c r="G536"/>
      <c r="H536"/>
      <c r="I536"/>
      <c r="J536"/>
      <c r="K536"/>
      <c r="L536"/>
      <c r="M536"/>
      <c r="N536"/>
      <c r="O536"/>
      <c r="P536"/>
      <c r="Q536"/>
      <c r="R536"/>
      <c r="S536"/>
      <c r="T536"/>
      <c r="U536"/>
      <c r="V536"/>
      <c r="W536"/>
      <c r="X536"/>
      <c r="Y536"/>
      <c r="Z536"/>
      <c r="AA536"/>
      <c r="AB536"/>
      <c r="AC536"/>
      <c r="AD536"/>
    </row>
    <row r="537" spans="1:30" s="337" customFormat="1" x14ac:dyDescent="0.25">
      <c r="A537" s="333"/>
      <c r="B537" s="334"/>
      <c r="C537" s="335"/>
      <c r="D537"/>
      <c r="E537" s="335"/>
      <c r="F537"/>
      <c r="G537"/>
      <c r="H537"/>
      <c r="I537"/>
      <c r="J537"/>
      <c r="K537"/>
      <c r="L537"/>
      <c r="M537"/>
      <c r="N537"/>
      <c r="O537"/>
      <c r="P537"/>
      <c r="Q537"/>
      <c r="R537"/>
      <c r="S537"/>
      <c r="T537"/>
      <c r="U537"/>
      <c r="V537"/>
      <c r="W537"/>
      <c r="X537"/>
      <c r="Y537"/>
      <c r="Z537"/>
      <c r="AA537"/>
      <c r="AB537"/>
      <c r="AC537"/>
      <c r="AD537"/>
    </row>
    <row r="538" spans="1:30" s="337" customFormat="1" x14ac:dyDescent="0.25">
      <c r="A538" s="333"/>
      <c r="B538" s="334"/>
      <c r="C538" s="335"/>
      <c r="D538"/>
      <c r="E538" s="335"/>
      <c r="F538"/>
      <c r="G538"/>
      <c r="H538"/>
      <c r="I538"/>
      <c r="J538"/>
      <c r="K538"/>
      <c r="L538"/>
      <c r="M538"/>
      <c r="N538"/>
      <c r="O538"/>
      <c r="P538"/>
      <c r="Q538"/>
      <c r="R538"/>
      <c r="S538"/>
      <c r="T538"/>
      <c r="U538"/>
      <c r="V538"/>
      <c r="W538"/>
      <c r="X538"/>
      <c r="Y538"/>
      <c r="Z538"/>
      <c r="AA538"/>
      <c r="AB538"/>
      <c r="AC538"/>
      <c r="AD538"/>
    </row>
    <row r="539" spans="1:30" s="337" customFormat="1" x14ac:dyDescent="0.25">
      <c r="A539" s="333"/>
      <c r="B539" s="334"/>
      <c r="C539" s="335"/>
      <c r="D539"/>
      <c r="E539" s="335"/>
      <c r="F539"/>
      <c r="G539"/>
      <c r="H539"/>
      <c r="I539"/>
      <c r="J539"/>
      <c r="K539"/>
      <c r="L539"/>
      <c r="M539"/>
      <c r="N539"/>
      <c r="O539"/>
      <c r="P539"/>
      <c r="Q539"/>
      <c r="R539"/>
      <c r="S539"/>
      <c r="T539"/>
      <c r="U539"/>
      <c r="V539"/>
      <c r="W539"/>
      <c r="X539"/>
      <c r="Y539"/>
      <c r="Z539"/>
      <c r="AA539"/>
      <c r="AB539"/>
      <c r="AC539"/>
      <c r="AD539"/>
    </row>
    <row r="540" spans="1:30" s="337" customFormat="1" x14ac:dyDescent="0.25">
      <c r="A540" s="333"/>
      <c r="B540" s="334"/>
      <c r="C540" s="335"/>
      <c r="D540"/>
      <c r="E540" s="335"/>
      <c r="F540"/>
      <c r="G540"/>
      <c r="H540"/>
      <c r="I540"/>
      <c r="J540"/>
      <c r="K540"/>
      <c r="L540"/>
      <c r="M540"/>
      <c r="N540"/>
      <c r="O540"/>
      <c r="P540"/>
      <c r="Q540"/>
      <c r="R540"/>
      <c r="S540"/>
      <c r="T540"/>
      <c r="U540"/>
      <c r="V540"/>
      <c r="W540"/>
      <c r="X540"/>
      <c r="Y540"/>
      <c r="Z540"/>
      <c r="AA540"/>
      <c r="AB540"/>
      <c r="AC540"/>
      <c r="AD540"/>
    </row>
    <row r="541" spans="1:30" s="337" customFormat="1" x14ac:dyDescent="0.25">
      <c r="A541" s="333"/>
      <c r="B541" s="334"/>
      <c r="C541" s="335"/>
      <c r="D541"/>
      <c r="E541" s="335"/>
      <c r="F541"/>
      <c r="G541"/>
      <c r="H541"/>
      <c r="I541"/>
      <c r="J541"/>
      <c r="K541"/>
      <c r="L541"/>
      <c r="M541"/>
      <c r="N541"/>
      <c r="O541"/>
      <c r="P541"/>
      <c r="Q541"/>
      <c r="R541"/>
      <c r="S541"/>
      <c r="T541"/>
      <c r="U541"/>
      <c r="V541"/>
      <c r="W541"/>
      <c r="X541"/>
      <c r="Y541"/>
      <c r="Z541"/>
      <c r="AA541"/>
      <c r="AB541"/>
      <c r="AC541"/>
      <c r="AD541"/>
    </row>
    <row r="542" spans="1:30" s="337" customFormat="1" x14ac:dyDescent="0.25">
      <c r="A542" s="333"/>
      <c r="B542" s="334"/>
      <c r="C542" s="335"/>
      <c r="D542"/>
      <c r="E542" s="335"/>
      <c r="F542"/>
      <c r="G542"/>
      <c r="H542"/>
      <c r="I542"/>
      <c r="J542"/>
      <c r="K542"/>
      <c r="L542"/>
      <c r="M542"/>
      <c r="N542"/>
      <c r="O542"/>
      <c r="P542"/>
      <c r="Q542"/>
      <c r="R542"/>
      <c r="S542"/>
      <c r="T542"/>
      <c r="U542"/>
      <c r="V542"/>
      <c r="W542"/>
      <c r="X542"/>
      <c r="Y542"/>
      <c r="Z542"/>
      <c r="AA542"/>
      <c r="AB542"/>
      <c r="AC542"/>
      <c r="AD542"/>
    </row>
    <row r="543" spans="1:30" s="337" customFormat="1" x14ac:dyDescent="0.25">
      <c r="A543" s="333"/>
      <c r="B543" s="334"/>
      <c r="C543" s="335"/>
      <c r="D543"/>
      <c r="E543" s="335"/>
      <c r="F543"/>
      <c r="G543"/>
      <c r="H543"/>
      <c r="I543"/>
      <c r="J543"/>
      <c r="K543"/>
      <c r="L543"/>
      <c r="M543"/>
      <c r="N543"/>
      <c r="O543"/>
      <c r="P543"/>
      <c r="Q543"/>
      <c r="R543"/>
      <c r="S543"/>
      <c r="T543"/>
      <c r="U543"/>
      <c r="V543"/>
      <c r="W543"/>
      <c r="X543"/>
      <c r="Y543"/>
      <c r="Z543"/>
      <c r="AA543"/>
      <c r="AB543"/>
      <c r="AC543"/>
      <c r="AD543"/>
    </row>
    <row r="544" spans="1:30" s="337" customFormat="1" x14ac:dyDescent="0.25">
      <c r="A544" s="333"/>
      <c r="B544" s="334"/>
      <c r="C544" s="335"/>
      <c r="D544"/>
      <c r="E544" s="335"/>
      <c r="F544"/>
      <c r="G544"/>
      <c r="H544"/>
      <c r="I544"/>
      <c r="J544"/>
      <c r="K544"/>
      <c r="L544"/>
      <c r="M544"/>
      <c r="N544"/>
      <c r="O544"/>
      <c r="P544"/>
      <c r="Q544"/>
      <c r="R544"/>
      <c r="S544"/>
      <c r="T544"/>
      <c r="U544"/>
      <c r="V544"/>
      <c r="W544"/>
      <c r="X544"/>
      <c r="Y544"/>
      <c r="Z544"/>
      <c r="AA544"/>
      <c r="AB544"/>
      <c r="AC544"/>
      <c r="AD544"/>
    </row>
    <row r="545" spans="1:30" s="337" customFormat="1" x14ac:dyDescent="0.25">
      <c r="A545" s="333"/>
      <c r="B545" s="334"/>
      <c r="C545" s="335"/>
      <c r="D545"/>
      <c r="E545" s="335"/>
      <c r="F545"/>
      <c r="G545"/>
      <c r="H545"/>
      <c r="I545"/>
      <c r="J545"/>
      <c r="K545"/>
      <c r="L545"/>
      <c r="M545"/>
      <c r="N545"/>
      <c r="O545"/>
      <c r="P545"/>
      <c r="Q545"/>
      <c r="R545"/>
      <c r="S545"/>
      <c r="T545"/>
      <c r="U545"/>
      <c r="V545"/>
      <c r="W545"/>
      <c r="X545"/>
      <c r="Y545"/>
      <c r="Z545"/>
      <c r="AA545"/>
      <c r="AB545"/>
      <c r="AC545"/>
      <c r="AD545"/>
    </row>
    <row r="546" spans="1:30" s="337" customFormat="1" x14ac:dyDescent="0.25">
      <c r="A546" s="333"/>
      <c r="B546" s="334"/>
      <c r="C546" s="335"/>
      <c r="D546"/>
      <c r="E546" s="335"/>
      <c r="F546"/>
      <c r="G546"/>
      <c r="H546"/>
      <c r="I546"/>
      <c r="J546"/>
      <c r="K546"/>
      <c r="L546"/>
      <c r="M546"/>
      <c r="N546"/>
      <c r="O546"/>
      <c r="P546"/>
      <c r="Q546"/>
      <c r="R546"/>
      <c r="S546"/>
      <c r="T546"/>
      <c r="U546"/>
      <c r="V546"/>
      <c r="W546"/>
      <c r="X546"/>
      <c r="Y546"/>
      <c r="Z546"/>
      <c r="AA546"/>
      <c r="AB546"/>
      <c r="AC546"/>
      <c r="AD546"/>
    </row>
    <row r="547" spans="1:30" s="337" customFormat="1" x14ac:dyDescent="0.25">
      <c r="A547" s="333"/>
      <c r="B547" s="334"/>
      <c r="C547" s="335"/>
      <c r="D547"/>
      <c r="E547" s="335"/>
      <c r="F547"/>
      <c r="G547"/>
      <c r="H547"/>
      <c r="I547"/>
      <c r="J547"/>
      <c r="K547"/>
      <c r="L547"/>
      <c r="M547"/>
      <c r="N547"/>
      <c r="O547"/>
      <c r="P547"/>
      <c r="Q547"/>
      <c r="R547"/>
      <c r="S547"/>
      <c r="T547"/>
      <c r="U547"/>
      <c r="V547"/>
      <c r="W547"/>
      <c r="X547"/>
      <c r="Y547"/>
      <c r="Z547"/>
      <c r="AA547"/>
      <c r="AB547"/>
      <c r="AC547"/>
      <c r="AD547"/>
    </row>
    <row r="548" spans="1:30" s="337" customFormat="1" x14ac:dyDescent="0.25">
      <c r="A548" s="333"/>
      <c r="B548" s="334"/>
      <c r="C548" s="335"/>
      <c r="D548"/>
      <c r="E548" s="335"/>
      <c r="F548"/>
      <c r="G548"/>
      <c r="H548"/>
      <c r="I548"/>
      <c r="J548"/>
      <c r="K548"/>
      <c r="L548"/>
      <c r="M548"/>
      <c r="N548"/>
      <c r="O548"/>
      <c r="P548"/>
      <c r="Q548"/>
      <c r="R548"/>
      <c r="S548"/>
      <c r="T548"/>
      <c r="U548"/>
      <c r="V548"/>
      <c r="W548"/>
      <c r="X548"/>
      <c r="Y548"/>
      <c r="Z548"/>
      <c r="AA548"/>
      <c r="AB548"/>
      <c r="AC548"/>
      <c r="AD548"/>
    </row>
    <row r="549" spans="1:30" s="337" customFormat="1" x14ac:dyDescent="0.25">
      <c r="A549" s="333"/>
      <c r="B549" s="334"/>
      <c r="C549" s="335"/>
      <c r="D549"/>
      <c r="E549" s="335"/>
      <c r="F549"/>
      <c r="G549"/>
      <c r="H549"/>
      <c r="I549"/>
      <c r="J549"/>
      <c r="K549"/>
      <c r="L549"/>
      <c r="M549"/>
      <c r="N549"/>
      <c r="O549"/>
      <c r="P549"/>
      <c r="Q549"/>
      <c r="R549"/>
      <c r="S549"/>
      <c r="T549"/>
      <c r="U549"/>
      <c r="V549"/>
      <c r="W549"/>
      <c r="X549"/>
      <c r="Y549"/>
      <c r="Z549"/>
      <c r="AA549"/>
      <c r="AB549"/>
      <c r="AC549"/>
      <c r="AD549"/>
    </row>
    <row r="550" spans="1:30" s="337" customFormat="1" x14ac:dyDescent="0.25">
      <c r="A550" s="333"/>
      <c r="B550" s="334"/>
      <c r="C550" s="335"/>
      <c r="D550"/>
      <c r="E550" s="335"/>
      <c r="F550"/>
      <c r="G550"/>
      <c r="H550"/>
      <c r="I550"/>
      <c r="J550"/>
      <c r="K550"/>
      <c r="L550"/>
      <c r="M550"/>
      <c r="N550"/>
      <c r="O550"/>
      <c r="P550"/>
      <c r="Q550"/>
      <c r="R550"/>
      <c r="S550"/>
      <c r="T550"/>
      <c r="U550"/>
      <c r="V550"/>
      <c r="W550"/>
      <c r="X550"/>
      <c r="Y550"/>
      <c r="Z550"/>
      <c r="AA550"/>
      <c r="AB550"/>
      <c r="AC550"/>
      <c r="AD550"/>
    </row>
    <row r="551" spans="1:30" s="337" customFormat="1" x14ac:dyDescent="0.25">
      <c r="A551" s="333"/>
      <c r="B551" s="334"/>
      <c r="C551" s="335"/>
      <c r="D551"/>
      <c r="E551" s="335"/>
      <c r="F551"/>
      <c r="G551"/>
      <c r="H551"/>
      <c r="I551"/>
      <c r="J551"/>
      <c r="K551"/>
      <c r="L551"/>
      <c r="M551"/>
      <c r="N551"/>
      <c r="O551"/>
      <c r="P551"/>
      <c r="Q551"/>
      <c r="R551"/>
      <c r="S551"/>
      <c r="T551"/>
      <c r="U551"/>
      <c r="V551"/>
      <c r="W551"/>
      <c r="X551"/>
      <c r="Y551"/>
      <c r="Z551"/>
      <c r="AA551"/>
      <c r="AB551"/>
      <c r="AC551"/>
      <c r="AD551"/>
    </row>
    <row r="552" spans="1:30" s="337" customFormat="1" x14ac:dyDescent="0.25">
      <c r="A552" s="333"/>
      <c r="B552" s="334"/>
      <c r="C552" s="335"/>
      <c r="D552"/>
      <c r="E552" s="335"/>
      <c r="F552"/>
      <c r="G552"/>
      <c r="H552"/>
      <c r="I552"/>
      <c r="J552"/>
      <c r="K552"/>
      <c r="L552"/>
      <c r="M552"/>
      <c r="N552"/>
      <c r="O552"/>
      <c r="P552"/>
      <c r="Q552"/>
      <c r="R552"/>
      <c r="S552"/>
      <c r="T552"/>
      <c r="U552"/>
      <c r="V552"/>
      <c r="W552"/>
      <c r="X552"/>
      <c r="Y552"/>
      <c r="Z552"/>
      <c r="AA552"/>
      <c r="AB552"/>
      <c r="AC552"/>
      <c r="AD552"/>
    </row>
    <row r="553" spans="1:30" s="337" customFormat="1" x14ac:dyDescent="0.25">
      <c r="A553" s="333"/>
      <c r="B553" s="334"/>
      <c r="C553" s="335"/>
      <c r="D553"/>
      <c r="E553" s="335"/>
      <c r="F553"/>
      <c r="G553"/>
      <c r="H553"/>
      <c r="I553"/>
      <c r="J553"/>
      <c r="K553"/>
      <c r="L553"/>
      <c r="M553"/>
      <c r="N553"/>
      <c r="O553"/>
      <c r="P553"/>
      <c r="Q553"/>
      <c r="R553"/>
      <c r="S553"/>
      <c r="T553"/>
      <c r="U553"/>
      <c r="V553"/>
      <c r="W553"/>
      <c r="X553"/>
      <c r="Y553"/>
      <c r="Z553"/>
      <c r="AA553"/>
      <c r="AB553"/>
      <c r="AC553"/>
      <c r="AD553"/>
    </row>
    <row r="554" spans="1:30" s="337" customFormat="1" x14ac:dyDescent="0.25">
      <c r="A554" s="333"/>
      <c r="B554" s="334"/>
      <c r="C554" s="335"/>
      <c r="D554"/>
      <c r="E554" s="335"/>
      <c r="F554"/>
      <c r="G554"/>
      <c r="H554"/>
      <c r="I554"/>
      <c r="J554"/>
      <c r="K554"/>
      <c r="L554"/>
      <c r="M554"/>
      <c r="N554"/>
      <c r="O554"/>
      <c r="P554"/>
      <c r="Q554"/>
      <c r="R554"/>
      <c r="S554"/>
      <c r="T554"/>
      <c r="U554"/>
      <c r="V554"/>
      <c r="W554"/>
      <c r="X554"/>
      <c r="Y554"/>
      <c r="Z554"/>
      <c r="AA554"/>
      <c r="AB554"/>
      <c r="AC554"/>
      <c r="AD554"/>
    </row>
    <row r="555" spans="1:30" s="337" customFormat="1" x14ac:dyDescent="0.25">
      <c r="A555" s="333"/>
      <c r="B555" s="334"/>
      <c r="C555" s="335"/>
      <c r="D555"/>
      <c r="E555" s="335"/>
      <c r="F555"/>
      <c r="G555"/>
      <c r="H555"/>
      <c r="I555"/>
      <c r="J555"/>
      <c r="K555"/>
      <c r="L555"/>
      <c r="M555"/>
      <c r="N555"/>
      <c r="O555"/>
      <c r="P555"/>
      <c r="Q555"/>
      <c r="R555"/>
      <c r="S555"/>
      <c r="T555"/>
      <c r="U555"/>
      <c r="V555"/>
      <c r="W555"/>
      <c r="X555"/>
      <c r="Y555"/>
      <c r="Z555"/>
      <c r="AA555"/>
      <c r="AB555"/>
      <c r="AC555"/>
      <c r="AD555"/>
    </row>
    <row r="556" spans="1:30" s="337" customFormat="1" x14ac:dyDescent="0.25">
      <c r="A556" s="333"/>
      <c r="B556" s="334"/>
      <c r="C556" s="335"/>
      <c r="D556"/>
      <c r="E556" s="335"/>
      <c r="F556"/>
      <c r="G556"/>
      <c r="H556"/>
      <c r="I556"/>
      <c r="J556"/>
      <c r="K556"/>
      <c r="L556"/>
      <c r="M556"/>
      <c r="N556"/>
      <c r="O556"/>
      <c r="P556"/>
      <c r="Q556"/>
      <c r="R556"/>
      <c r="S556"/>
      <c r="T556"/>
      <c r="U556"/>
      <c r="V556"/>
      <c r="W556"/>
      <c r="X556"/>
      <c r="Y556"/>
      <c r="Z556"/>
      <c r="AA556"/>
      <c r="AB556"/>
      <c r="AC556"/>
      <c r="AD556"/>
    </row>
    <row r="557" spans="1:30" s="337" customFormat="1" x14ac:dyDescent="0.25">
      <c r="A557" s="333"/>
      <c r="B557" s="334"/>
      <c r="C557" s="335"/>
      <c r="D557"/>
      <c r="E557" s="335"/>
      <c r="F557"/>
      <c r="G557"/>
      <c r="H557"/>
      <c r="I557"/>
      <c r="J557"/>
      <c r="K557"/>
      <c r="L557"/>
      <c r="M557"/>
      <c r="N557"/>
      <c r="O557"/>
      <c r="P557"/>
      <c r="Q557"/>
      <c r="R557"/>
      <c r="S557"/>
      <c r="T557"/>
      <c r="U557"/>
      <c r="V557"/>
      <c r="W557"/>
      <c r="X557"/>
      <c r="Y557"/>
      <c r="Z557"/>
      <c r="AA557"/>
      <c r="AB557"/>
      <c r="AC557"/>
      <c r="AD557"/>
    </row>
    <row r="558" spans="1:30" s="337" customFormat="1" x14ac:dyDescent="0.25">
      <c r="A558" s="333"/>
      <c r="B558" s="334"/>
      <c r="C558" s="335"/>
      <c r="D558"/>
      <c r="E558" s="335"/>
      <c r="F558"/>
      <c r="G558"/>
      <c r="H558"/>
      <c r="I558"/>
      <c r="J558"/>
      <c r="K558"/>
      <c r="L558"/>
      <c r="M558"/>
      <c r="N558"/>
      <c r="O558"/>
      <c r="P558"/>
      <c r="Q558"/>
      <c r="R558"/>
      <c r="S558"/>
      <c r="T558"/>
      <c r="U558"/>
      <c r="V558"/>
      <c r="W558"/>
      <c r="X558"/>
      <c r="Y558"/>
      <c r="Z558"/>
      <c r="AA558"/>
      <c r="AB558"/>
      <c r="AC558"/>
      <c r="AD558"/>
    </row>
    <row r="559" spans="1:30" s="337" customFormat="1" x14ac:dyDescent="0.25">
      <c r="A559" s="333"/>
      <c r="B559" s="334"/>
      <c r="C559" s="335"/>
      <c r="D559"/>
      <c r="E559" s="335"/>
      <c r="F559"/>
      <c r="G559"/>
      <c r="H559"/>
      <c r="I559"/>
      <c r="J559"/>
      <c r="K559"/>
      <c r="L559"/>
      <c r="M559"/>
      <c r="N559"/>
      <c r="O559"/>
      <c r="P559"/>
      <c r="Q559"/>
      <c r="R559"/>
      <c r="S559"/>
      <c r="T559"/>
      <c r="U559"/>
      <c r="V559"/>
      <c r="W559"/>
      <c r="X559"/>
      <c r="Y559"/>
      <c r="Z559"/>
      <c r="AA559"/>
      <c r="AB559"/>
      <c r="AC559"/>
      <c r="AD559"/>
    </row>
    <row r="560" spans="1:30" s="337" customFormat="1" x14ac:dyDescent="0.25">
      <c r="A560" s="333"/>
      <c r="B560" s="334"/>
      <c r="C560" s="335"/>
      <c r="D560"/>
      <c r="E560" s="335"/>
      <c r="F560"/>
      <c r="G560"/>
      <c r="H560"/>
      <c r="I560"/>
      <c r="J560"/>
      <c r="K560"/>
      <c r="L560"/>
      <c r="M560"/>
      <c r="N560"/>
      <c r="O560"/>
      <c r="P560"/>
      <c r="Q560"/>
      <c r="R560"/>
      <c r="S560"/>
      <c r="T560"/>
      <c r="U560"/>
      <c r="V560"/>
      <c r="W560"/>
      <c r="X560"/>
      <c r="Y560"/>
      <c r="Z560"/>
      <c r="AA560"/>
      <c r="AB560"/>
      <c r="AC560"/>
      <c r="AD560"/>
    </row>
    <row r="561" spans="1:30" s="337" customFormat="1" x14ac:dyDescent="0.25">
      <c r="A561" s="333"/>
      <c r="B561" s="334"/>
      <c r="C561" s="335"/>
      <c r="D561"/>
      <c r="E561" s="335"/>
      <c r="F561"/>
      <c r="G561"/>
      <c r="H561"/>
      <c r="I561"/>
      <c r="J561"/>
      <c r="K561"/>
      <c r="L561"/>
      <c r="M561"/>
      <c r="N561"/>
      <c r="O561"/>
      <c r="P561"/>
      <c r="Q561"/>
      <c r="R561"/>
      <c r="S561"/>
      <c r="T561"/>
      <c r="U561"/>
      <c r="V561"/>
      <c r="W561"/>
      <c r="X561"/>
      <c r="Y561"/>
      <c r="Z561"/>
      <c r="AA561"/>
      <c r="AB561"/>
      <c r="AC561"/>
      <c r="AD561"/>
    </row>
    <row r="562" spans="1:30" s="337" customFormat="1" x14ac:dyDescent="0.25">
      <c r="A562" s="333"/>
      <c r="B562" s="334"/>
      <c r="C562" s="335"/>
      <c r="D562"/>
      <c r="E562" s="335"/>
      <c r="F562"/>
      <c r="G562"/>
      <c r="H562"/>
      <c r="I562"/>
      <c r="J562"/>
      <c r="K562"/>
      <c r="L562"/>
      <c r="M562"/>
      <c r="N562"/>
      <c r="O562"/>
      <c r="P562"/>
      <c r="Q562"/>
      <c r="R562"/>
      <c r="S562"/>
      <c r="T562"/>
      <c r="U562"/>
      <c r="V562"/>
      <c r="W562"/>
      <c r="X562"/>
      <c r="Y562"/>
      <c r="Z562"/>
      <c r="AA562"/>
      <c r="AB562"/>
      <c r="AC562"/>
      <c r="AD562"/>
    </row>
    <row r="563" spans="1:30" s="337" customFormat="1" x14ac:dyDescent="0.25">
      <c r="A563" s="333"/>
      <c r="B563" s="334"/>
      <c r="C563" s="335"/>
      <c r="D563"/>
      <c r="E563" s="335"/>
      <c r="F563"/>
      <c r="G563"/>
      <c r="H563"/>
      <c r="I563"/>
      <c r="J563"/>
      <c r="K563"/>
      <c r="L563"/>
      <c r="M563"/>
      <c r="N563"/>
      <c r="O563"/>
      <c r="P563"/>
      <c r="Q563"/>
      <c r="R563"/>
      <c r="S563"/>
      <c r="T563"/>
      <c r="U563"/>
      <c r="V563"/>
      <c r="W563"/>
      <c r="X563"/>
      <c r="Y563"/>
      <c r="Z563"/>
      <c r="AA563"/>
      <c r="AB563"/>
      <c r="AC563"/>
      <c r="AD563"/>
    </row>
    <row r="564" spans="1:30" s="337" customFormat="1" x14ac:dyDescent="0.25">
      <c r="A564" s="333"/>
      <c r="B564" s="334"/>
      <c r="C564" s="335"/>
      <c r="D564"/>
      <c r="E564" s="335"/>
      <c r="F564"/>
      <c r="G564"/>
      <c r="H564"/>
      <c r="I564"/>
      <c r="J564"/>
      <c r="K564"/>
      <c r="L564"/>
      <c r="M564"/>
      <c r="N564"/>
      <c r="O564"/>
      <c r="P564"/>
      <c r="Q564"/>
      <c r="R564"/>
      <c r="S564"/>
      <c r="T564"/>
      <c r="U564"/>
      <c r="V564"/>
      <c r="W564"/>
      <c r="X564"/>
      <c r="Y564"/>
      <c r="Z564"/>
      <c r="AA564"/>
      <c r="AB564"/>
      <c r="AC564"/>
      <c r="AD564"/>
    </row>
    <row r="565" spans="1:30" s="337" customFormat="1" x14ac:dyDescent="0.25">
      <c r="A565" s="333"/>
      <c r="B565" s="334"/>
      <c r="C565" s="335"/>
      <c r="D565"/>
      <c r="E565" s="335"/>
      <c r="F565"/>
      <c r="G565"/>
      <c r="H565"/>
      <c r="I565"/>
      <c r="J565"/>
      <c r="K565"/>
      <c r="L565"/>
      <c r="M565"/>
      <c r="N565"/>
      <c r="O565"/>
      <c r="P565"/>
      <c r="Q565"/>
      <c r="R565"/>
      <c r="S565"/>
      <c r="T565"/>
      <c r="U565"/>
      <c r="V565"/>
      <c r="W565"/>
      <c r="X565"/>
      <c r="Y565"/>
      <c r="Z565"/>
      <c r="AA565"/>
      <c r="AB565"/>
      <c r="AC565"/>
      <c r="AD565"/>
    </row>
    <row r="566" spans="1:30" s="337" customFormat="1" x14ac:dyDescent="0.25">
      <c r="A566" s="333"/>
      <c r="B566" s="334"/>
      <c r="C566" s="335"/>
      <c r="D566"/>
      <c r="E566" s="335"/>
      <c r="F566"/>
      <c r="G566"/>
      <c r="H566"/>
      <c r="I566"/>
      <c r="J566"/>
      <c r="K566"/>
      <c r="L566"/>
      <c r="M566"/>
      <c r="N566"/>
      <c r="O566"/>
      <c r="P566"/>
      <c r="Q566"/>
      <c r="R566"/>
      <c r="S566"/>
      <c r="T566"/>
      <c r="U566"/>
      <c r="V566"/>
      <c r="W566"/>
      <c r="X566"/>
      <c r="Y566"/>
      <c r="Z566"/>
      <c r="AA566"/>
      <c r="AB566"/>
      <c r="AC566"/>
      <c r="AD566"/>
    </row>
    <row r="567" spans="1:30" s="337" customFormat="1" x14ac:dyDescent="0.25">
      <c r="A567" s="333"/>
      <c r="B567" s="334"/>
      <c r="C567" s="335"/>
      <c r="D567"/>
      <c r="E567" s="335"/>
      <c r="F567"/>
      <c r="G567"/>
      <c r="H567"/>
      <c r="I567"/>
      <c r="J567"/>
      <c r="K567"/>
      <c r="L567"/>
      <c r="M567"/>
      <c r="N567"/>
      <c r="O567"/>
      <c r="P567"/>
      <c r="Q567"/>
      <c r="R567"/>
      <c r="S567"/>
      <c r="T567"/>
      <c r="U567"/>
      <c r="V567"/>
      <c r="W567"/>
      <c r="X567"/>
      <c r="Y567"/>
      <c r="Z567"/>
      <c r="AA567"/>
      <c r="AB567"/>
      <c r="AC567"/>
      <c r="AD567"/>
    </row>
    <row r="568" spans="1:30" s="337" customFormat="1" x14ac:dyDescent="0.25">
      <c r="A568" s="333"/>
      <c r="B568" s="334"/>
      <c r="C568" s="335"/>
      <c r="D568"/>
      <c r="E568" s="335"/>
      <c r="F568"/>
      <c r="G568"/>
      <c r="H568"/>
      <c r="I568"/>
      <c r="J568"/>
      <c r="K568"/>
      <c r="L568"/>
      <c r="M568"/>
      <c r="N568"/>
      <c r="O568"/>
      <c r="P568"/>
      <c r="Q568"/>
      <c r="R568"/>
      <c r="S568"/>
      <c r="T568"/>
      <c r="U568"/>
      <c r="V568"/>
      <c r="W568"/>
      <c r="X568"/>
      <c r="Y568"/>
      <c r="Z568"/>
      <c r="AA568"/>
      <c r="AB568"/>
      <c r="AC568"/>
      <c r="AD568"/>
    </row>
    <row r="569" spans="1:30" s="337" customFormat="1" x14ac:dyDescent="0.25">
      <c r="A569" s="333"/>
      <c r="B569" s="334"/>
      <c r="C569" s="335"/>
      <c r="D569"/>
      <c r="E569" s="335"/>
      <c r="F569"/>
      <c r="G569"/>
      <c r="H569"/>
      <c r="I569"/>
      <c r="J569"/>
      <c r="K569"/>
      <c r="L569"/>
      <c r="M569"/>
      <c r="N569"/>
      <c r="O569"/>
      <c r="P569"/>
      <c r="Q569"/>
      <c r="R569"/>
      <c r="S569"/>
      <c r="T569"/>
      <c r="U569"/>
      <c r="V569"/>
      <c r="W569"/>
      <c r="X569"/>
      <c r="Y569"/>
      <c r="Z569"/>
      <c r="AA569"/>
      <c r="AB569"/>
      <c r="AC569"/>
      <c r="AD569"/>
    </row>
    <row r="570" spans="1:30" s="337" customFormat="1" x14ac:dyDescent="0.25">
      <c r="A570" s="333"/>
      <c r="B570" s="334"/>
      <c r="C570" s="335"/>
      <c r="D570"/>
      <c r="E570" s="335"/>
      <c r="F570"/>
      <c r="G570"/>
      <c r="H570"/>
      <c r="I570"/>
      <c r="J570"/>
      <c r="K570"/>
      <c r="L570"/>
      <c r="M570"/>
      <c r="N570"/>
      <c r="O570"/>
      <c r="P570"/>
      <c r="Q570"/>
      <c r="R570"/>
      <c r="S570"/>
      <c r="T570"/>
      <c r="U570"/>
      <c r="V570"/>
      <c r="W570"/>
      <c r="X570"/>
      <c r="Y570"/>
      <c r="Z570"/>
      <c r="AA570"/>
      <c r="AB570"/>
      <c r="AC570"/>
      <c r="AD570"/>
    </row>
    <row r="571" spans="1:30" s="337" customFormat="1" x14ac:dyDescent="0.25">
      <c r="A571" s="333"/>
      <c r="B571" s="334"/>
      <c r="C571" s="335"/>
      <c r="D571"/>
      <c r="E571" s="335"/>
      <c r="F571"/>
      <c r="G571"/>
      <c r="H571"/>
      <c r="I571"/>
      <c r="J571"/>
      <c r="K571"/>
      <c r="L571"/>
      <c r="M571"/>
      <c r="N571"/>
      <c r="O571"/>
      <c r="P571"/>
      <c r="Q571"/>
      <c r="R571"/>
      <c r="S571"/>
      <c r="T571"/>
      <c r="U571"/>
      <c r="V571"/>
      <c r="W571"/>
      <c r="X571"/>
      <c r="Y571"/>
      <c r="Z571"/>
      <c r="AA571"/>
      <c r="AB571"/>
      <c r="AC571"/>
      <c r="AD571"/>
    </row>
    <row r="572" spans="1:30" s="337" customFormat="1" x14ac:dyDescent="0.25">
      <c r="A572" s="333"/>
      <c r="B572" s="334"/>
      <c r="C572" s="335"/>
      <c r="D572"/>
      <c r="E572" s="335"/>
      <c r="F572"/>
      <c r="G572"/>
      <c r="H572"/>
      <c r="I572"/>
      <c r="J572"/>
      <c r="K572"/>
      <c r="L572"/>
      <c r="M572"/>
      <c r="N572"/>
      <c r="O572"/>
      <c r="P572"/>
      <c r="Q572"/>
      <c r="R572"/>
      <c r="S572"/>
      <c r="T572"/>
      <c r="U572"/>
      <c r="V572"/>
      <c r="W572"/>
      <c r="X572"/>
      <c r="Y572"/>
      <c r="Z572"/>
      <c r="AA572"/>
      <c r="AB572"/>
      <c r="AC572"/>
      <c r="AD572"/>
    </row>
    <row r="573" spans="1:30" s="337" customFormat="1" x14ac:dyDescent="0.25">
      <c r="A573" s="333"/>
      <c r="B573" s="334"/>
      <c r="C573" s="335"/>
      <c r="D573"/>
      <c r="E573" s="335"/>
      <c r="F573"/>
      <c r="G573"/>
      <c r="H573"/>
      <c r="I573"/>
      <c r="J573"/>
      <c r="K573"/>
      <c r="L573"/>
      <c r="M573"/>
      <c r="N573"/>
      <c r="O573"/>
      <c r="P573"/>
      <c r="Q573"/>
      <c r="R573"/>
      <c r="S573"/>
      <c r="T573"/>
      <c r="U573"/>
      <c r="V573"/>
      <c r="W573"/>
      <c r="X573"/>
      <c r="Y573"/>
      <c r="Z573"/>
      <c r="AA573"/>
      <c r="AB573"/>
      <c r="AC573"/>
      <c r="AD573"/>
    </row>
    <row r="574" spans="1:30" s="337" customFormat="1" x14ac:dyDescent="0.25">
      <c r="A574" s="333"/>
      <c r="B574" s="334"/>
      <c r="C574" s="335"/>
      <c r="D574"/>
      <c r="E574" s="335"/>
      <c r="F574"/>
      <c r="G574"/>
      <c r="H574"/>
      <c r="I574"/>
      <c r="J574"/>
      <c r="K574"/>
      <c r="L574"/>
      <c r="M574"/>
      <c r="N574"/>
      <c r="O574"/>
      <c r="P574"/>
      <c r="Q574"/>
      <c r="R574"/>
      <c r="S574"/>
      <c r="T574"/>
      <c r="U574"/>
      <c r="V574"/>
      <c r="W574"/>
      <c r="X574"/>
      <c r="Y574"/>
      <c r="Z574"/>
      <c r="AA574"/>
      <c r="AB574"/>
      <c r="AC574"/>
      <c r="AD574"/>
    </row>
    <row r="575" spans="1:30" s="337" customFormat="1" x14ac:dyDescent="0.25">
      <c r="A575" s="333"/>
      <c r="B575" s="334"/>
      <c r="C575" s="335"/>
      <c r="D575"/>
      <c r="E575" s="335"/>
      <c r="F575"/>
      <c r="G575"/>
      <c r="H575"/>
      <c r="I575"/>
      <c r="J575"/>
      <c r="K575"/>
      <c r="L575"/>
      <c r="M575"/>
      <c r="N575"/>
      <c r="O575"/>
      <c r="P575"/>
      <c r="Q575"/>
      <c r="R575"/>
      <c r="S575"/>
      <c r="T575"/>
      <c r="U575"/>
      <c r="V575"/>
      <c r="W575"/>
      <c r="X575"/>
      <c r="Y575"/>
      <c r="Z575"/>
      <c r="AA575"/>
      <c r="AB575"/>
      <c r="AC575"/>
      <c r="AD575"/>
    </row>
    <row r="576" spans="1:30" s="337" customFormat="1" x14ac:dyDescent="0.25">
      <c r="A576" s="333"/>
      <c r="B576" s="334"/>
      <c r="C576" s="335"/>
      <c r="D576"/>
      <c r="E576" s="335"/>
      <c r="F576"/>
      <c r="G576"/>
      <c r="H576"/>
      <c r="I576"/>
      <c r="J576"/>
      <c r="K576"/>
      <c r="L576"/>
      <c r="M576"/>
      <c r="N576"/>
      <c r="O576"/>
      <c r="P576"/>
      <c r="Q576"/>
      <c r="R576"/>
      <c r="S576"/>
      <c r="T576"/>
      <c r="U576"/>
      <c r="V576"/>
      <c r="W576"/>
      <c r="X576"/>
      <c r="Y576"/>
      <c r="Z576"/>
      <c r="AA576"/>
      <c r="AB576"/>
      <c r="AC576"/>
      <c r="AD576"/>
    </row>
    <row r="577" spans="1:30" s="337" customFormat="1" x14ac:dyDescent="0.25">
      <c r="A577" s="333"/>
      <c r="B577" s="334"/>
      <c r="C577" s="335"/>
      <c r="D577"/>
      <c r="E577" s="335"/>
      <c r="F577"/>
      <c r="G577"/>
      <c r="H577"/>
      <c r="I577"/>
      <c r="J577"/>
      <c r="K577"/>
      <c r="L577"/>
      <c r="M577"/>
      <c r="N577"/>
      <c r="O577"/>
      <c r="P577"/>
      <c r="Q577"/>
      <c r="R577"/>
      <c r="S577"/>
      <c r="T577"/>
      <c r="U577"/>
      <c r="V577"/>
      <c r="W577"/>
      <c r="X577"/>
      <c r="Y577"/>
      <c r="Z577"/>
      <c r="AA577"/>
      <c r="AB577"/>
      <c r="AC577"/>
      <c r="AD577"/>
    </row>
    <row r="578" spans="1:30" s="337" customFormat="1" x14ac:dyDescent="0.25">
      <c r="A578" s="333"/>
      <c r="B578" s="334"/>
      <c r="C578" s="335"/>
      <c r="D578"/>
      <c r="E578" s="335"/>
      <c r="F578"/>
      <c r="G578"/>
      <c r="H578"/>
      <c r="I578"/>
      <c r="J578"/>
      <c r="K578"/>
      <c r="L578"/>
      <c r="M578"/>
      <c r="N578"/>
      <c r="O578"/>
      <c r="P578"/>
      <c r="Q578"/>
      <c r="R578"/>
      <c r="S578"/>
      <c r="T578"/>
      <c r="U578"/>
      <c r="V578"/>
      <c r="W578"/>
      <c r="X578"/>
      <c r="Y578"/>
      <c r="Z578"/>
      <c r="AA578"/>
      <c r="AB578"/>
      <c r="AC578"/>
      <c r="AD578"/>
    </row>
    <row r="579" spans="1:30" s="337" customFormat="1" x14ac:dyDescent="0.25">
      <c r="A579" s="333"/>
      <c r="B579" s="334"/>
      <c r="C579" s="335"/>
      <c r="D579"/>
      <c r="E579" s="335"/>
      <c r="F579"/>
      <c r="G579"/>
      <c r="H579"/>
      <c r="I579"/>
      <c r="J579"/>
      <c r="K579"/>
      <c r="L579"/>
      <c r="M579"/>
      <c r="N579"/>
      <c r="O579"/>
      <c r="P579"/>
      <c r="Q579"/>
      <c r="R579"/>
      <c r="S579"/>
      <c r="T579"/>
      <c r="U579"/>
      <c r="V579"/>
      <c r="W579"/>
      <c r="X579"/>
      <c r="Y579"/>
      <c r="Z579"/>
      <c r="AA579"/>
      <c r="AB579"/>
      <c r="AC579"/>
      <c r="AD579"/>
    </row>
    <row r="580" spans="1:30" s="337" customFormat="1" x14ac:dyDescent="0.25">
      <c r="A580" s="333"/>
      <c r="B580" s="334"/>
      <c r="C580" s="335"/>
      <c r="D580"/>
      <c r="E580" s="335"/>
      <c r="F580"/>
      <c r="G580"/>
      <c r="H580"/>
      <c r="I580"/>
      <c r="J580"/>
      <c r="K580"/>
      <c r="L580"/>
      <c r="M580"/>
      <c r="N580"/>
      <c r="O580"/>
      <c r="P580"/>
      <c r="Q580"/>
      <c r="R580"/>
      <c r="S580"/>
      <c r="T580"/>
      <c r="U580"/>
      <c r="V580"/>
      <c r="W580"/>
      <c r="X580"/>
      <c r="Y580"/>
      <c r="Z580"/>
      <c r="AA580"/>
      <c r="AB580"/>
      <c r="AC580"/>
      <c r="AD580"/>
    </row>
    <row r="581" spans="1:30" s="337" customFormat="1" x14ac:dyDescent="0.25">
      <c r="A581" s="333"/>
      <c r="B581" s="334"/>
      <c r="C581" s="335"/>
      <c r="D581"/>
      <c r="E581" s="335"/>
      <c r="F581"/>
      <c r="G581"/>
      <c r="H581"/>
      <c r="I581"/>
      <c r="J581"/>
      <c r="K581"/>
      <c r="L581"/>
      <c r="M581"/>
      <c r="N581"/>
      <c r="O581"/>
      <c r="P581"/>
      <c r="Q581"/>
      <c r="R581"/>
      <c r="S581"/>
      <c r="T581"/>
      <c r="U581"/>
      <c r="V581"/>
      <c r="W581"/>
      <c r="X581"/>
      <c r="Y581"/>
      <c r="Z581"/>
      <c r="AA581"/>
      <c r="AB581"/>
      <c r="AC581"/>
      <c r="AD581"/>
    </row>
    <row r="582" spans="1:30" s="337" customFormat="1" x14ac:dyDescent="0.25">
      <c r="A582" s="333"/>
      <c r="B582" s="334"/>
      <c r="C582" s="335"/>
      <c r="D582"/>
      <c r="E582" s="335"/>
      <c r="F582"/>
      <c r="G582"/>
      <c r="H582"/>
      <c r="I582"/>
      <c r="J582"/>
      <c r="K582"/>
      <c r="L582"/>
      <c r="M582"/>
      <c r="N582"/>
      <c r="O582"/>
      <c r="P582"/>
      <c r="Q582"/>
      <c r="R582"/>
      <c r="S582"/>
      <c r="T582"/>
      <c r="U582"/>
      <c r="V582"/>
      <c r="W582"/>
      <c r="X582"/>
      <c r="Y582"/>
      <c r="Z582"/>
      <c r="AA582"/>
      <c r="AB582"/>
      <c r="AC582"/>
      <c r="AD582"/>
    </row>
    <row r="583" spans="1:30" s="337" customFormat="1" x14ac:dyDescent="0.25">
      <c r="A583" s="333"/>
      <c r="B583" s="334"/>
      <c r="C583" s="335"/>
      <c r="D583"/>
      <c r="E583" s="335"/>
      <c r="F583"/>
      <c r="G583"/>
      <c r="H583"/>
      <c r="I583"/>
      <c r="J583"/>
      <c r="K583"/>
      <c r="L583"/>
      <c r="M583"/>
      <c r="N583"/>
      <c r="O583"/>
      <c r="P583"/>
      <c r="Q583"/>
      <c r="R583"/>
      <c r="S583"/>
      <c r="T583"/>
      <c r="U583"/>
      <c r="V583"/>
      <c r="W583"/>
      <c r="X583"/>
      <c r="Y583"/>
      <c r="Z583"/>
      <c r="AA583"/>
      <c r="AB583"/>
      <c r="AC583"/>
      <c r="AD583"/>
    </row>
    <row r="584" spans="1:30" s="337" customFormat="1" x14ac:dyDescent="0.25">
      <c r="A584" s="333"/>
      <c r="B584" s="334"/>
      <c r="C584" s="335"/>
      <c r="D584"/>
      <c r="E584" s="335"/>
      <c r="F584"/>
      <c r="G584"/>
      <c r="H584"/>
      <c r="I584"/>
      <c r="J584"/>
      <c r="K584"/>
      <c r="L584"/>
      <c r="M584"/>
      <c r="N584"/>
      <c r="O584"/>
      <c r="P584"/>
      <c r="Q584"/>
      <c r="R584"/>
      <c r="S584"/>
      <c r="T584"/>
      <c r="U584"/>
      <c r="V584"/>
      <c r="W584"/>
      <c r="X584"/>
      <c r="Y584"/>
      <c r="Z584"/>
      <c r="AA584"/>
      <c r="AB584"/>
      <c r="AC584"/>
      <c r="AD584"/>
    </row>
    <row r="585" spans="1:30" s="337" customFormat="1" x14ac:dyDescent="0.25">
      <c r="A585" s="333"/>
      <c r="B585" s="334"/>
      <c r="C585" s="335"/>
      <c r="D585"/>
      <c r="E585" s="335"/>
      <c r="F585"/>
      <c r="G585"/>
      <c r="H585"/>
      <c r="I585"/>
      <c r="J585"/>
      <c r="K585"/>
      <c r="L585"/>
      <c r="M585"/>
      <c r="N585"/>
      <c r="O585"/>
      <c r="P585"/>
      <c r="Q585"/>
      <c r="R585"/>
      <c r="S585"/>
      <c r="T585"/>
      <c r="U585"/>
      <c r="V585"/>
      <c r="W585"/>
      <c r="X585"/>
      <c r="Y585"/>
      <c r="Z585"/>
      <c r="AA585"/>
      <c r="AB585"/>
      <c r="AC585"/>
      <c r="AD585"/>
    </row>
    <row r="586" spans="1:30" s="337" customFormat="1" x14ac:dyDescent="0.25">
      <c r="A586" s="333"/>
      <c r="B586" s="334"/>
      <c r="C586" s="335"/>
      <c r="D586"/>
      <c r="E586" s="335"/>
      <c r="F586"/>
      <c r="G586"/>
      <c r="H586"/>
      <c r="I586"/>
      <c r="J586"/>
      <c r="K586"/>
      <c r="L586"/>
      <c r="M586"/>
      <c r="N586"/>
      <c r="O586"/>
      <c r="P586"/>
      <c r="Q586"/>
      <c r="R586"/>
      <c r="S586"/>
      <c r="T586"/>
      <c r="U586"/>
      <c r="V586"/>
      <c r="W586"/>
      <c r="X586"/>
      <c r="Y586"/>
      <c r="Z586"/>
      <c r="AA586"/>
      <c r="AB586"/>
      <c r="AC586"/>
      <c r="AD586"/>
    </row>
    <row r="587" spans="1:30" s="337" customFormat="1" x14ac:dyDescent="0.25">
      <c r="A587" s="333"/>
      <c r="B587" s="334"/>
      <c r="C587" s="335"/>
      <c r="D587"/>
      <c r="E587" s="335"/>
      <c r="F587"/>
      <c r="G587"/>
      <c r="H587"/>
      <c r="I587"/>
      <c r="J587"/>
      <c r="K587"/>
      <c r="L587"/>
      <c r="M587"/>
      <c r="N587"/>
      <c r="O587"/>
      <c r="P587"/>
      <c r="Q587"/>
      <c r="R587"/>
      <c r="S587"/>
      <c r="T587"/>
      <c r="U587"/>
      <c r="V587"/>
      <c r="W587"/>
      <c r="X587"/>
      <c r="Y587"/>
      <c r="Z587"/>
      <c r="AA587"/>
      <c r="AB587"/>
      <c r="AC587"/>
      <c r="AD587"/>
    </row>
    <row r="588" spans="1:30" s="337" customFormat="1" x14ac:dyDescent="0.25">
      <c r="A588" s="333"/>
      <c r="B588" s="334"/>
      <c r="C588" s="335"/>
      <c r="D588"/>
      <c r="E588" s="335"/>
      <c r="F588"/>
      <c r="G588"/>
      <c r="H588"/>
      <c r="I588"/>
      <c r="J588"/>
      <c r="K588"/>
      <c r="L588"/>
      <c r="M588"/>
      <c r="N588"/>
      <c r="O588"/>
      <c r="P588"/>
      <c r="Q588"/>
      <c r="R588"/>
      <c r="S588"/>
      <c r="T588"/>
      <c r="U588"/>
      <c r="V588"/>
      <c r="W588"/>
      <c r="X588"/>
      <c r="Y588"/>
      <c r="Z588"/>
      <c r="AA588"/>
      <c r="AB588"/>
      <c r="AC588"/>
      <c r="AD588"/>
    </row>
    <row r="589" spans="1:30" s="337" customFormat="1" x14ac:dyDescent="0.25">
      <c r="A589" s="333"/>
      <c r="B589" s="334"/>
      <c r="C589" s="335"/>
      <c r="D589"/>
      <c r="E589" s="335"/>
      <c r="F589"/>
      <c r="G589"/>
      <c r="H589"/>
      <c r="I589"/>
      <c r="J589"/>
      <c r="K589"/>
      <c r="L589"/>
      <c r="M589"/>
      <c r="N589"/>
      <c r="O589"/>
      <c r="P589"/>
      <c r="Q589"/>
      <c r="R589"/>
      <c r="S589"/>
      <c r="T589"/>
      <c r="U589"/>
      <c r="V589"/>
      <c r="W589"/>
      <c r="X589"/>
      <c r="Y589"/>
      <c r="Z589"/>
      <c r="AA589"/>
      <c r="AB589"/>
      <c r="AC589"/>
      <c r="AD589"/>
    </row>
    <row r="590" spans="1:30" s="337" customFormat="1" x14ac:dyDescent="0.25">
      <c r="A590" s="333"/>
      <c r="B590" s="334"/>
      <c r="C590" s="335"/>
      <c r="D590"/>
      <c r="E590" s="335"/>
      <c r="F590"/>
      <c r="G590"/>
      <c r="H590"/>
      <c r="I590"/>
      <c r="J590"/>
      <c r="K590"/>
      <c r="L590"/>
      <c r="M590"/>
      <c r="N590"/>
      <c r="O590"/>
      <c r="P590"/>
      <c r="Q590"/>
      <c r="R590"/>
      <c r="S590"/>
      <c r="T590"/>
      <c r="U590"/>
      <c r="V590"/>
      <c r="W590"/>
      <c r="X590"/>
      <c r="Y590"/>
      <c r="Z590"/>
      <c r="AA590"/>
      <c r="AB590"/>
      <c r="AC590"/>
      <c r="AD590"/>
    </row>
    <row r="591" spans="1:30" s="337" customFormat="1" x14ac:dyDescent="0.25">
      <c r="A591" s="333"/>
      <c r="B591" s="334"/>
      <c r="C591" s="335"/>
      <c r="D591"/>
      <c r="E591" s="335"/>
      <c r="F591"/>
      <c r="G591"/>
      <c r="H591"/>
      <c r="I591"/>
      <c r="J591"/>
      <c r="K591"/>
      <c r="L591"/>
      <c r="M591"/>
      <c r="N591"/>
      <c r="O591"/>
      <c r="P591"/>
      <c r="Q591"/>
      <c r="R591"/>
      <c r="S591"/>
      <c r="T591"/>
      <c r="U591"/>
      <c r="V591"/>
      <c r="W591"/>
      <c r="X591"/>
      <c r="Y591"/>
      <c r="Z591"/>
      <c r="AA591"/>
      <c r="AB591"/>
      <c r="AC591"/>
      <c r="AD591"/>
    </row>
    <row r="592" spans="1:30" s="337" customFormat="1" x14ac:dyDescent="0.25">
      <c r="A592" s="333"/>
      <c r="B592" s="334"/>
      <c r="C592" s="335"/>
      <c r="D592"/>
      <c r="E592" s="335"/>
      <c r="F592"/>
      <c r="G592"/>
      <c r="H592"/>
      <c r="I592"/>
      <c r="J592"/>
      <c r="K592"/>
      <c r="L592"/>
      <c r="M592"/>
      <c r="N592"/>
      <c r="O592"/>
      <c r="P592"/>
      <c r="Q592"/>
      <c r="R592"/>
      <c r="S592"/>
      <c r="T592"/>
      <c r="U592"/>
      <c r="V592"/>
      <c r="W592"/>
      <c r="X592"/>
      <c r="Y592"/>
      <c r="Z592"/>
      <c r="AA592"/>
      <c r="AB592"/>
      <c r="AC592"/>
      <c r="AD592"/>
    </row>
    <row r="593" spans="1:30" s="337" customFormat="1" x14ac:dyDescent="0.25">
      <c r="A593" s="333"/>
      <c r="B593" s="334"/>
      <c r="C593" s="335"/>
      <c r="D593"/>
      <c r="E593" s="335"/>
      <c r="F593"/>
      <c r="G593"/>
      <c r="H593"/>
      <c r="I593"/>
      <c r="J593"/>
      <c r="K593"/>
      <c r="L593"/>
      <c r="M593"/>
      <c r="N593"/>
      <c r="O593"/>
      <c r="P593"/>
      <c r="Q593"/>
      <c r="R593"/>
      <c r="S593"/>
      <c r="T593"/>
      <c r="U593"/>
      <c r="V593"/>
      <c r="W593"/>
      <c r="X593"/>
      <c r="Y593"/>
      <c r="Z593"/>
      <c r="AA593"/>
      <c r="AB593"/>
      <c r="AC593"/>
      <c r="AD593"/>
    </row>
    <row r="594" spans="1:30" s="337" customFormat="1" x14ac:dyDescent="0.25">
      <c r="A594" s="333"/>
      <c r="B594" s="334"/>
      <c r="C594" s="335"/>
      <c r="D594"/>
      <c r="E594" s="335"/>
      <c r="F594"/>
      <c r="G594"/>
      <c r="H594"/>
      <c r="I594"/>
      <c r="J594"/>
      <c r="K594"/>
      <c r="L594"/>
      <c r="M594"/>
      <c r="N594"/>
      <c r="O594"/>
      <c r="P594"/>
      <c r="Q594"/>
      <c r="R594"/>
      <c r="S594"/>
      <c r="T594"/>
      <c r="U594"/>
      <c r="V594"/>
      <c r="W594"/>
      <c r="X594"/>
      <c r="Y594"/>
      <c r="Z594"/>
      <c r="AA594"/>
      <c r="AB594"/>
      <c r="AC594"/>
      <c r="AD594"/>
    </row>
    <row r="595" spans="1:30" s="337" customFormat="1" x14ac:dyDescent="0.25">
      <c r="A595" s="333"/>
      <c r="B595" s="334"/>
      <c r="C595" s="335"/>
      <c r="D595"/>
      <c r="E595" s="335"/>
      <c r="F595"/>
      <c r="G595"/>
      <c r="H595"/>
      <c r="I595"/>
      <c r="J595"/>
      <c r="K595"/>
      <c r="L595"/>
      <c r="M595"/>
      <c r="N595"/>
      <c r="O595"/>
      <c r="P595"/>
      <c r="Q595"/>
      <c r="R595"/>
      <c r="S595"/>
      <c r="T595"/>
      <c r="U595"/>
      <c r="V595"/>
      <c r="W595"/>
      <c r="X595"/>
      <c r="Y595"/>
      <c r="Z595"/>
      <c r="AA595"/>
      <c r="AB595"/>
      <c r="AC595"/>
      <c r="AD595"/>
    </row>
    <row r="596" spans="1:30" s="337" customFormat="1" x14ac:dyDescent="0.25">
      <c r="A596" s="333"/>
      <c r="B596" s="334"/>
      <c r="C596" s="335"/>
      <c r="D596"/>
      <c r="E596" s="335"/>
      <c r="F596"/>
      <c r="G596"/>
      <c r="H596"/>
      <c r="I596"/>
      <c r="J596"/>
      <c r="K596"/>
      <c r="L596"/>
      <c r="M596"/>
      <c r="N596"/>
      <c r="O596"/>
      <c r="P596"/>
      <c r="Q596"/>
      <c r="R596"/>
      <c r="S596"/>
      <c r="T596"/>
      <c r="U596"/>
      <c r="V596"/>
      <c r="W596"/>
      <c r="X596"/>
      <c r="Y596"/>
      <c r="Z596"/>
      <c r="AA596"/>
      <c r="AB596"/>
      <c r="AC596"/>
      <c r="AD596"/>
    </row>
    <row r="597" spans="1:30" s="337" customFormat="1" x14ac:dyDescent="0.25">
      <c r="A597" s="333"/>
      <c r="B597" s="334"/>
      <c r="C597" s="335"/>
      <c r="D597"/>
      <c r="E597" s="335"/>
      <c r="F597"/>
      <c r="G597"/>
      <c r="H597"/>
      <c r="I597"/>
      <c r="J597"/>
      <c r="K597"/>
      <c r="L597"/>
      <c r="M597"/>
      <c r="N597"/>
      <c r="O597"/>
      <c r="P597"/>
      <c r="Q597"/>
      <c r="R597"/>
      <c r="S597"/>
      <c r="T597"/>
      <c r="U597"/>
      <c r="V597"/>
      <c r="W597"/>
      <c r="X597"/>
      <c r="Y597"/>
      <c r="Z597"/>
      <c r="AA597"/>
      <c r="AB597"/>
      <c r="AC597"/>
      <c r="AD597"/>
    </row>
    <row r="598" spans="1:30" s="337" customFormat="1" x14ac:dyDescent="0.25">
      <c r="A598" s="333"/>
      <c r="B598" s="334"/>
      <c r="C598" s="335"/>
      <c r="D598"/>
      <c r="E598" s="335"/>
      <c r="F598"/>
      <c r="G598"/>
      <c r="H598"/>
      <c r="I598"/>
      <c r="J598"/>
      <c r="K598"/>
      <c r="L598"/>
      <c r="M598"/>
      <c r="N598"/>
      <c r="O598"/>
      <c r="P598"/>
      <c r="Q598"/>
      <c r="R598"/>
      <c r="S598"/>
      <c r="T598"/>
      <c r="U598"/>
      <c r="V598"/>
      <c r="W598"/>
      <c r="X598"/>
      <c r="Y598"/>
      <c r="Z598"/>
      <c r="AA598"/>
      <c r="AB598"/>
      <c r="AC598"/>
      <c r="AD598"/>
    </row>
    <row r="599" spans="1:30" s="337" customFormat="1" x14ac:dyDescent="0.25">
      <c r="A599" s="333"/>
      <c r="B599" s="334"/>
      <c r="C599" s="335"/>
      <c r="D599"/>
      <c r="E599" s="335"/>
      <c r="F599"/>
      <c r="G599"/>
      <c r="H599"/>
      <c r="I599"/>
      <c r="J599"/>
      <c r="K599"/>
      <c r="L599"/>
      <c r="M599"/>
      <c r="N599"/>
      <c r="O599"/>
      <c r="P599"/>
      <c r="Q599"/>
      <c r="R599"/>
      <c r="S599"/>
      <c r="T599"/>
      <c r="U599"/>
      <c r="V599"/>
      <c r="W599"/>
      <c r="X599"/>
      <c r="Y599"/>
      <c r="Z599"/>
      <c r="AA599"/>
      <c r="AB599"/>
      <c r="AC599"/>
      <c r="AD599"/>
    </row>
    <row r="600" spans="1:30" s="337" customFormat="1" x14ac:dyDescent="0.25">
      <c r="A600" s="333"/>
      <c r="B600" s="334"/>
      <c r="C600" s="335"/>
      <c r="D600"/>
      <c r="E600" s="335"/>
      <c r="F600"/>
      <c r="G600"/>
      <c r="H600"/>
      <c r="I600"/>
      <c r="J600"/>
      <c r="K600"/>
      <c r="L600"/>
      <c r="M600"/>
      <c r="N600"/>
      <c r="O600"/>
      <c r="P600"/>
      <c r="Q600"/>
      <c r="R600"/>
      <c r="S600"/>
      <c r="T600"/>
      <c r="U600"/>
      <c r="V600"/>
      <c r="W600"/>
      <c r="X600"/>
      <c r="Y600"/>
      <c r="Z600"/>
      <c r="AA600"/>
      <c r="AB600"/>
      <c r="AC600"/>
      <c r="AD600"/>
    </row>
    <row r="601" spans="1:30" s="337" customFormat="1" x14ac:dyDescent="0.25">
      <c r="A601" s="333"/>
      <c r="B601" s="334"/>
      <c r="C601" s="335"/>
      <c r="D601"/>
      <c r="E601" s="335"/>
      <c r="F601"/>
      <c r="G601"/>
      <c r="H601"/>
      <c r="I601"/>
      <c r="J601"/>
      <c r="K601"/>
      <c r="L601"/>
      <c r="M601"/>
      <c r="N601"/>
      <c r="O601"/>
      <c r="P601"/>
      <c r="Q601"/>
      <c r="R601"/>
      <c r="S601"/>
      <c r="T601"/>
      <c r="U601"/>
      <c r="V601"/>
      <c r="W601"/>
      <c r="X601"/>
      <c r="Y601"/>
      <c r="Z601"/>
      <c r="AA601"/>
      <c r="AB601"/>
      <c r="AC601"/>
      <c r="AD601"/>
    </row>
    <row r="602" spans="1:30" s="337" customFormat="1" x14ac:dyDescent="0.25">
      <c r="A602" s="333"/>
      <c r="B602" s="334"/>
      <c r="C602" s="335"/>
      <c r="D602"/>
      <c r="E602" s="335"/>
      <c r="F602"/>
      <c r="G602"/>
      <c r="H602"/>
      <c r="I602"/>
      <c r="J602"/>
      <c r="K602"/>
      <c r="L602"/>
      <c r="M602"/>
      <c r="N602"/>
      <c r="O602"/>
      <c r="P602"/>
      <c r="Q602"/>
      <c r="R602"/>
      <c r="S602"/>
      <c r="T602"/>
      <c r="U602"/>
      <c r="V602"/>
      <c r="W602"/>
      <c r="X602"/>
      <c r="Y602"/>
      <c r="Z602"/>
      <c r="AA602"/>
      <c r="AB602"/>
      <c r="AC602"/>
      <c r="AD602"/>
    </row>
    <row r="603" spans="1:30" s="337" customFormat="1" x14ac:dyDescent="0.25">
      <c r="A603" s="333"/>
      <c r="B603" s="334"/>
      <c r="C603" s="335"/>
      <c r="D603"/>
      <c r="E603" s="335"/>
      <c r="F603"/>
      <c r="G603"/>
      <c r="H603"/>
      <c r="I603"/>
      <c r="J603"/>
      <c r="K603"/>
      <c r="L603"/>
      <c r="M603"/>
      <c r="N603"/>
      <c r="O603"/>
      <c r="P603"/>
      <c r="Q603"/>
      <c r="R603"/>
      <c r="S603"/>
      <c r="T603"/>
      <c r="U603"/>
      <c r="V603"/>
      <c r="W603"/>
      <c r="X603"/>
      <c r="Y603"/>
      <c r="Z603"/>
      <c r="AA603"/>
      <c r="AB603"/>
      <c r="AC603"/>
      <c r="AD603"/>
    </row>
    <row r="604" spans="1:30" s="337" customFormat="1" x14ac:dyDescent="0.25">
      <c r="A604" s="333"/>
      <c r="B604" s="334"/>
      <c r="C604" s="335"/>
      <c r="D604"/>
      <c r="E604" s="335"/>
      <c r="F604"/>
      <c r="G604"/>
      <c r="H604"/>
      <c r="I604"/>
      <c r="J604"/>
      <c r="K604"/>
      <c r="L604"/>
      <c r="M604"/>
      <c r="N604"/>
      <c r="O604"/>
      <c r="P604"/>
      <c r="Q604"/>
      <c r="R604"/>
      <c r="S604"/>
      <c r="T604"/>
      <c r="U604"/>
      <c r="V604"/>
      <c r="W604"/>
      <c r="X604"/>
      <c r="Y604"/>
      <c r="Z604"/>
      <c r="AA604"/>
      <c r="AB604"/>
      <c r="AC604"/>
      <c r="AD604"/>
    </row>
    <row r="605" spans="1:30" s="337" customFormat="1" x14ac:dyDescent="0.25">
      <c r="A605" s="333"/>
      <c r="B605" s="334"/>
      <c r="C605" s="335"/>
      <c r="D605"/>
      <c r="E605" s="335"/>
      <c r="F605"/>
      <c r="G605"/>
      <c r="H605"/>
      <c r="I605"/>
      <c r="J605"/>
      <c r="K605"/>
      <c r="L605"/>
      <c r="M605"/>
      <c r="N605"/>
      <c r="O605"/>
      <c r="P605"/>
      <c r="Q605"/>
      <c r="R605"/>
      <c r="S605"/>
      <c r="T605"/>
      <c r="U605"/>
      <c r="V605"/>
      <c r="W605"/>
      <c r="X605"/>
      <c r="Y605"/>
      <c r="Z605"/>
      <c r="AA605"/>
      <c r="AB605"/>
      <c r="AC605"/>
      <c r="AD605"/>
    </row>
    <row r="606" spans="1:30" s="337" customFormat="1" x14ac:dyDescent="0.25">
      <c r="A606" s="333"/>
      <c r="B606" s="334"/>
      <c r="C606" s="335"/>
      <c r="D606"/>
      <c r="E606" s="335"/>
      <c r="F606"/>
      <c r="G606"/>
      <c r="H606"/>
      <c r="I606"/>
      <c r="J606"/>
      <c r="K606"/>
      <c r="L606"/>
      <c r="M606"/>
      <c r="N606"/>
      <c r="O606"/>
      <c r="P606"/>
      <c r="Q606"/>
      <c r="R606"/>
      <c r="S606"/>
      <c r="T606"/>
      <c r="U606"/>
      <c r="V606"/>
      <c r="W606"/>
      <c r="X606"/>
      <c r="Y606"/>
      <c r="Z606"/>
      <c r="AA606"/>
      <c r="AB606"/>
      <c r="AC606"/>
      <c r="AD606"/>
    </row>
    <row r="607" spans="1:30" s="337" customFormat="1" x14ac:dyDescent="0.25">
      <c r="A607" s="333"/>
      <c r="B607" s="334"/>
      <c r="C607" s="335"/>
      <c r="D607"/>
      <c r="E607" s="335"/>
      <c r="F607"/>
      <c r="G607"/>
      <c r="H607"/>
      <c r="I607"/>
      <c r="J607"/>
      <c r="K607"/>
      <c r="L607"/>
      <c r="M607"/>
      <c r="N607"/>
      <c r="O607"/>
      <c r="P607"/>
      <c r="Q607"/>
      <c r="R607"/>
      <c r="S607"/>
      <c r="T607"/>
      <c r="U607"/>
      <c r="V607"/>
      <c r="W607"/>
      <c r="X607"/>
      <c r="Y607"/>
      <c r="Z607"/>
      <c r="AA607"/>
      <c r="AB607"/>
      <c r="AC607"/>
      <c r="AD607"/>
    </row>
    <row r="608" spans="1:30" s="337" customFormat="1" x14ac:dyDescent="0.25">
      <c r="A608" s="333"/>
      <c r="B608" s="334"/>
      <c r="C608" s="335"/>
      <c r="D608"/>
      <c r="E608" s="335"/>
      <c r="F608"/>
      <c r="G608"/>
      <c r="H608"/>
      <c r="I608"/>
      <c r="J608"/>
      <c r="K608"/>
      <c r="L608"/>
      <c r="M608"/>
      <c r="N608"/>
      <c r="O608"/>
      <c r="P608"/>
      <c r="Q608"/>
      <c r="R608"/>
      <c r="S608"/>
      <c r="T608"/>
      <c r="U608"/>
      <c r="V608"/>
      <c r="W608"/>
      <c r="X608"/>
      <c r="Y608"/>
      <c r="Z608"/>
      <c r="AA608"/>
      <c r="AB608"/>
      <c r="AC608"/>
      <c r="AD608"/>
    </row>
    <row r="609" spans="1:30" s="337" customFormat="1" x14ac:dyDescent="0.25">
      <c r="A609" s="333"/>
      <c r="B609" s="334"/>
      <c r="C609" s="335"/>
      <c r="D609"/>
      <c r="E609" s="335"/>
      <c r="F609"/>
      <c r="G609"/>
      <c r="H609"/>
      <c r="I609"/>
      <c r="J609"/>
      <c r="K609"/>
      <c r="L609"/>
      <c r="M609"/>
      <c r="N609"/>
      <c r="O609"/>
      <c r="P609"/>
      <c r="Q609"/>
      <c r="R609"/>
      <c r="S609"/>
      <c r="T609"/>
      <c r="U609"/>
      <c r="V609"/>
      <c r="W609"/>
      <c r="X609"/>
      <c r="Y609"/>
      <c r="Z609"/>
      <c r="AA609"/>
      <c r="AB609"/>
      <c r="AC609"/>
      <c r="AD609"/>
    </row>
    <row r="610" spans="1:30" s="337" customFormat="1" x14ac:dyDescent="0.25">
      <c r="A610" s="333"/>
      <c r="B610" s="334"/>
      <c r="C610" s="335"/>
      <c r="D610"/>
      <c r="E610" s="335"/>
      <c r="F610"/>
      <c r="G610"/>
      <c r="H610"/>
      <c r="I610"/>
      <c r="J610"/>
      <c r="K610"/>
      <c r="L610"/>
      <c r="M610"/>
      <c r="N610"/>
      <c r="O610"/>
      <c r="P610"/>
      <c r="Q610"/>
      <c r="R610"/>
      <c r="S610"/>
      <c r="T610"/>
      <c r="U610"/>
      <c r="V610"/>
      <c r="W610"/>
      <c r="X610"/>
      <c r="Y610"/>
      <c r="Z610"/>
      <c r="AA610"/>
      <c r="AB610"/>
      <c r="AC610"/>
      <c r="AD610"/>
    </row>
    <row r="611" spans="1:30" s="337" customFormat="1" x14ac:dyDescent="0.25">
      <c r="A611" s="333"/>
      <c r="B611" s="334"/>
      <c r="C611" s="335"/>
      <c r="D611"/>
      <c r="E611" s="335"/>
      <c r="F611"/>
      <c r="G611"/>
      <c r="H611"/>
      <c r="I611"/>
      <c r="J611"/>
      <c r="K611"/>
      <c r="L611"/>
      <c r="M611"/>
      <c r="N611"/>
      <c r="O611"/>
      <c r="P611"/>
      <c r="Q611"/>
      <c r="R611"/>
      <c r="S611"/>
      <c r="T611"/>
      <c r="U611"/>
      <c r="V611"/>
      <c r="W611"/>
      <c r="X611"/>
      <c r="Y611"/>
      <c r="Z611"/>
      <c r="AA611"/>
      <c r="AB611"/>
      <c r="AC611"/>
      <c r="AD611"/>
    </row>
    <row r="612" spans="1:30" s="337" customFormat="1" x14ac:dyDescent="0.25">
      <c r="A612" s="333"/>
      <c r="B612" s="334"/>
      <c r="C612" s="335"/>
      <c r="D612"/>
      <c r="E612" s="335"/>
      <c r="F612"/>
      <c r="G612"/>
      <c r="H612"/>
      <c r="I612"/>
      <c r="J612"/>
      <c r="K612"/>
      <c r="L612"/>
      <c r="M612"/>
      <c r="N612"/>
      <c r="O612"/>
      <c r="P612"/>
      <c r="Q612"/>
      <c r="R612"/>
      <c r="S612"/>
      <c r="T612"/>
      <c r="U612"/>
      <c r="V612"/>
      <c r="W612"/>
      <c r="X612"/>
      <c r="Y612"/>
      <c r="Z612"/>
      <c r="AA612"/>
      <c r="AB612"/>
      <c r="AC612"/>
      <c r="AD612"/>
    </row>
    <row r="613" spans="1:30" s="337" customFormat="1" x14ac:dyDescent="0.25">
      <c r="A613" s="333"/>
      <c r="B613" s="334"/>
      <c r="C613" s="335"/>
      <c r="D613"/>
      <c r="E613" s="335"/>
      <c r="F613"/>
      <c r="G613"/>
      <c r="H613"/>
      <c r="I613"/>
      <c r="J613"/>
      <c r="K613"/>
      <c r="L613"/>
      <c r="M613"/>
      <c r="N613"/>
      <c r="O613"/>
      <c r="P613"/>
      <c r="Q613"/>
      <c r="R613"/>
      <c r="S613"/>
      <c r="T613"/>
      <c r="U613"/>
      <c r="V613"/>
      <c r="W613"/>
      <c r="X613"/>
      <c r="Y613"/>
      <c r="Z613"/>
      <c r="AA613"/>
      <c r="AB613"/>
      <c r="AC613"/>
      <c r="AD613"/>
    </row>
    <row r="614" spans="1:30" s="337" customFormat="1" x14ac:dyDescent="0.25">
      <c r="A614" s="333"/>
      <c r="B614" s="334"/>
      <c r="C614" s="335"/>
      <c r="D614"/>
      <c r="E614" s="335"/>
      <c r="F614"/>
      <c r="G614"/>
      <c r="H614"/>
      <c r="I614"/>
      <c r="J614"/>
      <c r="K614"/>
      <c r="L614"/>
      <c r="M614"/>
      <c r="N614"/>
      <c r="O614"/>
      <c r="P614"/>
      <c r="Q614"/>
      <c r="R614"/>
      <c r="S614"/>
      <c r="T614"/>
      <c r="U614"/>
      <c r="V614"/>
      <c r="W614"/>
      <c r="X614"/>
      <c r="Y614"/>
      <c r="Z614"/>
      <c r="AA614"/>
      <c r="AB614"/>
      <c r="AC614"/>
      <c r="AD614"/>
    </row>
    <row r="615" spans="1:30" s="337" customFormat="1" x14ac:dyDescent="0.25">
      <c r="A615" s="333"/>
      <c r="B615" s="334"/>
      <c r="C615" s="335"/>
      <c r="D615"/>
      <c r="E615" s="335"/>
      <c r="F615"/>
      <c r="G615"/>
      <c r="H615"/>
      <c r="I615"/>
      <c r="J615"/>
      <c r="K615"/>
      <c r="L615"/>
      <c r="M615"/>
      <c r="N615"/>
      <c r="O615"/>
      <c r="P615"/>
      <c r="Q615"/>
      <c r="R615"/>
      <c r="S615"/>
      <c r="T615"/>
      <c r="U615"/>
      <c r="V615"/>
      <c r="W615"/>
      <c r="X615"/>
      <c r="Y615"/>
      <c r="Z615"/>
      <c r="AA615"/>
      <c r="AB615"/>
      <c r="AC615"/>
      <c r="AD615"/>
    </row>
    <row r="616" spans="1:30" s="337" customFormat="1" x14ac:dyDescent="0.25">
      <c r="A616" s="333"/>
      <c r="B616" s="334"/>
      <c r="C616" s="335"/>
      <c r="D616"/>
      <c r="E616" s="335"/>
      <c r="F616"/>
      <c r="G616"/>
      <c r="H616"/>
      <c r="I616"/>
      <c r="J616"/>
      <c r="K616"/>
      <c r="L616"/>
      <c r="M616"/>
      <c r="N616"/>
      <c r="O616"/>
      <c r="P616"/>
      <c r="Q616"/>
      <c r="R616"/>
      <c r="S616"/>
      <c r="T616"/>
      <c r="U616"/>
      <c r="V616"/>
      <c r="W616"/>
      <c r="X616"/>
      <c r="Y616"/>
      <c r="Z616"/>
      <c r="AA616"/>
      <c r="AB616"/>
      <c r="AC616"/>
      <c r="AD616"/>
    </row>
    <row r="617" spans="1:30" s="337" customFormat="1" x14ac:dyDescent="0.25">
      <c r="A617" s="333"/>
      <c r="B617" s="334"/>
      <c r="C617" s="335"/>
      <c r="D617"/>
      <c r="E617" s="335"/>
      <c r="F617"/>
      <c r="G617"/>
      <c r="H617"/>
      <c r="I617"/>
      <c r="J617"/>
      <c r="K617"/>
      <c r="L617"/>
      <c r="M617"/>
      <c r="N617"/>
      <c r="O617"/>
      <c r="P617"/>
      <c r="Q617"/>
      <c r="R617"/>
      <c r="S617"/>
      <c r="T617"/>
      <c r="U617"/>
      <c r="V617"/>
      <c r="W617"/>
      <c r="X617"/>
      <c r="Y617"/>
      <c r="Z617"/>
      <c r="AA617"/>
      <c r="AB617"/>
      <c r="AC617"/>
      <c r="AD617"/>
    </row>
    <row r="618" spans="1:30" s="337" customFormat="1" x14ac:dyDescent="0.25">
      <c r="A618" s="333"/>
      <c r="B618" s="334"/>
      <c r="C618" s="335"/>
      <c r="D618"/>
      <c r="E618" s="335"/>
      <c r="F618"/>
      <c r="G618"/>
      <c r="H618"/>
      <c r="I618"/>
      <c r="J618"/>
      <c r="K618"/>
      <c r="L618"/>
      <c r="M618"/>
      <c r="N618"/>
      <c r="O618"/>
      <c r="P618"/>
      <c r="Q618"/>
      <c r="R618"/>
      <c r="S618"/>
      <c r="T618"/>
      <c r="U618"/>
      <c r="V618"/>
      <c r="W618"/>
      <c r="X618"/>
      <c r="Y618"/>
      <c r="Z618"/>
      <c r="AA618"/>
      <c r="AB618"/>
      <c r="AC618"/>
      <c r="AD618"/>
    </row>
    <row r="619" spans="1:30" s="337" customFormat="1" x14ac:dyDescent="0.25">
      <c r="A619" s="333"/>
      <c r="B619" s="334"/>
      <c r="C619" s="335"/>
      <c r="D619"/>
      <c r="E619" s="335"/>
      <c r="F619"/>
      <c r="G619"/>
      <c r="H619"/>
      <c r="I619"/>
      <c r="J619"/>
      <c r="K619"/>
      <c r="L619"/>
      <c r="M619"/>
      <c r="N619"/>
      <c r="O619"/>
      <c r="P619"/>
      <c r="Q619"/>
      <c r="R619"/>
      <c r="S619"/>
      <c r="T619"/>
      <c r="U619"/>
      <c r="V619"/>
      <c r="W619"/>
      <c r="X619"/>
      <c r="Y619"/>
      <c r="Z619"/>
      <c r="AA619"/>
      <c r="AB619"/>
      <c r="AC619"/>
      <c r="AD619"/>
    </row>
    <row r="620" spans="1:30" s="337" customFormat="1" x14ac:dyDescent="0.25">
      <c r="A620" s="333"/>
      <c r="B620" s="334"/>
      <c r="C620" s="335"/>
      <c r="D620"/>
      <c r="E620" s="335"/>
      <c r="F620"/>
      <c r="G620"/>
      <c r="H620"/>
      <c r="I620"/>
      <c r="J620"/>
      <c r="K620"/>
      <c r="L620"/>
      <c r="M620"/>
      <c r="N620"/>
      <c r="O620"/>
      <c r="P620"/>
      <c r="Q620"/>
      <c r="R620"/>
      <c r="S620"/>
      <c r="T620"/>
      <c r="U620"/>
      <c r="V620"/>
      <c r="W620"/>
      <c r="X620"/>
      <c r="Y620"/>
      <c r="Z620"/>
      <c r="AA620"/>
      <c r="AB620"/>
      <c r="AC620"/>
      <c r="AD620"/>
    </row>
    <row r="621" spans="1:30" s="337" customFormat="1" x14ac:dyDescent="0.25">
      <c r="A621" s="333"/>
      <c r="B621" s="334"/>
      <c r="C621" s="335"/>
      <c r="D621"/>
      <c r="E621" s="335"/>
      <c r="F621"/>
      <c r="G621"/>
      <c r="H621"/>
      <c r="I621"/>
      <c r="J621"/>
      <c r="K621"/>
      <c r="L621"/>
      <c r="M621"/>
      <c r="N621"/>
      <c r="O621"/>
      <c r="P621"/>
      <c r="Q621"/>
      <c r="R621"/>
      <c r="S621"/>
      <c r="T621"/>
      <c r="U621"/>
      <c r="V621"/>
      <c r="W621"/>
      <c r="X621"/>
      <c r="Y621"/>
      <c r="Z621"/>
      <c r="AA621"/>
      <c r="AB621"/>
      <c r="AC621"/>
      <c r="AD621"/>
    </row>
    <row r="622" spans="1:30" s="337" customFormat="1" x14ac:dyDescent="0.25">
      <c r="A622" s="333"/>
      <c r="B622" s="334"/>
      <c r="C622" s="335"/>
      <c r="D622"/>
      <c r="E622" s="335"/>
      <c r="F622"/>
      <c r="G622"/>
      <c r="H622"/>
      <c r="I622"/>
      <c r="J622"/>
      <c r="K622"/>
      <c r="L622"/>
      <c r="M622"/>
      <c r="N622"/>
      <c r="O622"/>
      <c r="P622"/>
      <c r="Q622"/>
      <c r="R622"/>
      <c r="S622"/>
      <c r="T622"/>
      <c r="U622"/>
      <c r="V622"/>
      <c r="W622"/>
      <c r="X622"/>
      <c r="Y622"/>
      <c r="Z622"/>
      <c r="AA622"/>
      <c r="AB622"/>
      <c r="AC622"/>
      <c r="AD622"/>
    </row>
    <row r="623" spans="1:30" s="337" customFormat="1" x14ac:dyDescent="0.25">
      <c r="A623" s="333"/>
      <c r="B623" s="334"/>
      <c r="C623" s="335"/>
      <c r="D623"/>
      <c r="E623" s="335"/>
      <c r="F623"/>
      <c r="G623"/>
      <c r="H623"/>
      <c r="I623"/>
      <c r="J623"/>
      <c r="K623"/>
      <c r="L623"/>
      <c r="M623"/>
      <c r="N623"/>
      <c r="O623"/>
      <c r="P623"/>
      <c r="Q623"/>
      <c r="R623"/>
      <c r="S623"/>
      <c r="T623"/>
      <c r="U623"/>
      <c r="V623"/>
      <c r="W623"/>
      <c r="X623"/>
      <c r="Y623"/>
      <c r="Z623"/>
      <c r="AA623"/>
      <c r="AB623"/>
      <c r="AC623"/>
      <c r="AD623"/>
    </row>
    <row r="624" spans="1:30" s="337" customFormat="1" x14ac:dyDescent="0.25">
      <c r="A624" s="333"/>
      <c r="B624" s="334"/>
      <c r="C624" s="335"/>
      <c r="D624"/>
      <c r="E624" s="335"/>
      <c r="F624"/>
      <c r="G624"/>
      <c r="H624"/>
      <c r="I624"/>
      <c r="J624"/>
      <c r="K624"/>
      <c r="L624"/>
      <c r="M624"/>
      <c r="N624"/>
      <c r="O624"/>
      <c r="P624"/>
      <c r="Q624"/>
      <c r="R624"/>
      <c r="S624"/>
      <c r="T624"/>
      <c r="U624"/>
      <c r="V624"/>
      <c r="W624"/>
      <c r="X624"/>
      <c r="Y624"/>
      <c r="Z624"/>
      <c r="AA624"/>
      <c r="AB624"/>
      <c r="AC624"/>
      <c r="AD624"/>
    </row>
    <row r="625" spans="1:30" s="337" customFormat="1" x14ac:dyDescent="0.25">
      <c r="A625" s="333"/>
      <c r="B625" s="334"/>
      <c r="C625" s="335"/>
      <c r="D625"/>
      <c r="E625" s="335"/>
      <c r="F625"/>
      <c r="G625"/>
      <c r="H625"/>
      <c r="I625"/>
      <c r="J625"/>
      <c r="K625"/>
      <c r="L625"/>
      <c r="M625"/>
      <c r="N625"/>
      <c r="O625"/>
      <c r="P625"/>
      <c r="Q625"/>
      <c r="R625"/>
      <c r="S625"/>
      <c r="T625"/>
      <c r="U625"/>
      <c r="V625"/>
      <c r="W625"/>
      <c r="X625"/>
      <c r="Y625"/>
      <c r="Z625"/>
      <c r="AA625"/>
      <c r="AB625"/>
      <c r="AC625"/>
      <c r="AD625"/>
    </row>
    <row r="626" spans="1:30" s="337" customFormat="1" x14ac:dyDescent="0.25">
      <c r="A626" s="333"/>
      <c r="B626" s="334"/>
      <c r="C626" s="335"/>
      <c r="D626"/>
      <c r="E626" s="335"/>
      <c r="F626"/>
      <c r="G626"/>
      <c r="H626"/>
      <c r="I626"/>
      <c r="J626"/>
      <c r="K626"/>
      <c r="L626"/>
      <c r="M626"/>
      <c r="N626"/>
      <c r="O626"/>
      <c r="P626"/>
      <c r="Q626"/>
      <c r="R626"/>
      <c r="S626"/>
      <c r="T626"/>
      <c r="U626"/>
      <c r="V626"/>
      <c r="W626"/>
      <c r="X626"/>
      <c r="Y626"/>
      <c r="Z626"/>
      <c r="AA626"/>
      <c r="AB626"/>
      <c r="AC626"/>
      <c r="AD626"/>
    </row>
    <row r="627" spans="1:30" s="337" customFormat="1" x14ac:dyDescent="0.25">
      <c r="A627" s="333"/>
      <c r="B627" s="334"/>
      <c r="C627" s="335"/>
      <c r="D627"/>
      <c r="E627" s="335"/>
      <c r="F627"/>
      <c r="G627"/>
      <c r="H627"/>
      <c r="I627"/>
      <c r="J627"/>
      <c r="K627"/>
      <c r="L627"/>
      <c r="M627"/>
      <c r="N627"/>
      <c r="O627"/>
      <c r="P627"/>
      <c r="Q627"/>
      <c r="R627"/>
      <c r="S627"/>
      <c r="T627"/>
      <c r="U627"/>
      <c r="V627"/>
      <c r="W627"/>
      <c r="X627"/>
      <c r="Y627"/>
      <c r="Z627"/>
      <c r="AA627"/>
      <c r="AB627"/>
      <c r="AC627"/>
      <c r="AD627"/>
    </row>
    <row r="628" spans="1:30" s="337" customFormat="1" x14ac:dyDescent="0.25">
      <c r="A628" s="333"/>
      <c r="B628" s="334"/>
      <c r="C628" s="335"/>
      <c r="D628"/>
      <c r="E628" s="335"/>
      <c r="F628"/>
      <c r="G628"/>
      <c r="H628"/>
      <c r="I628"/>
      <c r="J628"/>
      <c r="K628"/>
      <c r="L628"/>
      <c r="M628"/>
      <c r="N628"/>
      <c r="O628"/>
      <c r="P628"/>
      <c r="Q628"/>
      <c r="R628"/>
      <c r="S628"/>
      <c r="T628"/>
      <c r="U628"/>
      <c r="V628"/>
      <c r="W628"/>
      <c r="X628"/>
      <c r="Y628"/>
      <c r="Z628"/>
      <c r="AA628"/>
      <c r="AB628"/>
      <c r="AC628"/>
      <c r="AD628"/>
    </row>
    <row r="629" spans="1:30" s="337" customFormat="1" x14ac:dyDescent="0.25">
      <c r="A629" s="333"/>
      <c r="B629" s="334"/>
      <c r="C629" s="335"/>
      <c r="D629"/>
      <c r="E629" s="335"/>
      <c r="F629"/>
      <c r="G629"/>
      <c r="H629"/>
      <c r="I629"/>
      <c r="J629"/>
      <c r="K629"/>
      <c r="L629"/>
      <c r="M629"/>
      <c r="N629"/>
      <c r="O629"/>
      <c r="P629"/>
      <c r="Q629"/>
      <c r="R629"/>
      <c r="S629"/>
      <c r="T629"/>
      <c r="U629"/>
      <c r="V629"/>
      <c r="W629"/>
      <c r="X629"/>
      <c r="Y629"/>
      <c r="Z629"/>
      <c r="AA629"/>
      <c r="AB629"/>
      <c r="AC629"/>
      <c r="AD629"/>
    </row>
    <row r="630" spans="1:30" s="337" customFormat="1" x14ac:dyDescent="0.25">
      <c r="A630" s="333"/>
      <c r="B630" s="334"/>
      <c r="C630" s="335"/>
      <c r="D630"/>
      <c r="E630" s="335"/>
      <c r="F630"/>
      <c r="G630"/>
      <c r="H630"/>
      <c r="I630"/>
      <c r="J630"/>
      <c r="K630"/>
      <c r="L630"/>
      <c r="M630"/>
      <c r="N630"/>
      <c r="O630"/>
      <c r="P630"/>
      <c r="Q630"/>
      <c r="R630"/>
      <c r="S630"/>
      <c r="T630"/>
      <c r="U630"/>
      <c r="V630"/>
      <c r="W630"/>
      <c r="X630"/>
      <c r="Y630"/>
      <c r="Z630"/>
      <c r="AA630"/>
      <c r="AB630"/>
      <c r="AC630"/>
      <c r="AD630"/>
    </row>
  </sheetData>
  <sheetProtection algorithmName="SHA-512" hashValue="+biFiQZJokOiqnGpYzOqNlmmGDDtdsAUcgvprxQFM/BVE0fBn/3vmhACv93IaYVgcA9gsoNSz69jIF6jnOBQbw==" saltValue="3GkHOGzlKedLmcaTPjd2Cg==" spinCount="100000" sheet="1" objects="1" scenarios="1"/>
  <phoneticPr fontId="47"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E4976F76DE5AC49891EB6BCCDD5ABE4" ma:contentTypeVersion="13" ma:contentTypeDescription="Create a new document." ma:contentTypeScope="" ma:versionID="7f1b5e10255555f13f7cf78041567930">
  <xsd:schema xmlns:xsd="http://www.w3.org/2001/XMLSchema" xmlns:xs="http://www.w3.org/2001/XMLSchema" xmlns:p="http://schemas.microsoft.com/office/2006/metadata/properties" xmlns:ns2="557e193a-9768-4a42-9615-4ad6a3b15690" xmlns:ns3="a70b82f4-f8a3-4e3c-995e-2d90f802eb86" targetNamespace="http://schemas.microsoft.com/office/2006/metadata/properties" ma:root="true" ma:fieldsID="122e1a8cb438d8c30b725693ca8b15c5" ns2:_="" ns3:_="">
    <xsd:import namespace="557e193a-9768-4a42-9615-4ad6a3b15690"/>
    <xsd:import namespace="a70b82f4-f8a3-4e3c-995e-2d90f802eb8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Location" minOccurs="0"/>
                <xsd:element ref="ns2:MediaServiceOCR"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e193a-9768-4a42-9615-4ad6a3b156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0b82f4-f8a3-4e3c-995e-2d90f802eb8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aace41c2-8316-4075-b2a0-feb75f14e2c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267C54-8A6C-4203-8845-9E68DB7C0C4A}">
  <ds:schemaRefs>
    <ds:schemaRef ds:uri="http://purl.org/dc/elements/1.1/"/>
    <ds:schemaRef ds:uri="http://schemas.microsoft.com/office/2006/metadata/properties"/>
    <ds:schemaRef ds:uri="a70b82f4-f8a3-4e3c-995e-2d90f802eb8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57e193a-9768-4a42-9615-4ad6a3b15690"/>
    <ds:schemaRef ds:uri="http://www.w3.org/XML/1998/namespace"/>
    <ds:schemaRef ds:uri="http://purl.org/dc/dcmitype/"/>
  </ds:schemaRefs>
</ds:datastoreItem>
</file>

<file path=customXml/itemProps2.xml><?xml version="1.0" encoding="utf-8"?>
<ds:datastoreItem xmlns:ds="http://schemas.openxmlformats.org/officeDocument/2006/customXml" ds:itemID="{21848A3C-1846-400B-B1FC-E3C02EC05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e193a-9768-4a42-9615-4ad6a3b15690"/>
    <ds:schemaRef ds:uri="a70b82f4-f8a3-4e3c-995e-2d90f802eb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82A848-C9FD-455D-9BC0-A12A85488103}">
  <ds:schemaRefs>
    <ds:schemaRef ds:uri="Microsoft.SharePoint.Taxonomy.ContentTypeSync"/>
  </ds:schemaRefs>
</ds:datastoreItem>
</file>

<file path=customXml/itemProps4.xml><?xml version="1.0" encoding="utf-8"?>
<ds:datastoreItem xmlns:ds="http://schemas.openxmlformats.org/officeDocument/2006/customXml" ds:itemID="{1C877932-1657-42F8-B540-3F933715C3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0. Instruktion</vt:lpstr>
      <vt:lpstr>1. Artikeldata Grund</vt:lpstr>
      <vt:lpstr>2. Artikeldata Utökad</vt:lpstr>
      <vt:lpstr>3. Förpackningsdata</vt:lpstr>
      <vt:lpstr>4. Inköpsdata</vt:lpstr>
      <vt:lpstr>5. E-Handel</vt:lpstr>
      <vt:lpstr>APH Kategorichef</vt:lpstr>
      <vt:lpstr>Artikelgrupper</vt:lpstr>
      <vt:lpstr>Till Nyhetslistan</vt:lpstr>
      <vt:lpstr>APH MD Artikeldata</vt:lpstr>
      <vt:lpstr>APH MD Förpackningsdata</vt:lpstr>
      <vt:lpstr>APH MD Leverantörspriser</vt:lpstr>
      <vt:lpstr>APH MD APH Specifika</vt:lpstr>
      <vt:lpstr>APH MD Kundpriser</vt:lpstr>
      <vt:lpstr>Till dok Inlästa PSID</vt:lpstr>
      <vt:lpstr>Versionshistorik</vt:lpstr>
      <vt:lpstr>Tabeller</vt:lpstr>
      <vt:lpstr>'0. Instruktion'!Print_Area</vt:lpstr>
      <vt:lpstr>'1. Artikeldata Grund'!Print_Area</vt:lpstr>
      <vt:lpstr>'2. Artikeldata Utökad'!Print_Area</vt:lpstr>
      <vt:lpstr>'3. Förpackningsdata'!Print_Area</vt:lpstr>
      <vt:lpstr>'4. Inköpsdata'!Print_Area</vt:lpstr>
      <vt:lpstr>'5. E-Handel'!Print_Area</vt:lpstr>
      <vt:lpstr>'APH Kategorichef'!Print_Area</vt:lpstr>
      <vt:lpstr>'APH MD APH Specifika'!Print_Area</vt:lpstr>
      <vt:lpstr>'APH MD Artikeldata'!Print_Area</vt:lpstr>
      <vt:lpstr>'APH MD Förpackningsdata'!Print_Area</vt:lpstr>
      <vt:lpstr>'APH MD Kundpriser'!Print_Area</vt:lpstr>
      <vt:lpstr>'APH MD Leverantörspriser'!Print_Area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joso01</dc:creator>
  <cp:lastModifiedBy>Kristin Lundmark</cp:lastModifiedBy>
  <dcterms:created xsi:type="dcterms:W3CDTF">2012-07-02T11:00:13Z</dcterms:created>
  <dcterms:modified xsi:type="dcterms:W3CDTF">2022-06-03T10:40:44Z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0x0101007E4976F76DE5AC49891EB6BCCDD5ABE4</vt:lpwstr>
  </property>
  <property fmtid="{D5CDD505-2E9C-101B-9397-08002B2CF9AE}" pid="3" name="AuthorIds_UIVersion_512">
    <vt:lpwstr>15</vt:lpwstr>
  </property>
  <property fmtid="{D5CDD505-2E9C-101B-9397-08002B2CF9AE}" pid="4" name="MSIP_Label_f0bc4404-d96b-4544-9544-a30b749faca9_Enabled">
    <vt:lpwstr>true</vt:lpwstr>
  </property>
  <property fmtid="{D5CDD505-2E9C-101B-9397-08002B2CF9AE}" pid="5" name="MSIP_Label_f0bc4404-d96b-4544-9544-a30b749faca9_SetDate">
    <vt:lpwstr>2020-09-10T07:02:44Z</vt:lpwstr>
  </property>
  <property fmtid="{D5CDD505-2E9C-101B-9397-08002B2CF9AE}" pid="6" name="MSIP_Label_f0bc4404-d96b-4544-9544-a30b749faca9_Method">
    <vt:lpwstr>Standard</vt:lpwstr>
  </property>
  <property fmtid="{D5CDD505-2E9C-101B-9397-08002B2CF9AE}" pid="7" name="MSIP_Label_f0bc4404-d96b-4544-9544-a30b749faca9_Name">
    <vt:lpwstr>Internal</vt:lpwstr>
  </property>
  <property fmtid="{D5CDD505-2E9C-101B-9397-08002B2CF9AE}" pid="8" name="MSIP_Label_f0bc4404-d96b-4544-9544-a30b749faca9_SiteId">
    <vt:lpwstr>176bdcf0-2ce3-4610-962a-d59c1f5ce9f6</vt:lpwstr>
  </property>
  <property fmtid="{D5CDD505-2E9C-101B-9397-08002B2CF9AE}" pid="9" name="MSIP_Label_f0bc4404-d96b-4544-9544-a30b749faca9_ActionId">
    <vt:lpwstr/>
  </property>
  <property fmtid="{D5CDD505-2E9C-101B-9397-08002B2CF9AE}" pid="10" name="MSIP_Label_f0bc4404-d96b-4544-9544-a30b749faca9_ContentBits">
    <vt:lpwstr>0</vt:lpwstr>
  </property>
</Properties>
</file>